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M:\Dome\Attistibas_un_pilsetplanosanas_parvalde\APS_dokumenti\ATTISTIBAS_PLANOSANA_2021+\Dokumentu_izstrade\Final_redakcija\Vides_parskats\"/>
    </mc:Choice>
  </mc:AlternateContent>
  <xr:revisionPtr revIDLastSave="0" documentId="13_ncr:1_{C4699168-64B8-45FA-80BC-DE4D18534252}" xr6:coauthVersionLast="47" xr6:coauthVersionMax="47" xr10:uidLastSave="{00000000-0000-0000-0000-000000000000}"/>
  <bookViews>
    <workbookView xWindow="-120" yWindow="-120" windowWidth="29040" windowHeight="15840" tabRatio="720" firstSheet="2" activeTab="2" xr2:uid="{00000000-000D-0000-FFFF-FFFF00000000}"/>
  </bookViews>
  <sheets>
    <sheet name="1.lapa" sheetId="17" state="hidden" r:id="rId1"/>
    <sheet name="Ievads" sheetId="18" state="hidden" r:id="rId2"/>
    <sheet name="Investīciju plāns_2023_2029_pr" sheetId="23" r:id="rId3"/>
    <sheet name="Investīciju plāns_2023_2027_pre" sheetId="22" state="hidden" r:id="rId4"/>
    <sheet name="Investīciju plāns_2023_2027" sheetId="4" state="hidden" r:id="rId5"/>
    <sheet name="Sadarbibas projekti" sheetId="26" r:id="rId6"/>
    <sheet name="RV1 Izglitiba" sheetId="5" state="hidden" r:id="rId7"/>
    <sheet name="RV2 Veseliba un soc" sheetId="9" state="hidden" r:id="rId8"/>
    <sheet name="RV3 Kultura un sports" sheetId="10" state="hidden" r:id="rId9"/>
    <sheet name="RV4 Mobilitate" sheetId="11" state="hidden" r:id="rId10"/>
    <sheet name="RV5 Publ vide" sheetId="12" state="hidden" r:id="rId11"/>
    <sheet name="RV6 Daba" sheetId="13" state="hidden" r:id="rId12"/>
    <sheet name="RV7 Ekonom" sheetId="14" state="hidden" r:id="rId13"/>
    <sheet name="RV8 Parvalde" sheetId="15" state="hidden" r:id="rId14"/>
    <sheet name="Investīciju_plāns_2021" sheetId="3" state="hidden" r:id="rId15"/>
    <sheet name="Projektu_ieceru_tabula_2020" sheetId="1" state="hidden" r:id="rId16"/>
  </sheets>
  <definedNames>
    <definedName name="_xlnm._FilterDatabase" localSheetId="4" hidden="1">'Investīciju plāns_2023_2027'!$A$2:$IR$283</definedName>
    <definedName name="_xlnm._FilterDatabase" localSheetId="3" hidden="1">'Investīciju plāns_2023_2027_pre'!$A$2:$IR$283</definedName>
    <definedName name="_xlnm._FilterDatabase" localSheetId="2" hidden="1">'Investīciju plāns_2023_2029_pr'!$A$2:$IC$242</definedName>
    <definedName name="_xlnm._FilterDatabase" localSheetId="14" hidden="1">Investīciju_plāns_2021!$A$3:$P$270</definedName>
    <definedName name="_xlnm._FilterDatabase" localSheetId="6" hidden="1">'RV1 Izglitiba'!$A$1:$V$276</definedName>
    <definedName name="_xlnm._FilterDatabase" localSheetId="7" hidden="1">'RV2 Veseliba un soc'!$A$1:$V$260</definedName>
    <definedName name="_xlnm._FilterDatabase" localSheetId="8" hidden="1">'RV3 Kultura un sports'!$A$1:$V$260</definedName>
    <definedName name="_xlnm._FilterDatabase" localSheetId="5" hidden="1">'Sadarbibas projekti'!$A$5:$X$8</definedName>
    <definedName name="aaa" localSheetId="15" hidden="1">Projektu_ieceru_tabula_2020!#REF!</definedName>
    <definedName name="INDEKSI">#REF!</definedName>
    <definedName name="invsetīcijas" localSheetId="3">'Investīciju plāns_2023_2027_pre'!$A$2:$U$333</definedName>
    <definedName name="invsetīcijas" localSheetId="2">'Investīciju plāns_2023_2029_pr'!$A$2:$K$267</definedName>
    <definedName name="invsetīcijas">'Investīciju plāns_2023_2027'!$A$2:$U$333</definedName>
    <definedName name="jjj" localSheetId="14" hidden="1">Investīciju_plāns_2021!$A$3:$M$118</definedName>
    <definedName name="jjj" localSheetId="5" hidden="1">'Sadarbibas projekti'!$A$5:$X$5</definedName>
    <definedName name="_xlnm.Print_Area" localSheetId="2">'Investīciju plāns_2023_2029_pr'!$A$1:$N$242</definedName>
    <definedName name="_xlnm.Print_Area" localSheetId="14">Investīciju_plāns_2021!$A$1:$P$269</definedName>
    <definedName name="_xlnm.Print_Titles" localSheetId="2">'Investīciju plāns_2023_2029_pr'!$2:$2</definedName>
    <definedName name="_xlnm.Print_Titles" localSheetId="5">'Sadarbibas projekti'!$3:$5</definedName>
    <definedName name="RICIBAS" localSheetId="3">'Investīciju plāns_2023_2027_pre'!$Q$3:$Q$231</definedName>
    <definedName name="RICIBAS" localSheetId="2">'Investīciju plāns_2023_2029_pr'!#REF!</definedName>
    <definedName name="RICIBAS">'Investīciju plāns_2023_2027'!$Q$3:$Q$231</definedName>
    <definedName name="Summas" localSheetId="3">'Investīciju plāns_2023_2027_pre'!$H$3:$H$231</definedName>
    <definedName name="Summas" localSheetId="2">'Investīciju plāns_2023_2029_pr'!$O$3:$O$228</definedName>
    <definedName name="Summas">'Investīciju plāns_2023_2027'!$H$3:$H$231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20" i="23" l="1"/>
  <c r="O185" i="23" l="1"/>
  <c r="P185" i="23" s="1"/>
  <c r="Q185" i="23" s="1"/>
  <c r="O205" i="23"/>
  <c r="J70" i="23" l="1"/>
  <c r="F148" i="23"/>
  <c r="O148" i="23" s="1"/>
  <c r="H242" i="23"/>
  <c r="I241" i="23"/>
  <c r="F241" i="23"/>
  <c r="F240" i="23"/>
  <c r="O240" i="23" s="1"/>
  <c r="F239" i="23"/>
  <c r="O239" i="23" s="1"/>
  <c r="F238" i="23"/>
  <c r="O238" i="23" s="1"/>
  <c r="F237" i="23"/>
  <c r="O237" i="23" s="1"/>
  <c r="P237" i="23" s="1"/>
  <c r="F236" i="23"/>
  <c r="O236" i="23" s="1"/>
  <c r="P236" i="23" s="1"/>
  <c r="Q236" i="23" s="1"/>
  <c r="F235" i="23"/>
  <c r="O235" i="23" s="1"/>
  <c r="P235" i="23" s="1"/>
  <c r="F234" i="23"/>
  <c r="O234" i="23" s="1"/>
  <c r="P234" i="23" s="1"/>
  <c r="F233" i="23"/>
  <c r="O233" i="23" s="1"/>
  <c r="P233" i="23" s="1"/>
  <c r="Q233" i="23" s="1"/>
  <c r="F232" i="23"/>
  <c r="O232" i="23" s="1"/>
  <c r="P232" i="23" s="1"/>
  <c r="Q232" i="23" s="1"/>
  <c r="F231" i="23"/>
  <c r="O231" i="23" s="1"/>
  <c r="F230" i="23"/>
  <c r="O230" i="23" s="1"/>
  <c r="F229" i="23"/>
  <c r="O229" i="23" s="1"/>
  <c r="P229" i="23" s="1"/>
  <c r="Q229" i="23" s="1"/>
  <c r="F228" i="23"/>
  <c r="O228" i="23" s="1"/>
  <c r="F227" i="23"/>
  <c r="O227" i="23" s="1"/>
  <c r="P227" i="23" s="1"/>
  <c r="F226" i="23"/>
  <c r="O226" i="23" s="1"/>
  <c r="P226" i="23" s="1"/>
  <c r="R226" i="23" s="1"/>
  <c r="V226" i="23" s="1"/>
  <c r="F225" i="23"/>
  <c r="O225" i="23" s="1"/>
  <c r="F224" i="23"/>
  <c r="O224" i="23" s="1"/>
  <c r="P224" i="23" s="1"/>
  <c r="Q224" i="23" s="1"/>
  <c r="F223" i="23"/>
  <c r="O223" i="23" s="1"/>
  <c r="P223" i="23" s="1"/>
  <c r="Q223" i="23" s="1"/>
  <c r="F222" i="23"/>
  <c r="O222" i="23" s="1"/>
  <c r="P222" i="23" s="1"/>
  <c r="Q222" i="23" s="1"/>
  <c r="F221" i="23"/>
  <c r="O221" i="23" s="1"/>
  <c r="P221" i="23" s="1"/>
  <c r="Q221" i="23" s="1"/>
  <c r="F220" i="23"/>
  <c r="O220" i="23" s="1"/>
  <c r="P220" i="23" s="1"/>
  <c r="Q220" i="23" s="1"/>
  <c r="F219" i="23"/>
  <c r="O219" i="23" s="1"/>
  <c r="F218" i="23"/>
  <c r="O218" i="23" s="1"/>
  <c r="F217" i="23"/>
  <c r="O217" i="23" s="1"/>
  <c r="F216" i="23"/>
  <c r="O216" i="23" s="1"/>
  <c r="P216" i="23" s="1"/>
  <c r="J215" i="23"/>
  <c r="F215" i="23"/>
  <c r="F214" i="23"/>
  <c r="O214" i="23" s="1"/>
  <c r="P214" i="23" s="1"/>
  <c r="Q214" i="23" s="1"/>
  <c r="F213" i="23"/>
  <c r="O213" i="23" s="1"/>
  <c r="P213" i="23" s="1"/>
  <c r="Q213" i="23" s="1"/>
  <c r="F212" i="23"/>
  <c r="O212" i="23" s="1"/>
  <c r="F211" i="23"/>
  <c r="O211" i="23" s="1"/>
  <c r="F210" i="23"/>
  <c r="O210" i="23" s="1"/>
  <c r="P210" i="23" s="1"/>
  <c r="Q210" i="23" s="1"/>
  <c r="F209" i="23"/>
  <c r="O209" i="23" s="1"/>
  <c r="P209" i="23" s="1"/>
  <c r="F208" i="23"/>
  <c r="O208" i="23" s="1"/>
  <c r="P208" i="23" s="1"/>
  <c r="Q208" i="23" s="1"/>
  <c r="F207" i="23"/>
  <c r="O207" i="23" s="1"/>
  <c r="P207" i="23" s="1"/>
  <c r="Q207" i="23" s="1"/>
  <c r="F206" i="23"/>
  <c r="O206" i="23" s="1"/>
  <c r="F204" i="23"/>
  <c r="O204" i="23" s="1"/>
  <c r="F203" i="23"/>
  <c r="O203" i="23" s="1"/>
  <c r="P203" i="23" s="1"/>
  <c r="Q203" i="23" s="1"/>
  <c r="F202" i="23"/>
  <c r="O202" i="23" s="1"/>
  <c r="P202" i="23" s="1"/>
  <c r="Q202" i="23" s="1"/>
  <c r="F201" i="23"/>
  <c r="O201" i="23" s="1"/>
  <c r="P201" i="23" s="1"/>
  <c r="Q201" i="23" s="1"/>
  <c r="F200" i="23"/>
  <c r="O200" i="23" s="1"/>
  <c r="P200" i="23" s="1"/>
  <c r="Q200" i="23" s="1"/>
  <c r="F199" i="23"/>
  <c r="O199" i="23" s="1"/>
  <c r="F198" i="23"/>
  <c r="O198" i="23" s="1"/>
  <c r="P198" i="23" s="1"/>
  <c r="Q198" i="23" s="1"/>
  <c r="F197" i="23"/>
  <c r="O197" i="23" s="1"/>
  <c r="P197" i="23" s="1"/>
  <c r="F196" i="23"/>
  <c r="O196" i="23" s="1"/>
  <c r="F195" i="23"/>
  <c r="O195" i="23" s="1"/>
  <c r="F194" i="23"/>
  <c r="O194" i="23" s="1"/>
  <c r="P194" i="23" s="1"/>
  <c r="Q194" i="23" s="1"/>
  <c r="J193" i="23"/>
  <c r="I193" i="23"/>
  <c r="F193" i="23"/>
  <c r="O193" i="23" s="1"/>
  <c r="P193" i="23" s="1"/>
  <c r="Q193" i="23" s="1"/>
  <c r="F192" i="23"/>
  <c r="O192" i="23" s="1"/>
  <c r="P192" i="23" s="1"/>
  <c r="Q192" i="23" s="1"/>
  <c r="F187" i="23"/>
  <c r="O187" i="23" s="1"/>
  <c r="P187" i="23" s="1"/>
  <c r="Q187" i="23" s="1"/>
  <c r="F188" i="23"/>
  <c r="O188" i="23" s="1"/>
  <c r="F191" i="23"/>
  <c r="O191" i="23" s="1"/>
  <c r="P191" i="23" s="1"/>
  <c r="Q191" i="23" s="1"/>
  <c r="F190" i="23"/>
  <c r="O190" i="23" s="1"/>
  <c r="P190" i="23" s="1"/>
  <c r="Q190" i="23" s="1"/>
  <c r="F189" i="23"/>
  <c r="O189" i="23" s="1"/>
  <c r="F186" i="23"/>
  <c r="O186" i="23" s="1"/>
  <c r="P186" i="23" s="1"/>
  <c r="F184" i="23"/>
  <c r="O184" i="23" s="1"/>
  <c r="P184" i="23" s="1"/>
  <c r="Q184" i="23" s="1"/>
  <c r="J183" i="23"/>
  <c r="I183" i="23"/>
  <c r="F183" i="23"/>
  <c r="F182" i="23"/>
  <c r="O182" i="23" s="1"/>
  <c r="P182" i="23" s="1"/>
  <c r="Q182" i="23" s="1"/>
  <c r="F181" i="23"/>
  <c r="O181" i="23" s="1"/>
  <c r="P181" i="23" s="1"/>
  <c r="Q181" i="23" s="1"/>
  <c r="F180" i="23"/>
  <c r="O180" i="23" s="1"/>
  <c r="P180" i="23" s="1"/>
  <c r="Q180" i="23" s="1"/>
  <c r="F179" i="23"/>
  <c r="O179" i="23" s="1"/>
  <c r="P179" i="23" s="1"/>
  <c r="Q179" i="23" s="1"/>
  <c r="F178" i="23"/>
  <c r="O178" i="23" s="1"/>
  <c r="P178" i="23" s="1"/>
  <c r="Q178" i="23" s="1"/>
  <c r="F177" i="23"/>
  <c r="O177" i="23" s="1"/>
  <c r="P177" i="23" s="1"/>
  <c r="F176" i="23"/>
  <c r="O176" i="23" s="1"/>
  <c r="P176" i="23" s="1"/>
  <c r="J175" i="23"/>
  <c r="F175" i="23"/>
  <c r="F174" i="23"/>
  <c r="O174" i="23" s="1"/>
  <c r="P174" i="23" s="1"/>
  <c r="F173" i="23"/>
  <c r="O173" i="23" s="1"/>
  <c r="P173" i="23" s="1"/>
  <c r="Q173" i="23" s="1"/>
  <c r="J172" i="23"/>
  <c r="I172" i="23"/>
  <c r="F172" i="23"/>
  <c r="G171" i="23"/>
  <c r="F171" i="23" s="1"/>
  <c r="O171" i="23" s="1"/>
  <c r="P171" i="23" s="1"/>
  <c r="Q171" i="23" s="1"/>
  <c r="F170" i="23"/>
  <c r="O170" i="23" s="1"/>
  <c r="P170" i="23" s="1"/>
  <c r="Q170" i="23" s="1"/>
  <c r="F169" i="23"/>
  <c r="O169" i="23" s="1"/>
  <c r="P169" i="23" s="1"/>
  <c r="Q169" i="23" s="1"/>
  <c r="F168" i="23"/>
  <c r="O168" i="23" s="1"/>
  <c r="P168" i="23" s="1"/>
  <c r="Q168" i="23" s="1"/>
  <c r="F167" i="23"/>
  <c r="O167" i="23" s="1"/>
  <c r="P167" i="23" s="1"/>
  <c r="Q167" i="23" s="1"/>
  <c r="F166" i="23"/>
  <c r="O166" i="23" s="1"/>
  <c r="P166" i="23" s="1"/>
  <c r="Q166" i="23" s="1"/>
  <c r="F165" i="23"/>
  <c r="O165" i="23" s="1"/>
  <c r="F164" i="23"/>
  <c r="O164" i="23" s="1"/>
  <c r="F163" i="23"/>
  <c r="O163" i="23" s="1"/>
  <c r="F162" i="23"/>
  <c r="O162" i="23" s="1"/>
  <c r="P162" i="23" s="1"/>
  <c r="Q162" i="23" s="1"/>
  <c r="F161" i="23"/>
  <c r="O161" i="23" s="1"/>
  <c r="F160" i="23"/>
  <c r="O160" i="23" s="1"/>
  <c r="F159" i="23"/>
  <c r="O159" i="23" s="1"/>
  <c r="F158" i="23"/>
  <c r="O158" i="23" s="1"/>
  <c r="F157" i="23"/>
  <c r="O157" i="23" s="1"/>
  <c r="F156" i="23"/>
  <c r="O156" i="23" s="1"/>
  <c r="F155" i="23"/>
  <c r="O155" i="23" s="1"/>
  <c r="F154" i="23"/>
  <c r="O154" i="23" s="1"/>
  <c r="P154" i="23" s="1"/>
  <c r="F153" i="23"/>
  <c r="O153" i="23" s="1"/>
  <c r="F152" i="23"/>
  <c r="O152" i="23" s="1"/>
  <c r="F151" i="23"/>
  <c r="O151" i="23" s="1"/>
  <c r="P151" i="23" s="1"/>
  <c r="F150" i="23"/>
  <c r="O150" i="23" s="1"/>
  <c r="P150" i="23" s="1"/>
  <c r="F149" i="23"/>
  <c r="O149" i="23" s="1"/>
  <c r="P149" i="23" s="1"/>
  <c r="F147" i="23"/>
  <c r="O147" i="23" s="1"/>
  <c r="P147" i="23" s="1"/>
  <c r="Q147" i="23" s="1"/>
  <c r="F146" i="23"/>
  <c r="O146" i="23" s="1"/>
  <c r="P146" i="23" s="1"/>
  <c r="F145" i="23"/>
  <c r="O145" i="23" s="1"/>
  <c r="F144" i="23"/>
  <c r="O144" i="23" s="1"/>
  <c r="P144" i="23" s="1"/>
  <c r="Q144" i="23" s="1"/>
  <c r="F143" i="23"/>
  <c r="O143" i="23" s="1"/>
  <c r="F142" i="23"/>
  <c r="O142" i="23" s="1"/>
  <c r="F141" i="23"/>
  <c r="O141" i="23" s="1"/>
  <c r="F140" i="23"/>
  <c r="O140" i="23" s="1"/>
  <c r="P140" i="23" s="1"/>
  <c r="Q140" i="23" s="1"/>
  <c r="F139" i="23"/>
  <c r="O139" i="23" s="1"/>
  <c r="P139" i="23" s="1"/>
  <c r="Q139" i="23" s="1"/>
  <c r="F138" i="23"/>
  <c r="O138" i="23" s="1"/>
  <c r="P138" i="23" s="1"/>
  <c r="F137" i="23"/>
  <c r="O137" i="23" s="1"/>
  <c r="P137" i="23" s="1"/>
  <c r="Q137" i="23" s="1"/>
  <c r="F136" i="23"/>
  <c r="O136" i="23" s="1"/>
  <c r="P136" i="23" s="1"/>
  <c r="F135" i="23"/>
  <c r="O135" i="23" s="1"/>
  <c r="P135" i="23" s="1"/>
  <c r="Q135" i="23" s="1"/>
  <c r="F134" i="23"/>
  <c r="O134" i="23" s="1"/>
  <c r="P134" i="23" s="1"/>
  <c r="Q134" i="23" s="1"/>
  <c r="F133" i="23"/>
  <c r="O133" i="23" s="1"/>
  <c r="P133" i="23" s="1"/>
  <c r="F132" i="23"/>
  <c r="O132" i="23" s="1"/>
  <c r="P132" i="23" s="1"/>
  <c r="F131" i="23"/>
  <c r="O131" i="23" s="1"/>
  <c r="F130" i="23"/>
  <c r="O130" i="23" s="1"/>
  <c r="P130" i="23" s="1"/>
  <c r="F129" i="23"/>
  <c r="O129" i="23" s="1"/>
  <c r="P129" i="23" s="1"/>
  <c r="Q129" i="23" s="1"/>
  <c r="F128" i="23"/>
  <c r="O128" i="23" s="1"/>
  <c r="P128" i="23" s="1"/>
  <c r="Q128" i="23" s="1"/>
  <c r="F127" i="23"/>
  <c r="O127" i="23" s="1"/>
  <c r="F126" i="23"/>
  <c r="O126" i="23" s="1"/>
  <c r="P126" i="23" s="1"/>
  <c r="Q126" i="23" s="1"/>
  <c r="F125" i="23"/>
  <c r="O125" i="23" s="1"/>
  <c r="P125" i="23" s="1"/>
  <c r="F124" i="23"/>
  <c r="O124" i="23" s="1"/>
  <c r="P124" i="23" s="1"/>
  <c r="Q124" i="23" s="1"/>
  <c r="F123" i="23"/>
  <c r="O123" i="23" s="1"/>
  <c r="P123" i="23" s="1"/>
  <c r="Q123" i="23" s="1"/>
  <c r="F122" i="23"/>
  <c r="O122" i="23" s="1"/>
  <c r="P122" i="23" s="1"/>
  <c r="Q122" i="23" s="1"/>
  <c r="F121" i="23"/>
  <c r="O121" i="23" s="1"/>
  <c r="F120" i="23"/>
  <c r="O120" i="23" s="1"/>
  <c r="P120" i="23" s="1"/>
  <c r="Q120" i="23" s="1"/>
  <c r="F119" i="23"/>
  <c r="O119" i="23" s="1"/>
  <c r="P119" i="23" s="1"/>
  <c r="Q119" i="23" s="1"/>
  <c r="F118" i="23"/>
  <c r="O118" i="23" s="1"/>
  <c r="P118" i="23" s="1"/>
  <c r="Q118" i="23" s="1"/>
  <c r="F117" i="23"/>
  <c r="O117" i="23" s="1"/>
  <c r="P117" i="23" s="1"/>
  <c r="Q117" i="23" s="1"/>
  <c r="F116" i="23"/>
  <c r="O116" i="23" s="1"/>
  <c r="P116" i="23" s="1"/>
  <c r="F115" i="23"/>
  <c r="O115" i="23" s="1"/>
  <c r="P115" i="23" s="1"/>
  <c r="F114" i="23"/>
  <c r="O114" i="23" s="1"/>
  <c r="F113" i="23"/>
  <c r="O113" i="23" s="1"/>
  <c r="F112" i="23"/>
  <c r="O112" i="23" s="1"/>
  <c r="F111" i="23"/>
  <c r="O111" i="23" s="1"/>
  <c r="F110" i="23"/>
  <c r="O110" i="23" s="1"/>
  <c r="F109" i="23"/>
  <c r="O109" i="23" s="1"/>
  <c r="F108" i="23"/>
  <c r="O108" i="23" s="1"/>
  <c r="F107" i="23"/>
  <c r="O107" i="23" s="1"/>
  <c r="F106" i="23"/>
  <c r="O106" i="23" s="1"/>
  <c r="F105" i="23"/>
  <c r="O105" i="23" s="1"/>
  <c r="F104" i="23"/>
  <c r="O104" i="23" s="1"/>
  <c r="F103" i="23"/>
  <c r="O103" i="23" s="1"/>
  <c r="F102" i="23"/>
  <c r="O102" i="23" s="1"/>
  <c r="F101" i="23"/>
  <c r="O101" i="23" s="1"/>
  <c r="F100" i="23"/>
  <c r="O100" i="23" s="1"/>
  <c r="F99" i="23"/>
  <c r="O99" i="23" s="1"/>
  <c r="F98" i="23"/>
  <c r="O98" i="23" s="1"/>
  <c r="F97" i="23"/>
  <c r="O97" i="23" s="1"/>
  <c r="F96" i="23"/>
  <c r="O96" i="23" s="1"/>
  <c r="F95" i="23"/>
  <c r="O95" i="23" s="1"/>
  <c r="P95" i="23" s="1"/>
  <c r="F94" i="23"/>
  <c r="O94" i="23" s="1"/>
  <c r="P94" i="23" s="1"/>
  <c r="F93" i="23"/>
  <c r="O93" i="23" s="1"/>
  <c r="P93" i="23" s="1"/>
  <c r="Q93" i="23" s="1"/>
  <c r="F92" i="23"/>
  <c r="O92" i="23" s="1"/>
  <c r="P92" i="23" s="1"/>
  <c r="Q92" i="23" s="1"/>
  <c r="F91" i="23"/>
  <c r="O91" i="23" s="1"/>
  <c r="P91" i="23" s="1"/>
  <c r="Q91" i="23" s="1"/>
  <c r="F90" i="23"/>
  <c r="O90" i="23" s="1"/>
  <c r="P90" i="23" s="1"/>
  <c r="Q90" i="23" s="1"/>
  <c r="F89" i="23"/>
  <c r="O89" i="23" s="1"/>
  <c r="P89" i="23" s="1"/>
  <c r="Q89" i="23" s="1"/>
  <c r="F88" i="23"/>
  <c r="O88" i="23" s="1"/>
  <c r="P88" i="23" s="1"/>
  <c r="Q88" i="23" s="1"/>
  <c r="F87" i="23"/>
  <c r="O87" i="23" s="1"/>
  <c r="P87" i="23" s="1"/>
  <c r="Q87" i="23" s="1"/>
  <c r="F86" i="23"/>
  <c r="O86" i="23" s="1"/>
  <c r="P86" i="23" s="1"/>
  <c r="Q86" i="23" s="1"/>
  <c r="F85" i="23"/>
  <c r="O85" i="23" s="1"/>
  <c r="P85" i="23" s="1"/>
  <c r="Q85" i="23" s="1"/>
  <c r="F84" i="23"/>
  <c r="O84" i="23" s="1"/>
  <c r="P84" i="23" s="1"/>
  <c r="Q84" i="23" s="1"/>
  <c r="F83" i="23"/>
  <c r="O83" i="23" s="1"/>
  <c r="P83" i="23" s="1"/>
  <c r="F82" i="23"/>
  <c r="O82" i="23" s="1"/>
  <c r="P82" i="23" s="1"/>
  <c r="F81" i="23"/>
  <c r="O81" i="23" s="1"/>
  <c r="P81" i="23" s="1"/>
  <c r="F80" i="23"/>
  <c r="O80" i="23" s="1"/>
  <c r="P80" i="23" s="1"/>
  <c r="F79" i="23"/>
  <c r="O79" i="23" s="1"/>
  <c r="P79" i="23" s="1"/>
  <c r="Q79" i="23" s="1"/>
  <c r="F78" i="23"/>
  <c r="O78" i="23" s="1"/>
  <c r="P78" i="23" s="1"/>
  <c r="Q78" i="23" s="1"/>
  <c r="F77" i="23"/>
  <c r="O77" i="23" s="1"/>
  <c r="P77" i="23" s="1"/>
  <c r="F76" i="23"/>
  <c r="O76" i="23" s="1"/>
  <c r="P76" i="23" s="1"/>
  <c r="Q76" i="23" s="1"/>
  <c r="F75" i="23"/>
  <c r="O75" i="23" s="1"/>
  <c r="P75" i="23" s="1"/>
  <c r="Q75" i="23" s="1"/>
  <c r="F74" i="23"/>
  <c r="O74" i="23" s="1"/>
  <c r="P74" i="23" s="1"/>
  <c r="Q74" i="23" s="1"/>
  <c r="F73" i="23"/>
  <c r="O73" i="23" s="1"/>
  <c r="P73" i="23" s="1"/>
  <c r="Q73" i="23" s="1"/>
  <c r="F72" i="23"/>
  <c r="O72" i="23" s="1"/>
  <c r="P72" i="23" s="1"/>
  <c r="Q72" i="23" s="1"/>
  <c r="F71" i="23"/>
  <c r="O71" i="23" s="1"/>
  <c r="P71" i="23" s="1"/>
  <c r="Q71" i="23" s="1"/>
  <c r="F70" i="23"/>
  <c r="O70" i="23" s="1"/>
  <c r="P70" i="23" s="1"/>
  <c r="Q70" i="23" s="1"/>
  <c r="F69" i="23"/>
  <c r="O69" i="23" s="1"/>
  <c r="P69" i="23" s="1"/>
  <c r="Q69" i="23" s="1"/>
  <c r="F68" i="23"/>
  <c r="O68" i="23" s="1"/>
  <c r="P68" i="23" s="1"/>
  <c r="Q68" i="23" s="1"/>
  <c r="F67" i="23"/>
  <c r="O67" i="23" s="1"/>
  <c r="P67" i="23" s="1"/>
  <c r="Q67" i="23" s="1"/>
  <c r="F66" i="23"/>
  <c r="O66" i="23" s="1"/>
  <c r="P66" i="23" s="1"/>
  <c r="Q66" i="23" s="1"/>
  <c r="F65" i="23"/>
  <c r="O65" i="23" s="1"/>
  <c r="P65" i="23" s="1"/>
  <c r="Q65" i="23" s="1"/>
  <c r="F64" i="23"/>
  <c r="O64" i="23" s="1"/>
  <c r="P64" i="23" s="1"/>
  <c r="Q64" i="23" s="1"/>
  <c r="F63" i="23"/>
  <c r="O63" i="23" s="1"/>
  <c r="P63" i="23" s="1"/>
  <c r="Q63" i="23" s="1"/>
  <c r="F62" i="23"/>
  <c r="O62" i="23" s="1"/>
  <c r="P62" i="23" s="1"/>
  <c r="Q62" i="23" s="1"/>
  <c r="F61" i="23"/>
  <c r="O61" i="23" s="1"/>
  <c r="P61" i="23" s="1"/>
  <c r="Q61" i="23" s="1"/>
  <c r="F60" i="23"/>
  <c r="O60" i="23" s="1"/>
  <c r="P60" i="23" s="1"/>
  <c r="Q60" i="23" s="1"/>
  <c r="F59" i="23"/>
  <c r="O59" i="23" s="1"/>
  <c r="P59" i="23" s="1"/>
  <c r="Q59" i="23" s="1"/>
  <c r="F58" i="23"/>
  <c r="O58" i="23" s="1"/>
  <c r="P58" i="23" s="1"/>
  <c r="Q58" i="23" s="1"/>
  <c r="F57" i="23"/>
  <c r="O57" i="23" s="1"/>
  <c r="P57" i="23" s="1"/>
  <c r="Q57" i="23" s="1"/>
  <c r="F56" i="23"/>
  <c r="O56" i="23" s="1"/>
  <c r="P56" i="23" s="1"/>
  <c r="Q56" i="23" s="1"/>
  <c r="F55" i="23"/>
  <c r="O55" i="23" s="1"/>
  <c r="P55" i="23" s="1"/>
  <c r="Q55" i="23" s="1"/>
  <c r="F54" i="23"/>
  <c r="O54" i="23" s="1"/>
  <c r="P54" i="23" s="1"/>
  <c r="Q54" i="23" s="1"/>
  <c r="F53" i="23"/>
  <c r="O53" i="23" s="1"/>
  <c r="P53" i="23" s="1"/>
  <c r="Q53" i="23" s="1"/>
  <c r="F52" i="23"/>
  <c r="O52" i="23" s="1"/>
  <c r="P52" i="23" s="1"/>
  <c r="F51" i="23"/>
  <c r="O51" i="23" s="1"/>
  <c r="P51" i="23" s="1"/>
  <c r="F50" i="23"/>
  <c r="O50" i="23" s="1"/>
  <c r="P50" i="23" s="1"/>
  <c r="F49" i="23"/>
  <c r="O49" i="23" s="1"/>
  <c r="P49" i="23" s="1"/>
  <c r="F48" i="23"/>
  <c r="O48" i="23" s="1"/>
  <c r="P48" i="23" s="1"/>
  <c r="Q48" i="23" s="1"/>
  <c r="F47" i="23"/>
  <c r="O47" i="23" s="1"/>
  <c r="P47" i="23" s="1"/>
  <c r="Q47" i="23" s="1"/>
  <c r="F46" i="23"/>
  <c r="O46" i="23" s="1"/>
  <c r="P46" i="23" s="1"/>
  <c r="Q46" i="23" s="1"/>
  <c r="F45" i="23"/>
  <c r="O45" i="23" s="1"/>
  <c r="P45" i="23" s="1"/>
  <c r="Q45" i="23" s="1"/>
  <c r="F44" i="23"/>
  <c r="O44" i="23" s="1"/>
  <c r="P44" i="23" s="1"/>
  <c r="Q44" i="23" s="1"/>
  <c r="F43" i="23"/>
  <c r="O43" i="23" s="1"/>
  <c r="P43" i="23" s="1"/>
  <c r="F42" i="23"/>
  <c r="O42" i="23" s="1"/>
  <c r="P42" i="23" s="1"/>
  <c r="Q42" i="23" s="1"/>
  <c r="F41" i="23"/>
  <c r="O41" i="23" s="1"/>
  <c r="P41" i="23" s="1"/>
  <c r="Q41" i="23" s="1"/>
  <c r="F40" i="23"/>
  <c r="O40" i="23" s="1"/>
  <c r="P40" i="23" s="1"/>
  <c r="Q40" i="23" s="1"/>
  <c r="F39" i="23"/>
  <c r="O39" i="23" s="1"/>
  <c r="P39" i="23" s="1"/>
  <c r="Q39" i="23" s="1"/>
  <c r="F38" i="23"/>
  <c r="O38" i="23" s="1"/>
  <c r="P38" i="23" s="1"/>
  <c r="Q38" i="23" s="1"/>
  <c r="J37" i="23"/>
  <c r="I37" i="23"/>
  <c r="F37" i="23"/>
  <c r="F36" i="23"/>
  <c r="O36" i="23" s="1"/>
  <c r="P36" i="23" s="1"/>
  <c r="Q36" i="23" s="1"/>
  <c r="F35" i="23"/>
  <c r="O35" i="23" s="1"/>
  <c r="P35" i="23" s="1"/>
  <c r="Q35" i="23" s="1"/>
  <c r="F34" i="23"/>
  <c r="O34" i="23" s="1"/>
  <c r="P34" i="23" s="1"/>
  <c r="Q34" i="23" s="1"/>
  <c r="F33" i="23"/>
  <c r="O33" i="23" s="1"/>
  <c r="P33" i="23" s="1"/>
  <c r="Q33" i="23" s="1"/>
  <c r="F32" i="23"/>
  <c r="O32" i="23" s="1"/>
  <c r="P32" i="23" s="1"/>
  <c r="F31" i="23"/>
  <c r="O31" i="23" s="1"/>
  <c r="P31" i="23" s="1"/>
  <c r="Q31" i="23" s="1"/>
  <c r="F30" i="23"/>
  <c r="O30" i="23" s="1"/>
  <c r="P30" i="23" s="1"/>
  <c r="Q30" i="23" s="1"/>
  <c r="F29" i="23"/>
  <c r="O29" i="23" s="1"/>
  <c r="P29" i="23" s="1"/>
  <c r="Q29" i="23" s="1"/>
  <c r="F28" i="23"/>
  <c r="O28" i="23" s="1"/>
  <c r="P28" i="23" s="1"/>
  <c r="Q28" i="23" s="1"/>
  <c r="F27" i="23"/>
  <c r="O27" i="23" s="1"/>
  <c r="P27" i="23" s="1"/>
  <c r="Q27" i="23" s="1"/>
  <c r="F26" i="23"/>
  <c r="O26" i="23" s="1"/>
  <c r="P26" i="23" s="1"/>
  <c r="Q26" i="23" s="1"/>
  <c r="I25" i="23"/>
  <c r="F25" i="23"/>
  <c r="F24" i="23"/>
  <c r="O24" i="23" s="1"/>
  <c r="P24" i="23" s="1"/>
  <c r="Q24" i="23" s="1"/>
  <c r="F23" i="23"/>
  <c r="O23" i="23" s="1"/>
  <c r="P23" i="23" s="1"/>
  <c r="F22" i="23"/>
  <c r="O22" i="23" s="1"/>
  <c r="G21" i="23"/>
  <c r="F21" i="23" s="1"/>
  <c r="O21" i="23" s="1"/>
  <c r="P21" i="23" s="1"/>
  <c r="Q21" i="23" s="1"/>
  <c r="F20" i="23"/>
  <c r="O20" i="23" s="1"/>
  <c r="P20" i="23" s="1"/>
  <c r="F19" i="23"/>
  <c r="O19" i="23" s="1"/>
  <c r="P19" i="23" s="1"/>
  <c r="F18" i="23"/>
  <c r="O18" i="23" s="1"/>
  <c r="P18" i="23" s="1"/>
  <c r="W18" i="23" s="1"/>
  <c r="F17" i="23"/>
  <c r="O17" i="23" s="1"/>
  <c r="P17" i="23" s="1"/>
  <c r="F16" i="23"/>
  <c r="O16" i="23" s="1"/>
  <c r="P16" i="23" s="1"/>
  <c r="F15" i="23"/>
  <c r="O15" i="23" s="1"/>
  <c r="P15" i="23" s="1"/>
  <c r="Q15" i="23" s="1"/>
  <c r="F14" i="23"/>
  <c r="O14" i="23" s="1"/>
  <c r="P14" i="23" s="1"/>
  <c r="Q14" i="23" s="1"/>
  <c r="F13" i="23"/>
  <c r="O13" i="23" s="1"/>
  <c r="P13" i="23" s="1"/>
  <c r="Q13" i="23" s="1"/>
  <c r="F12" i="23"/>
  <c r="O12" i="23" s="1"/>
  <c r="P12" i="23" s="1"/>
  <c r="Q12" i="23" s="1"/>
  <c r="F11" i="23"/>
  <c r="O11" i="23" s="1"/>
  <c r="P11" i="23" s="1"/>
  <c r="Q11" i="23" s="1"/>
  <c r="F10" i="23"/>
  <c r="O10" i="23" s="1"/>
  <c r="P10" i="23" s="1"/>
  <c r="Q10" i="23" s="1"/>
  <c r="F9" i="23"/>
  <c r="O9" i="23" s="1"/>
  <c r="P9" i="23" s="1"/>
  <c r="Q9" i="23" s="1"/>
  <c r="F8" i="23"/>
  <c r="O8" i="23" s="1"/>
  <c r="P8" i="23" s="1"/>
  <c r="Q8" i="23" s="1"/>
  <c r="F7" i="23"/>
  <c r="O7" i="23" s="1"/>
  <c r="P7" i="23" s="1"/>
  <c r="Q7" i="23" s="1"/>
  <c r="F6" i="23"/>
  <c r="O6" i="23" s="1"/>
  <c r="P6" i="23" s="1"/>
  <c r="F5" i="23"/>
  <c r="O5" i="23" s="1"/>
  <c r="P5" i="23" s="1"/>
  <c r="F4" i="23"/>
  <c r="O4" i="23" s="1"/>
  <c r="P4" i="23" s="1"/>
  <c r="F3" i="23"/>
  <c r="O3" i="23" s="1"/>
  <c r="K245" i="22"/>
  <c r="L244" i="22"/>
  <c r="I244" i="22"/>
  <c r="H244" i="22"/>
  <c r="I243" i="22"/>
  <c r="H243" i="22" s="1"/>
  <c r="I242" i="22"/>
  <c r="H242" i="22" s="1"/>
  <c r="I241" i="22"/>
  <c r="H241" i="22" s="1"/>
  <c r="I240" i="22"/>
  <c r="H240" i="22" s="1"/>
  <c r="I239" i="22"/>
  <c r="H239" i="22" s="1"/>
  <c r="I238" i="22"/>
  <c r="H238" i="22" s="1"/>
  <c r="I237" i="22"/>
  <c r="H237" i="22" s="1"/>
  <c r="I236" i="22"/>
  <c r="H236" i="22" s="1"/>
  <c r="I235" i="22"/>
  <c r="H235" i="22" s="1"/>
  <c r="I234" i="22"/>
  <c r="H234" i="22" s="1"/>
  <c r="I233" i="22"/>
  <c r="H233" i="22" s="1"/>
  <c r="I232" i="22"/>
  <c r="H232" i="22" s="1"/>
  <c r="I231" i="22"/>
  <c r="H231" i="22" s="1"/>
  <c r="I230" i="22"/>
  <c r="H230" i="22" s="1"/>
  <c r="I229" i="22"/>
  <c r="H229" i="22" s="1"/>
  <c r="I228" i="22"/>
  <c r="H228" i="22"/>
  <c r="I227" i="22"/>
  <c r="H227" i="22" s="1"/>
  <c r="I226" i="22"/>
  <c r="H226" i="22" s="1"/>
  <c r="I225" i="22"/>
  <c r="H225" i="22" s="1"/>
  <c r="I224" i="22"/>
  <c r="H224" i="22" s="1"/>
  <c r="I223" i="22"/>
  <c r="H223" i="22" s="1"/>
  <c r="I222" i="22"/>
  <c r="H222" i="22" s="1"/>
  <c r="I221" i="22"/>
  <c r="H221" i="22" s="1"/>
  <c r="I220" i="22"/>
  <c r="H220" i="22"/>
  <c r="I219" i="22"/>
  <c r="H219" i="22" s="1"/>
  <c r="M218" i="22"/>
  <c r="I218" i="22"/>
  <c r="H218" i="22"/>
  <c r="I217" i="22"/>
  <c r="H217" i="22" s="1"/>
  <c r="I216" i="22"/>
  <c r="H216" i="22" s="1"/>
  <c r="I215" i="22"/>
  <c r="H215" i="22" s="1"/>
  <c r="I214" i="22"/>
  <c r="H214" i="22" s="1"/>
  <c r="I213" i="22"/>
  <c r="H213" i="22" s="1"/>
  <c r="I212" i="22"/>
  <c r="H212" i="22" s="1"/>
  <c r="I211" i="22"/>
  <c r="H211" i="22" s="1"/>
  <c r="I210" i="22"/>
  <c r="H210" i="22"/>
  <c r="I209" i="22"/>
  <c r="H209" i="22" s="1"/>
  <c r="I208" i="22"/>
  <c r="H208" i="22" s="1"/>
  <c r="H207" i="22"/>
  <c r="I206" i="22"/>
  <c r="H206" i="22" s="1"/>
  <c r="I205" i="22"/>
  <c r="H205" i="22" s="1"/>
  <c r="I204" i="22"/>
  <c r="H204" i="22" s="1"/>
  <c r="I203" i="22"/>
  <c r="H203" i="22" s="1"/>
  <c r="I202" i="22"/>
  <c r="H202" i="22" s="1"/>
  <c r="I201" i="22"/>
  <c r="H201" i="22" s="1"/>
  <c r="I200" i="22"/>
  <c r="H200" i="22" s="1"/>
  <c r="I199" i="22"/>
  <c r="H199" i="22" s="1"/>
  <c r="I198" i="22"/>
  <c r="H198" i="22" s="1"/>
  <c r="I197" i="22"/>
  <c r="H197" i="22" s="1"/>
  <c r="I196" i="22"/>
  <c r="H196" i="22" s="1"/>
  <c r="I195" i="22"/>
  <c r="H195" i="22" s="1"/>
  <c r="M194" i="22"/>
  <c r="L194" i="22"/>
  <c r="I194" i="22"/>
  <c r="I193" i="22"/>
  <c r="H193" i="22" s="1"/>
  <c r="I192" i="22"/>
  <c r="H192" i="22" s="1"/>
  <c r="I191" i="22"/>
  <c r="H191" i="22" s="1"/>
  <c r="I190" i="22"/>
  <c r="H190" i="22" s="1"/>
  <c r="I189" i="22"/>
  <c r="H189" i="22" s="1"/>
  <c r="I188" i="22"/>
  <c r="H188" i="22" s="1"/>
  <c r="I187" i="22"/>
  <c r="H187" i="22" s="1"/>
  <c r="H186" i="22"/>
  <c r="I185" i="22"/>
  <c r="H185" i="22" s="1"/>
  <c r="M184" i="22"/>
  <c r="L184" i="22"/>
  <c r="I184" i="22"/>
  <c r="I183" i="22"/>
  <c r="H183" i="22" s="1"/>
  <c r="I182" i="22"/>
  <c r="H182" i="22" s="1"/>
  <c r="I181" i="22"/>
  <c r="H181" i="22"/>
  <c r="I180" i="22"/>
  <c r="H180" i="22" s="1"/>
  <c r="I179" i="22"/>
  <c r="H179" i="22" s="1"/>
  <c r="I178" i="22"/>
  <c r="H178" i="22" s="1"/>
  <c r="I177" i="22"/>
  <c r="H177" i="22" s="1"/>
  <c r="M176" i="22"/>
  <c r="H176" i="22" s="1"/>
  <c r="I176" i="22"/>
  <c r="I175" i="22"/>
  <c r="H175" i="22" s="1"/>
  <c r="I174" i="22"/>
  <c r="H174" i="22" s="1"/>
  <c r="M173" i="22"/>
  <c r="L173" i="22"/>
  <c r="I173" i="22"/>
  <c r="I172" i="22"/>
  <c r="H172" i="22" s="1"/>
  <c r="I171" i="22"/>
  <c r="H171" i="22"/>
  <c r="I170" i="22"/>
  <c r="H170" i="22" s="1"/>
  <c r="I169" i="22"/>
  <c r="H169" i="22" s="1"/>
  <c r="I168" i="22"/>
  <c r="H168" i="22" s="1"/>
  <c r="I167" i="22"/>
  <c r="H167" i="22" s="1"/>
  <c r="I166" i="22"/>
  <c r="H166" i="22" s="1"/>
  <c r="I165" i="22"/>
  <c r="H165" i="22" s="1"/>
  <c r="I164" i="22"/>
  <c r="H164" i="22" s="1"/>
  <c r="I163" i="22"/>
  <c r="H163" i="22"/>
  <c r="I162" i="22"/>
  <c r="H162" i="22" s="1"/>
  <c r="I161" i="22"/>
  <c r="H161" i="22" s="1"/>
  <c r="I160" i="22"/>
  <c r="H160" i="22" s="1"/>
  <c r="I159" i="22"/>
  <c r="H159" i="22" s="1"/>
  <c r="I158" i="22"/>
  <c r="H158" i="22" s="1"/>
  <c r="I157" i="22"/>
  <c r="H157" i="22" s="1"/>
  <c r="I156" i="22"/>
  <c r="H156" i="22" s="1"/>
  <c r="I155" i="22"/>
  <c r="H155" i="22" s="1"/>
  <c r="I154" i="22"/>
  <c r="H154" i="22" s="1"/>
  <c r="I153" i="22"/>
  <c r="H153" i="22" s="1"/>
  <c r="I152" i="22"/>
  <c r="H152" i="22" s="1"/>
  <c r="I151" i="22"/>
  <c r="H151" i="22" s="1"/>
  <c r="I150" i="22"/>
  <c r="H150" i="22" s="1"/>
  <c r="I148" i="22"/>
  <c r="H148" i="22" s="1"/>
  <c r="I147" i="22"/>
  <c r="H147" i="22" s="1"/>
  <c r="I146" i="22"/>
  <c r="H146" i="22" s="1"/>
  <c r="I145" i="22"/>
  <c r="H145" i="22" s="1"/>
  <c r="I144" i="22"/>
  <c r="H144" i="22" s="1"/>
  <c r="I143" i="22"/>
  <c r="H143" i="22" s="1"/>
  <c r="I142" i="22"/>
  <c r="H142" i="22" s="1"/>
  <c r="I141" i="22"/>
  <c r="H141" i="22" s="1"/>
  <c r="I140" i="22"/>
  <c r="H140" i="22" s="1"/>
  <c r="I139" i="22"/>
  <c r="H139" i="22" s="1"/>
  <c r="I138" i="22"/>
  <c r="H138" i="22" s="1"/>
  <c r="I137" i="22"/>
  <c r="H137" i="22" s="1"/>
  <c r="I136" i="22"/>
  <c r="H136" i="22" s="1"/>
  <c r="I135" i="22"/>
  <c r="H135" i="22" s="1"/>
  <c r="I134" i="22"/>
  <c r="H134" i="22" s="1"/>
  <c r="I133" i="22"/>
  <c r="H133" i="22" s="1"/>
  <c r="I132" i="22"/>
  <c r="H132" i="22" s="1"/>
  <c r="I131" i="22"/>
  <c r="H131" i="22" s="1"/>
  <c r="I130" i="22"/>
  <c r="H130" i="22" s="1"/>
  <c r="I129" i="22"/>
  <c r="H129" i="22" s="1"/>
  <c r="I128" i="22"/>
  <c r="H128" i="22" s="1"/>
  <c r="I127" i="22"/>
  <c r="H127" i="22" s="1"/>
  <c r="I126" i="22"/>
  <c r="H126" i="22" s="1"/>
  <c r="I125" i="22"/>
  <c r="H125" i="22" s="1"/>
  <c r="I124" i="22"/>
  <c r="H124" i="22" s="1"/>
  <c r="I123" i="22"/>
  <c r="H123" i="22" s="1"/>
  <c r="I122" i="22"/>
  <c r="H122" i="22" s="1"/>
  <c r="J121" i="22"/>
  <c r="I121" i="22" s="1"/>
  <c r="H121" i="22" s="1"/>
  <c r="I120" i="22"/>
  <c r="H120" i="22" s="1"/>
  <c r="I119" i="22"/>
  <c r="H119" i="22" s="1"/>
  <c r="I118" i="22"/>
  <c r="H118" i="22" s="1"/>
  <c r="I117" i="22"/>
  <c r="H117" i="22" s="1"/>
  <c r="I116" i="22"/>
  <c r="H116" i="22" s="1"/>
  <c r="I115" i="22"/>
  <c r="H115" i="22" s="1"/>
  <c r="I114" i="22"/>
  <c r="H114" i="22"/>
  <c r="I113" i="22"/>
  <c r="H113" i="22" s="1"/>
  <c r="I112" i="22"/>
  <c r="H112" i="22" s="1"/>
  <c r="I111" i="22"/>
  <c r="H111" i="22" s="1"/>
  <c r="I110" i="22"/>
  <c r="H110" i="22" s="1"/>
  <c r="I109" i="22"/>
  <c r="H109" i="22" s="1"/>
  <c r="I108" i="22"/>
  <c r="H108" i="22" s="1"/>
  <c r="I107" i="22"/>
  <c r="H107" i="22" s="1"/>
  <c r="I106" i="22"/>
  <c r="H106" i="22" s="1"/>
  <c r="I105" i="22"/>
  <c r="H105" i="22" s="1"/>
  <c r="I104" i="22"/>
  <c r="H104" i="22" s="1"/>
  <c r="I103" i="22"/>
  <c r="H103" i="22" s="1"/>
  <c r="I102" i="22"/>
  <c r="H102" i="22" s="1"/>
  <c r="I101" i="22"/>
  <c r="H101" i="22" s="1"/>
  <c r="I100" i="22"/>
  <c r="H100" i="22" s="1"/>
  <c r="I99" i="22"/>
  <c r="H99" i="22" s="1"/>
  <c r="I98" i="22"/>
  <c r="H98" i="22" s="1"/>
  <c r="I97" i="22"/>
  <c r="H97" i="22" s="1"/>
  <c r="I96" i="22"/>
  <c r="H96" i="22" s="1"/>
  <c r="I95" i="22"/>
  <c r="H95" i="22" s="1"/>
  <c r="I94" i="22"/>
  <c r="H94" i="22" s="1"/>
  <c r="I93" i="22"/>
  <c r="H93" i="22" s="1"/>
  <c r="I92" i="22"/>
  <c r="H92" i="22" s="1"/>
  <c r="I91" i="22"/>
  <c r="H91" i="22" s="1"/>
  <c r="I90" i="22"/>
  <c r="H90" i="22" s="1"/>
  <c r="I89" i="22"/>
  <c r="H89" i="22" s="1"/>
  <c r="I88" i="22"/>
  <c r="H88" i="22"/>
  <c r="I87" i="22"/>
  <c r="H87" i="22" s="1"/>
  <c r="I86" i="22"/>
  <c r="H86" i="22" s="1"/>
  <c r="I85" i="22"/>
  <c r="H85" i="22" s="1"/>
  <c r="I84" i="22"/>
  <c r="H84" i="22" s="1"/>
  <c r="I83" i="22"/>
  <c r="H83" i="22" s="1"/>
  <c r="I82" i="22"/>
  <c r="H82" i="22" s="1"/>
  <c r="I81" i="22"/>
  <c r="H81" i="22" s="1"/>
  <c r="I80" i="22"/>
  <c r="H80" i="22" s="1"/>
  <c r="I79" i="22"/>
  <c r="H79" i="22" s="1"/>
  <c r="I78" i="22"/>
  <c r="H78" i="22" s="1"/>
  <c r="I77" i="22"/>
  <c r="H77" i="22" s="1"/>
  <c r="I76" i="22"/>
  <c r="H76" i="22" s="1"/>
  <c r="I75" i="22"/>
  <c r="H75" i="22" s="1"/>
  <c r="I74" i="22"/>
  <c r="H74" i="22" s="1"/>
  <c r="I73" i="22"/>
  <c r="H73" i="22" s="1"/>
  <c r="I72" i="22"/>
  <c r="H72" i="22" s="1"/>
  <c r="I71" i="22"/>
  <c r="H71" i="22" s="1"/>
  <c r="I70" i="22"/>
  <c r="H70" i="22" s="1"/>
  <c r="I69" i="22"/>
  <c r="H69" i="22" s="1"/>
  <c r="I68" i="22"/>
  <c r="H68" i="22" s="1"/>
  <c r="I67" i="22"/>
  <c r="H67" i="22" s="1"/>
  <c r="I66" i="22"/>
  <c r="H66" i="22" s="1"/>
  <c r="I65" i="22"/>
  <c r="H65" i="22" s="1"/>
  <c r="I64" i="22"/>
  <c r="H64" i="22" s="1"/>
  <c r="I63" i="22"/>
  <c r="H63" i="22" s="1"/>
  <c r="I62" i="22"/>
  <c r="H62" i="22" s="1"/>
  <c r="I61" i="22"/>
  <c r="H61" i="22" s="1"/>
  <c r="I60" i="22"/>
  <c r="H60" i="22" s="1"/>
  <c r="I59" i="22"/>
  <c r="H59" i="22" s="1"/>
  <c r="I58" i="22"/>
  <c r="H58" i="22"/>
  <c r="I57" i="22"/>
  <c r="H57" i="22"/>
  <c r="I56" i="22"/>
  <c r="H56" i="22"/>
  <c r="I55" i="22"/>
  <c r="H55" i="22" s="1"/>
  <c r="I54" i="22"/>
  <c r="H54" i="22" s="1"/>
  <c r="I53" i="22"/>
  <c r="H53" i="22" s="1"/>
  <c r="I52" i="22"/>
  <c r="H52" i="22"/>
  <c r="I51" i="22"/>
  <c r="H51" i="22"/>
  <c r="I50" i="22"/>
  <c r="H50" i="22"/>
  <c r="I49" i="22"/>
  <c r="H49" i="22" s="1"/>
  <c r="I48" i="22"/>
  <c r="H48" i="22" s="1"/>
  <c r="I47" i="22"/>
  <c r="H47" i="22" s="1"/>
  <c r="I46" i="22"/>
  <c r="H46" i="22" s="1"/>
  <c r="I45" i="22"/>
  <c r="H45" i="22" s="1"/>
  <c r="I44" i="22"/>
  <c r="H44" i="22" s="1"/>
  <c r="I43" i="22"/>
  <c r="H43" i="22" s="1"/>
  <c r="I42" i="22"/>
  <c r="H42" i="22"/>
  <c r="I41" i="22"/>
  <c r="H41" i="22" s="1"/>
  <c r="I40" i="22"/>
  <c r="H40" i="22" s="1"/>
  <c r="I39" i="22"/>
  <c r="H39" i="22" s="1"/>
  <c r="M38" i="22"/>
  <c r="L38" i="22"/>
  <c r="I38" i="22"/>
  <c r="I37" i="22"/>
  <c r="H37" i="22" s="1"/>
  <c r="I36" i="22"/>
  <c r="H36" i="22" s="1"/>
  <c r="I35" i="22"/>
  <c r="H35" i="22" s="1"/>
  <c r="I34" i="22"/>
  <c r="H34" i="22" s="1"/>
  <c r="I33" i="22"/>
  <c r="H33" i="22" s="1"/>
  <c r="I32" i="22"/>
  <c r="H32" i="22" s="1"/>
  <c r="I31" i="22"/>
  <c r="H31" i="22" s="1"/>
  <c r="I30" i="22"/>
  <c r="H30" i="22"/>
  <c r="I29" i="22"/>
  <c r="H29" i="22" s="1"/>
  <c r="I28" i="22"/>
  <c r="H28" i="22" s="1"/>
  <c r="I27" i="22"/>
  <c r="H27" i="22" s="1"/>
  <c r="L26" i="22"/>
  <c r="I26" i="22"/>
  <c r="I25" i="22"/>
  <c r="H25" i="22" s="1"/>
  <c r="I24" i="22"/>
  <c r="H24" i="22" s="1"/>
  <c r="I23" i="22"/>
  <c r="H23" i="22" s="1"/>
  <c r="I22" i="22"/>
  <c r="H22" i="22" s="1"/>
  <c r="I21" i="22"/>
  <c r="H21" i="22" s="1"/>
  <c r="I20" i="22"/>
  <c r="H20" i="22" s="1"/>
  <c r="I19" i="22"/>
  <c r="H19" i="22" s="1"/>
  <c r="I18" i="22"/>
  <c r="H18" i="22" s="1"/>
  <c r="I17" i="22"/>
  <c r="H17" i="22" s="1"/>
  <c r="I16" i="22"/>
  <c r="H16" i="22" s="1"/>
  <c r="I15" i="22"/>
  <c r="H15" i="22" s="1"/>
  <c r="I14" i="22"/>
  <c r="H14" i="22" s="1"/>
  <c r="I13" i="22"/>
  <c r="H13" i="22" s="1"/>
  <c r="I12" i="22"/>
  <c r="H12" i="22" s="1"/>
  <c r="I11" i="22"/>
  <c r="H11" i="22" s="1"/>
  <c r="I10" i="22"/>
  <c r="H10" i="22" s="1"/>
  <c r="I9" i="22"/>
  <c r="H9" i="22" s="1"/>
  <c r="I8" i="22"/>
  <c r="H8" i="22" s="1"/>
  <c r="I7" i="22"/>
  <c r="H7" i="22" s="1"/>
  <c r="I6" i="22"/>
  <c r="H6" i="22" s="1"/>
  <c r="I5" i="22"/>
  <c r="H5" i="22" s="1"/>
  <c r="I4" i="22"/>
  <c r="H4" i="22" s="1"/>
  <c r="I3" i="22"/>
  <c r="H3" i="22" s="1"/>
  <c r="I146" i="4"/>
  <c r="H146" i="4" s="1"/>
  <c r="I145" i="4"/>
  <c r="H145" i="4" s="1"/>
  <c r="I144" i="4"/>
  <c r="H144" i="4" s="1"/>
  <c r="I143" i="4"/>
  <c r="H143" i="4" s="1"/>
  <c r="I142" i="4"/>
  <c r="H142" i="4" s="1"/>
  <c r="I88" i="4"/>
  <c r="H88" i="4" s="1"/>
  <c r="I89" i="4"/>
  <c r="H89" i="4" s="1"/>
  <c r="I90" i="4"/>
  <c r="H90" i="4" s="1"/>
  <c r="I85" i="4"/>
  <c r="H85" i="4" s="1"/>
  <c r="I91" i="4"/>
  <c r="H91" i="4" s="1"/>
  <c r="I92" i="4"/>
  <c r="H92" i="4" s="1"/>
  <c r="I75" i="4"/>
  <c r="H75" i="4" s="1"/>
  <c r="I76" i="4"/>
  <c r="H76" i="4" s="1"/>
  <c r="I62" i="4"/>
  <c r="H62" i="4" s="1"/>
  <c r="I63" i="4"/>
  <c r="H63" i="4" s="1"/>
  <c r="I77" i="4"/>
  <c r="H77" i="4" s="1"/>
  <c r="I139" i="4"/>
  <c r="H139" i="4" s="1"/>
  <c r="I140" i="4"/>
  <c r="H140" i="4" s="1"/>
  <c r="I125" i="4"/>
  <c r="H125" i="4" s="1"/>
  <c r="I95" i="4"/>
  <c r="I96" i="4"/>
  <c r="H96" i="4" s="1"/>
  <c r="I100" i="4"/>
  <c r="H100" i="4" s="1"/>
  <c r="I101" i="4"/>
  <c r="H101" i="4" s="1"/>
  <c r="I102" i="4"/>
  <c r="H102" i="4" s="1"/>
  <c r="I103" i="4"/>
  <c r="H103" i="4" s="1"/>
  <c r="I104" i="4"/>
  <c r="H104" i="4" s="1"/>
  <c r="I105" i="4"/>
  <c r="H105" i="4" s="1"/>
  <c r="I106" i="4"/>
  <c r="H106" i="4" s="1"/>
  <c r="I107" i="4"/>
  <c r="H107" i="4" s="1"/>
  <c r="I97" i="4"/>
  <c r="H97" i="4" s="1"/>
  <c r="I64" i="4"/>
  <c r="H64" i="4" s="1"/>
  <c r="I147" i="4"/>
  <c r="H147" i="4" s="1"/>
  <c r="I87" i="4"/>
  <c r="H87" i="4" s="1"/>
  <c r="I65" i="4"/>
  <c r="H65" i="4" s="1"/>
  <c r="I74" i="4"/>
  <c r="H74" i="4" s="1"/>
  <c r="I73" i="4"/>
  <c r="H73" i="4" s="1"/>
  <c r="I99" i="4"/>
  <c r="H99" i="4" s="1"/>
  <c r="I98" i="4"/>
  <c r="H98" i="4" s="1"/>
  <c r="I80" i="4"/>
  <c r="H80" i="4" s="1"/>
  <c r="I141" i="4"/>
  <c r="H141" i="4" s="1"/>
  <c r="I117" i="4"/>
  <c r="H117" i="4" s="1"/>
  <c r="I116" i="4"/>
  <c r="H116" i="4" s="1"/>
  <c r="I71" i="4"/>
  <c r="H71" i="4" s="1"/>
  <c r="I138" i="4"/>
  <c r="H138" i="4" s="1"/>
  <c r="I137" i="4"/>
  <c r="H137" i="4" s="1"/>
  <c r="I136" i="4"/>
  <c r="H136" i="4" s="1"/>
  <c r="I135" i="4"/>
  <c r="H135" i="4" s="1"/>
  <c r="I128" i="4"/>
  <c r="H128" i="4" s="1"/>
  <c r="I61" i="4"/>
  <c r="H61" i="4" s="1"/>
  <c r="I84" i="4"/>
  <c r="H84" i="4" s="1"/>
  <c r="I83" i="4"/>
  <c r="I126" i="4"/>
  <c r="H126" i="4" s="1"/>
  <c r="I124" i="4"/>
  <c r="H124" i="4" s="1"/>
  <c r="I122" i="4"/>
  <c r="H122" i="4" s="1"/>
  <c r="I68" i="4"/>
  <c r="H68" i="4" s="1"/>
  <c r="I66" i="4"/>
  <c r="H66" i="4" s="1"/>
  <c r="I59" i="4"/>
  <c r="H59" i="4" s="1"/>
  <c r="I115" i="4"/>
  <c r="H115" i="4" s="1"/>
  <c r="I60" i="4"/>
  <c r="H60" i="4" s="1"/>
  <c r="I134" i="4"/>
  <c r="H134" i="4" s="1"/>
  <c r="I133" i="4"/>
  <c r="H133" i="4" s="1"/>
  <c r="I132" i="4"/>
  <c r="H132" i="4" s="1"/>
  <c r="I131" i="4"/>
  <c r="H131" i="4" s="1"/>
  <c r="I82" i="4"/>
  <c r="H82" i="4" s="1"/>
  <c r="I130" i="4"/>
  <c r="H130" i="4" s="1"/>
  <c r="I81" i="4"/>
  <c r="H81" i="4" s="1"/>
  <c r="I123" i="4"/>
  <c r="H123" i="4" s="1"/>
  <c r="I78" i="4"/>
  <c r="H78" i="4" s="1"/>
  <c r="I120" i="4"/>
  <c r="H120" i="4" s="1"/>
  <c r="I86" i="4"/>
  <c r="H86" i="4" s="1"/>
  <c r="I94" i="4"/>
  <c r="H94" i="4" s="1"/>
  <c r="I93" i="4"/>
  <c r="I114" i="4"/>
  <c r="H114" i="4" s="1"/>
  <c r="I109" i="4"/>
  <c r="H109" i="4" s="1"/>
  <c r="I108" i="4"/>
  <c r="H108" i="4" s="1"/>
  <c r="I127" i="4"/>
  <c r="H127" i="4" s="1"/>
  <c r="I129" i="4"/>
  <c r="H129" i="4" s="1"/>
  <c r="I119" i="4"/>
  <c r="H119" i="4" s="1"/>
  <c r="I118" i="4"/>
  <c r="H118" i="4" s="1"/>
  <c r="I111" i="4"/>
  <c r="H111" i="4" s="1"/>
  <c r="I110" i="4"/>
  <c r="H110" i="4" s="1"/>
  <c r="I113" i="4"/>
  <c r="H113" i="4" s="1"/>
  <c r="I69" i="4"/>
  <c r="H69" i="4" s="1"/>
  <c r="I67" i="4"/>
  <c r="H67" i="4" s="1"/>
  <c r="I70" i="4"/>
  <c r="H70" i="4" s="1"/>
  <c r="I72" i="4"/>
  <c r="H72" i="4" s="1"/>
  <c r="I112" i="4"/>
  <c r="H112" i="4" s="1"/>
  <c r="I240" i="4"/>
  <c r="H240" i="4" s="1"/>
  <c r="I243" i="4"/>
  <c r="H243" i="4" s="1"/>
  <c r="I238" i="4"/>
  <c r="H238" i="4" s="1"/>
  <c r="I237" i="4"/>
  <c r="H237" i="4" s="1"/>
  <c r="I241" i="4"/>
  <c r="H241" i="4" s="1"/>
  <c r="I242" i="4"/>
  <c r="H242" i="4" s="1"/>
  <c r="I239" i="4"/>
  <c r="Q4" i="23" l="1"/>
  <c r="W4" i="23"/>
  <c r="W49" i="23"/>
  <c r="Q49" i="23"/>
  <c r="W5" i="23"/>
  <c r="Q5" i="23"/>
  <c r="Q17" i="23"/>
  <c r="R17" i="23"/>
  <c r="T17" i="23" s="1"/>
  <c r="W50" i="23"/>
  <c r="Q50" i="23"/>
  <c r="R146" i="23"/>
  <c r="T146" i="23"/>
  <c r="Q146" i="23"/>
  <c r="W237" i="23"/>
  <c r="Q237" i="23"/>
  <c r="T83" i="23"/>
  <c r="R83" i="23"/>
  <c r="Q83" i="23"/>
  <c r="Q6" i="23"/>
  <c r="W6" i="23"/>
  <c r="Q51" i="23"/>
  <c r="W51" i="23"/>
  <c r="P131" i="23"/>
  <c r="R131" i="23"/>
  <c r="U131" i="23" s="1"/>
  <c r="U242" i="23" s="1"/>
  <c r="Q250" i="23" s="1"/>
  <c r="W234" i="23"/>
  <c r="Q234" i="23"/>
  <c r="W19" i="23"/>
  <c r="Q19" i="23"/>
  <c r="T52" i="23"/>
  <c r="Q52" i="23"/>
  <c r="R52" i="23" s="1"/>
  <c r="W52" i="23"/>
  <c r="R136" i="23"/>
  <c r="V136" i="23"/>
  <c r="T136" i="23"/>
  <c r="Q136" i="23"/>
  <c r="S136" i="23"/>
  <c r="S242" i="23" s="1"/>
  <c r="Q248" i="23" s="1"/>
  <c r="Q149" i="23"/>
  <c r="W149" i="23"/>
  <c r="W227" i="23"/>
  <c r="Q227" i="23"/>
  <c r="W235" i="23"/>
  <c r="Q235" i="23"/>
  <c r="Q20" i="23"/>
  <c r="W20" i="23"/>
  <c r="Q77" i="23"/>
  <c r="T77" i="23"/>
  <c r="R77" i="23" s="1"/>
  <c r="R125" i="23"/>
  <c r="Q125" i="23"/>
  <c r="T125" i="23"/>
  <c r="W150" i="23"/>
  <c r="Q150" i="23"/>
  <c r="Q216" i="23"/>
  <c r="W216" i="23"/>
  <c r="V132" i="23"/>
  <c r="R132" i="23"/>
  <c r="Q132" i="23"/>
  <c r="Q32" i="23"/>
  <c r="T32" i="23"/>
  <c r="R32" i="23" s="1"/>
  <c r="Q138" i="23"/>
  <c r="W138" i="23"/>
  <c r="Q151" i="23"/>
  <c r="W151" i="23"/>
  <c r="W43" i="23"/>
  <c r="Q43" i="23"/>
  <c r="Q115" i="23"/>
  <c r="R115" i="23"/>
  <c r="V115" i="23" s="1"/>
  <c r="R174" i="23"/>
  <c r="Q174" i="23"/>
  <c r="T174" i="23"/>
  <c r="R133" i="23"/>
  <c r="T133" i="23"/>
  <c r="Q133" i="23"/>
  <c r="Q23" i="23"/>
  <c r="T23" i="23"/>
  <c r="R23" i="23" s="1"/>
  <c r="R80" i="23"/>
  <c r="T80" i="23"/>
  <c r="Q80" i="23"/>
  <c r="Q116" i="23"/>
  <c r="R116" i="23"/>
  <c r="V116" i="23" s="1"/>
  <c r="P3" i="23"/>
  <c r="T81" i="23"/>
  <c r="R81" i="23"/>
  <c r="Q81" i="23"/>
  <c r="W154" i="23"/>
  <c r="Q154" i="23"/>
  <c r="Q186" i="23"/>
  <c r="W186" i="23"/>
  <c r="W209" i="23"/>
  <c r="Q209" i="23"/>
  <c r="W95" i="23"/>
  <c r="Q95" i="23"/>
  <c r="R177" i="23"/>
  <c r="T177" i="23"/>
  <c r="Q177" i="23"/>
  <c r="R16" i="23"/>
  <c r="Q16" i="23"/>
  <c r="Q82" i="23"/>
  <c r="R82" i="23"/>
  <c r="T82" i="23"/>
  <c r="W94" i="23"/>
  <c r="Q94" i="23"/>
  <c r="R130" i="23"/>
  <c r="Q130" i="23"/>
  <c r="V130" i="23"/>
  <c r="R176" i="23"/>
  <c r="T176" i="23"/>
  <c r="Q176" i="23"/>
  <c r="W197" i="23"/>
  <c r="Q197" i="23"/>
  <c r="H26" i="22"/>
  <c r="O37" i="23"/>
  <c r="P37" i="23" s="1"/>
  <c r="Q37" i="23" s="1"/>
  <c r="O172" i="23"/>
  <c r="P172" i="23" s="1"/>
  <c r="Q172" i="23" s="1"/>
  <c r="O241" i="23"/>
  <c r="P241" i="23" s="1"/>
  <c r="Q241" i="23" s="1"/>
  <c r="O215" i="23"/>
  <c r="P215" i="23" s="1"/>
  <c r="Q215" i="23" s="1"/>
  <c r="O175" i="23"/>
  <c r="P175" i="23" s="1"/>
  <c r="O183" i="23"/>
  <c r="P183" i="23" s="1"/>
  <c r="Q183" i="23" s="1"/>
  <c r="O25" i="23"/>
  <c r="P25" i="23" s="1"/>
  <c r="Q25" i="23" s="1"/>
  <c r="M245" i="22"/>
  <c r="L245" i="22"/>
  <c r="H38" i="22"/>
  <c r="H245" i="22" s="1"/>
  <c r="H173" i="22"/>
  <c r="H184" i="22"/>
  <c r="H194" i="22"/>
  <c r="G242" i="23"/>
  <c r="I242" i="23"/>
  <c r="J242" i="23"/>
  <c r="F242" i="23"/>
  <c r="J245" i="22"/>
  <c r="I245" i="22"/>
  <c r="I231" i="4"/>
  <c r="H231" i="4" s="1"/>
  <c r="I236" i="4"/>
  <c r="H236" i="4" s="1"/>
  <c r="I232" i="4"/>
  <c r="H232" i="4" s="1"/>
  <c r="I233" i="4"/>
  <c r="H233" i="4" s="1"/>
  <c r="I234" i="4"/>
  <c r="H234" i="4" s="1"/>
  <c r="I230" i="4"/>
  <c r="I219" i="4"/>
  <c r="H219" i="4" s="1"/>
  <c r="I227" i="4"/>
  <c r="H227" i="4" s="1"/>
  <c r="I229" i="4"/>
  <c r="I224" i="4"/>
  <c r="H224" i="4" s="1"/>
  <c r="I223" i="4"/>
  <c r="H223" i="4" s="1"/>
  <c r="I222" i="4"/>
  <c r="H222" i="4" s="1"/>
  <c r="I226" i="4"/>
  <c r="H226" i="4" s="1"/>
  <c r="I228" i="4"/>
  <c r="H228" i="4" s="1"/>
  <c r="I225" i="4"/>
  <c r="H225" i="4" s="1"/>
  <c r="I221" i="4"/>
  <c r="H221" i="4" s="1"/>
  <c r="I220" i="4"/>
  <c r="H220" i="4" s="1"/>
  <c r="J121" i="4"/>
  <c r="I121" i="4" s="1"/>
  <c r="H121" i="4" s="1"/>
  <c r="I216" i="4"/>
  <c r="H216" i="4" s="1"/>
  <c r="I212" i="4"/>
  <c r="I215" i="4"/>
  <c r="H215" i="4" s="1"/>
  <c r="I214" i="4"/>
  <c r="H214" i="4" s="1"/>
  <c r="H207" i="4"/>
  <c r="I204" i="4"/>
  <c r="H204" i="4" s="1"/>
  <c r="I203" i="4"/>
  <c r="H203" i="4" s="1"/>
  <c r="I202" i="4"/>
  <c r="H202" i="4" s="1"/>
  <c r="I201" i="4"/>
  <c r="H201" i="4" s="1"/>
  <c r="I197" i="4"/>
  <c r="H197" i="4" s="1"/>
  <c r="I196" i="4"/>
  <c r="H196" i="4" s="1"/>
  <c r="I198" i="4"/>
  <c r="H198" i="4" s="1"/>
  <c r="I200" i="4"/>
  <c r="H200" i="4" s="1"/>
  <c r="I199" i="4"/>
  <c r="H199" i="4" s="1"/>
  <c r="I190" i="4"/>
  <c r="H190" i="4" s="1"/>
  <c r="I189" i="4"/>
  <c r="H189" i="4" s="1"/>
  <c r="I192" i="4"/>
  <c r="H192" i="4" s="1"/>
  <c r="I187" i="4"/>
  <c r="I191" i="4"/>
  <c r="I188" i="4"/>
  <c r="I195" i="4"/>
  <c r="I194" i="4"/>
  <c r="I193" i="4"/>
  <c r="H193" i="4" s="1"/>
  <c r="I181" i="4"/>
  <c r="H181" i="4" s="1"/>
  <c r="I161" i="4"/>
  <c r="I160" i="4"/>
  <c r="I171" i="4"/>
  <c r="H171" i="4" s="1"/>
  <c r="I162" i="4"/>
  <c r="H162" i="4" s="1"/>
  <c r="I178" i="4"/>
  <c r="H178" i="4" s="1"/>
  <c r="I165" i="4"/>
  <c r="I164" i="4"/>
  <c r="H164" i="4" s="1"/>
  <c r="I163" i="4"/>
  <c r="H163" i="4" s="1"/>
  <c r="I159" i="4"/>
  <c r="I158" i="4"/>
  <c r="H158" i="4" s="1"/>
  <c r="I157" i="4"/>
  <c r="H157" i="4" s="1"/>
  <c r="I156" i="4"/>
  <c r="H156" i="4" s="1"/>
  <c r="I155" i="4"/>
  <c r="H155" i="4" s="1"/>
  <c r="I154" i="4"/>
  <c r="H154" i="4" s="1"/>
  <c r="I153" i="4"/>
  <c r="H153" i="4" s="1"/>
  <c r="I170" i="4"/>
  <c r="H170" i="4" s="1"/>
  <c r="I169" i="4"/>
  <c r="I168" i="4"/>
  <c r="H168" i="4" s="1"/>
  <c r="I167" i="4"/>
  <c r="H167" i="4" s="1"/>
  <c r="I166" i="4"/>
  <c r="H166" i="4" s="1"/>
  <c r="I152" i="4"/>
  <c r="H152" i="4" s="1"/>
  <c r="I151" i="4"/>
  <c r="H151" i="4" s="1"/>
  <c r="I150" i="4"/>
  <c r="H150" i="4" s="1"/>
  <c r="I177" i="4"/>
  <c r="I176" i="4"/>
  <c r="M176" i="4"/>
  <c r="P242" i="23" l="1"/>
  <c r="W3" i="23"/>
  <c r="W242" i="23" s="1"/>
  <c r="Q252" i="23" s="1"/>
  <c r="Q3" i="23"/>
  <c r="Q242" i="23" s="1"/>
  <c r="Q246" i="23" s="1"/>
  <c r="R175" i="23"/>
  <c r="Q175" i="23"/>
  <c r="T175" i="23"/>
  <c r="V242" i="23"/>
  <c r="Q251" i="23" s="1"/>
  <c r="R242" i="23"/>
  <c r="Q247" i="23" s="1"/>
  <c r="T16" i="23"/>
  <c r="T242" i="23" s="1"/>
  <c r="Q249" i="23" s="1"/>
  <c r="O242" i="23"/>
  <c r="R248" i="23" s="1"/>
  <c r="H176" i="4"/>
  <c r="R249" i="23" l="1"/>
  <c r="R250" i="23"/>
  <c r="R251" i="23"/>
  <c r="R247" i="23"/>
  <c r="Q253" i="23"/>
  <c r="R253" i="23" s="1"/>
  <c r="R252" i="23"/>
  <c r="M242" i="23"/>
  <c r="R246" i="23"/>
  <c r="H56" i="4"/>
  <c r="H50" i="4"/>
  <c r="H52" i="4"/>
  <c r="H51" i="4"/>
  <c r="I56" i="4"/>
  <c r="I50" i="4"/>
  <c r="I52" i="4"/>
  <c r="I51" i="4"/>
  <c r="I58" i="4"/>
  <c r="I55" i="4"/>
  <c r="I57" i="4"/>
  <c r="I54" i="4"/>
  <c r="I53" i="4"/>
  <c r="I47" i="4"/>
  <c r="H47" i="4" s="1"/>
  <c r="I46" i="4"/>
  <c r="H46" i="4" s="1"/>
  <c r="I45" i="4"/>
  <c r="H45" i="4" s="1"/>
  <c r="I49" i="4"/>
  <c r="H49" i="4" s="1"/>
  <c r="I48" i="4"/>
  <c r="H48" i="4" s="1"/>
  <c r="I44" i="4"/>
  <c r="H44" i="4" s="1"/>
  <c r="I41" i="4"/>
  <c r="H41" i="4" s="1"/>
  <c r="I43" i="4"/>
  <c r="H43" i="4" s="1"/>
  <c r="I42" i="4"/>
  <c r="H42" i="4" s="1"/>
  <c r="I40" i="4"/>
  <c r="H40" i="4" s="1"/>
  <c r="I39" i="4"/>
  <c r="H39" i="4" s="1"/>
  <c r="I34" i="4"/>
  <c r="H34" i="4" s="1"/>
  <c r="I37" i="4"/>
  <c r="H37" i="4" s="1"/>
  <c r="I38" i="4"/>
  <c r="I36" i="4"/>
  <c r="H36" i="4" s="1"/>
  <c r="I35" i="4"/>
  <c r="H35" i="4" s="1"/>
  <c r="I32" i="4"/>
  <c r="H32" i="4" s="1"/>
  <c r="I31" i="4"/>
  <c r="H31" i="4" s="1"/>
  <c r="I30" i="4"/>
  <c r="H30" i="4" s="1"/>
  <c r="I29" i="4"/>
  <c r="H29" i="4" s="1"/>
  <c r="I8" i="4"/>
  <c r="H8" i="4" s="1"/>
  <c r="I14" i="4"/>
  <c r="H14" i="4" s="1"/>
  <c r="I13" i="4"/>
  <c r="H13" i="4" s="1"/>
  <c r="I12" i="4"/>
  <c r="H12" i="4" s="1"/>
  <c r="I11" i="4"/>
  <c r="H11" i="4" s="1"/>
  <c r="I10" i="4"/>
  <c r="H10" i="4" s="1"/>
  <c r="I6" i="4"/>
  <c r="H6" i="4" s="1"/>
  <c r="I5" i="4"/>
  <c r="H5" i="4" s="1"/>
  <c r="I4" i="4"/>
  <c r="H4" i="4" s="1"/>
  <c r="I3" i="4"/>
  <c r="H3" i="4" s="1"/>
  <c r="I7" i="4"/>
  <c r="H7" i="4" s="1"/>
  <c r="I9" i="4"/>
  <c r="I18" i="4"/>
  <c r="H18" i="4" s="1"/>
  <c r="I17" i="4"/>
  <c r="H17" i="4" s="1"/>
  <c r="I15" i="4"/>
  <c r="H15" i="4" s="1"/>
  <c r="I24" i="4"/>
  <c r="H24" i="4" s="1"/>
  <c r="I19" i="4"/>
  <c r="H19" i="4" s="1"/>
  <c r="I27" i="4"/>
  <c r="H27" i="4" s="1"/>
  <c r="I23" i="4"/>
  <c r="H23" i="4" s="1"/>
  <c r="I25" i="4"/>
  <c r="H25" i="4" s="1"/>
  <c r="I22" i="4"/>
  <c r="I26" i="4"/>
  <c r="I28" i="4"/>
  <c r="I20" i="4"/>
  <c r="H20" i="4" s="1"/>
  <c r="I213" i="4" l="1"/>
  <c r="H213" i="4" s="1"/>
  <c r="I206" i="4"/>
  <c r="H206" i="4" s="1"/>
  <c r="I208" i="4"/>
  <c r="H208" i="4" s="1"/>
  <c r="I205" i="4"/>
  <c r="H205" i="4" s="1"/>
  <c r="H160" i="4"/>
  <c r="H159" i="4"/>
  <c r="H55" i="4"/>
  <c r="H188" i="4"/>
  <c r="H187" i="4"/>
  <c r="I148" i="4" l="1"/>
  <c r="H148" i="4" s="1"/>
  <c r="I244" i="4"/>
  <c r="I235" i="4"/>
  <c r="H235" i="4" s="1"/>
  <c r="I218" i="4"/>
  <c r="I217" i="4"/>
  <c r="H217" i="4" s="1"/>
  <c r="I211" i="4"/>
  <c r="H211" i="4" s="1"/>
  <c r="I210" i="4"/>
  <c r="H210" i="4" s="1"/>
  <c r="I184" i="4"/>
  <c r="I183" i="4"/>
  <c r="H183" i="4" s="1"/>
  <c r="I182" i="4"/>
  <c r="H182" i="4" s="1"/>
  <c r="I174" i="4"/>
  <c r="H174" i="4" s="1"/>
  <c r="I173" i="4"/>
  <c r="H58" i="4"/>
  <c r="H57" i="4"/>
  <c r="I16" i="4"/>
  <c r="H16" i="4" s="1"/>
  <c r="L244" i="4"/>
  <c r="M218" i="4"/>
  <c r="H244" i="4" l="1"/>
  <c r="H218" i="4"/>
  <c r="M194" i="4"/>
  <c r="L194" i="4"/>
  <c r="H194" i="4" s="1"/>
  <c r="L184" i="4"/>
  <c r="M184" i="4"/>
  <c r="M173" i="4"/>
  <c r="L173" i="4"/>
  <c r="H173" i="4" s="1"/>
  <c r="K172" i="4"/>
  <c r="J172" i="4"/>
  <c r="M38" i="4"/>
  <c r="L38" i="4"/>
  <c r="H38" i="4" s="1"/>
  <c r="L26" i="4"/>
  <c r="H26" i="4" s="1"/>
  <c r="H184" i="4" l="1"/>
  <c r="I172" i="4"/>
  <c r="H172" i="4" s="1"/>
  <c r="I209" i="4" l="1"/>
  <c r="H209" i="4" s="1"/>
  <c r="I79" i="4" l="1"/>
  <c r="H79" i="4" s="1"/>
  <c r="H28" i="4"/>
  <c r="I33" i="4"/>
  <c r="H33" i="4" s="1"/>
  <c r="H54" i="4"/>
  <c r="I185" i="4"/>
  <c r="H185" i="4" s="1"/>
  <c r="I179" i="4"/>
  <c r="H179" i="4" s="1"/>
  <c r="I180" i="4"/>
  <c r="H180" i="4" s="1"/>
  <c r="I175" i="4" l="1"/>
  <c r="H175" i="4" s="1"/>
  <c r="U276" i="15" l="1"/>
  <c r="T276" i="15"/>
  <c r="S276" i="15"/>
  <c r="R276" i="15"/>
  <c r="Q276" i="15"/>
  <c r="P276" i="15"/>
  <c r="O276" i="15"/>
  <c r="N276" i="15"/>
  <c r="M276" i="15"/>
  <c r="L276" i="15"/>
  <c r="K276" i="15"/>
  <c r="J276" i="15"/>
  <c r="I276" i="15"/>
  <c r="H276" i="15"/>
  <c r="G276" i="15"/>
  <c r="F276" i="15"/>
  <c r="E276" i="15"/>
  <c r="D276" i="15"/>
  <c r="C276" i="15"/>
  <c r="B276" i="15"/>
  <c r="A276" i="15"/>
  <c r="U275" i="15"/>
  <c r="T275" i="15"/>
  <c r="S275" i="15"/>
  <c r="R275" i="15"/>
  <c r="Q275" i="15"/>
  <c r="P275" i="15"/>
  <c r="O275" i="15"/>
  <c r="N275" i="15"/>
  <c r="M275" i="15"/>
  <c r="L275" i="15"/>
  <c r="K275" i="15"/>
  <c r="J275" i="15"/>
  <c r="I275" i="15"/>
  <c r="H275" i="15"/>
  <c r="G275" i="15"/>
  <c r="F275" i="15"/>
  <c r="E275" i="15"/>
  <c r="D275" i="15"/>
  <c r="C275" i="15"/>
  <c r="B275" i="15"/>
  <c r="A275" i="15"/>
  <c r="U274" i="15"/>
  <c r="T274" i="15"/>
  <c r="S274" i="15"/>
  <c r="R274" i="15"/>
  <c r="Q274" i="15"/>
  <c r="P274" i="15"/>
  <c r="O274" i="15"/>
  <c r="N274" i="15"/>
  <c r="M274" i="15"/>
  <c r="L274" i="15"/>
  <c r="K274" i="15"/>
  <c r="J274" i="15"/>
  <c r="I274" i="15"/>
  <c r="H274" i="15"/>
  <c r="G274" i="15"/>
  <c r="F274" i="15"/>
  <c r="E274" i="15"/>
  <c r="D274" i="15"/>
  <c r="C274" i="15"/>
  <c r="B274" i="15"/>
  <c r="A274" i="15"/>
  <c r="U273" i="15"/>
  <c r="T273" i="15"/>
  <c r="S273" i="15"/>
  <c r="R273" i="15"/>
  <c r="Q273" i="15"/>
  <c r="P273" i="15"/>
  <c r="O273" i="15"/>
  <c r="N273" i="15"/>
  <c r="M273" i="15"/>
  <c r="L273" i="15"/>
  <c r="K273" i="15"/>
  <c r="J273" i="15"/>
  <c r="I273" i="15"/>
  <c r="H273" i="15"/>
  <c r="G273" i="15"/>
  <c r="F273" i="15"/>
  <c r="E273" i="15"/>
  <c r="D273" i="15"/>
  <c r="C273" i="15"/>
  <c r="B273" i="15"/>
  <c r="A273" i="15"/>
  <c r="U272" i="15"/>
  <c r="T272" i="15"/>
  <c r="S272" i="15"/>
  <c r="R272" i="15"/>
  <c r="Q272" i="15"/>
  <c r="P272" i="15"/>
  <c r="O272" i="15"/>
  <c r="N272" i="15"/>
  <c r="M272" i="15"/>
  <c r="L272" i="15"/>
  <c r="K272" i="15"/>
  <c r="J272" i="15"/>
  <c r="I272" i="15"/>
  <c r="H272" i="15"/>
  <c r="G272" i="15"/>
  <c r="F272" i="15"/>
  <c r="E272" i="15"/>
  <c r="D272" i="15"/>
  <c r="C272" i="15"/>
  <c r="B272" i="15"/>
  <c r="A272" i="15"/>
  <c r="U271" i="15"/>
  <c r="T271" i="15"/>
  <c r="S271" i="15"/>
  <c r="R271" i="15"/>
  <c r="Q271" i="15"/>
  <c r="P271" i="15"/>
  <c r="O271" i="15"/>
  <c r="N271" i="15"/>
  <c r="L271" i="15"/>
  <c r="K271" i="15"/>
  <c r="J271" i="15"/>
  <c r="I271" i="15"/>
  <c r="H271" i="15"/>
  <c r="G271" i="15"/>
  <c r="F271" i="15"/>
  <c r="E271" i="15"/>
  <c r="D271" i="15"/>
  <c r="C271" i="15"/>
  <c r="B271" i="15"/>
  <c r="A271" i="15"/>
  <c r="U270" i="15"/>
  <c r="T270" i="15"/>
  <c r="S270" i="15"/>
  <c r="R270" i="15"/>
  <c r="Q270" i="15"/>
  <c r="P270" i="15"/>
  <c r="O270" i="15"/>
  <c r="L270" i="15"/>
  <c r="K270" i="15"/>
  <c r="J270" i="15"/>
  <c r="I270" i="15"/>
  <c r="H270" i="15"/>
  <c r="G270" i="15"/>
  <c r="F270" i="15"/>
  <c r="E270" i="15"/>
  <c r="D270" i="15"/>
  <c r="C270" i="15"/>
  <c r="B270" i="15"/>
  <c r="A270" i="15"/>
  <c r="U269" i="15"/>
  <c r="T269" i="15"/>
  <c r="S269" i="15"/>
  <c r="R269" i="15"/>
  <c r="Q269" i="15"/>
  <c r="P269" i="15"/>
  <c r="O269" i="15"/>
  <c r="L269" i="15"/>
  <c r="K269" i="15"/>
  <c r="J269" i="15"/>
  <c r="I269" i="15"/>
  <c r="H269" i="15"/>
  <c r="G269" i="15"/>
  <c r="F269" i="15"/>
  <c r="E269" i="15"/>
  <c r="D269" i="15"/>
  <c r="C269" i="15"/>
  <c r="B269" i="15"/>
  <c r="A269" i="15"/>
  <c r="U268" i="15"/>
  <c r="T268" i="15"/>
  <c r="S268" i="15"/>
  <c r="R268" i="15"/>
  <c r="Q268" i="15"/>
  <c r="P268" i="15"/>
  <c r="O268" i="15"/>
  <c r="L268" i="15"/>
  <c r="K268" i="15"/>
  <c r="J268" i="15"/>
  <c r="I268" i="15"/>
  <c r="H268" i="15"/>
  <c r="G268" i="15"/>
  <c r="F268" i="15"/>
  <c r="E268" i="15"/>
  <c r="D268" i="15"/>
  <c r="C268" i="15"/>
  <c r="B268" i="15"/>
  <c r="A268" i="15"/>
  <c r="U267" i="15"/>
  <c r="T267" i="15"/>
  <c r="S267" i="15"/>
  <c r="R267" i="15"/>
  <c r="Q267" i="15"/>
  <c r="P267" i="15"/>
  <c r="O267" i="15"/>
  <c r="L267" i="15"/>
  <c r="K267" i="15"/>
  <c r="J267" i="15"/>
  <c r="I267" i="15"/>
  <c r="H267" i="15"/>
  <c r="G267" i="15"/>
  <c r="F267" i="15"/>
  <c r="E267" i="15"/>
  <c r="D267" i="15"/>
  <c r="C267" i="15"/>
  <c r="B267" i="15"/>
  <c r="A267" i="15"/>
  <c r="U266" i="15"/>
  <c r="T266" i="15"/>
  <c r="S266" i="15"/>
  <c r="R266" i="15"/>
  <c r="Q266" i="15"/>
  <c r="P266" i="15"/>
  <c r="O266" i="15"/>
  <c r="L266" i="15"/>
  <c r="K266" i="15"/>
  <c r="J266" i="15"/>
  <c r="I266" i="15"/>
  <c r="H266" i="15"/>
  <c r="G266" i="15"/>
  <c r="F266" i="15"/>
  <c r="E266" i="15"/>
  <c r="D266" i="15"/>
  <c r="C266" i="15"/>
  <c r="B266" i="15"/>
  <c r="A266" i="15"/>
  <c r="U265" i="15"/>
  <c r="T265" i="15"/>
  <c r="S265" i="15"/>
  <c r="R265" i="15"/>
  <c r="Q265" i="15"/>
  <c r="P265" i="15"/>
  <c r="O265" i="15"/>
  <c r="L265" i="15"/>
  <c r="K265" i="15"/>
  <c r="J265" i="15"/>
  <c r="I265" i="15"/>
  <c r="H265" i="15"/>
  <c r="G265" i="15"/>
  <c r="F265" i="15"/>
  <c r="E265" i="15"/>
  <c r="D265" i="15"/>
  <c r="C265" i="15"/>
  <c r="B265" i="15"/>
  <c r="A265" i="15"/>
  <c r="U264" i="15"/>
  <c r="T264" i="15"/>
  <c r="S264" i="15"/>
  <c r="R264" i="15"/>
  <c r="Q264" i="15"/>
  <c r="P264" i="15"/>
  <c r="O264" i="15"/>
  <c r="L264" i="15"/>
  <c r="K264" i="15"/>
  <c r="J264" i="15"/>
  <c r="I264" i="15"/>
  <c r="H264" i="15"/>
  <c r="G264" i="15"/>
  <c r="F264" i="15"/>
  <c r="E264" i="15"/>
  <c r="D264" i="15"/>
  <c r="C264" i="15"/>
  <c r="B264" i="15"/>
  <c r="A264" i="15"/>
  <c r="U263" i="15"/>
  <c r="T263" i="15"/>
  <c r="S263" i="15"/>
  <c r="R263" i="15"/>
  <c r="Q263" i="15"/>
  <c r="P263" i="15"/>
  <c r="O263" i="15"/>
  <c r="L263" i="15"/>
  <c r="K263" i="15"/>
  <c r="J263" i="15"/>
  <c r="I263" i="15"/>
  <c r="H263" i="15"/>
  <c r="G263" i="15"/>
  <c r="F263" i="15"/>
  <c r="E263" i="15"/>
  <c r="D263" i="15"/>
  <c r="C263" i="15"/>
  <c r="B263" i="15"/>
  <c r="A263" i="15"/>
  <c r="U262" i="15"/>
  <c r="T262" i="15"/>
  <c r="S262" i="15"/>
  <c r="R262" i="15"/>
  <c r="Q262" i="15"/>
  <c r="P262" i="15"/>
  <c r="O262" i="15"/>
  <c r="L262" i="15"/>
  <c r="K262" i="15"/>
  <c r="J262" i="15"/>
  <c r="I262" i="15"/>
  <c r="H262" i="15"/>
  <c r="G262" i="15"/>
  <c r="F262" i="15"/>
  <c r="E262" i="15"/>
  <c r="D262" i="15"/>
  <c r="C262" i="15"/>
  <c r="B262" i="15"/>
  <c r="A262" i="15"/>
  <c r="U261" i="15"/>
  <c r="T261" i="15"/>
  <c r="S261" i="15"/>
  <c r="R261" i="15"/>
  <c r="Q261" i="15"/>
  <c r="P261" i="15"/>
  <c r="O261" i="15"/>
  <c r="N261" i="15"/>
  <c r="G261" i="15"/>
  <c r="F261" i="15"/>
  <c r="E261" i="15"/>
  <c r="D261" i="15"/>
  <c r="C261" i="15"/>
  <c r="B261" i="15"/>
  <c r="A261" i="15"/>
  <c r="U260" i="15"/>
  <c r="T260" i="15"/>
  <c r="S260" i="15"/>
  <c r="R260" i="15"/>
  <c r="Q260" i="15"/>
  <c r="P260" i="15"/>
  <c r="O260" i="15"/>
  <c r="N260" i="15"/>
  <c r="M260" i="15"/>
  <c r="L260" i="15"/>
  <c r="K260" i="15"/>
  <c r="J260" i="15"/>
  <c r="I260" i="15"/>
  <c r="H260" i="15"/>
  <c r="G260" i="15"/>
  <c r="F260" i="15"/>
  <c r="E260" i="15"/>
  <c r="D260" i="15"/>
  <c r="C260" i="15"/>
  <c r="B260" i="15"/>
  <c r="A260" i="15"/>
  <c r="U259" i="15"/>
  <c r="T259" i="15"/>
  <c r="S259" i="15"/>
  <c r="R259" i="15"/>
  <c r="Q259" i="15"/>
  <c r="P259" i="15"/>
  <c r="O259" i="15"/>
  <c r="N259" i="15"/>
  <c r="M259" i="15"/>
  <c r="L259" i="15"/>
  <c r="K259" i="15"/>
  <c r="J259" i="15"/>
  <c r="I259" i="15"/>
  <c r="G259" i="15"/>
  <c r="F259" i="15"/>
  <c r="E259" i="15"/>
  <c r="D259" i="15"/>
  <c r="C259" i="15"/>
  <c r="B259" i="15"/>
  <c r="A259" i="15"/>
  <c r="U258" i="15"/>
  <c r="T258" i="15"/>
  <c r="S258" i="15"/>
  <c r="R258" i="15"/>
  <c r="Q258" i="15"/>
  <c r="P258" i="15"/>
  <c r="O258" i="15"/>
  <c r="N258" i="15"/>
  <c r="M258" i="15"/>
  <c r="L258" i="15"/>
  <c r="K258" i="15"/>
  <c r="J258" i="15"/>
  <c r="I258" i="15"/>
  <c r="G258" i="15"/>
  <c r="F258" i="15"/>
  <c r="E258" i="15"/>
  <c r="D258" i="15"/>
  <c r="C258" i="15"/>
  <c r="B258" i="15"/>
  <c r="A258" i="15"/>
  <c r="U257" i="15"/>
  <c r="T257" i="15"/>
  <c r="S257" i="15"/>
  <c r="R257" i="15"/>
  <c r="Q257" i="15"/>
  <c r="P257" i="15"/>
  <c r="O257" i="15"/>
  <c r="N257" i="15"/>
  <c r="M257" i="15"/>
  <c r="L257" i="15"/>
  <c r="K257" i="15"/>
  <c r="J257" i="15"/>
  <c r="I257" i="15"/>
  <c r="H257" i="15"/>
  <c r="G257" i="15"/>
  <c r="F257" i="15"/>
  <c r="E257" i="15"/>
  <c r="D257" i="15"/>
  <c r="C257" i="15"/>
  <c r="B257" i="15"/>
  <c r="A257" i="15"/>
  <c r="U256" i="15"/>
  <c r="T256" i="15"/>
  <c r="S256" i="15"/>
  <c r="R256" i="15"/>
  <c r="Q256" i="15"/>
  <c r="P256" i="15"/>
  <c r="O256" i="15"/>
  <c r="N256" i="15"/>
  <c r="M256" i="15"/>
  <c r="L256" i="15"/>
  <c r="K256" i="15"/>
  <c r="J256" i="15"/>
  <c r="I256" i="15"/>
  <c r="H256" i="15"/>
  <c r="G256" i="15"/>
  <c r="F256" i="15"/>
  <c r="E256" i="15"/>
  <c r="D256" i="15"/>
  <c r="C256" i="15"/>
  <c r="B256" i="15"/>
  <c r="A256" i="15"/>
  <c r="U255" i="15"/>
  <c r="T255" i="15"/>
  <c r="S255" i="15"/>
  <c r="R255" i="15"/>
  <c r="Q255" i="15"/>
  <c r="P255" i="15"/>
  <c r="O255" i="15"/>
  <c r="N255" i="15"/>
  <c r="M255" i="15"/>
  <c r="L255" i="15"/>
  <c r="K255" i="15"/>
  <c r="J255" i="15"/>
  <c r="I255" i="15"/>
  <c r="H255" i="15"/>
  <c r="G255" i="15"/>
  <c r="F255" i="15"/>
  <c r="E255" i="15"/>
  <c r="D255" i="15"/>
  <c r="C255" i="15"/>
  <c r="B255" i="15"/>
  <c r="A255" i="15"/>
  <c r="U254" i="15"/>
  <c r="T254" i="15"/>
  <c r="S254" i="15"/>
  <c r="R254" i="15"/>
  <c r="Q254" i="15"/>
  <c r="P254" i="15"/>
  <c r="O254" i="15"/>
  <c r="N254" i="15"/>
  <c r="M254" i="15"/>
  <c r="L254" i="15"/>
  <c r="K254" i="15"/>
  <c r="J254" i="15"/>
  <c r="I254" i="15"/>
  <c r="H254" i="15"/>
  <c r="G254" i="15"/>
  <c r="F254" i="15"/>
  <c r="E254" i="15"/>
  <c r="D254" i="15"/>
  <c r="C254" i="15"/>
  <c r="B254" i="15"/>
  <c r="A254" i="15"/>
  <c r="U253" i="15"/>
  <c r="T253" i="15"/>
  <c r="S253" i="15"/>
  <c r="R253" i="15"/>
  <c r="Q253" i="15"/>
  <c r="P253" i="15"/>
  <c r="O253" i="15"/>
  <c r="N253" i="15"/>
  <c r="M253" i="15"/>
  <c r="L253" i="15"/>
  <c r="K253" i="15"/>
  <c r="J253" i="15"/>
  <c r="I253" i="15"/>
  <c r="H253" i="15"/>
  <c r="G253" i="15"/>
  <c r="F253" i="15"/>
  <c r="E253" i="15"/>
  <c r="D253" i="15"/>
  <c r="C253" i="15"/>
  <c r="B253" i="15"/>
  <c r="A253" i="15"/>
  <c r="U252" i="15"/>
  <c r="T252" i="15"/>
  <c r="S252" i="15"/>
  <c r="R252" i="15"/>
  <c r="Q252" i="15"/>
  <c r="P252" i="15"/>
  <c r="O252" i="15"/>
  <c r="N252" i="15"/>
  <c r="M252" i="15"/>
  <c r="K252" i="15"/>
  <c r="J252" i="15"/>
  <c r="I252" i="15"/>
  <c r="G252" i="15"/>
  <c r="F252" i="15"/>
  <c r="E252" i="15"/>
  <c r="D252" i="15"/>
  <c r="C252" i="15"/>
  <c r="B252" i="15"/>
  <c r="A252" i="15"/>
  <c r="U251" i="15"/>
  <c r="T251" i="15"/>
  <c r="S251" i="15"/>
  <c r="R251" i="15"/>
  <c r="Q251" i="15"/>
  <c r="P251" i="15"/>
  <c r="O251" i="15"/>
  <c r="N251" i="15"/>
  <c r="M251" i="15"/>
  <c r="L251" i="15"/>
  <c r="K251" i="15"/>
  <c r="J251" i="15"/>
  <c r="I251" i="15"/>
  <c r="H251" i="15"/>
  <c r="G251" i="15"/>
  <c r="F251" i="15"/>
  <c r="E251" i="15"/>
  <c r="D251" i="15"/>
  <c r="C251" i="15"/>
  <c r="B251" i="15"/>
  <c r="A251" i="15"/>
  <c r="U250" i="15"/>
  <c r="T250" i="15"/>
  <c r="S250" i="15"/>
  <c r="R250" i="15"/>
  <c r="Q250" i="15"/>
  <c r="P250" i="15"/>
  <c r="O250" i="15"/>
  <c r="N250" i="15"/>
  <c r="M250" i="15"/>
  <c r="L250" i="15"/>
  <c r="K250" i="15"/>
  <c r="J250" i="15"/>
  <c r="I250" i="15"/>
  <c r="H250" i="15"/>
  <c r="G250" i="15"/>
  <c r="F250" i="15"/>
  <c r="E250" i="15"/>
  <c r="D250" i="15"/>
  <c r="C250" i="15"/>
  <c r="B250" i="15"/>
  <c r="A250" i="15"/>
  <c r="U249" i="15"/>
  <c r="T249" i="15"/>
  <c r="S249" i="15"/>
  <c r="R249" i="15"/>
  <c r="Q249" i="15"/>
  <c r="P249" i="15"/>
  <c r="O249" i="15"/>
  <c r="N249" i="15"/>
  <c r="M249" i="15"/>
  <c r="L249" i="15"/>
  <c r="K249" i="15"/>
  <c r="J249" i="15"/>
  <c r="I249" i="15"/>
  <c r="H249" i="15"/>
  <c r="G249" i="15"/>
  <c r="F249" i="15"/>
  <c r="E249" i="15"/>
  <c r="D249" i="15"/>
  <c r="C249" i="15"/>
  <c r="B249" i="15"/>
  <c r="A249" i="15"/>
  <c r="U248" i="15"/>
  <c r="T248" i="15"/>
  <c r="S248" i="15"/>
  <c r="R248" i="15"/>
  <c r="Q248" i="15"/>
  <c r="P248" i="15"/>
  <c r="O248" i="15"/>
  <c r="N248" i="15"/>
  <c r="L248" i="15"/>
  <c r="K248" i="15"/>
  <c r="J248" i="15"/>
  <c r="I248" i="15"/>
  <c r="G248" i="15"/>
  <c r="F248" i="15"/>
  <c r="E248" i="15"/>
  <c r="D248" i="15"/>
  <c r="C248" i="15"/>
  <c r="B248" i="15"/>
  <c r="A248" i="15"/>
  <c r="U247" i="15"/>
  <c r="T247" i="15"/>
  <c r="S247" i="15"/>
  <c r="R247" i="15"/>
  <c r="Q247" i="15"/>
  <c r="P247" i="15"/>
  <c r="O247" i="15"/>
  <c r="N247" i="15"/>
  <c r="M247" i="15"/>
  <c r="L247" i="15"/>
  <c r="K247" i="15"/>
  <c r="J247" i="15"/>
  <c r="I247" i="15"/>
  <c r="H247" i="15"/>
  <c r="G247" i="15"/>
  <c r="F247" i="15"/>
  <c r="E247" i="15"/>
  <c r="D247" i="15"/>
  <c r="C247" i="15"/>
  <c r="B247" i="15"/>
  <c r="A247" i="15"/>
  <c r="U246" i="15"/>
  <c r="T246" i="15"/>
  <c r="S246" i="15"/>
  <c r="R246" i="15"/>
  <c r="Q246" i="15"/>
  <c r="P246" i="15"/>
  <c r="O246" i="15"/>
  <c r="N246" i="15"/>
  <c r="M246" i="15"/>
  <c r="K246" i="15"/>
  <c r="J246" i="15"/>
  <c r="I246" i="15"/>
  <c r="G246" i="15"/>
  <c r="F246" i="15"/>
  <c r="E246" i="15"/>
  <c r="D246" i="15"/>
  <c r="C246" i="15"/>
  <c r="B246" i="15"/>
  <c r="A246" i="15"/>
  <c r="U245" i="15"/>
  <c r="T245" i="15"/>
  <c r="S245" i="15"/>
  <c r="R245" i="15"/>
  <c r="Q245" i="15"/>
  <c r="P245" i="15"/>
  <c r="O245" i="15"/>
  <c r="N245" i="15"/>
  <c r="M245" i="15"/>
  <c r="L245" i="15"/>
  <c r="K245" i="15"/>
  <c r="J245" i="15"/>
  <c r="I245" i="15"/>
  <c r="H245" i="15"/>
  <c r="G245" i="15"/>
  <c r="F245" i="15"/>
  <c r="E245" i="15"/>
  <c r="D245" i="15"/>
  <c r="C245" i="15"/>
  <c r="B245" i="15"/>
  <c r="A245" i="15"/>
  <c r="U244" i="15"/>
  <c r="T244" i="15"/>
  <c r="S244" i="15"/>
  <c r="R244" i="15"/>
  <c r="Q244" i="15"/>
  <c r="P244" i="15"/>
  <c r="O244" i="15"/>
  <c r="N244" i="15"/>
  <c r="M244" i="15"/>
  <c r="L244" i="15"/>
  <c r="K244" i="15"/>
  <c r="J244" i="15"/>
  <c r="I244" i="15"/>
  <c r="H244" i="15"/>
  <c r="G244" i="15"/>
  <c r="F244" i="15"/>
  <c r="E244" i="15"/>
  <c r="D244" i="15"/>
  <c r="C244" i="15"/>
  <c r="B244" i="15"/>
  <c r="A244" i="15"/>
  <c r="U243" i="15"/>
  <c r="T243" i="15"/>
  <c r="S243" i="15"/>
  <c r="R243" i="15"/>
  <c r="Q243" i="15"/>
  <c r="P243" i="15"/>
  <c r="O243" i="15"/>
  <c r="N243" i="15"/>
  <c r="L243" i="15"/>
  <c r="K243" i="15"/>
  <c r="J243" i="15"/>
  <c r="I243" i="15"/>
  <c r="G243" i="15"/>
  <c r="F243" i="15"/>
  <c r="E243" i="15"/>
  <c r="D243" i="15"/>
  <c r="C243" i="15"/>
  <c r="B243" i="15"/>
  <c r="A243" i="15"/>
  <c r="U242" i="15"/>
  <c r="T242" i="15"/>
  <c r="S242" i="15"/>
  <c r="R242" i="15"/>
  <c r="Q242" i="15"/>
  <c r="P242" i="15"/>
  <c r="O242" i="15"/>
  <c r="N242" i="15"/>
  <c r="M242" i="15"/>
  <c r="L242" i="15"/>
  <c r="K242" i="15"/>
  <c r="J242" i="15"/>
  <c r="I242" i="15"/>
  <c r="H242" i="15"/>
  <c r="G242" i="15"/>
  <c r="F242" i="15"/>
  <c r="E242" i="15"/>
  <c r="D242" i="15"/>
  <c r="C242" i="15"/>
  <c r="B242" i="15"/>
  <c r="A242" i="15"/>
  <c r="U241" i="15"/>
  <c r="T241" i="15"/>
  <c r="S241" i="15"/>
  <c r="R241" i="15"/>
  <c r="Q241" i="15"/>
  <c r="P241" i="15"/>
  <c r="O241" i="15"/>
  <c r="N241" i="15"/>
  <c r="M241" i="15"/>
  <c r="L241" i="15"/>
  <c r="K241" i="15"/>
  <c r="J241" i="15"/>
  <c r="I241" i="15"/>
  <c r="H241" i="15"/>
  <c r="G241" i="15"/>
  <c r="F241" i="15"/>
  <c r="E241" i="15"/>
  <c r="D241" i="15"/>
  <c r="C241" i="15"/>
  <c r="B241" i="15"/>
  <c r="A241" i="15"/>
  <c r="U240" i="15"/>
  <c r="T240" i="15"/>
  <c r="S240" i="15"/>
  <c r="R240" i="15"/>
  <c r="Q240" i="15"/>
  <c r="P240" i="15"/>
  <c r="O240" i="15"/>
  <c r="N240" i="15"/>
  <c r="M240" i="15"/>
  <c r="L240" i="15"/>
  <c r="K240" i="15"/>
  <c r="J240" i="15"/>
  <c r="I240" i="15"/>
  <c r="H240" i="15"/>
  <c r="G240" i="15"/>
  <c r="F240" i="15"/>
  <c r="E240" i="15"/>
  <c r="D240" i="15"/>
  <c r="C240" i="15"/>
  <c r="B240" i="15"/>
  <c r="A240" i="15"/>
  <c r="U239" i="15"/>
  <c r="T239" i="15"/>
  <c r="S239" i="15"/>
  <c r="R239" i="15"/>
  <c r="Q239" i="15"/>
  <c r="P239" i="15"/>
  <c r="O239" i="15"/>
  <c r="N239" i="15"/>
  <c r="M239" i="15"/>
  <c r="L239" i="15"/>
  <c r="K239" i="15"/>
  <c r="J239" i="15"/>
  <c r="I239" i="15"/>
  <c r="H239" i="15"/>
  <c r="G239" i="15"/>
  <c r="F239" i="15"/>
  <c r="E239" i="15"/>
  <c r="D239" i="15"/>
  <c r="C239" i="15"/>
  <c r="B239" i="15"/>
  <c r="A239" i="15"/>
  <c r="U238" i="15"/>
  <c r="T238" i="15"/>
  <c r="S238" i="15"/>
  <c r="R238" i="15"/>
  <c r="Q238" i="15"/>
  <c r="P238" i="15"/>
  <c r="O238" i="15"/>
  <c r="N238" i="15"/>
  <c r="M238" i="15"/>
  <c r="L238" i="15"/>
  <c r="K238" i="15"/>
  <c r="J238" i="15"/>
  <c r="I238" i="15"/>
  <c r="G238" i="15"/>
  <c r="F238" i="15"/>
  <c r="E238" i="15"/>
  <c r="D238" i="15"/>
  <c r="C238" i="15"/>
  <c r="B238" i="15"/>
  <c r="A238" i="15"/>
  <c r="U237" i="15"/>
  <c r="T237" i="15"/>
  <c r="S237" i="15"/>
  <c r="R237" i="15"/>
  <c r="Q237" i="15"/>
  <c r="P237" i="15"/>
  <c r="O237" i="15"/>
  <c r="N237" i="15"/>
  <c r="M237" i="15"/>
  <c r="L237" i="15"/>
  <c r="K237" i="15"/>
  <c r="J237" i="15"/>
  <c r="I237" i="15"/>
  <c r="H237" i="15"/>
  <c r="G237" i="15"/>
  <c r="F237" i="15"/>
  <c r="E237" i="15"/>
  <c r="D237" i="15"/>
  <c r="C237" i="15"/>
  <c r="B237" i="15"/>
  <c r="A237" i="15"/>
  <c r="U236" i="15"/>
  <c r="T236" i="15"/>
  <c r="S236" i="15"/>
  <c r="R236" i="15"/>
  <c r="Q236" i="15"/>
  <c r="P236" i="15"/>
  <c r="O236" i="15"/>
  <c r="N236" i="15"/>
  <c r="M236" i="15"/>
  <c r="L236" i="15"/>
  <c r="K236" i="15"/>
  <c r="J236" i="15"/>
  <c r="I236" i="15"/>
  <c r="H236" i="15"/>
  <c r="G236" i="15"/>
  <c r="F236" i="15"/>
  <c r="E236" i="15"/>
  <c r="D236" i="15"/>
  <c r="C236" i="15"/>
  <c r="B236" i="15"/>
  <c r="A236" i="15"/>
  <c r="U235" i="15"/>
  <c r="T235" i="15"/>
  <c r="S235" i="15"/>
  <c r="R235" i="15"/>
  <c r="Q235" i="15"/>
  <c r="P235" i="15"/>
  <c r="O235" i="15"/>
  <c r="N235" i="15"/>
  <c r="M235" i="15"/>
  <c r="L235" i="15"/>
  <c r="K235" i="15"/>
  <c r="J235" i="15"/>
  <c r="I235" i="15"/>
  <c r="H235" i="15"/>
  <c r="G235" i="15"/>
  <c r="F235" i="15"/>
  <c r="E235" i="15"/>
  <c r="D235" i="15"/>
  <c r="C235" i="15"/>
  <c r="B235" i="15"/>
  <c r="A235" i="15"/>
  <c r="U234" i="15"/>
  <c r="T234" i="15"/>
  <c r="S234" i="15"/>
  <c r="R234" i="15"/>
  <c r="Q234" i="15"/>
  <c r="P234" i="15"/>
  <c r="O234" i="15"/>
  <c r="N234" i="15"/>
  <c r="M234" i="15"/>
  <c r="L234" i="15"/>
  <c r="K234" i="15"/>
  <c r="J234" i="15"/>
  <c r="I234" i="15"/>
  <c r="H234" i="15"/>
  <c r="G234" i="15"/>
  <c r="F234" i="15"/>
  <c r="E234" i="15"/>
  <c r="D234" i="15"/>
  <c r="C234" i="15"/>
  <c r="B234" i="15"/>
  <c r="A234" i="15"/>
  <c r="U233" i="15"/>
  <c r="T233" i="15"/>
  <c r="S233" i="15"/>
  <c r="R233" i="15"/>
  <c r="Q233" i="15"/>
  <c r="P233" i="15"/>
  <c r="O233" i="15"/>
  <c r="N233" i="15"/>
  <c r="L233" i="15"/>
  <c r="K233" i="15"/>
  <c r="J233" i="15"/>
  <c r="I233" i="15"/>
  <c r="G233" i="15"/>
  <c r="F233" i="15"/>
  <c r="E233" i="15"/>
  <c r="D233" i="15"/>
  <c r="C233" i="15"/>
  <c r="B233" i="15"/>
  <c r="A233" i="15"/>
  <c r="U232" i="15"/>
  <c r="T232" i="15"/>
  <c r="S232" i="15"/>
  <c r="R232" i="15"/>
  <c r="Q232" i="15"/>
  <c r="P232" i="15"/>
  <c r="O232" i="15"/>
  <c r="N232" i="15"/>
  <c r="M232" i="15"/>
  <c r="L232" i="15"/>
  <c r="K232" i="15"/>
  <c r="J232" i="15"/>
  <c r="I232" i="15"/>
  <c r="H232" i="15"/>
  <c r="G232" i="15"/>
  <c r="F232" i="15"/>
  <c r="E232" i="15"/>
  <c r="D232" i="15"/>
  <c r="C232" i="15"/>
  <c r="B232" i="15"/>
  <c r="A232" i="15"/>
  <c r="U231" i="15"/>
  <c r="T231" i="15"/>
  <c r="S231" i="15"/>
  <c r="R231" i="15"/>
  <c r="Q231" i="15"/>
  <c r="P231" i="15"/>
  <c r="O231" i="15"/>
  <c r="N231" i="15"/>
  <c r="M231" i="15"/>
  <c r="L231" i="15"/>
  <c r="K231" i="15"/>
  <c r="J231" i="15"/>
  <c r="I231" i="15"/>
  <c r="H231" i="15"/>
  <c r="G231" i="15"/>
  <c r="F231" i="15"/>
  <c r="E231" i="15"/>
  <c r="D231" i="15"/>
  <c r="C231" i="15"/>
  <c r="B231" i="15"/>
  <c r="A231" i="15"/>
  <c r="U230" i="15"/>
  <c r="T230" i="15"/>
  <c r="S230" i="15"/>
  <c r="R230" i="15"/>
  <c r="Q230" i="15"/>
  <c r="P230" i="15"/>
  <c r="O230" i="15"/>
  <c r="N230" i="15"/>
  <c r="M230" i="15"/>
  <c r="L230" i="15"/>
  <c r="K230" i="15"/>
  <c r="J230" i="15"/>
  <c r="I230" i="15"/>
  <c r="H230" i="15"/>
  <c r="G230" i="15"/>
  <c r="F230" i="15"/>
  <c r="E230" i="15"/>
  <c r="D230" i="15"/>
  <c r="C230" i="15"/>
  <c r="B230" i="15"/>
  <c r="A230" i="15"/>
  <c r="U229" i="15"/>
  <c r="T229" i="15"/>
  <c r="S229" i="15"/>
  <c r="R229" i="15"/>
  <c r="Q229" i="15"/>
  <c r="P229" i="15"/>
  <c r="O229" i="15"/>
  <c r="N229" i="15"/>
  <c r="M229" i="15"/>
  <c r="L229" i="15"/>
  <c r="K229" i="15"/>
  <c r="J229" i="15"/>
  <c r="I229" i="15"/>
  <c r="H229" i="15"/>
  <c r="G229" i="15"/>
  <c r="F229" i="15"/>
  <c r="E229" i="15"/>
  <c r="D229" i="15"/>
  <c r="C229" i="15"/>
  <c r="B229" i="15"/>
  <c r="A229" i="15"/>
  <c r="U228" i="15"/>
  <c r="T228" i="15"/>
  <c r="S228" i="15"/>
  <c r="R228" i="15"/>
  <c r="Q228" i="15"/>
  <c r="P228" i="15"/>
  <c r="O228" i="15"/>
  <c r="N228" i="15"/>
  <c r="M228" i="15"/>
  <c r="L228" i="15"/>
  <c r="K228" i="15"/>
  <c r="J228" i="15"/>
  <c r="I228" i="15"/>
  <c r="H228" i="15"/>
  <c r="G228" i="15"/>
  <c r="F228" i="15"/>
  <c r="E228" i="15"/>
  <c r="D228" i="15"/>
  <c r="C228" i="15"/>
  <c r="B228" i="15"/>
  <c r="A228" i="15"/>
  <c r="U227" i="15"/>
  <c r="T227" i="15"/>
  <c r="S227" i="15"/>
  <c r="R227" i="15"/>
  <c r="Q227" i="15"/>
  <c r="P227" i="15"/>
  <c r="O227" i="15"/>
  <c r="N227" i="15"/>
  <c r="M227" i="15"/>
  <c r="L227" i="15"/>
  <c r="K227" i="15"/>
  <c r="J227" i="15"/>
  <c r="I227" i="15"/>
  <c r="H227" i="15"/>
  <c r="G227" i="15"/>
  <c r="F227" i="15"/>
  <c r="E227" i="15"/>
  <c r="D227" i="15"/>
  <c r="C227" i="15"/>
  <c r="B227" i="15"/>
  <c r="A227" i="15"/>
  <c r="U226" i="15"/>
  <c r="T226" i="15"/>
  <c r="S226" i="15"/>
  <c r="R226" i="15"/>
  <c r="Q226" i="15"/>
  <c r="P226" i="15"/>
  <c r="O226" i="15"/>
  <c r="N226" i="15"/>
  <c r="M226" i="15"/>
  <c r="L226" i="15"/>
  <c r="K226" i="15"/>
  <c r="J226" i="15"/>
  <c r="I226" i="15"/>
  <c r="H226" i="15"/>
  <c r="G226" i="15"/>
  <c r="F226" i="15"/>
  <c r="E226" i="15"/>
  <c r="D226" i="15"/>
  <c r="C226" i="15"/>
  <c r="B226" i="15"/>
  <c r="A226" i="15"/>
  <c r="U225" i="15"/>
  <c r="T225" i="15"/>
  <c r="S225" i="15"/>
  <c r="R225" i="15"/>
  <c r="Q225" i="15"/>
  <c r="P225" i="15"/>
  <c r="O225" i="15"/>
  <c r="N225" i="15"/>
  <c r="M225" i="15"/>
  <c r="L225" i="15"/>
  <c r="K225" i="15"/>
  <c r="J225" i="15"/>
  <c r="I225" i="15"/>
  <c r="H225" i="15"/>
  <c r="G225" i="15"/>
  <c r="F225" i="15"/>
  <c r="E225" i="15"/>
  <c r="D225" i="15"/>
  <c r="C225" i="15"/>
  <c r="B225" i="15"/>
  <c r="A225" i="15"/>
  <c r="U224" i="15"/>
  <c r="T224" i="15"/>
  <c r="S224" i="15"/>
  <c r="R224" i="15"/>
  <c r="Q224" i="15"/>
  <c r="P224" i="15"/>
  <c r="O224" i="15"/>
  <c r="N224" i="15"/>
  <c r="M224" i="15"/>
  <c r="K224" i="15"/>
  <c r="J224" i="15"/>
  <c r="I224" i="15"/>
  <c r="G224" i="15"/>
  <c r="F224" i="15"/>
  <c r="E224" i="15"/>
  <c r="D224" i="15"/>
  <c r="C224" i="15"/>
  <c r="B224" i="15"/>
  <c r="A224" i="15"/>
  <c r="U223" i="15"/>
  <c r="T223" i="15"/>
  <c r="S223" i="15"/>
  <c r="R223" i="15"/>
  <c r="Q223" i="15"/>
  <c r="P223" i="15"/>
  <c r="O223" i="15"/>
  <c r="N223" i="15"/>
  <c r="M223" i="15"/>
  <c r="L223" i="15"/>
  <c r="K223" i="15"/>
  <c r="J223" i="15"/>
  <c r="I223" i="15"/>
  <c r="H223" i="15"/>
  <c r="G223" i="15"/>
  <c r="F223" i="15"/>
  <c r="E223" i="15"/>
  <c r="D223" i="15"/>
  <c r="C223" i="15"/>
  <c r="B223" i="15"/>
  <c r="A223" i="15"/>
  <c r="U222" i="15"/>
  <c r="T222" i="15"/>
  <c r="S222" i="15"/>
  <c r="R222" i="15"/>
  <c r="Q222" i="15"/>
  <c r="P222" i="15"/>
  <c r="O222" i="15"/>
  <c r="N222" i="15"/>
  <c r="M222" i="15"/>
  <c r="L222" i="15"/>
  <c r="K222" i="15"/>
  <c r="J222" i="15"/>
  <c r="I222" i="15"/>
  <c r="H222" i="15"/>
  <c r="G222" i="15"/>
  <c r="F222" i="15"/>
  <c r="E222" i="15"/>
  <c r="D222" i="15"/>
  <c r="C222" i="15"/>
  <c r="B222" i="15"/>
  <c r="A222" i="15"/>
  <c r="U221" i="15"/>
  <c r="T221" i="15"/>
  <c r="S221" i="15"/>
  <c r="R221" i="15"/>
  <c r="Q221" i="15"/>
  <c r="P221" i="15"/>
  <c r="O221" i="15"/>
  <c r="N221" i="15"/>
  <c r="M221" i="15"/>
  <c r="L221" i="15"/>
  <c r="K221" i="15"/>
  <c r="J221" i="15"/>
  <c r="I221" i="15"/>
  <c r="H221" i="15"/>
  <c r="G221" i="15"/>
  <c r="F221" i="15"/>
  <c r="E221" i="15"/>
  <c r="D221" i="15"/>
  <c r="C221" i="15"/>
  <c r="B221" i="15"/>
  <c r="A221" i="15"/>
  <c r="U220" i="15"/>
  <c r="T220" i="15"/>
  <c r="S220" i="15"/>
  <c r="R220" i="15"/>
  <c r="Q220" i="15"/>
  <c r="P220" i="15"/>
  <c r="O220" i="15"/>
  <c r="N220" i="15"/>
  <c r="M220" i="15"/>
  <c r="L220" i="15"/>
  <c r="K220" i="15"/>
  <c r="J220" i="15"/>
  <c r="I220" i="15"/>
  <c r="G220" i="15"/>
  <c r="F220" i="15"/>
  <c r="E220" i="15"/>
  <c r="D220" i="15"/>
  <c r="C220" i="15"/>
  <c r="B220" i="15"/>
  <c r="A220" i="15"/>
  <c r="U219" i="15"/>
  <c r="T219" i="15"/>
  <c r="S219" i="15"/>
  <c r="R219" i="15"/>
  <c r="Q219" i="15"/>
  <c r="P219" i="15"/>
  <c r="O219" i="15"/>
  <c r="N219" i="15"/>
  <c r="M219" i="15"/>
  <c r="L219" i="15"/>
  <c r="K219" i="15"/>
  <c r="J219" i="15"/>
  <c r="I219" i="15"/>
  <c r="H219" i="15"/>
  <c r="G219" i="15"/>
  <c r="F219" i="15"/>
  <c r="E219" i="15"/>
  <c r="D219" i="15"/>
  <c r="C219" i="15"/>
  <c r="B219" i="15"/>
  <c r="A219" i="15"/>
  <c r="U218" i="15"/>
  <c r="T218" i="15"/>
  <c r="S218" i="15"/>
  <c r="R218" i="15"/>
  <c r="Q218" i="15"/>
  <c r="P218" i="15"/>
  <c r="O218" i="15"/>
  <c r="N218" i="15"/>
  <c r="M218" i="15"/>
  <c r="L218" i="15"/>
  <c r="K218" i="15"/>
  <c r="J218" i="15"/>
  <c r="I218" i="15"/>
  <c r="H218" i="15"/>
  <c r="G218" i="15"/>
  <c r="F218" i="15"/>
  <c r="E218" i="15"/>
  <c r="D218" i="15"/>
  <c r="C218" i="15"/>
  <c r="B218" i="15"/>
  <c r="A218" i="15"/>
  <c r="U217" i="15"/>
  <c r="T217" i="15"/>
  <c r="S217" i="15"/>
  <c r="R217" i="15"/>
  <c r="Q217" i="15"/>
  <c r="P217" i="15"/>
  <c r="O217" i="15"/>
  <c r="N217" i="15"/>
  <c r="M217" i="15"/>
  <c r="L217" i="15"/>
  <c r="K217" i="15"/>
  <c r="J217" i="15"/>
  <c r="I217" i="15"/>
  <c r="H217" i="15"/>
  <c r="G217" i="15"/>
  <c r="F217" i="15"/>
  <c r="E217" i="15"/>
  <c r="D217" i="15"/>
  <c r="C217" i="15"/>
  <c r="B217" i="15"/>
  <c r="A217" i="15"/>
  <c r="U216" i="15"/>
  <c r="T216" i="15"/>
  <c r="S216" i="15"/>
  <c r="R216" i="15"/>
  <c r="Q216" i="15"/>
  <c r="P216" i="15"/>
  <c r="O216" i="15"/>
  <c r="N216" i="15"/>
  <c r="M216" i="15"/>
  <c r="L216" i="15"/>
  <c r="K216" i="15"/>
  <c r="J216" i="15"/>
  <c r="I216" i="15"/>
  <c r="H216" i="15"/>
  <c r="G216" i="15"/>
  <c r="F216" i="15"/>
  <c r="E216" i="15"/>
  <c r="D216" i="15"/>
  <c r="C216" i="15"/>
  <c r="B216" i="15"/>
  <c r="A216" i="15"/>
  <c r="U215" i="15"/>
  <c r="T215" i="15"/>
  <c r="S215" i="15"/>
  <c r="R215" i="15"/>
  <c r="Q215" i="15"/>
  <c r="P215" i="15"/>
  <c r="O215" i="15"/>
  <c r="N215" i="15"/>
  <c r="M215" i="15"/>
  <c r="L215" i="15"/>
  <c r="K215" i="15"/>
  <c r="J215" i="15"/>
  <c r="I215" i="15"/>
  <c r="H215" i="15"/>
  <c r="G215" i="15"/>
  <c r="F215" i="15"/>
  <c r="E215" i="15"/>
  <c r="D215" i="15"/>
  <c r="C215" i="15"/>
  <c r="B215" i="15"/>
  <c r="A215" i="15"/>
  <c r="U214" i="15"/>
  <c r="T214" i="15"/>
  <c r="S214" i="15"/>
  <c r="R214" i="15"/>
  <c r="Q214" i="15"/>
  <c r="P214" i="15"/>
  <c r="O214" i="15"/>
  <c r="N214" i="15"/>
  <c r="M214" i="15"/>
  <c r="L214" i="15"/>
  <c r="K214" i="15"/>
  <c r="J214" i="15"/>
  <c r="I214" i="15"/>
  <c r="G214" i="15"/>
  <c r="F214" i="15"/>
  <c r="E214" i="15"/>
  <c r="D214" i="15"/>
  <c r="C214" i="15"/>
  <c r="B214" i="15"/>
  <c r="A214" i="15"/>
  <c r="U213" i="15"/>
  <c r="T213" i="15"/>
  <c r="S213" i="15"/>
  <c r="R213" i="15"/>
  <c r="Q213" i="15"/>
  <c r="P213" i="15"/>
  <c r="O213" i="15"/>
  <c r="N213" i="15"/>
  <c r="M213" i="15"/>
  <c r="L213" i="15"/>
  <c r="K213" i="15"/>
  <c r="J213" i="15"/>
  <c r="I213" i="15"/>
  <c r="H213" i="15"/>
  <c r="G213" i="15"/>
  <c r="F213" i="15"/>
  <c r="E213" i="15"/>
  <c r="D213" i="15"/>
  <c r="C213" i="15"/>
  <c r="B213" i="15"/>
  <c r="A213" i="15"/>
  <c r="U212" i="15"/>
  <c r="T212" i="15"/>
  <c r="S212" i="15"/>
  <c r="R212" i="15"/>
  <c r="Q212" i="15"/>
  <c r="P212" i="15"/>
  <c r="O212" i="15"/>
  <c r="N212" i="15"/>
  <c r="M212" i="15"/>
  <c r="L212" i="15"/>
  <c r="K212" i="15"/>
  <c r="J212" i="15"/>
  <c r="I212" i="15"/>
  <c r="H212" i="15"/>
  <c r="G212" i="15"/>
  <c r="F212" i="15"/>
  <c r="E212" i="15"/>
  <c r="D212" i="15"/>
  <c r="C212" i="15"/>
  <c r="B212" i="15"/>
  <c r="A212" i="15"/>
  <c r="U211" i="15"/>
  <c r="T211" i="15"/>
  <c r="S211" i="15"/>
  <c r="R211" i="15"/>
  <c r="Q211" i="15"/>
  <c r="P211" i="15"/>
  <c r="O211" i="15"/>
  <c r="N211" i="15"/>
  <c r="L211" i="15"/>
  <c r="K211" i="15"/>
  <c r="J211" i="15"/>
  <c r="I211" i="15"/>
  <c r="G211" i="15"/>
  <c r="F211" i="15"/>
  <c r="E211" i="15"/>
  <c r="D211" i="15"/>
  <c r="C211" i="15"/>
  <c r="B211" i="15"/>
  <c r="A211" i="15"/>
  <c r="U210" i="15"/>
  <c r="T210" i="15"/>
  <c r="S210" i="15"/>
  <c r="R210" i="15"/>
  <c r="Q210" i="15"/>
  <c r="P210" i="15"/>
  <c r="O210" i="15"/>
  <c r="N210" i="15"/>
  <c r="M210" i="15"/>
  <c r="L210" i="15"/>
  <c r="K210" i="15"/>
  <c r="J210" i="15"/>
  <c r="I210" i="15"/>
  <c r="H210" i="15"/>
  <c r="G210" i="15"/>
  <c r="F210" i="15"/>
  <c r="E210" i="15"/>
  <c r="D210" i="15"/>
  <c r="C210" i="15"/>
  <c r="B210" i="15"/>
  <c r="A210" i="15"/>
  <c r="U209" i="15"/>
  <c r="T209" i="15"/>
  <c r="S209" i="15"/>
  <c r="R209" i="15"/>
  <c r="Q209" i="15"/>
  <c r="P209" i="15"/>
  <c r="O209" i="15"/>
  <c r="N209" i="15"/>
  <c r="M209" i="15"/>
  <c r="L209" i="15"/>
  <c r="K209" i="15"/>
  <c r="J209" i="15"/>
  <c r="I209" i="15"/>
  <c r="H209" i="15"/>
  <c r="G209" i="15"/>
  <c r="F209" i="15"/>
  <c r="E209" i="15"/>
  <c r="D209" i="15"/>
  <c r="C209" i="15"/>
  <c r="B209" i="15"/>
  <c r="A209" i="15"/>
  <c r="U208" i="15"/>
  <c r="T208" i="15"/>
  <c r="S208" i="15"/>
  <c r="R208" i="15"/>
  <c r="Q208" i="15"/>
  <c r="P208" i="15"/>
  <c r="O208" i="15"/>
  <c r="N208" i="15"/>
  <c r="M208" i="15"/>
  <c r="K208" i="15"/>
  <c r="J208" i="15"/>
  <c r="I208" i="15"/>
  <c r="G208" i="15"/>
  <c r="F208" i="15"/>
  <c r="E208" i="15"/>
  <c r="D208" i="15"/>
  <c r="C208" i="15"/>
  <c r="B208" i="15"/>
  <c r="A208" i="15"/>
  <c r="U207" i="15"/>
  <c r="T207" i="15"/>
  <c r="S207" i="15"/>
  <c r="R207" i="15"/>
  <c r="Q207" i="15"/>
  <c r="P207" i="15"/>
  <c r="O207" i="15"/>
  <c r="N207" i="15"/>
  <c r="L207" i="15"/>
  <c r="K207" i="15"/>
  <c r="J207" i="15"/>
  <c r="I207" i="15"/>
  <c r="G207" i="15"/>
  <c r="F207" i="15"/>
  <c r="E207" i="15"/>
  <c r="D207" i="15"/>
  <c r="C207" i="15"/>
  <c r="B207" i="15"/>
  <c r="A207" i="15"/>
  <c r="U206" i="15"/>
  <c r="T206" i="15"/>
  <c r="S206" i="15"/>
  <c r="R206" i="15"/>
  <c r="Q206" i="15"/>
  <c r="P206" i="15"/>
  <c r="O206" i="15"/>
  <c r="N206" i="15"/>
  <c r="M206" i="15"/>
  <c r="L206" i="15"/>
  <c r="K206" i="15"/>
  <c r="J206" i="15"/>
  <c r="I206" i="15"/>
  <c r="H206" i="15"/>
  <c r="G206" i="15"/>
  <c r="F206" i="15"/>
  <c r="E206" i="15"/>
  <c r="D206" i="15"/>
  <c r="C206" i="15"/>
  <c r="B206" i="15"/>
  <c r="A206" i="15"/>
  <c r="U205" i="15"/>
  <c r="T205" i="15"/>
  <c r="S205" i="15"/>
  <c r="R205" i="15"/>
  <c r="Q205" i="15"/>
  <c r="P205" i="15"/>
  <c r="O205" i="15"/>
  <c r="N205" i="15"/>
  <c r="M205" i="15"/>
  <c r="L205" i="15"/>
  <c r="K205" i="15"/>
  <c r="J205" i="15"/>
  <c r="I205" i="15"/>
  <c r="H205" i="15"/>
  <c r="G205" i="15"/>
  <c r="F205" i="15"/>
  <c r="E205" i="15"/>
  <c r="D205" i="15"/>
  <c r="C205" i="15"/>
  <c r="B205" i="15"/>
  <c r="A205" i="15"/>
  <c r="U204" i="15"/>
  <c r="T204" i="15"/>
  <c r="S204" i="15"/>
  <c r="R204" i="15"/>
  <c r="Q204" i="15"/>
  <c r="P204" i="15"/>
  <c r="O204" i="15"/>
  <c r="N204" i="15"/>
  <c r="M204" i="15"/>
  <c r="L204" i="15"/>
  <c r="K204" i="15"/>
  <c r="J204" i="15"/>
  <c r="I204" i="15"/>
  <c r="H204" i="15"/>
  <c r="G204" i="15"/>
  <c r="F204" i="15"/>
  <c r="E204" i="15"/>
  <c r="D204" i="15"/>
  <c r="C204" i="15"/>
  <c r="B204" i="15"/>
  <c r="A204" i="15"/>
  <c r="U203" i="15"/>
  <c r="T203" i="15"/>
  <c r="S203" i="15"/>
  <c r="R203" i="15"/>
  <c r="Q203" i="15"/>
  <c r="P203" i="15"/>
  <c r="O203" i="15"/>
  <c r="N203" i="15"/>
  <c r="M203" i="15"/>
  <c r="L203" i="15"/>
  <c r="K203" i="15"/>
  <c r="J203" i="15"/>
  <c r="I203" i="15"/>
  <c r="H203" i="15"/>
  <c r="G203" i="15"/>
  <c r="F203" i="15"/>
  <c r="E203" i="15"/>
  <c r="D203" i="15"/>
  <c r="C203" i="15"/>
  <c r="B203" i="15"/>
  <c r="A203" i="15"/>
  <c r="U202" i="15"/>
  <c r="T202" i="15"/>
  <c r="S202" i="15"/>
  <c r="R202" i="15"/>
  <c r="Q202" i="15"/>
  <c r="P202" i="15"/>
  <c r="O202" i="15"/>
  <c r="N202" i="15"/>
  <c r="M202" i="15"/>
  <c r="L202" i="15"/>
  <c r="K202" i="15"/>
  <c r="J202" i="15"/>
  <c r="I202" i="15"/>
  <c r="H202" i="15"/>
  <c r="G202" i="15"/>
  <c r="F202" i="15"/>
  <c r="E202" i="15"/>
  <c r="D202" i="15"/>
  <c r="C202" i="15"/>
  <c r="B202" i="15"/>
  <c r="A202" i="15"/>
  <c r="U201" i="15"/>
  <c r="T201" i="15"/>
  <c r="S201" i="15"/>
  <c r="R201" i="15"/>
  <c r="Q201" i="15"/>
  <c r="P201" i="15"/>
  <c r="O201" i="15"/>
  <c r="N201" i="15"/>
  <c r="M201" i="15"/>
  <c r="L201" i="15"/>
  <c r="K201" i="15"/>
  <c r="J201" i="15"/>
  <c r="I201" i="15"/>
  <c r="H201" i="15"/>
  <c r="G201" i="15"/>
  <c r="F201" i="15"/>
  <c r="E201" i="15"/>
  <c r="D201" i="15"/>
  <c r="C201" i="15"/>
  <c r="B201" i="15"/>
  <c r="A201" i="15"/>
  <c r="U200" i="15"/>
  <c r="T200" i="15"/>
  <c r="S200" i="15"/>
  <c r="R200" i="15"/>
  <c r="Q200" i="15"/>
  <c r="P200" i="15"/>
  <c r="O200" i="15"/>
  <c r="N200" i="15"/>
  <c r="L200" i="15"/>
  <c r="K200" i="15"/>
  <c r="J200" i="15"/>
  <c r="I200" i="15"/>
  <c r="G200" i="15"/>
  <c r="F200" i="15"/>
  <c r="E200" i="15"/>
  <c r="D200" i="15"/>
  <c r="C200" i="15"/>
  <c r="B200" i="15"/>
  <c r="A200" i="15"/>
  <c r="U199" i="15"/>
  <c r="T199" i="15"/>
  <c r="S199" i="15"/>
  <c r="R199" i="15"/>
  <c r="Q199" i="15"/>
  <c r="P199" i="15"/>
  <c r="O199" i="15"/>
  <c r="N199" i="15"/>
  <c r="M199" i="15"/>
  <c r="L199" i="15"/>
  <c r="K199" i="15"/>
  <c r="J199" i="15"/>
  <c r="I199" i="15"/>
  <c r="H199" i="15"/>
  <c r="G199" i="15"/>
  <c r="F199" i="15"/>
  <c r="E199" i="15"/>
  <c r="D199" i="15"/>
  <c r="C199" i="15"/>
  <c r="B199" i="15"/>
  <c r="A199" i="15"/>
  <c r="U198" i="15"/>
  <c r="T198" i="15"/>
  <c r="S198" i="15"/>
  <c r="R198" i="15"/>
  <c r="Q198" i="15"/>
  <c r="P198" i="15"/>
  <c r="O198" i="15"/>
  <c r="N198" i="15"/>
  <c r="M198" i="15"/>
  <c r="L198" i="15"/>
  <c r="K198" i="15"/>
  <c r="J198" i="15"/>
  <c r="I198" i="15"/>
  <c r="H198" i="15"/>
  <c r="G198" i="15"/>
  <c r="F198" i="15"/>
  <c r="E198" i="15"/>
  <c r="D198" i="15"/>
  <c r="C198" i="15"/>
  <c r="B198" i="15"/>
  <c r="A198" i="15"/>
  <c r="U197" i="15"/>
  <c r="T197" i="15"/>
  <c r="S197" i="15"/>
  <c r="R197" i="15"/>
  <c r="Q197" i="15"/>
  <c r="P197" i="15"/>
  <c r="O197" i="15"/>
  <c r="N197" i="15"/>
  <c r="M197" i="15"/>
  <c r="L197" i="15"/>
  <c r="K197" i="15"/>
  <c r="J197" i="15"/>
  <c r="I197" i="15"/>
  <c r="H197" i="15"/>
  <c r="G197" i="15"/>
  <c r="F197" i="15"/>
  <c r="E197" i="15"/>
  <c r="D197" i="15"/>
  <c r="C197" i="15"/>
  <c r="B197" i="15"/>
  <c r="A197" i="15"/>
  <c r="U196" i="15"/>
  <c r="T196" i="15"/>
  <c r="S196" i="15"/>
  <c r="R196" i="15"/>
  <c r="Q196" i="15"/>
  <c r="P196" i="15"/>
  <c r="O196" i="15"/>
  <c r="N196" i="15"/>
  <c r="M196" i="15"/>
  <c r="L196" i="15"/>
  <c r="K196" i="15"/>
  <c r="J196" i="15"/>
  <c r="I196" i="15"/>
  <c r="H196" i="15"/>
  <c r="G196" i="15"/>
  <c r="F196" i="15"/>
  <c r="E196" i="15"/>
  <c r="D196" i="15"/>
  <c r="C196" i="15"/>
  <c r="B196" i="15"/>
  <c r="A196" i="15"/>
  <c r="U195" i="15"/>
  <c r="T195" i="15"/>
  <c r="S195" i="15"/>
  <c r="R195" i="15"/>
  <c r="Q195" i="15"/>
  <c r="P195" i="15"/>
  <c r="O195" i="15"/>
  <c r="N195" i="15"/>
  <c r="M195" i="15"/>
  <c r="L195" i="15"/>
  <c r="K195" i="15"/>
  <c r="J195" i="15"/>
  <c r="I195" i="15"/>
  <c r="H195" i="15"/>
  <c r="G195" i="15"/>
  <c r="F195" i="15"/>
  <c r="E195" i="15"/>
  <c r="D195" i="15"/>
  <c r="C195" i="15"/>
  <c r="B195" i="15"/>
  <c r="A195" i="15"/>
  <c r="U194" i="15"/>
  <c r="T194" i="15"/>
  <c r="S194" i="15"/>
  <c r="R194" i="15"/>
  <c r="Q194" i="15"/>
  <c r="P194" i="15"/>
  <c r="O194" i="15"/>
  <c r="N194" i="15"/>
  <c r="M194" i="15"/>
  <c r="L194" i="15"/>
  <c r="K194" i="15"/>
  <c r="J194" i="15"/>
  <c r="I194" i="15"/>
  <c r="G194" i="15"/>
  <c r="F194" i="15"/>
  <c r="E194" i="15"/>
  <c r="D194" i="15"/>
  <c r="C194" i="15"/>
  <c r="B194" i="15"/>
  <c r="A194" i="15"/>
  <c r="U193" i="15"/>
  <c r="T193" i="15"/>
  <c r="S193" i="15"/>
  <c r="R193" i="15"/>
  <c r="Q193" i="15"/>
  <c r="P193" i="15"/>
  <c r="O193" i="15"/>
  <c r="N193" i="15"/>
  <c r="M193" i="15"/>
  <c r="L193" i="15"/>
  <c r="K193" i="15"/>
  <c r="J193" i="15"/>
  <c r="I193" i="15"/>
  <c r="H193" i="15"/>
  <c r="G193" i="15"/>
  <c r="F193" i="15"/>
  <c r="E193" i="15"/>
  <c r="D193" i="15"/>
  <c r="C193" i="15"/>
  <c r="B193" i="15"/>
  <c r="A193" i="15"/>
  <c r="U192" i="15"/>
  <c r="T192" i="15"/>
  <c r="S192" i="15"/>
  <c r="R192" i="15"/>
  <c r="Q192" i="15"/>
  <c r="P192" i="15"/>
  <c r="O192" i="15"/>
  <c r="N192" i="15"/>
  <c r="M192" i="15"/>
  <c r="L192" i="15"/>
  <c r="K192" i="15"/>
  <c r="J192" i="15"/>
  <c r="I192" i="15"/>
  <c r="H192" i="15"/>
  <c r="G192" i="15"/>
  <c r="F192" i="15"/>
  <c r="E192" i="15"/>
  <c r="D192" i="15"/>
  <c r="C192" i="15"/>
  <c r="B192" i="15"/>
  <c r="A192" i="15"/>
  <c r="U191" i="15"/>
  <c r="T191" i="15"/>
  <c r="S191" i="15"/>
  <c r="R191" i="15"/>
  <c r="Q191" i="15"/>
  <c r="P191" i="15"/>
  <c r="O191" i="15"/>
  <c r="N191" i="15"/>
  <c r="M191" i="15"/>
  <c r="L191" i="15"/>
  <c r="K191" i="15"/>
  <c r="J191" i="15"/>
  <c r="I191" i="15"/>
  <c r="H191" i="15"/>
  <c r="G191" i="15"/>
  <c r="F191" i="15"/>
  <c r="E191" i="15"/>
  <c r="D191" i="15"/>
  <c r="C191" i="15"/>
  <c r="B191" i="15"/>
  <c r="A191" i="15"/>
  <c r="U190" i="15"/>
  <c r="T190" i="15"/>
  <c r="S190" i="15"/>
  <c r="R190" i="15"/>
  <c r="Q190" i="15"/>
  <c r="P190" i="15"/>
  <c r="O190" i="15"/>
  <c r="N190" i="15"/>
  <c r="M190" i="15"/>
  <c r="K190" i="15"/>
  <c r="J190" i="15"/>
  <c r="I190" i="15"/>
  <c r="G190" i="15"/>
  <c r="F190" i="15"/>
  <c r="E190" i="15"/>
  <c r="D190" i="15"/>
  <c r="C190" i="15"/>
  <c r="B190" i="15"/>
  <c r="A190" i="15"/>
  <c r="U189" i="15"/>
  <c r="T189" i="15"/>
  <c r="S189" i="15"/>
  <c r="R189" i="15"/>
  <c r="Q189" i="15"/>
  <c r="P189" i="15"/>
  <c r="O189" i="15"/>
  <c r="N189" i="15"/>
  <c r="L189" i="15"/>
  <c r="K189" i="15"/>
  <c r="J189" i="15"/>
  <c r="I189" i="15"/>
  <c r="G189" i="15"/>
  <c r="F189" i="15"/>
  <c r="E189" i="15"/>
  <c r="D189" i="15"/>
  <c r="C189" i="15"/>
  <c r="B189" i="15"/>
  <c r="A189" i="15"/>
  <c r="U188" i="15"/>
  <c r="T188" i="15"/>
  <c r="S188" i="15"/>
  <c r="R188" i="15"/>
  <c r="Q188" i="15"/>
  <c r="P188" i="15"/>
  <c r="O188" i="15"/>
  <c r="N188" i="15"/>
  <c r="M188" i="15"/>
  <c r="L188" i="15"/>
  <c r="K188" i="15"/>
  <c r="J188" i="15"/>
  <c r="I188" i="15"/>
  <c r="H188" i="15"/>
  <c r="G188" i="15"/>
  <c r="F188" i="15"/>
  <c r="E188" i="15"/>
  <c r="D188" i="15"/>
  <c r="C188" i="15"/>
  <c r="B188" i="15"/>
  <c r="A188" i="15"/>
  <c r="U187" i="15"/>
  <c r="T187" i="15"/>
  <c r="S187" i="15"/>
  <c r="R187" i="15"/>
  <c r="Q187" i="15"/>
  <c r="P187" i="15"/>
  <c r="O187" i="15"/>
  <c r="N187" i="15"/>
  <c r="M187" i="15"/>
  <c r="L187" i="15"/>
  <c r="K187" i="15"/>
  <c r="J187" i="15"/>
  <c r="I187" i="15"/>
  <c r="H187" i="15"/>
  <c r="G187" i="15"/>
  <c r="F187" i="15"/>
  <c r="E187" i="15"/>
  <c r="D187" i="15"/>
  <c r="C187" i="15"/>
  <c r="B187" i="15"/>
  <c r="A187" i="15"/>
  <c r="U186" i="15"/>
  <c r="T186" i="15"/>
  <c r="S186" i="15"/>
  <c r="R186" i="15"/>
  <c r="Q186" i="15"/>
  <c r="P186" i="15"/>
  <c r="O186" i="15"/>
  <c r="N186" i="15"/>
  <c r="L186" i="15"/>
  <c r="K186" i="15"/>
  <c r="J186" i="15"/>
  <c r="I186" i="15"/>
  <c r="G186" i="15"/>
  <c r="F186" i="15"/>
  <c r="E186" i="15"/>
  <c r="D186" i="15"/>
  <c r="C186" i="15"/>
  <c r="B186" i="15"/>
  <c r="A186" i="15"/>
  <c r="U185" i="15"/>
  <c r="T185" i="15"/>
  <c r="S185" i="15"/>
  <c r="R185" i="15"/>
  <c r="Q185" i="15"/>
  <c r="P185" i="15"/>
  <c r="O185" i="15"/>
  <c r="N185" i="15"/>
  <c r="M185" i="15"/>
  <c r="L185" i="15"/>
  <c r="K185" i="15"/>
  <c r="J185" i="15"/>
  <c r="H185" i="15"/>
  <c r="G185" i="15"/>
  <c r="F185" i="15"/>
  <c r="E185" i="15"/>
  <c r="D185" i="15"/>
  <c r="C185" i="15"/>
  <c r="B185" i="15"/>
  <c r="A185" i="15"/>
  <c r="U184" i="15"/>
  <c r="T184" i="15"/>
  <c r="S184" i="15"/>
  <c r="R184" i="15"/>
  <c r="Q184" i="15"/>
  <c r="P184" i="15"/>
  <c r="O184" i="15"/>
  <c r="N184" i="15"/>
  <c r="M184" i="15"/>
  <c r="L184" i="15"/>
  <c r="K184" i="15"/>
  <c r="J184" i="15"/>
  <c r="I184" i="15"/>
  <c r="H184" i="15"/>
  <c r="G184" i="15"/>
  <c r="F184" i="15"/>
  <c r="E184" i="15"/>
  <c r="D184" i="15"/>
  <c r="C184" i="15"/>
  <c r="B184" i="15"/>
  <c r="A184" i="15"/>
  <c r="U183" i="15"/>
  <c r="T183" i="15"/>
  <c r="S183" i="15"/>
  <c r="R183" i="15"/>
  <c r="Q183" i="15"/>
  <c r="P183" i="15"/>
  <c r="O183" i="15"/>
  <c r="N183" i="15"/>
  <c r="M183" i="15"/>
  <c r="L183" i="15"/>
  <c r="K183" i="15"/>
  <c r="J183" i="15"/>
  <c r="I183" i="15"/>
  <c r="H183" i="15"/>
  <c r="G183" i="15"/>
  <c r="F183" i="15"/>
  <c r="E183" i="15"/>
  <c r="D183" i="15"/>
  <c r="C183" i="15"/>
  <c r="B183" i="15"/>
  <c r="A183" i="15"/>
  <c r="U182" i="15"/>
  <c r="T182" i="15"/>
  <c r="S182" i="15"/>
  <c r="R182" i="15"/>
  <c r="Q182" i="15"/>
  <c r="P182" i="15"/>
  <c r="O182" i="15"/>
  <c r="N182" i="15"/>
  <c r="M182" i="15"/>
  <c r="L182" i="15"/>
  <c r="K182" i="15"/>
  <c r="J182" i="15"/>
  <c r="I182" i="15"/>
  <c r="G182" i="15"/>
  <c r="F182" i="15"/>
  <c r="E182" i="15"/>
  <c r="D182" i="15"/>
  <c r="C182" i="15"/>
  <c r="B182" i="15"/>
  <c r="A182" i="15"/>
  <c r="U181" i="15"/>
  <c r="T181" i="15"/>
  <c r="S181" i="15"/>
  <c r="R181" i="15"/>
  <c r="Q181" i="15"/>
  <c r="P181" i="15"/>
  <c r="O181" i="15"/>
  <c r="N181" i="15"/>
  <c r="M181" i="15"/>
  <c r="K181" i="15"/>
  <c r="J181" i="15"/>
  <c r="I181" i="15"/>
  <c r="G181" i="15"/>
  <c r="F181" i="15"/>
  <c r="E181" i="15"/>
  <c r="D181" i="15"/>
  <c r="C181" i="15"/>
  <c r="B181" i="15"/>
  <c r="A181" i="15"/>
  <c r="U180" i="15"/>
  <c r="T180" i="15"/>
  <c r="S180" i="15"/>
  <c r="R180" i="15"/>
  <c r="Q180" i="15"/>
  <c r="P180" i="15"/>
  <c r="O180" i="15"/>
  <c r="N180" i="15"/>
  <c r="M180" i="15"/>
  <c r="L180" i="15"/>
  <c r="K180" i="15"/>
  <c r="J180" i="15"/>
  <c r="I180" i="15"/>
  <c r="H180" i="15"/>
  <c r="G180" i="15"/>
  <c r="F180" i="15"/>
  <c r="E180" i="15"/>
  <c r="D180" i="15"/>
  <c r="C180" i="15"/>
  <c r="B180" i="15"/>
  <c r="A180" i="15"/>
  <c r="U179" i="15"/>
  <c r="T179" i="15"/>
  <c r="S179" i="15"/>
  <c r="R179" i="15"/>
  <c r="Q179" i="15"/>
  <c r="P179" i="15"/>
  <c r="O179" i="15"/>
  <c r="N179" i="15"/>
  <c r="L179" i="15"/>
  <c r="K179" i="15"/>
  <c r="J179" i="15"/>
  <c r="I179" i="15"/>
  <c r="G179" i="15"/>
  <c r="F179" i="15"/>
  <c r="E179" i="15"/>
  <c r="D179" i="15"/>
  <c r="C179" i="15"/>
  <c r="B179" i="15"/>
  <c r="A179" i="15"/>
  <c r="U178" i="15"/>
  <c r="T178" i="15"/>
  <c r="S178" i="15"/>
  <c r="R178" i="15"/>
  <c r="Q178" i="15"/>
  <c r="P178" i="15"/>
  <c r="O178" i="15"/>
  <c r="N178" i="15"/>
  <c r="M178" i="15"/>
  <c r="L178" i="15"/>
  <c r="K178" i="15"/>
  <c r="J178" i="15"/>
  <c r="I178" i="15"/>
  <c r="H178" i="15"/>
  <c r="G178" i="15"/>
  <c r="F178" i="15"/>
  <c r="E178" i="15"/>
  <c r="D178" i="15"/>
  <c r="C178" i="15"/>
  <c r="B178" i="15"/>
  <c r="A178" i="15"/>
  <c r="U177" i="15"/>
  <c r="T177" i="15"/>
  <c r="S177" i="15"/>
  <c r="R177" i="15"/>
  <c r="Q177" i="15"/>
  <c r="P177" i="15"/>
  <c r="O177" i="15"/>
  <c r="N177" i="15"/>
  <c r="L177" i="15"/>
  <c r="K177" i="15"/>
  <c r="J177" i="15"/>
  <c r="I177" i="15"/>
  <c r="G177" i="15"/>
  <c r="F177" i="15"/>
  <c r="E177" i="15"/>
  <c r="D177" i="15"/>
  <c r="C177" i="15"/>
  <c r="B177" i="15"/>
  <c r="A177" i="15"/>
  <c r="U176" i="15"/>
  <c r="T176" i="15"/>
  <c r="S176" i="15"/>
  <c r="R176" i="15"/>
  <c r="Q176" i="15"/>
  <c r="P176" i="15"/>
  <c r="O176" i="15"/>
  <c r="N176" i="15"/>
  <c r="M176" i="15"/>
  <c r="L176" i="15"/>
  <c r="K176" i="15"/>
  <c r="J176" i="15"/>
  <c r="I176" i="15"/>
  <c r="H176" i="15"/>
  <c r="G176" i="15"/>
  <c r="F176" i="15"/>
  <c r="E176" i="15"/>
  <c r="D176" i="15"/>
  <c r="C176" i="15"/>
  <c r="B176" i="15"/>
  <c r="A176" i="15"/>
  <c r="U175" i="15"/>
  <c r="T175" i="15"/>
  <c r="S175" i="15"/>
  <c r="R175" i="15"/>
  <c r="Q175" i="15"/>
  <c r="P175" i="15"/>
  <c r="O175" i="15"/>
  <c r="N175" i="15"/>
  <c r="L175" i="15"/>
  <c r="K175" i="15"/>
  <c r="J175" i="15"/>
  <c r="I175" i="15"/>
  <c r="G175" i="15"/>
  <c r="F175" i="15"/>
  <c r="E175" i="15"/>
  <c r="D175" i="15"/>
  <c r="C175" i="15"/>
  <c r="B175" i="15"/>
  <c r="A175" i="15"/>
  <c r="U174" i="15"/>
  <c r="T174" i="15"/>
  <c r="S174" i="15"/>
  <c r="R174" i="15"/>
  <c r="Q174" i="15"/>
  <c r="P174" i="15"/>
  <c r="O174" i="15"/>
  <c r="N174" i="15"/>
  <c r="M174" i="15"/>
  <c r="L174" i="15"/>
  <c r="K174" i="15"/>
  <c r="J174" i="15"/>
  <c r="I174" i="15"/>
  <c r="H174" i="15"/>
  <c r="G174" i="15"/>
  <c r="F174" i="15"/>
  <c r="E174" i="15"/>
  <c r="D174" i="15"/>
  <c r="C174" i="15"/>
  <c r="B174" i="15"/>
  <c r="A174" i="15"/>
  <c r="U173" i="15"/>
  <c r="T173" i="15"/>
  <c r="S173" i="15"/>
  <c r="R173" i="15"/>
  <c r="Q173" i="15"/>
  <c r="P173" i="15"/>
  <c r="O173" i="15"/>
  <c r="N173" i="15"/>
  <c r="M173" i="15"/>
  <c r="L173" i="15"/>
  <c r="K173" i="15"/>
  <c r="J173" i="15"/>
  <c r="I173" i="15"/>
  <c r="H173" i="15"/>
  <c r="G173" i="15"/>
  <c r="F173" i="15"/>
  <c r="E173" i="15"/>
  <c r="D173" i="15"/>
  <c r="C173" i="15"/>
  <c r="B173" i="15"/>
  <c r="A173" i="15"/>
  <c r="U172" i="15"/>
  <c r="T172" i="15"/>
  <c r="S172" i="15"/>
  <c r="R172" i="15"/>
  <c r="Q172" i="15"/>
  <c r="P172" i="15"/>
  <c r="O172" i="15"/>
  <c r="N172" i="15"/>
  <c r="M172" i="15"/>
  <c r="L172" i="15"/>
  <c r="K172" i="15"/>
  <c r="J172" i="15"/>
  <c r="I172" i="15"/>
  <c r="H172" i="15"/>
  <c r="G172" i="15"/>
  <c r="F172" i="15"/>
  <c r="E172" i="15"/>
  <c r="D172" i="15"/>
  <c r="C172" i="15"/>
  <c r="B172" i="15"/>
  <c r="A172" i="15"/>
  <c r="U171" i="15"/>
  <c r="T171" i="15"/>
  <c r="S171" i="15"/>
  <c r="R171" i="15"/>
  <c r="Q171" i="15"/>
  <c r="P171" i="15"/>
  <c r="O171" i="15"/>
  <c r="N171" i="15"/>
  <c r="M171" i="15"/>
  <c r="L171" i="15"/>
  <c r="K171" i="15"/>
  <c r="J171" i="15"/>
  <c r="I171" i="15"/>
  <c r="H171" i="15"/>
  <c r="G171" i="15"/>
  <c r="F171" i="15"/>
  <c r="E171" i="15"/>
  <c r="D171" i="15"/>
  <c r="C171" i="15"/>
  <c r="B171" i="15"/>
  <c r="A171" i="15"/>
  <c r="U170" i="15"/>
  <c r="T170" i="15"/>
  <c r="S170" i="15"/>
  <c r="R170" i="15"/>
  <c r="Q170" i="15"/>
  <c r="P170" i="15"/>
  <c r="O170" i="15"/>
  <c r="N170" i="15"/>
  <c r="M170" i="15"/>
  <c r="L170" i="15"/>
  <c r="K170" i="15"/>
  <c r="J170" i="15"/>
  <c r="I170" i="15"/>
  <c r="H170" i="15"/>
  <c r="G170" i="15"/>
  <c r="F170" i="15"/>
  <c r="E170" i="15"/>
  <c r="D170" i="15"/>
  <c r="C170" i="15"/>
  <c r="B170" i="15"/>
  <c r="A170" i="15"/>
  <c r="U169" i="15"/>
  <c r="T169" i="15"/>
  <c r="S169" i="15"/>
  <c r="R169" i="15"/>
  <c r="Q169" i="15"/>
  <c r="P169" i="15"/>
  <c r="O169" i="15"/>
  <c r="N169" i="15"/>
  <c r="M169" i="15"/>
  <c r="L169" i="15"/>
  <c r="K169" i="15"/>
  <c r="J169" i="15"/>
  <c r="I169" i="15"/>
  <c r="H169" i="15"/>
  <c r="G169" i="15"/>
  <c r="F169" i="15"/>
  <c r="E169" i="15"/>
  <c r="D169" i="15"/>
  <c r="C169" i="15"/>
  <c r="B169" i="15"/>
  <c r="A169" i="15"/>
  <c r="U168" i="15"/>
  <c r="T168" i="15"/>
  <c r="S168" i="15"/>
  <c r="R168" i="15"/>
  <c r="Q168" i="15"/>
  <c r="P168" i="15"/>
  <c r="O168" i="15"/>
  <c r="N168" i="15"/>
  <c r="M168" i="15"/>
  <c r="K168" i="15"/>
  <c r="J168" i="15"/>
  <c r="I168" i="15"/>
  <c r="G168" i="15"/>
  <c r="F168" i="15"/>
  <c r="E168" i="15"/>
  <c r="D168" i="15"/>
  <c r="C168" i="15"/>
  <c r="B168" i="15"/>
  <c r="A168" i="15"/>
  <c r="U167" i="15"/>
  <c r="T167" i="15"/>
  <c r="S167" i="15"/>
  <c r="R167" i="15"/>
  <c r="Q167" i="15"/>
  <c r="P167" i="15"/>
  <c r="O167" i="15"/>
  <c r="N167" i="15"/>
  <c r="M167" i="15"/>
  <c r="L167" i="15"/>
  <c r="K167" i="15"/>
  <c r="J167" i="15"/>
  <c r="I167" i="15"/>
  <c r="H167" i="15"/>
  <c r="G167" i="15"/>
  <c r="F167" i="15"/>
  <c r="E167" i="15"/>
  <c r="D167" i="15"/>
  <c r="C167" i="15"/>
  <c r="B167" i="15"/>
  <c r="A167" i="15"/>
  <c r="U166" i="15"/>
  <c r="T166" i="15"/>
  <c r="S166" i="15"/>
  <c r="R166" i="15"/>
  <c r="Q166" i="15"/>
  <c r="P166" i="15"/>
  <c r="O166" i="15"/>
  <c r="N166" i="15"/>
  <c r="M166" i="15"/>
  <c r="L166" i="15"/>
  <c r="K166" i="15"/>
  <c r="J166" i="15"/>
  <c r="H166" i="15"/>
  <c r="G166" i="15"/>
  <c r="F166" i="15"/>
  <c r="E166" i="15"/>
  <c r="D166" i="15"/>
  <c r="C166" i="15"/>
  <c r="B166" i="15"/>
  <c r="A166" i="15"/>
  <c r="U165" i="15"/>
  <c r="T165" i="15"/>
  <c r="S165" i="15"/>
  <c r="R165" i="15"/>
  <c r="Q165" i="15"/>
  <c r="P165" i="15"/>
  <c r="O165" i="15"/>
  <c r="N165" i="15"/>
  <c r="M165" i="15"/>
  <c r="L165" i="15"/>
  <c r="K165" i="15"/>
  <c r="J165" i="15"/>
  <c r="I165" i="15"/>
  <c r="H165" i="15"/>
  <c r="G165" i="15"/>
  <c r="F165" i="15"/>
  <c r="E165" i="15"/>
  <c r="D165" i="15"/>
  <c r="C165" i="15"/>
  <c r="B165" i="15"/>
  <c r="A165" i="15"/>
  <c r="U164" i="15"/>
  <c r="T164" i="15"/>
  <c r="S164" i="15"/>
  <c r="R164" i="15"/>
  <c r="Q164" i="15"/>
  <c r="P164" i="15"/>
  <c r="O164" i="15"/>
  <c r="N164" i="15"/>
  <c r="M164" i="15"/>
  <c r="L164" i="15"/>
  <c r="K164" i="15"/>
  <c r="J164" i="15"/>
  <c r="I164" i="15"/>
  <c r="H164" i="15"/>
  <c r="G164" i="15"/>
  <c r="F164" i="15"/>
  <c r="E164" i="15"/>
  <c r="D164" i="15"/>
  <c r="C164" i="15"/>
  <c r="B164" i="15"/>
  <c r="A164" i="15"/>
  <c r="U163" i="15"/>
  <c r="T163" i="15"/>
  <c r="S163" i="15"/>
  <c r="R163" i="15"/>
  <c r="Q163" i="15"/>
  <c r="P163" i="15"/>
  <c r="O163" i="15"/>
  <c r="N163" i="15"/>
  <c r="M163" i="15"/>
  <c r="L163" i="15"/>
  <c r="K163" i="15"/>
  <c r="J163" i="15"/>
  <c r="I163" i="15"/>
  <c r="H163" i="15"/>
  <c r="G163" i="15"/>
  <c r="F163" i="15"/>
  <c r="E163" i="15"/>
  <c r="D163" i="15"/>
  <c r="C163" i="15"/>
  <c r="B163" i="15"/>
  <c r="A163" i="15"/>
  <c r="U162" i="15"/>
  <c r="T162" i="15"/>
  <c r="S162" i="15"/>
  <c r="R162" i="15"/>
  <c r="Q162" i="15"/>
  <c r="P162" i="15"/>
  <c r="O162" i="15"/>
  <c r="N162" i="15"/>
  <c r="M162" i="15"/>
  <c r="L162" i="15"/>
  <c r="K162" i="15"/>
  <c r="J162" i="15"/>
  <c r="I162" i="15"/>
  <c r="H162" i="15"/>
  <c r="G162" i="15"/>
  <c r="F162" i="15"/>
  <c r="E162" i="15"/>
  <c r="D162" i="15"/>
  <c r="C162" i="15"/>
  <c r="B162" i="15"/>
  <c r="A162" i="15"/>
  <c r="U161" i="15"/>
  <c r="T161" i="15"/>
  <c r="S161" i="15"/>
  <c r="R161" i="15"/>
  <c r="Q161" i="15"/>
  <c r="P161" i="15"/>
  <c r="O161" i="15"/>
  <c r="N161" i="15"/>
  <c r="M161" i="15"/>
  <c r="L161" i="15"/>
  <c r="K161" i="15"/>
  <c r="J161" i="15"/>
  <c r="I161" i="15"/>
  <c r="H161" i="15"/>
  <c r="G161" i="15"/>
  <c r="F161" i="15"/>
  <c r="E161" i="15"/>
  <c r="D161" i="15"/>
  <c r="C161" i="15"/>
  <c r="B161" i="15"/>
  <c r="A161" i="15"/>
  <c r="U160" i="15"/>
  <c r="T160" i="15"/>
  <c r="S160" i="15"/>
  <c r="R160" i="15"/>
  <c r="Q160" i="15"/>
  <c r="P160" i="15"/>
  <c r="O160" i="15"/>
  <c r="N160" i="15"/>
  <c r="M160" i="15"/>
  <c r="L160" i="15"/>
  <c r="K160" i="15"/>
  <c r="J160" i="15"/>
  <c r="I160" i="15"/>
  <c r="H160" i="15"/>
  <c r="G160" i="15"/>
  <c r="F160" i="15"/>
  <c r="E160" i="15"/>
  <c r="D160" i="15"/>
  <c r="C160" i="15"/>
  <c r="B160" i="15"/>
  <c r="A160" i="15"/>
  <c r="U159" i="15"/>
  <c r="T159" i="15"/>
  <c r="S159" i="15"/>
  <c r="R159" i="15"/>
  <c r="Q159" i="15"/>
  <c r="P159" i="15"/>
  <c r="O159" i="15"/>
  <c r="N159" i="15"/>
  <c r="M159" i="15"/>
  <c r="L159" i="15"/>
  <c r="K159" i="15"/>
  <c r="J159" i="15"/>
  <c r="I159" i="15"/>
  <c r="H159" i="15"/>
  <c r="G159" i="15"/>
  <c r="F159" i="15"/>
  <c r="E159" i="15"/>
  <c r="D159" i="15"/>
  <c r="C159" i="15"/>
  <c r="B159" i="15"/>
  <c r="A159" i="15"/>
  <c r="U158" i="15"/>
  <c r="T158" i="15"/>
  <c r="S158" i="15"/>
  <c r="R158" i="15"/>
  <c r="Q158" i="15"/>
  <c r="P158" i="15"/>
  <c r="O158" i="15"/>
  <c r="N158" i="15"/>
  <c r="M158" i="15"/>
  <c r="L158" i="15"/>
  <c r="K158" i="15"/>
  <c r="J158" i="15"/>
  <c r="I158" i="15"/>
  <c r="H158" i="15"/>
  <c r="G158" i="15"/>
  <c r="F158" i="15"/>
  <c r="E158" i="15"/>
  <c r="D158" i="15"/>
  <c r="C158" i="15"/>
  <c r="B158" i="15"/>
  <c r="A158" i="15"/>
  <c r="U157" i="15"/>
  <c r="T157" i="15"/>
  <c r="S157" i="15"/>
  <c r="R157" i="15"/>
  <c r="Q157" i="15"/>
  <c r="P157" i="15"/>
  <c r="O157" i="15"/>
  <c r="N157" i="15"/>
  <c r="M157" i="15"/>
  <c r="L157" i="15"/>
  <c r="K157" i="15"/>
  <c r="J157" i="15"/>
  <c r="I157" i="15"/>
  <c r="H157" i="15"/>
  <c r="G157" i="15"/>
  <c r="F157" i="15"/>
  <c r="E157" i="15"/>
  <c r="D157" i="15"/>
  <c r="C157" i="15"/>
  <c r="B157" i="15"/>
  <c r="A157" i="15"/>
  <c r="U156" i="15"/>
  <c r="T156" i="15"/>
  <c r="S156" i="15"/>
  <c r="R156" i="15"/>
  <c r="Q156" i="15"/>
  <c r="P156" i="15"/>
  <c r="O156" i="15"/>
  <c r="N156" i="15"/>
  <c r="M156" i="15"/>
  <c r="L156" i="15"/>
  <c r="K156" i="15"/>
  <c r="J156" i="15"/>
  <c r="I156" i="15"/>
  <c r="H156" i="15"/>
  <c r="G156" i="15"/>
  <c r="F156" i="15"/>
  <c r="E156" i="15"/>
  <c r="D156" i="15"/>
  <c r="C156" i="15"/>
  <c r="B156" i="15"/>
  <c r="A156" i="15"/>
  <c r="U155" i="15"/>
  <c r="T155" i="15"/>
  <c r="S155" i="15"/>
  <c r="R155" i="15"/>
  <c r="Q155" i="15"/>
  <c r="P155" i="15"/>
  <c r="O155" i="15"/>
  <c r="N155" i="15"/>
  <c r="M155" i="15"/>
  <c r="L155" i="15"/>
  <c r="K155" i="15"/>
  <c r="J155" i="15"/>
  <c r="I155" i="15"/>
  <c r="H155" i="15"/>
  <c r="G155" i="15"/>
  <c r="F155" i="15"/>
  <c r="E155" i="15"/>
  <c r="D155" i="15"/>
  <c r="C155" i="15"/>
  <c r="B155" i="15"/>
  <c r="A155" i="15"/>
  <c r="U154" i="15"/>
  <c r="T154" i="15"/>
  <c r="S154" i="15"/>
  <c r="R154" i="15"/>
  <c r="Q154" i="15"/>
  <c r="P154" i="15"/>
  <c r="O154" i="15"/>
  <c r="N154" i="15"/>
  <c r="M154" i="15"/>
  <c r="L154" i="15"/>
  <c r="K154" i="15"/>
  <c r="J154" i="15"/>
  <c r="I154" i="15"/>
  <c r="H154" i="15"/>
  <c r="G154" i="15"/>
  <c r="F154" i="15"/>
  <c r="E154" i="15"/>
  <c r="D154" i="15"/>
  <c r="C154" i="15"/>
  <c r="B154" i="15"/>
  <c r="A154" i="15"/>
  <c r="U153" i="15"/>
  <c r="T153" i="15"/>
  <c r="S153" i="15"/>
  <c r="R153" i="15"/>
  <c r="Q153" i="15"/>
  <c r="P153" i="15"/>
  <c r="O153" i="15"/>
  <c r="N153" i="15"/>
  <c r="M153" i="15"/>
  <c r="L153" i="15"/>
  <c r="K153" i="15"/>
  <c r="J153" i="15"/>
  <c r="I153" i="15"/>
  <c r="H153" i="15"/>
  <c r="G153" i="15"/>
  <c r="F153" i="15"/>
  <c r="E153" i="15"/>
  <c r="D153" i="15"/>
  <c r="C153" i="15"/>
  <c r="B153" i="15"/>
  <c r="A153" i="15"/>
  <c r="U152" i="15"/>
  <c r="T152" i="15"/>
  <c r="S152" i="15"/>
  <c r="R152" i="15"/>
  <c r="Q152" i="15"/>
  <c r="P152" i="15"/>
  <c r="O152" i="15"/>
  <c r="N152" i="15"/>
  <c r="M152" i="15"/>
  <c r="L152" i="15"/>
  <c r="K152" i="15"/>
  <c r="J152" i="15"/>
  <c r="I152" i="15"/>
  <c r="H152" i="15"/>
  <c r="G152" i="15"/>
  <c r="F152" i="15"/>
  <c r="E152" i="15"/>
  <c r="D152" i="15"/>
  <c r="C152" i="15"/>
  <c r="B152" i="15"/>
  <c r="A152" i="15"/>
  <c r="U151" i="15"/>
  <c r="T151" i="15"/>
  <c r="S151" i="15"/>
  <c r="R151" i="15"/>
  <c r="Q151" i="15"/>
  <c r="P151" i="15"/>
  <c r="O151" i="15"/>
  <c r="N151" i="15"/>
  <c r="M151" i="15"/>
  <c r="L151" i="15"/>
  <c r="K151" i="15"/>
  <c r="J151" i="15"/>
  <c r="I151" i="15"/>
  <c r="H151" i="15"/>
  <c r="G151" i="15"/>
  <c r="F151" i="15"/>
  <c r="E151" i="15"/>
  <c r="D151" i="15"/>
  <c r="C151" i="15"/>
  <c r="B151" i="15"/>
  <c r="A151" i="15"/>
  <c r="U150" i="15"/>
  <c r="T150" i="15"/>
  <c r="S150" i="15"/>
  <c r="R150" i="15"/>
  <c r="Q150" i="15"/>
  <c r="P150" i="15"/>
  <c r="O150" i="15"/>
  <c r="N150" i="15"/>
  <c r="M150" i="15"/>
  <c r="L150" i="15"/>
  <c r="K150" i="15"/>
  <c r="J150" i="15"/>
  <c r="I150" i="15"/>
  <c r="H150" i="15"/>
  <c r="G150" i="15"/>
  <c r="F150" i="15"/>
  <c r="E150" i="15"/>
  <c r="D150" i="15"/>
  <c r="C150" i="15"/>
  <c r="B150" i="15"/>
  <c r="A150" i="15"/>
  <c r="U149" i="15"/>
  <c r="T149" i="15"/>
  <c r="S149" i="15"/>
  <c r="R149" i="15"/>
  <c r="Q149" i="15"/>
  <c r="P149" i="15"/>
  <c r="O149" i="15"/>
  <c r="N149" i="15"/>
  <c r="M149" i="15"/>
  <c r="L149" i="15"/>
  <c r="K149" i="15"/>
  <c r="J149" i="15"/>
  <c r="I149" i="15"/>
  <c r="H149" i="15"/>
  <c r="G149" i="15"/>
  <c r="F149" i="15"/>
  <c r="E149" i="15"/>
  <c r="D149" i="15"/>
  <c r="C149" i="15"/>
  <c r="B149" i="15"/>
  <c r="A149" i="15"/>
  <c r="U148" i="15"/>
  <c r="T148" i="15"/>
  <c r="S148" i="15"/>
  <c r="R148" i="15"/>
  <c r="Q148" i="15"/>
  <c r="P148" i="15"/>
  <c r="O148" i="15"/>
  <c r="N148" i="15"/>
  <c r="M148" i="15"/>
  <c r="L148" i="15"/>
  <c r="K148" i="15"/>
  <c r="J148" i="15"/>
  <c r="I148" i="15"/>
  <c r="H148" i="15"/>
  <c r="G148" i="15"/>
  <c r="F148" i="15"/>
  <c r="E148" i="15"/>
  <c r="D148" i="15"/>
  <c r="C148" i="15"/>
  <c r="B148" i="15"/>
  <c r="A148" i="15"/>
  <c r="U147" i="15"/>
  <c r="T147" i="15"/>
  <c r="S147" i="15"/>
  <c r="R147" i="15"/>
  <c r="Q147" i="15"/>
  <c r="P147" i="15"/>
  <c r="O147" i="15"/>
  <c r="N147" i="15"/>
  <c r="M147" i="15"/>
  <c r="L147" i="15"/>
  <c r="K147" i="15"/>
  <c r="J147" i="15"/>
  <c r="I147" i="15"/>
  <c r="H147" i="15"/>
  <c r="G147" i="15"/>
  <c r="F147" i="15"/>
  <c r="E147" i="15"/>
  <c r="D147" i="15"/>
  <c r="C147" i="15"/>
  <c r="B147" i="15"/>
  <c r="A147" i="15"/>
  <c r="U146" i="15"/>
  <c r="T146" i="15"/>
  <c r="S146" i="15"/>
  <c r="R146" i="15"/>
  <c r="Q146" i="15"/>
  <c r="P146" i="15"/>
  <c r="O146" i="15"/>
  <c r="N146" i="15"/>
  <c r="M146" i="15"/>
  <c r="L146" i="15"/>
  <c r="K146" i="15"/>
  <c r="J146" i="15"/>
  <c r="I146" i="15"/>
  <c r="H146" i="15"/>
  <c r="G146" i="15"/>
  <c r="F146" i="15"/>
  <c r="E146" i="15"/>
  <c r="D146" i="15"/>
  <c r="C146" i="15"/>
  <c r="B146" i="15"/>
  <c r="A146" i="15"/>
  <c r="U145" i="15"/>
  <c r="T145" i="15"/>
  <c r="S145" i="15"/>
  <c r="R145" i="15"/>
  <c r="Q145" i="15"/>
  <c r="P145" i="15"/>
  <c r="O145" i="15"/>
  <c r="N145" i="15"/>
  <c r="M145" i="15"/>
  <c r="L145" i="15"/>
  <c r="K145" i="15"/>
  <c r="J145" i="15"/>
  <c r="I145" i="15"/>
  <c r="H145" i="15"/>
  <c r="G145" i="15"/>
  <c r="F145" i="15"/>
  <c r="E145" i="15"/>
  <c r="D145" i="15"/>
  <c r="C145" i="15"/>
  <c r="B145" i="15"/>
  <c r="A145" i="15"/>
  <c r="U144" i="15"/>
  <c r="T144" i="15"/>
  <c r="S144" i="15"/>
  <c r="R144" i="15"/>
  <c r="Q144" i="15"/>
  <c r="P144" i="15"/>
  <c r="O144" i="15"/>
  <c r="N144" i="15"/>
  <c r="L144" i="15"/>
  <c r="K144" i="15"/>
  <c r="J144" i="15"/>
  <c r="I144" i="15"/>
  <c r="G144" i="15"/>
  <c r="F144" i="15"/>
  <c r="E144" i="15"/>
  <c r="D144" i="15"/>
  <c r="C144" i="15"/>
  <c r="B144" i="15"/>
  <c r="A144" i="15"/>
  <c r="U143" i="15"/>
  <c r="T143" i="15"/>
  <c r="S143" i="15"/>
  <c r="R143" i="15"/>
  <c r="Q143" i="15"/>
  <c r="P143" i="15"/>
  <c r="O143" i="15"/>
  <c r="N143" i="15"/>
  <c r="L143" i="15"/>
  <c r="K143" i="15"/>
  <c r="J143" i="15"/>
  <c r="I143" i="15"/>
  <c r="G143" i="15"/>
  <c r="F143" i="15"/>
  <c r="E143" i="15"/>
  <c r="D143" i="15"/>
  <c r="C143" i="15"/>
  <c r="B143" i="15"/>
  <c r="A143" i="15"/>
  <c r="U142" i="15"/>
  <c r="T142" i="15"/>
  <c r="S142" i="15"/>
  <c r="R142" i="15"/>
  <c r="Q142" i="15"/>
  <c r="P142" i="15"/>
  <c r="O142" i="15"/>
  <c r="N142" i="15"/>
  <c r="M142" i="15"/>
  <c r="L142" i="15"/>
  <c r="K142" i="15"/>
  <c r="J142" i="15"/>
  <c r="I142" i="15"/>
  <c r="H142" i="15"/>
  <c r="G142" i="15"/>
  <c r="F142" i="15"/>
  <c r="E142" i="15"/>
  <c r="D142" i="15"/>
  <c r="C142" i="15"/>
  <c r="B142" i="15"/>
  <c r="A142" i="15"/>
  <c r="U141" i="15"/>
  <c r="T141" i="15"/>
  <c r="S141" i="15"/>
  <c r="R141" i="15"/>
  <c r="Q141" i="15"/>
  <c r="P141" i="15"/>
  <c r="O141" i="15"/>
  <c r="N141" i="15"/>
  <c r="M141" i="15"/>
  <c r="L141" i="15"/>
  <c r="K141" i="15"/>
  <c r="J141" i="15"/>
  <c r="I141" i="15"/>
  <c r="H141" i="15"/>
  <c r="G141" i="15"/>
  <c r="F141" i="15"/>
  <c r="E141" i="15"/>
  <c r="D141" i="15"/>
  <c r="C141" i="15"/>
  <c r="B141" i="15"/>
  <c r="A141" i="15"/>
  <c r="U140" i="15"/>
  <c r="T140" i="15"/>
  <c r="S140" i="15"/>
  <c r="R140" i="15"/>
  <c r="Q140" i="15"/>
  <c r="P140" i="15"/>
  <c r="O140" i="15"/>
  <c r="N140" i="15"/>
  <c r="M140" i="15"/>
  <c r="L140" i="15"/>
  <c r="K140" i="15"/>
  <c r="J140" i="15"/>
  <c r="I140" i="15"/>
  <c r="H140" i="15"/>
  <c r="G140" i="15"/>
  <c r="F140" i="15"/>
  <c r="E140" i="15"/>
  <c r="D140" i="15"/>
  <c r="C140" i="15"/>
  <c r="B140" i="15"/>
  <c r="A140" i="15"/>
  <c r="U139" i="15"/>
  <c r="T139" i="15"/>
  <c r="S139" i="15"/>
  <c r="R139" i="15"/>
  <c r="Q139" i="15"/>
  <c r="P139" i="15"/>
  <c r="O139" i="15"/>
  <c r="N139" i="15"/>
  <c r="L139" i="15"/>
  <c r="K139" i="15"/>
  <c r="J139" i="15"/>
  <c r="I139" i="15"/>
  <c r="G139" i="15"/>
  <c r="F139" i="15"/>
  <c r="E139" i="15"/>
  <c r="D139" i="15"/>
  <c r="C139" i="15"/>
  <c r="B139" i="15"/>
  <c r="A139" i="15"/>
  <c r="U138" i="15"/>
  <c r="T138" i="15"/>
  <c r="S138" i="15"/>
  <c r="R138" i="15"/>
  <c r="Q138" i="15"/>
  <c r="P138" i="15"/>
  <c r="O138" i="15"/>
  <c r="N138" i="15"/>
  <c r="M138" i="15"/>
  <c r="L138" i="15"/>
  <c r="K138" i="15"/>
  <c r="J138" i="15"/>
  <c r="I138" i="15"/>
  <c r="H138" i="15"/>
  <c r="G138" i="15"/>
  <c r="F138" i="15"/>
  <c r="E138" i="15"/>
  <c r="D138" i="15"/>
  <c r="C138" i="15"/>
  <c r="B138" i="15"/>
  <c r="A138" i="15"/>
  <c r="U137" i="15"/>
  <c r="T137" i="15"/>
  <c r="S137" i="15"/>
  <c r="R137" i="15"/>
  <c r="Q137" i="15"/>
  <c r="P137" i="15"/>
  <c r="O137" i="15"/>
  <c r="N137" i="15"/>
  <c r="M137" i="15"/>
  <c r="L137" i="15"/>
  <c r="K137" i="15"/>
  <c r="J137" i="15"/>
  <c r="I137" i="15"/>
  <c r="H137" i="15"/>
  <c r="G137" i="15"/>
  <c r="F137" i="15"/>
  <c r="E137" i="15"/>
  <c r="D137" i="15"/>
  <c r="C137" i="15"/>
  <c r="B137" i="15"/>
  <c r="A137" i="15"/>
  <c r="U136" i="15"/>
  <c r="T136" i="15"/>
  <c r="S136" i="15"/>
  <c r="R136" i="15"/>
  <c r="Q136" i="15"/>
  <c r="P136" i="15"/>
  <c r="O136" i="15"/>
  <c r="N136" i="15"/>
  <c r="M136" i="15"/>
  <c r="L136" i="15"/>
  <c r="K136" i="15"/>
  <c r="J136" i="15"/>
  <c r="I136" i="15"/>
  <c r="H136" i="15"/>
  <c r="G136" i="15"/>
  <c r="F136" i="15"/>
  <c r="E136" i="15"/>
  <c r="D136" i="15"/>
  <c r="C136" i="15"/>
  <c r="B136" i="15"/>
  <c r="A136" i="15"/>
  <c r="U135" i="15"/>
  <c r="T135" i="15"/>
  <c r="S135" i="15"/>
  <c r="R135" i="15"/>
  <c r="Q135" i="15"/>
  <c r="P135" i="15"/>
  <c r="O135" i="15"/>
  <c r="N135" i="15"/>
  <c r="M135" i="15"/>
  <c r="L135" i="15"/>
  <c r="K135" i="15"/>
  <c r="J135" i="15"/>
  <c r="I135" i="15"/>
  <c r="H135" i="15"/>
  <c r="G135" i="15"/>
  <c r="F135" i="15"/>
  <c r="E135" i="15"/>
  <c r="D135" i="15"/>
  <c r="C135" i="15"/>
  <c r="B135" i="15"/>
  <c r="A135" i="15"/>
  <c r="U134" i="15"/>
  <c r="T134" i="15"/>
  <c r="S134" i="15"/>
  <c r="R134" i="15"/>
  <c r="Q134" i="15"/>
  <c r="P134" i="15"/>
  <c r="O134" i="15"/>
  <c r="N134" i="15"/>
  <c r="M134" i="15"/>
  <c r="L134" i="15"/>
  <c r="K134" i="15"/>
  <c r="J134" i="15"/>
  <c r="I134" i="15"/>
  <c r="H134" i="15"/>
  <c r="G134" i="15"/>
  <c r="F134" i="15"/>
  <c r="E134" i="15"/>
  <c r="D134" i="15"/>
  <c r="C134" i="15"/>
  <c r="B134" i="15"/>
  <c r="A134" i="15"/>
  <c r="U133" i="15"/>
  <c r="T133" i="15"/>
  <c r="S133" i="15"/>
  <c r="R133" i="15"/>
  <c r="Q133" i="15"/>
  <c r="P133" i="15"/>
  <c r="O133" i="15"/>
  <c r="N133" i="15"/>
  <c r="M133" i="15"/>
  <c r="L133" i="15"/>
  <c r="K133" i="15"/>
  <c r="J133" i="15"/>
  <c r="I133" i="15"/>
  <c r="H133" i="15"/>
  <c r="G133" i="15"/>
  <c r="F133" i="15"/>
  <c r="E133" i="15"/>
  <c r="D133" i="15"/>
  <c r="C133" i="15"/>
  <c r="B133" i="15"/>
  <c r="A133" i="15"/>
  <c r="U132" i="15"/>
  <c r="T132" i="15"/>
  <c r="S132" i="15"/>
  <c r="R132" i="15"/>
  <c r="Q132" i="15"/>
  <c r="P132" i="15"/>
  <c r="O132" i="15"/>
  <c r="N132" i="15"/>
  <c r="M132" i="15"/>
  <c r="L132" i="15"/>
  <c r="K132" i="15"/>
  <c r="J132" i="15"/>
  <c r="I132" i="15"/>
  <c r="H132" i="15"/>
  <c r="G132" i="15"/>
  <c r="F132" i="15"/>
  <c r="E132" i="15"/>
  <c r="D132" i="15"/>
  <c r="C132" i="15"/>
  <c r="B132" i="15"/>
  <c r="A132" i="15"/>
  <c r="U131" i="15"/>
  <c r="T131" i="15"/>
  <c r="S131" i="15"/>
  <c r="R131" i="15"/>
  <c r="Q131" i="15"/>
  <c r="P131" i="15"/>
  <c r="O131" i="15"/>
  <c r="N131" i="15"/>
  <c r="M131" i="15"/>
  <c r="L131" i="15"/>
  <c r="K131" i="15"/>
  <c r="J131" i="15"/>
  <c r="I131" i="15"/>
  <c r="H131" i="15"/>
  <c r="G131" i="15"/>
  <c r="F131" i="15"/>
  <c r="E131" i="15"/>
  <c r="D131" i="15"/>
  <c r="C131" i="15"/>
  <c r="B131" i="15"/>
  <c r="A131" i="15"/>
  <c r="U130" i="15"/>
  <c r="T130" i="15"/>
  <c r="S130" i="15"/>
  <c r="R130" i="15"/>
  <c r="Q130" i="15"/>
  <c r="P130" i="15"/>
  <c r="O130" i="15"/>
  <c r="N130" i="15"/>
  <c r="M130" i="15"/>
  <c r="L130" i="15"/>
  <c r="K130" i="15"/>
  <c r="J130" i="15"/>
  <c r="I130" i="15"/>
  <c r="H130" i="15"/>
  <c r="G130" i="15"/>
  <c r="F130" i="15"/>
  <c r="E130" i="15"/>
  <c r="D130" i="15"/>
  <c r="C130" i="15"/>
  <c r="B130" i="15"/>
  <c r="A130" i="15"/>
  <c r="U129" i="15"/>
  <c r="T129" i="15"/>
  <c r="S129" i="15"/>
  <c r="R129" i="15"/>
  <c r="Q129" i="15"/>
  <c r="P129" i="15"/>
  <c r="O129" i="15"/>
  <c r="N129" i="15"/>
  <c r="M129" i="15"/>
  <c r="L129" i="15"/>
  <c r="K129" i="15"/>
  <c r="J129" i="15"/>
  <c r="I129" i="15"/>
  <c r="H129" i="15"/>
  <c r="G129" i="15"/>
  <c r="F129" i="15"/>
  <c r="E129" i="15"/>
  <c r="D129" i="15"/>
  <c r="C129" i="15"/>
  <c r="B129" i="15"/>
  <c r="A129" i="15"/>
  <c r="U128" i="15"/>
  <c r="T128" i="15"/>
  <c r="S128" i="15"/>
  <c r="R128" i="15"/>
  <c r="Q128" i="15"/>
  <c r="P128" i="15"/>
  <c r="O128" i="15"/>
  <c r="N128" i="15"/>
  <c r="M128" i="15"/>
  <c r="L128" i="15"/>
  <c r="K128" i="15"/>
  <c r="J128" i="15"/>
  <c r="I128" i="15"/>
  <c r="H128" i="15"/>
  <c r="G128" i="15"/>
  <c r="F128" i="15"/>
  <c r="E128" i="15"/>
  <c r="D128" i="15"/>
  <c r="C128" i="15"/>
  <c r="B128" i="15"/>
  <c r="A128" i="15"/>
  <c r="U127" i="15"/>
  <c r="T127" i="15"/>
  <c r="S127" i="15"/>
  <c r="R127" i="15"/>
  <c r="Q127" i="15"/>
  <c r="P127" i="15"/>
  <c r="O127" i="15"/>
  <c r="N127" i="15"/>
  <c r="M127" i="15"/>
  <c r="L127" i="15"/>
  <c r="K127" i="15"/>
  <c r="J127" i="15"/>
  <c r="I127" i="15"/>
  <c r="H127" i="15"/>
  <c r="G127" i="15"/>
  <c r="F127" i="15"/>
  <c r="E127" i="15"/>
  <c r="D127" i="15"/>
  <c r="C127" i="15"/>
  <c r="B127" i="15"/>
  <c r="A127" i="15"/>
  <c r="U126" i="15"/>
  <c r="T126" i="15"/>
  <c r="S126" i="15"/>
  <c r="R126" i="15"/>
  <c r="Q126" i="15"/>
  <c r="P126" i="15"/>
  <c r="O126" i="15"/>
  <c r="N126" i="15"/>
  <c r="M126" i="15"/>
  <c r="L126" i="15"/>
  <c r="K126" i="15"/>
  <c r="J126" i="15"/>
  <c r="I126" i="15"/>
  <c r="H126" i="15"/>
  <c r="G126" i="15"/>
  <c r="F126" i="15"/>
  <c r="E126" i="15"/>
  <c r="D126" i="15"/>
  <c r="C126" i="15"/>
  <c r="B126" i="15"/>
  <c r="A126" i="15"/>
  <c r="U125" i="15"/>
  <c r="T125" i="15"/>
  <c r="S125" i="15"/>
  <c r="R125" i="15"/>
  <c r="Q125" i="15"/>
  <c r="P125" i="15"/>
  <c r="O125" i="15"/>
  <c r="N125" i="15"/>
  <c r="M125" i="15"/>
  <c r="L125" i="15"/>
  <c r="K125" i="15"/>
  <c r="J125" i="15"/>
  <c r="I125" i="15"/>
  <c r="H125" i="15"/>
  <c r="G125" i="15"/>
  <c r="F125" i="15"/>
  <c r="E125" i="15"/>
  <c r="D125" i="15"/>
  <c r="C125" i="15"/>
  <c r="B125" i="15"/>
  <c r="A125" i="15"/>
  <c r="U124" i="15"/>
  <c r="T124" i="15"/>
  <c r="S124" i="15"/>
  <c r="R124" i="15"/>
  <c r="Q124" i="15"/>
  <c r="P124" i="15"/>
  <c r="O124" i="15"/>
  <c r="N124" i="15"/>
  <c r="M124" i="15"/>
  <c r="L124" i="15"/>
  <c r="K124" i="15"/>
  <c r="J124" i="15"/>
  <c r="I124" i="15"/>
  <c r="H124" i="15"/>
  <c r="G124" i="15"/>
  <c r="F124" i="15"/>
  <c r="E124" i="15"/>
  <c r="D124" i="15"/>
  <c r="C124" i="15"/>
  <c r="B124" i="15"/>
  <c r="A124" i="15"/>
  <c r="U123" i="15"/>
  <c r="T123" i="15"/>
  <c r="S123" i="15"/>
  <c r="R123" i="15"/>
  <c r="Q123" i="15"/>
  <c r="P123" i="15"/>
  <c r="O123" i="15"/>
  <c r="N123" i="15"/>
  <c r="M123" i="15"/>
  <c r="L123" i="15"/>
  <c r="K123" i="15"/>
  <c r="J123" i="15"/>
  <c r="I123" i="15"/>
  <c r="H123" i="15"/>
  <c r="G123" i="15"/>
  <c r="F123" i="15"/>
  <c r="E123" i="15"/>
  <c r="D123" i="15"/>
  <c r="C123" i="15"/>
  <c r="B123" i="15"/>
  <c r="A123" i="15"/>
  <c r="U122" i="15"/>
  <c r="T122" i="15"/>
  <c r="S122" i="15"/>
  <c r="R122" i="15"/>
  <c r="Q122" i="15"/>
  <c r="P122" i="15"/>
  <c r="O122" i="15"/>
  <c r="N122" i="15"/>
  <c r="M122" i="15"/>
  <c r="L122" i="15"/>
  <c r="K122" i="15"/>
  <c r="J122" i="15"/>
  <c r="I122" i="15"/>
  <c r="H122" i="15"/>
  <c r="G122" i="15"/>
  <c r="F122" i="15"/>
  <c r="E122" i="15"/>
  <c r="D122" i="15"/>
  <c r="C122" i="15"/>
  <c r="B122" i="15"/>
  <c r="A122" i="15"/>
  <c r="U121" i="15"/>
  <c r="T121" i="15"/>
  <c r="S121" i="15"/>
  <c r="R121" i="15"/>
  <c r="Q121" i="15"/>
  <c r="P121" i="15"/>
  <c r="O121" i="15"/>
  <c r="N121" i="15"/>
  <c r="M121" i="15"/>
  <c r="L121" i="15"/>
  <c r="K121" i="15"/>
  <c r="J121" i="15"/>
  <c r="I121" i="15"/>
  <c r="H121" i="15"/>
  <c r="G121" i="15"/>
  <c r="F121" i="15"/>
  <c r="E121" i="15"/>
  <c r="D121" i="15"/>
  <c r="C121" i="15"/>
  <c r="B121" i="15"/>
  <c r="A121" i="15"/>
  <c r="U120" i="15"/>
  <c r="T120" i="15"/>
  <c r="S120" i="15"/>
  <c r="R120" i="15"/>
  <c r="Q120" i="15"/>
  <c r="P120" i="15"/>
  <c r="O120" i="15"/>
  <c r="N120" i="15"/>
  <c r="M120" i="15"/>
  <c r="L120" i="15"/>
  <c r="K120" i="15"/>
  <c r="J120" i="15"/>
  <c r="I120" i="15"/>
  <c r="H120" i="15"/>
  <c r="G120" i="15"/>
  <c r="F120" i="15"/>
  <c r="E120" i="15"/>
  <c r="D120" i="15"/>
  <c r="C120" i="15"/>
  <c r="B120" i="15"/>
  <c r="A120" i="15"/>
  <c r="U119" i="15"/>
  <c r="T119" i="15"/>
  <c r="S119" i="15"/>
  <c r="R119" i="15"/>
  <c r="Q119" i="15"/>
  <c r="P119" i="15"/>
  <c r="O119" i="15"/>
  <c r="N119" i="15"/>
  <c r="M119" i="15"/>
  <c r="L119" i="15"/>
  <c r="K119" i="15"/>
  <c r="J119" i="15"/>
  <c r="I119" i="15"/>
  <c r="H119" i="15"/>
  <c r="G119" i="15"/>
  <c r="F119" i="15"/>
  <c r="E119" i="15"/>
  <c r="D119" i="15"/>
  <c r="C119" i="15"/>
  <c r="B119" i="15"/>
  <c r="A119" i="15"/>
  <c r="U118" i="15"/>
  <c r="T118" i="15"/>
  <c r="S118" i="15"/>
  <c r="R118" i="15"/>
  <c r="Q118" i="15"/>
  <c r="P118" i="15"/>
  <c r="O118" i="15"/>
  <c r="N118" i="15"/>
  <c r="M118" i="15"/>
  <c r="L118" i="15"/>
  <c r="K118" i="15"/>
  <c r="J118" i="15"/>
  <c r="I118" i="15"/>
  <c r="H118" i="15"/>
  <c r="G118" i="15"/>
  <c r="F118" i="15"/>
  <c r="E118" i="15"/>
  <c r="D118" i="15"/>
  <c r="C118" i="15"/>
  <c r="B118" i="15"/>
  <c r="A118" i="15"/>
  <c r="U117" i="15"/>
  <c r="T117" i="15"/>
  <c r="S117" i="15"/>
  <c r="R117" i="15"/>
  <c r="Q117" i="15"/>
  <c r="P117" i="15"/>
  <c r="O117" i="15"/>
  <c r="N117" i="15"/>
  <c r="M117" i="15"/>
  <c r="L117" i="15"/>
  <c r="K117" i="15"/>
  <c r="J117" i="15"/>
  <c r="I117" i="15"/>
  <c r="H117" i="15"/>
  <c r="G117" i="15"/>
  <c r="F117" i="15"/>
  <c r="E117" i="15"/>
  <c r="D117" i="15"/>
  <c r="C117" i="15"/>
  <c r="B117" i="15"/>
  <c r="A117" i="15"/>
  <c r="U116" i="15"/>
  <c r="T116" i="15"/>
  <c r="S116" i="15"/>
  <c r="R116" i="15"/>
  <c r="Q116" i="15"/>
  <c r="P116" i="15"/>
  <c r="O116" i="15"/>
  <c r="N116" i="15"/>
  <c r="M116" i="15"/>
  <c r="L116" i="15"/>
  <c r="K116" i="15"/>
  <c r="J116" i="15"/>
  <c r="I116" i="15"/>
  <c r="H116" i="15"/>
  <c r="G116" i="15"/>
  <c r="F116" i="15"/>
  <c r="E116" i="15"/>
  <c r="D116" i="15"/>
  <c r="C116" i="15"/>
  <c r="B116" i="15"/>
  <c r="A116" i="15"/>
  <c r="U115" i="15"/>
  <c r="T115" i="15"/>
  <c r="S115" i="15"/>
  <c r="R115" i="15"/>
  <c r="Q115" i="15"/>
  <c r="P115" i="15"/>
  <c r="O115" i="15"/>
  <c r="N115" i="15"/>
  <c r="M115" i="15"/>
  <c r="L115" i="15"/>
  <c r="K115" i="15"/>
  <c r="J115" i="15"/>
  <c r="I115" i="15"/>
  <c r="H115" i="15"/>
  <c r="G115" i="15"/>
  <c r="F115" i="15"/>
  <c r="E115" i="15"/>
  <c r="D115" i="15"/>
  <c r="C115" i="15"/>
  <c r="B115" i="15"/>
  <c r="A115" i="15"/>
  <c r="U114" i="15"/>
  <c r="T114" i="15"/>
  <c r="S114" i="15"/>
  <c r="R114" i="15"/>
  <c r="Q114" i="15"/>
  <c r="P114" i="15"/>
  <c r="O114" i="15"/>
  <c r="N114" i="15"/>
  <c r="M114" i="15"/>
  <c r="L114" i="15"/>
  <c r="K114" i="15"/>
  <c r="J114" i="15"/>
  <c r="I114" i="15"/>
  <c r="H114" i="15"/>
  <c r="G114" i="15"/>
  <c r="F114" i="15"/>
  <c r="E114" i="15"/>
  <c r="D114" i="15"/>
  <c r="C114" i="15"/>
  <c r="B114" i="15"/>
  <c r="A114" i="15"/>
  <c r="U113" i="15"/>
  <c r="T113" i="15"/>
  <c r="S113" i="15"/>
  <c r="R113" i="15"/>
  <c r="Q113" i="15"/>
  <c r="P113" i="15"/>
  <c r="O113" i="15"/>
  <c r="N113" i="15"/>
  <c r="M113" i="15"/>
  <c r="L113" i="15"/>
  <c r="K113" i="15"/>
  <c r="J113" i="15"/>
  <c r="I113" i="15"/>
  <c r="H113" i="15"/>
  <c r="G113" i="15"/>
  <c r="F113" i="15"/>
  <c r="E113" i="15"/>
  <c r="D113" i="15"/>
  <c r="C113" i="15"/>
  <c r="B113" i="15"/>
  <c r="A113" i="15"/>
  <c r="U112" i="15"/>
  <c r="T112" i="15"/>
  <c r="S112" i="15"/>
  <c r="R112" i="15"/>
  <c r="Q112" i="15"/>
  <c r="P112" i="15"/>
  <c r="O112" i="15"/>
  <c r="N112" i="15"/>
  <c r="M112" i="15"/>
  <c r="L112" i="15"/>
  <c r="K112" i="15"/>
  <c r="J112" i="15"/>
  <c r="I112" i="15"/>
  <c r="H112" i="15"/>
  <c r="G112" i="15"/>
  <c r="F112" i="15"/>
  <c r="E112" i="15"/>
  <c r="D112" i="15"/>
  <c r="C112" i="15"/>
  <c r="B112" i="15"/>
  <c r="A112" i="15"/>
  <c r="U111" i="15"/>
  <c r="T111" i="15"/>
  <c r="S111" i="15"/>
  <c r="R111" i="15"/>
  <c r="Q111" i="15"/>
  <c r="P111" i="15"/>
  <c r="O111" i="15"/>
  <c r="N111" i="15"/>
  <c r="M111" i="15"/>
  <c r="L111" i="15"/>
  <c r="K111" i="15"/>
  <c r="J111" i="15"/>
  <c r="I111" i="15"/>
  <c r="H111" i="15"/>
  <c r="G111" i="15"/>
  <c r="F111" i="15"/>
  <c r="E111" i="15"/>
  <c r="D111" i="15"/>
  <c r="C111" i="15"/>
  <c r="B111" i="15"/>
  <c r="A111" i="15"/>
  <c r="U110" i="15"/>
  <c r="T110" i="15"/>
  <c r="S110" i="15"/>
  <c r="R110" i="15"/>
  <c r="Q110" i="15"/>
  <c r="P110" i="15"/>
  <c r="O110" i="15"/>
  <c r="N110" i="15"/>
  <c r="L110" i="15"/>
  <c r="K110" i="15"/>
  <c r="J110" i="15"/>
  <c r="I110" i="15"/>
  <c r="G110" i="15"/>
  <c r="F110" i="15"/>
  <c r="E110" i="15"/>
  <c r="D110" i="15"/>
  <c r="C110" i="15"/>
  <c r="B110" i="15"/>
  <c r="A110" i="15"/>
  <c r="U109" i="15"/>
  <c r="T109" i="15"/>
  <c r="S109" i="15"/>
  <c r="R109" i="15"/>
  <c r="Q109" i="15"/>
  <c r="P109" i="15"/>
  <c r="O109" i="15"/>
  <c r="N109" i="15"/>
  <c r="M109" i="15"/>
  <c r="L109" i="15"/>
  <c r="K109" i="15"/>
  <c r="J109" i="15"/>
  <c r="I109" i="15"/>
  <c r="G109" i="15"/>
  <c r="F109" i="15"/>
  <c r="E109" i="15"/>
  <c r="D109" i="15"/>
  <c r="C109" i="15"/>
  <c r="B109" i="15"/>
  <c r="A109" i="15"/>
  <c r="U108" i="15"/>
  <c r="T108" i="15"/>
  <c r="S108" i="15"/>
  <c r="R108" i="15"/>
  <c r="Q108" i="15"/>
  <c r="P108" i="15"/>
  <c r="O108" i="15"/>
  <c r="N108" i="15"/>
  <c r="L108" i="15"/>
  <c r="K108" i="15"/>
  <c r="J108" i="15"/>
  <c r="I108" i="15"/>
  <c r="G108" i="15"/>
  <c r="F108" i="15"/>
  <c r="E108" i="15"/>
  <c r="D108" i="15"/>
  <c r="C108" i="15"/>
  <c r="B108" i="15"/>
  <c r="A108" i="15"/>
  <c r="U107" i="15"/>
  <c r="T107" i="15"/>
  <c r="S107" i="15"/>
  <c r="R107" i="15"/>
  <c r="Q107" i="15"/>
  <c r="P107" i="15"/>
  <c r="O107" i="15"/>
  <c r="N107" i="15"/>
  <c r="L107" i="15"/>
  <c r="K107" i="15"/>
  <c r="J107" i="15"/>
  <c r="I107" i="15"/>
  <c r="G107" i="15"/>
  <c r="F107" i="15"/>
  <c r="E107" i="15"/>
  <c r="D107" i="15"/>
  <c r="C107" i="15"/>
  <c r="B107" i="15"/>
  <c r="A107" i="15"/>
  <c r="U106" i="15"/>
  <c r="T106" i="15"/>
  <c r="S106" i="15"/>
  <c r="R106" i="15"/>
  <c r="Q106" i="15"/>
  <c r="P106" i="15"/>
  <c r="O106" i="15"/>
  <c r="N106" i="15"/>
  <c r="M106" i="15"/>
  <c r="L106" i="15"/>
  <c r="K106" i="15"/>
  <c r="J106" i="15"/>
  <c r="I106" i="15"/>
  <c r="G106" i="15"/>
  <c r="F106" i="15"/>
  <c r="E106" i="15"/>
  <c r="D106" i="15"/>
  <c r="C106" i="15"/>
  <c r="B106" i="15"/>
  <c r="A106" i="15"/>
  <c r="U105" i="15"/>
  <c r="T105" i="15"/>
  <c r="S105" i="15"/>
  <c r="R105" i="15"/>
  <c r="Q105" i="15"/>
  <c r="P105" i="15"/>
  <c r="O105" i="15"/>
  <c r="N105" i="15"/>
  <c r="M105" i="15"/>
  <c r="L105" i="15"/>
  <c r="K105" i="15"/>
  <c r="J105" i="15"/>
  <c r="I105" i="15"/>
  <c r="H105" i="15"/>
  <c r="G105" i="15"/>
  <c r="F105" i="15"/>
  <c r="E105" i="15"/>
  <c r="D105" i="15"/>
  <c r="C105" i="15"/>
  <c r="B105" i="15"/>
  <c r="A105" i="15"/>
  <c r="U104" i="15"/>
  <c r="T104" i="15"/>
  <c r="S104" i="15"/>
  <c r="R104" i="15"/>
  <c r="Q104" i="15"/>
  <c r="P104" i="15"/>
  <c r="O104" i="15"/>
  <c r="N104" i="15"/>
  <c r="M104" i="15"/>
  <c r="L104" i="15"/>
  <c r="K104" i="15"/>
  <c r="J104" i="15"/>
  <c r="I104" i="15"/>
  <c r="H104" i="15"/>
  <c r="G104" i="15"/>
  <c r="F104" i="15"/>
  <c r="E104" i="15"/>
  <c r="D104" i="15"/>
  <c r="C104" i="15"/>
  <c r="B104" i="15"/>
  <c r="A104" i="15"/>
  <c r="U103" i="15"/>
  <c r="T103" i="15"/>
  <c r="S103" i="15"/>
  <c r="R103" i="15"/>
  <c r="Q103" i="15"/>
  <c r="P103" i="15"/>
  <c r="O103" i="15"/>
  <c r="N103" i="15"/>
  <c r="M103" i="15"/>
  <c r="L103" i="15"/>
  <c r="K103" i="15"/>
  <c r="J103" i="15"/>
  <c r="I103" i="15"/>
  <c r="H103" i="15"/>
  <c r="G103" i="15"/>
  <c r="F103" i="15"/>
  <c r="E103" i="15"/>
  <c r="D103" i="15"/>
  <c r="C103" i="15"/>
  <c r="B103" i="15"/>
  <c r="A103" i="15"/>
  <c r="U102" i="15"/>
  <c r="T102" i="15"/>
  <c r="S102" i="15"/>
  <c r="R102" i="15"/>
  <c r="Q102" i="15"/>
  <c r="P102" i="15"/>
  <c r="O102" i="15"/>
  <c r="N102" i="15"/>
  <c r="M102" i="15"/>
  <c r="L102" i="15"/>
  <c r="K102" i="15"/>
  <c r="J102" i="15"/>
  <c r="I102" i="15"/>
  <c r="H102" i="15"/>
  <c r="G102" i="15"/>
  <c r="F102" i="15"/>
  <c r="E102" i="15"/>
  <c r="D102" i="15"/>
  <c r="C102" i="15"/>
  <c r="B102" i="15"/>
  <c r="A102" i="15"/>
  <c r="U101" i="15"/>
  <c r="T101" i="15"/>
  <c r="S101" i="15"/>
  <c r="R101" i="15"/>
  <c r="Q101" i="15"/>
  <c r="P101" i="15"/>
  <c r="O101" i="15"/>
  <c r="N101" i="15"/>
  <c r="M101" i="15"/>
  <c r="L101" i="15"/>
  <c r="K101" i="15"/>
  <c r="J101" i="15"/>
  <c r="I101" i="15"/>
  <c r="H101" i="15"/>
  <c r="G101" i="15"/>
  <c r="F101" i="15"/>
  <c r="E101" i="15"/>
  <c r="D101" i="15"/>
  <c r="C101" i="15"/>
  <c r="B101" i="15"/>
  <c r="A101" i="15"/>
  <c r="U100" i="15"/>
  <c r="T100" i="15"/>
  <c r="S100" i="15"/>
  <c r="R100" i="15"/>
  <c r="Q100" i="15"/>
  <c r="P100" i="15"/>
  <c r="O100" i="15"/>
  <c r="N100" i="15"/>
  <c r="L100" i="15"/>
  <c r="K100" i="15"/>
  <c r="J100" i="15"/>
  <c r="I100" i="15"/>
  <c r="G100" i="15"/>
  <c r="F100" i="15"/>
  <c r="E100" i="15"/>
  <c r="D100" i="15"/>
  <c r="C100" i="15"/>
  <c r="B100" i="15"/>
  <c r="A100" i="15"/>
  <c r="U99" i="15"/>
  <c r="T99" i="15"/>
  <c r="S99" i="15"/>
  <c r="R99" i="15"/>
  <c r="Q99" i="15"/>
  <c r="P99" i="15"/>
  <c r="O99" i="15"/>
  <c r="N99" i="15"/>
  <c r="M99" i="15"/>
  <c r="L99" i="15"/>
  <c r="K99" i="15"/>
  <c r="J99" i="15"/>
  <c r="I99" i="15"/>
  <c r="H99" i="15"/>
  <c r="G99" i="15"/>
  <c r="F99" i="15"/>
  <c r="E99" i="15"/>
  <c r="D99" i="15"/>
  <c r="C99" i="15"/>
  <c r="B99" i="15"/>
  <c r="A99" i="15"/>
  <c r="U98" i="15"/>
  <c r="T98" i="15"/>
  <c r="S98" i="15"/>
  <c r="R98" i="15"/>
  <c r="Q98" i="15"/>
  <c r="P98" i="15"/>
  <c r="O98" i="15"/>
  <c r="N98" i="15"/>
  <c r="M98" i="15"/>
  <c r="L98" i="15"/>
  <c r="K98" i="15"/>
  <c r="J98" i="15"/>
  <c r="I98" i="15"/>
  <c r="H98" i="15"/>
  <c r="G98" i="15"/>
  <c r="F98" i="15"/>
  <c r="E98" i="15"/>
  <c r="D98" i="15"/>
  <c r="C98" i="15"/>
  <c r="B98" i="15"/>
  <c r="A98" i="15"/>
  <c r="U97" i="15"/>
  <c r="T97" i="15"/>
  <c r="S97" i="15"/>
  <c r="R97" i="15"/>
  <c r="Q97" i="15"/>
  <c r="P97" i="15"/>
  <c r="O97" i="15"/>
  <c r="N97" i="15"/>
  <c r="M97" i="15"/>
  <c r="L97" i="15"/>
  <c r="K97" i="15"/>
  <c r="J97" i="15"/>
  <c r="I97" i="15"/>
  <c r="H97" i="15"/>
  <c r="G97" i="15"/>
  <c r="F97" i="15"/>
  <c r="E97" i="15"/>
  <c r="D97" i="15"/>
  <c r="C97" i="15"/>
  <c r="B97" i="15"/>
  <c r="A97" i="15"/>
  <c r="U96" i="15"/>
  <c r="T96" i="15"/>
  <c r="S96" i="15"/>
  <c r="R96" i="15"/>
  <c r="Q96" i="15"/>
  <c r="P96" i="15"/>
  <c r="O96" i="15"/>
  <c r="N96" i="15"/>
  <c r="M96" i="15"/>
  <c r="L96" i="15"/>
  <c r="K96" i="15"/>
  <c r="J96" i="15"/>
  <c r="I96" i="15"/>
  <c r="G96" i="15"/>
  <c r="F96" i="15"/>
  <c r="E96" i="15"/>
  <c r="D96" i="15"/>
  <c r="C96" i="15"/>
  <c r="B96" i="15"/>
  <c r="A96" i="15"/>
  <c r="U95" i="15"/>
  <c r="T95" i="15"/>
  <c r="S95" i="15"/>
  <c r="R95" i="15"/>
  <c r="Q95" i="15"/>
  <c r="P95" i="15"/>
  <c r="O95" i="15"/>
  <c r="N95" i="15"/>
  <c r="M95" i="15"/>
  <c r="L95" i="15"/>
  <c r="K95" i="15"/>
  <c r="J95" i="15"/>
  <c r="I95" i="15"/>
  <c r="H95" i="15"/>
  <c r="G95" i="15"/>
  <c r="F95" i="15"/>
  <c r="E95" i="15"/>
  <c r="D95" i="15"/>
  <c r="C95" i="15"/>
  <c r="B95" i="15"/>
  <c r="A95" i="15"/>
  <c r="U94" i="15"/>
  <c r="T94" i="15"/>
  <c r="S94" i="15"/>
  <c r="R94" i="15"/>
  <c r="Q94" i="15"/>
  <c r="P94" i="15"/>
  <c r="O94" i="15"/>
  <c r="N94" i="15"/>
  <c r="M94" i="15"/>
  <c r="L94" i="15"/>
  <c r="K94" i="15"/>
  <c r="J94" i="15"/>
  <c r="I94" i="15"/>
  <c r="H94" i="15"/>
  <c r="G94" i="15"/>
  <c r="F94" i="15"/>
  <c r="E94" i="15"/>
  <c r="D94" i="15"/>
  <c r="C94" i="15"/>
  <c r="B94" i="15"/>
  <c r="A94" i="15"/>
  <c r="U93" i="15"/>
  <c r="T93" i="15"/>
  <c r="S93" i="15"/>
  <c r="R93" i="15"/>
  <c r="Q93" i="15"/>
  <c r="P93" i="15"/>
  <c r="O93" i="15"/>
  <c r="N93" i="15"/>
  <c r="M93" i="15"/>
  <c r="L93" i="15"/>
  <c r="K93" i="15"/>
  <c r="J93" i="15"/>
  <c r="I93" i="15"/>
  <c r="H93" i="15"/>
  <c r="G93" i="15"/>
  <c r="F93" i="15"/>
  <c r="E93" i="15"/>
  <c r="D93" i="15"/>
  <c r="C93" i="15"/>
  <c r="B93" i="15"/>
  <c r="A93" i="15"/>
  <c r="U92" i="15"/>
  <c r="T92" i="15"/>
  <c r="S92" i="15"/>
  <c r="R92" i="15"/>
  <c r="Q92" i="15"/>
  <c r="P92" i="15"/>
  <c r="O92" i="15"/>
  <c r="N92" i="15"/>
  <c r="M92" i="15"/>
  <c r="L92" i="15"/>
  <c r="K92" i="15"/>
  <c r="J92" i="15"/>
  <c r="I92" i="15"/>
  <c r="H92" i="15"/>
  <c r="G92" i="15"/>
  <c r="F92" i="15"/>
  <c r="E92" i="15"/>
  <c r="D92" i="15"/>
  <c r="C92" i="15"/>
  <c r="B92" i="15"/>
  <c r="A92" i="15"/>
  <c r="U91" i="15"/>
  <c r="T91" i="15"/>
  <c r="S91" i="15"/>
  <c r="R91" i="15"/>
  <c r="Q91" i="15"/>
  <c r="P91" i="15"/>
  <c r="O91" i="15"/>
  <c r="N91" i="15"/>
  <c r="L91" i="15"/>
  <c r="K91" i="15"/>
  <c r="J91" i="15"/>
  <c r="I91" i="15"/>
  <c r="G91" i="15"/>
  <c r="F91" i="15"/>
  <c r="E91" i="15"/>
  <c r="D91" i="15"/>
  <c r="C91" i="15"/>
  <c r="B91" i="15"/>
  <c r="A91" i="15"/>
  <c r="U90" i="15"/>
  <c r="T90" i="15"/>
  <c r="S90" i="15"/>
  <c r="R90" i="15"/>
  <c r="Q90" i="15"/>
  <c r="P90" i="15"/>
  <c r="O90" i="15"/>
  <c r="N90" i="15"/>
  <c r="M90" i="15"/>
  <c r="L90" i="15"/>
  <c r="K90" i="15"/>
  <c r="J90" i="15"/>
  <c r="I90" i="15"/>
  <c r="H90" i="15"/>
  <c r="G90" i="15"/>
  <c r="F90" i="15"/>
  <c r="E90" i="15"/>
  <c r="D90" i="15"/>
  <c r="C90" i="15"/>
  <c r="B90" i="15"/>
  <c r="A90" i="15"/>
  <c r="U89" i="15"/>
  <c r="T89" i="15"/>
  <c r="S89" i="15"/>
  <c r="R89" i="15"/>
  <c r="Q89" i="15"/>
  <c r="P89" i="15"/>
  <c r="O89" i="15"/>
  <c r="N89" i="15"/>
  <c r="M89" i="15"/>
  <c r="L89" i="15"/>
  <c r="K89" i="15"/>
  <c r="J89" i="15"/>
  <c r="I89" i="15"/>
  <c r="H89" i="15"/>
  <c r="G89" i="15"/>
  <c r="F89" i="15"/>
  <c r="E89" i="15"/>
  <c r="D89" i="15"/>
  <c r="C89" i="15"/>
  <c r="B89" i="15"/>
  <c r="A89" i="15"/>
  <c r="U88" i="15"/>
  <c r="T88" i="15"/>
  <c r="S88" i="15"/>
  <c r="R88" i="15"/>
  <c r="Q88" i="15"/>
  <c r="P88" i="15"/>
  <c r="O88" i="15"/>
  <c r="N88" i="15"/>
  <c r="M88" i="15"/>
  <c r="L88" i="15"/>
  <c r="K88" i="15"/>
  <c r="J88" i="15"/>
  <c r="I88" i="15"/>
  <c r="H88" i="15"/>
  <c r="G88" i="15"/>
  <c r="F88" i="15"/>
  <c r="E88" i="15"/>
  <c r="D88" i="15"/>
  <c r="C88" i="15"/>
  <c r="B88" i="15"/>
  <c r="A88" i="15"/>
  <c r="U87" i="15"/>
  <c r="T87" i="15"/>
  <c r="S87" i="15"/>
  <c r="R87" i="15"/>
  <c r="Q87" i="15"/>
  <c r="P87" i="15"/>
  <c r="O87" i="15"/>
  <c r="N87" i="15"/>
  <c r="M87" i="15"/>
  <c r="L87" i="15"/>
  <c r="K87" i="15"/>
  <c r="J87" i="15"/>
  <c r="I87" i="15"/>
  <c r="H87" i="15"/>
  <c r="G87" i="15"/>
  <c r="F87" i="15"/>
  <c r="E87" i="15"/>
  <c r="D87" i="15"/>
  <c r="C87" i="15"/>
  <c r="B87" i="15"/>
  <c r="A87" i="15"/>
  <c r="U86" i="15"/>
  <c r="T86" i="15"/>
  <c r="S86" i="15"/>
  <c r="R86" i="15"/>
  <c r="Q86" i="15"/>
  <c r="P86" i="15"/>
  <c r="O86" i="15"/>
  <c r="N86" i="15"/>
  <c r="M86" i="15"/>
  <c r="L86" i="15"/>
  <c r="K86" i="15"/>
  <c r="J86" i="15"/>
  <c r="I86" i="15"/>
  <c r="H86" i="15"/>
  <c r="G86" i="15"/>
  <c r="F86" i="15"/>
  <c r="E86" i="15"/>
  <c r="D86" i="15"/>
  <c r="C86" i="15"/>
  <c r="B86" i="15"/>
  <c r="A86" i="15"/>
  <c r="U85" i="15"/>
  <c r="T85" i="15"/>
  <c r="S85" i="15"/>
  <c r="R85" i="15"/>
  <c r="Q85" i="15"/>
  <c r="P85" i="15"/>
  <c r="O85" i="15"/>
  <c r="N85" i="15"/>
  <c r="L85" i="15"/>
  <c r="K85" i="15"/>
  <c r="J85" i="15"/>
  <c r="I85" i="15"/>
  <c r="G85" i="15"/>
  <c r="F85" i="15"/>
  <c r="E85" i="15"/>
  <c r="D85" i="15"/>
  <c r="C85" i="15"/>
  <c r="B85" i="15"/>
  <c r="A85" i="15"/>
  <c r="U84" i="15"/>
  <c r="T84" i="15"/>
  <c r="S84" i="15"/>
  <c r="R84" i="15"/>
  <c r="Q84" i="15"/>
  <c r="P84" i="15"/>
  <c r="O84" i="15"/>
  <c r="N84" i="15"/>
  <c r="M84" i="15"/>
  <c r="L84" i="15"/>
  <c r="K84" i="15"/>
  <c r="J84" i="15"/>
  <c r="I84" i="15"/>
  <c r="H84" i="15"/>
  <c r="G84" i="15"/>
  <c r="F84" i="15"/>
  <c r="E84" i="15"/>
  <c r="D84" i="15"/>
  <c r="C84" i="15"/>
  <c r="B84" i="15"/>
  <c r="A84" i="15"/>
  <c r="U83" i="15"/>
  <c r="T83" i="15"/>
  <c r="S83" i="15"/>
  <c r="R83" i="15"/>
  <c r="Q83" i="15"/>
  <c r="P83" i="15"/>
  <c r="O83" i="15"/>
  <c r="N83" i="15"/>
  <c r="M83" i="15"/>
  <c r="L83" i="15"/>
  <c r="K83" i="15"/>
  <c r="J83" i="15"/>
  <c r="I83" i="15"/>
  <c r="H83" i="15"/>
  <c r="G83" i="15"/>
  <c r="F83" i="15"/>
  <c r="E83" i="15"/>
  <c r="D83" i="15"/>
  <c r="C83" i="15"/>
  <c r="B83" i="15"/>
  <c r="A83" i="15"/>
  <c r="U82" i="15"/>
  <c r="T82" i="15"/>
  <c r="S82" i="15"/>
  <c r="R82" i="15"/>
  <c r="Q82" i="15"/>
  <c r="P82" i="15"/>
  <c r="O82" i="15"/>
  <c r="N82" i="15"/>
  <c r="M82" i="15"/>
  <c r="L82" i="15"/>
  <c r="K82" i="15"/>
  <c r="J82" i="15"/>
  <c r="I82" i="15"/>
  <c r="H82" i="15"/>
  <c r="G82" i="15"/>
  <c r="F82" i="15"/>
  <c r="E82" i="15"/>
  <c r="D82" i="15"/>
  <c r="C82" i="15"/>
  <c r="B82" i="15"/>
  <c r="A82" i="15"/>
  <c r="U81" i="15"/>
  <c r="T81" i="15"/>
  <c r="S81" i="15"/>
  <c r="R81" i="15"/>
  <c r="Q81" i="15"/>
  <c r="P81" i="15"/>
  <c r="O81" i="15"/>
  <c r="N81" i="15"/>
  <c r="M81" i="15"/>
  <c r="L81" i="15"/>
  <c r="K81" i="15"/>
  <c r="J81" i="15"/>
  <c r="I81" i="15"/>
  <c r="H81" i="15"/>
  <c r="G81" i="15"/>
  <c r="F81" i="15"/>
  <c r="E81" i="15"/>
  <c r="D81" i="15"/>
  <c r="C81" i="15"/>
  <c r="B81" i="15"/>
  <c r="A81" i="15"/>
  <c r="U80" i="15"/>
  <c r="T80" i="15"/>
  <c r="S80" i="15"/>
  <c r="R80" i="15"/>
  <c r="Q80" i="15"/>
  <c r="P80" i="15"/>
  <c r="O80" i="15"/>
  <c r="N80" i="15"/>
  <c r="M80" i="15"/>
  <c r="L80" i="15"/>
  <c r="K80" i="15"/>
  <c r="J80" i="15"/>
  <c r="I80" i="15"/>
  <c r="H80" i="15"/>
  <c r="G80" i="15"/>
  <c r="F80" i="15"/>
  <c r="E80" i="15"/>
  <c r="D80" i="15"/>
  <c r="C80" i="15"/>
  <c r="B80" i="15"/>
  <c r="A80" i="15"/>
  <c r="U79" i="15"/>
  <c r="T79" i="15"/>
  <c r="S79" i="15"/>
  <c r="R79" i="15"/>
  <c r="Q79" i="15"/>
  <c r="P79" i="15"/>
  <c r="O79" i="15"/>
  <c r="N79" i="15"/>
  <c r="M79" i="15"/>
  <c r="L79" i="15"/>
  <c r="K79" i="15"/>
  <c r="J79" i="15"/>
  <c r="I79" i="15"/>
  <c r="H79" i="15"/>
  <c r="G79" i="15"/>
  <c r="F79" i="15"/>
  <c r="E79" i="15"/>
  <c r="D79" i="15"/>
  <c r="C79" i="15"/>
  <c r="B79" i="15"/>
  <c r="A79" i="15"/>
  <c r="U78" i="15"/>
  <c r="T78" i="15"/>
  <c r="S78" i="15"/>
  <c r="R78" i="15"/>
  <c r="Q78" i="15"/>
  <c r="P78" i="15"/>
  <c r="O78" i="15"/>
  <c r="N78" i="15"/>
  <c r="M78" i="15"/>
  <c r="L78" i="15"/>
  <c r="K78" i="15"/>
  <c r="J78" i="15"/>
  <c r="I78" i="15"/>
  <c r="H78" i="15"/>
  <c r="G78" i="15"/>
  <c r="F78" i="15"/>
  <c r="E78" i="15"/>
  <c r="D78" i="15"/>
  <c r="C78" i="15"/>
  <c r="B78" i="15"/>
  <c r="A78" i="15"/>
  <c r="U77" i="15"/>
  <c r="T77" i="15"/>
  <c r="S77" i="15"/>
  <c r="R77" i="15"/>
  <c r="Q77" i="15"/>
  <c r="P77" i="15"/>
  <c r="O77" i="15"/>
  <c r="N77" i="15"/>
  <c r="M77" i="15"/>
  <c r="L77" i="15"/>
  <c r="K77" i="15"/>
  <c r="J77" i="15"/>
  <c r="I77" i="15"/>
  <c r="H77" i="15"/>
  <c r="G77" i="15"/>
  <c r="F77" i="15"/>
  <c r="E77" i="15"/>
  <c r="D77" i="15"/>
  <c r="C77" i="15"/>
  <c r="B77" i="15"/>
  <c r="A77" i="15"/>
  <c r="U76" i="15"/>
  <c r="T76" i="15"/>
  <c r="S76" i="15"/>
  <c r="R76" i="15"/>
  <c r="Q76" i="15"/>
  <c r="P76" i="15"/>
  <c r="O76" i="15"/>
  <c r="N76" i="15"/>
  <c r="M76" i="15"/>
  <c r="L76" i="15"/>
  <c r="K76" i="15"/>
  <c r="J76" i="15"/>
  <c r="I76" i="15"/>
  <c r="H76" i="15"/>
  <c r="G76" i="15"/>
  <c r="F76" i="15"/>
  <c r="E76" i="15"/>
  <c r="D76" i="15"/>
  <c r="C76" i="15"/>
  <c r="B76" i="15"/>
  <c r="A76" i="15"/>
  <c r="U75" i="15"/>
  <c r="T75" i="15"/>
  <c r="S75" i="15"/>
  <c r="R75" i="15"/>
  <c r="Q75" i="15"/>
  <c r="P75" i="15"/>
  <c r="O75" i="15"/>
  <c r="N75" i="15"/>
  <c r="M75" i="15"/>
  <c r="L75" i="15"/>
  <c r="K75" i="15"/>
  <c r="J75" i="15"/>
  <c r="I75" i="15"/>
  <c r="H75" i="15"/>
  <c r="G75" i="15"/>
  <c r="F75" i="15"/>
  <c r="E75" i="15"/>
  <c r="D75" i="15"/>
  <c r="C75" i="15"/>
  <c r="B75" i="15"/>
  <c r="A75" i="15"/>
  <c r="U74" i="15"/>
  <c r="T74" i="15"/>
  <c r="S74" i="15"/>
  <c r="R74" i="15"/>
  <c r="Q74" i="15"/>
  <c r="P74" i="15"/>
  <c r="O74" i="15"/>
  <c r="N74" i="15"/>
  <c r="M74" i="15"/>
  <c r="L74" i="15"/>
  <c r="K74" i="15"/>
  <c r="J74" i="15"/>
  <c r="I74" i="15"/>
  <c r="H74" i="15"/>
  <c r="G74" i="15"/>
  <c r="F74" i="15"/>
  <c r="E74" i="15"/>
  <c r="D74" i="15"/>
  <c r="C74" i="15"/>
  <c r="B74" i="15"/>
  <c r="A74" i="15"/>
  <c r="U73" i="15"/>
  <c r="T73" i="15"/>
  <c r="S73" i="15"/>
  <c r="R73" i="15"/>
  <c r="Q73" i="15"/>
  <c r="P73" i="15"/>
  <c r="O73" i="15"/>
  <c r="N73" i="15"/>
  <c r="M73" i="15"/>
  <c r="L73" i="15"/>
  <c r="K73" i="15"/>
  <c r="J73" i="15"/>
  <c r="I73" i="15"/>
  <c r="H73" i="15"/>
  <c r="G73" i="15"/>
  <c r="F73" i="15"/>
  <c r="E73" i="15"/>
  <c r="D73" i="15"/>
  <c r="C73" i="15"/>
  <c r="B73" i="15"/>
  <c r="A73" i="15"/>
  <c r="U72" i="15"/>
  <c r="T72" i="15"/>
  <c r="S72" i="15"/>
  <c r="R72" i="15"/>
  <c r="Q72" i="15"/>
  <c r="P72" i="15"/>
  <c r="O72" i="15"/>
  <c r="N72" i="15"/>
  <c r="M72" i="15"/>
  <c r="L72" i="15"/>
  <c r="K72" i="15"/>
  <c r="J72" i="15"/>
  <c r="I72" i="15"/>
  <c r="H72" i="15"/>
  <c r="G72" i="15"/>
  <c r="F72" i="15"/>
  <c r="E72" i="15"/>
  <c r="D72" i="15"/>
  <c r="C72" i="15"/>
  <c r="B72" i="15"/>
  <c r="A72" i="15"/>
  <c r="U71" i="15"/>
  <c r="T71" i="15"/>
  <c r="S71" i="15"/>
  <c r="R71" i="15"/>
  <c r="Q71" i="15"/>
  <c r="P71" i="15"/>
  <c r="O71" i="15"/>
  <c r="N71" i="15"/>
  <c r="M71" i="15"/>
  <c r="L71" i="15"/>
  <c r="K71" i="15"/>
  <c r="J71" i="15"/>
  <c r="I71" i="15"/>
  <c r="H71" i="15"/>
  <c r="G71" i="15"/>
  <c r="F71" i="15"/>
  <c r="E71" i="15"/>
  <c r="D71" i="15"/>
  <c r="C71" i="15"/>
  <c r="B71" i="15"/>
  <c r="A71" i="15"/>
  <c r="U70" i="15"/>
  <c r="T70" i="15"/>
  <c r="S70" i="15"/>
  <c r="R70" i="15"/>
  <c r="Q70" i="15"/>
  <c r="P70" i="15"/>
  <c r="O70" i="15"/>
  <c r="N70" i="15"/>
  <c r="M70" i="15"/>
  <c r="L70" i="15"/>
  <c r="K70" i="15"/>
  <c r="J70" i="15"/>
  <c r="I70" i="15"/>
  <c r="H70" i="15"/>
  <c r="G70" i="15"/>
  <c r="F70" i="15"/>
  <c r="E70" i="15"/>
  <c r="D70" i="15"/>
  <c r="C70" i="15"/>
  <c r="B70" i="15"/>
  <c r="A70" i="15"/>
  <c r="U69" i="15"/>
  <c r="T69" i="15"/>
  <c r="S69" i="15"/>
  <c r="R69" i="15"/>
  <c r="Q69" i="15"/>
  <c r="P69" i="15"/>
  <c r="O69" i="15"/>
  <c r="N69" i="15"/>
  <c r="M69" i="15"/>
  <c r="L69" i="15"/>
  <c r="K69" i="15"/>
  <c r="J69" i="15"/>
  <c r="I69" i="15"/>
  <c r="H69" i="15"/>
  <c r="G69" i="15"/>
  <c r="F69" i="15"/>
  <c r="E69" i="15"/>
  <c r="D69" i="15"/>
  <c r="C69" i="15"/>
  <c r="B69" i="15"/>
  <c r="A69" i="15"/>
  <c r="U68" i="15"/>
  <c r="T68" i="15"/>
  <c r="S68" i="15"/>
  <c r="R68" i="15"/>
  <c r="Q68" i="15"/>
  <c r="P68" i="15"/>
  <c r="O68" i="15"/>
  <c r="N68" i="15"/>
  <c r="M68" i="15"/>
  <c r="L68" i="15"/>
  <c r="K68" i="15"/>
  <c r="J68" i="15"/>
  <c r="I68" i="15"/>
  <c r="H68" i="15"/>
  <c r="G68" i="15"/>
  <c r="F68" i="15"/>
  <c r="E68" i="15"/>
  <c r="D68" i="15"/>
  <c r="C68" i="15"/>
  <c r="B68" i="15"/>
  <c r="A68" i="15"/>
  <c r="U67" i="15"/>
  <c r="T67" i="15"/>
  <c r="S67" i="15"/>
  <c r="R67" i="15"/>
  <c r="Q67" i="15"/>
  <c r="P67" i="15"/>
  <c r="O67" i="15"/>
  <c r="N67" i="15"/>
  <c r="L67" i="15"/>
  <c r="K67" i="15"/>
  <c r="J67" i="15"/>
  <c r="I67" i="15"/>
  <c r="G67" i="15"/>
  <c r="F67" i="15"/>
  <c r="E67" i="15"/>
  <c r="D67" i="15"/>
  <c r="C67" i="15"/>
  <c r="B67" i="15"/>
  <c r="A67" i="15"/>
  <c r="U66" i="15"/>
  <c r="T66" i="15"/>
  <c r="S66" i="15"/>
  <c r="R66" i="15"/>
  <c r="Q66" i="15"/>
  <c r="P66" i="15"/>
  <c r="O66" i="15"/>
  <c r="N66" i="15"/>
  <c r="M66" i="15"/>
  <c r="L66" i="15"/>
  <c r="K66" i="15"/>
  <c r="J66" i="15"/>
  <c r="I66" i="15"/>
  <c r="H66" i="15"/>
  <c r="G66" i="15"/>
  <c r="F66" i="15"/>
  <c r="E66" i="15"/>
  <c r="D66" i="15"/>
  <c r="C66" i="15"/>
  <c r="B66" i="15"/>
  <c r="A66" i="15"/>
  <c r="U65" i="15"/>
  <c r="T65" i="15"/>
  <c r="S65" i="15"/>
  <c r="R65" i="15"/>
  <c r="Q65" i="15"/>
  <c r="P65" i="15"/>
  <c r="O65" i="15"/>
  <c r="N65" i="15"/>
  <c r="M65" i="15"/>
  <c r="L65" i="15"/>
  <c r="J65" i="15"/>
  <c r="H65" i="15"/>
  <c r="G65" i="15"/>
  <c r="F65" i="15"/>
  <c r="E65" i="15"/>
  <c r="D65" i="15"/>
  <c r="C65" i="15"/>
  <c r="B65" i="15"/>
  <c r="A65" i="15"/>
  <c r="U64" i="15"/>
  <c r="T64" i="15"/>
  <c r="S64" i="15"/>
  <c r="R64" i="15"/>
  <c r="Q64" i="15"/>
  <c r="P64" i="15"/>
  <c r="O64" i="15"/>
  <c r="N64" i="15"/>
  <c r="M64" i="15"/>
  <c r="L64" i="15"/>
  <c r="K64" i="15"/>
  <c r="J64" i="15"/>
  <c r="I64" i="15"/>
  <c r="H64" i="15"/>
  <c r="G64" i="15"/>
  <c r="F64" i="15"/>
  <c r="E64" i="15"/>
  <c r="D64" i="15"/>
  <c r="C64" i="15"/>
  <c r="B64" i="15"/>
  <c r="A64" i="15"/>
  <c r="U63" i="15"/>
  <c r="T63" i="15"/>
  <c r="S63" i="15"/>
  <c r="R63" i="15"/>
  <c r="Q63" i="15"/>
  <c r="P63" i="15"/>
  <c r="O63" i="15"/>
  <c r="N63" i="15"/>
  <c r="M63" i="15"/>
  <c r="L63" i="15"/>
  <c r="K63" i="15"/>
  <c r="J63" i="15"/>
  <c r="I63" i="15"/>
  <c r="H63" i="15"/>
  <c r="G63" i="15"/>
  <c r="F63" i="15"/>
  <c r="E63" i="15"/>
  <c r="D63" i="15"/>
  <c r="C63" i="15"/>
  <c r="B63" i="15"/>
  <c r="A63" i="15"/>
  <c r="U62" i="15"/>
  <c r="T62" i="15"/>
  <c r="S62" i="15"/>
  <c r="R62" i="15"/>
  <c r="Q62" i="15"/>
  <c r="P62" i="15"/>
  <c r="O62" i="15"/>
  <c r="N62" i="15"/>
  <c r="M62" i="15"/>
  <c r="L62" i="15"/>
  <c r="K62" i="15"/>
  <c r="J62" i="15"/>
  <c r="I62" i="15"/>
  <c r="H62" i="15"/>
  <c r="G62" i="15"/>
  <c r="F62" i="15"/>
  <c r="E62" i="15"/>
  <c r="D62" i="15"/>
  <c r="C62" i="15"/>
  <c r="B62" i="15"/>
  <c r="A62" i="15"/>
  <c r="U61" i="15"/>
  <c r="T61" i="15"/>
  <c r="S61" i="15"/>
  <c r="R61" i="15"/>
  <c r="Q61" i="15"/>
  <c r="P61" i="15"/>
  <c r="O61" i="15"/>
  <c r="N61" i="15"/>
  <c r="L61" i="15"/>
  <c r="K61" i="15"/>
  <c r="J61" i="15"/>
  <c r="I61" i="15"/>
  <c r="G61" i="15"/>
  <c r="F61" i="15"/>
  <c r="E61" i="15"/>
  <c r="D61" i="15"/>
  <c r="C61" i="15"/>
  <c r="B61" i="15"/>
  <c r="A61" i="15"/>
  <c r="U60" i="15"/>
  <c r="T60" i="15"/>
  <c r="S60" i="15"/>
  <c r="R60" i="15"/>
  <c r="Q60" i="15"/>
  <c r="P60" i="15"/>
  <c r="O60" i="15"/>
  <c r="N60" i="15"/>
  <c r="M60" i="15"/>
  <c r="L60" i="15"/>
  <c r="K60" i="15"/>
  <c r="J60" i="15"/>
  <c r="I60" i="15"/>
  <c r="H60" i="15"/>
  <c r="G60" i="15"/>
  <c r="F60" i="15"/>
  <c r="E60" i="15"/>
  <c r="D60" i="15"/>
  <c r="C60" i="15"/>
  <c r="B60" i="15"/>
  <c r="A60" i="15"/>
  <c r="U59" i="15"/>
  <c r="T59" i="15"/>
  <c r="S59" i="15"/>
  <c r="R59" i="15"/>
  <c r="Q59" i="15"/>
  <c r="P59" i="15"/>
  <c r="O59" i="15"/>
  <c r="N59" i="15"/>
  <c r="M59" i="15"/>
  <c r="L59" i="15"/>
  <c r="K59" i="15"/>
  <c r="J59" i="15"/>
  <c r="I59" i="15"/>
  <c r="H59" i="15"/>
  <c r="G59" i="15"/>
  <c r="F59" i="15"/>
  <c r="E59" i="15"/>
  <c r="D59" i="15"/>
  <c r="C59" i="15"/>
  <c r="B59" i="15"/>
  <c r="A59" i="15"/>
  <c r="U58" i="15"/>
  <c r="T58" i="15"/>
  <c r="S58" i="15"/>
  <c r="R58" i="15"/>
  <c r="Q58" i="15"/>
  <c r="P58" i="15"/>
  <c r="O58" i="15"/>
  <c r="N58" i="15"/>
  <c r="M58" i="15"/>
  <c r="L58" i="15"/>
  <c r="K58" i="15"/>
  <c r="J58" i="15"/>
  <c r="I58" i="15"/>
  <c r="H58" i="15"/>
  <c r="G58" i="15"/>
  <c r="F58" i="15"/>
  <c r="E58" i="15"/>
  <c r="D58" i="15"/>
  <c r="C58" i="15"/>
  <c r="B58" i="15"/>
  <c r="A58" i="15"/>
  <c r="U57" i="15"/>
  <c r="T57" i="15"/>
  <c r="S57" i="15"/>
  <c r="R57" i="15"/>
  <c r="Q57" i="15"/>
  <c r="P57" i="15"/>
  <c r="O57" i="15"/>
  <c r="N57" i="15"/>
  <c r="M57" i="15"/>
  <c r="L57" i="15"/>
  <c r="K57" i="15"/>
  <c r="J57" i="15"/>
  <c r="I57" i="15"/>
  <c r="H57" i="15"/>
  <c r="G57" i="15"/>
  <c r="F57" i="15"/>
  <c r="E57" i="15"/>
  <c r="D57" i="15"/>
  <c r="C57" i="15"/>
  <c r="B57" i="15"/>
  <c r="A57" i="15"/>
  <c r="U56" i="15"/>
  <c r="T56" i="15"/>
  <c r="S56" i="15"/>
  <c r="R56" i="15"/>
  <c r="Q56" i="15"/>
  <c r="P56" i="15"/>
  <c r="O56" i="15"/>
  <c r="N56" i="15"/>
  <c r="M56" i="15"/>
  <c r="L56" i="15"/>
  <c r="K56" i="15"/>
  <c r="J56" i="15"/>
  <c r="I56" i="15"/>
  <c r="H56" i="15"/>
  <c r="G56" i="15"/>
  <c r="F56" i="15"/>
  <c r="E56" i="15"/>
  <c r="D56" i="15"/>
  <c r="C56" i="15"/>
  <c r="B56" i="15"/>
  <c r="A56" i="15"/>
  <c r="U55" i="15"/>
  <c r="T55" i="15"/>
  <c r="S55" i="15"/>
  <c r="R55" i="15"/>
  <c r="Q55" i="15"/>
  <c r="P55" i="15"/>
  <c r="O55" i="15"/>
  <c r="N55" i="15"/>
  <c r="L55" i="15"/>
  <c r="K55" i="15"/>
  <c r="J55" i="15"/>
  <c r="I55" i="15"/>
  <c r="G55" i="15"/>
  <c r="F55" i="15"/>
  <c r="E55" i="15"/>
  <c r="D55" i="15"/>
  <c r="C55" i="15"/>
  <c r="B55" i="15"/>
  <c r="A55" i="15"/>
  <c r="U54" i="15"/>
  <c r="T54" i="15"/>
  <c r="S54" i="15"/>
  <c r="R54" i="15"/>
  <c r="Q54" i="15"/>
  <c r="P54" i="15"/>
  <c r="O54" i="15"/>
  <c r="N54" i="15"/>
  <c r="M54" i="15"/>
  <c r="L54" i="15"/>
  <c r="K54" i="15"/>
  <c r="J54" i="15"/>
  <c r="I54" i="15"/>
  <c r="H54" i="15"/>
  <c r="G54" i="15"/>
  <c r="F54" i="15"/>
  <c r="E54" i="15"/>
  <c r="D54" i="15"/>
  <c r="C54" i="15"/>
  <c r="B54" i="15"/>
  <c r="A54" i="15"/>
  <c r="U53" i="15"/>
  <c r="T53" i="15"/>
  <c r="S53" i="15"/>
  <c r="R53" i="15"/>
  <c r="Q53" i="15"/>
  <c r="P53" i="15"/>
  <c r="O53" i="15"/>
  <c r="N53" i="15"/>
  <c r="M53" i="15"/>
  <c r="K53" i="15"/>
  <c r="J53" i="15"/>
  <c r="I53" i="15"/>
  <c r="G53" i="15"/>
  <c r="F53" i="15"/>
  <c r="E53" i="15"/>
  <c r="D53" i="15"/>
  <c r="C53" i="15"/>
  <c r="B53" i="15"/>
  <c r="A53" i="15"/>
  <c r="U52" i="15"/>
  <c r="T52" i="15"/>
  <c r="S52" i="15"/>
  <c r="R52" i="15"/>
  <c r="Q52" i="15"/>
  <c r="P52" i="15"/>
  <c r="O52" i="15"/>
  <c r="N52" i="15"/>
  <c r="L52" i="15"/>
  <c r="K52" i="15"/>
  <c r="J52" i="15"/>
  <c r="I52" i="15"/>
  <c r="G52" i="15"/>
  <c r="F52" i="15"/>
  <c r="E52" i="15"/>
  <c r="D52" i="15"/>
  <c r="C52" i="15"/>
  <c r="B52" i="15"/>
  <c r="A52" i="15"/>
  <c r="U51" i="15"/>
  <c r="T51" i="15"/>
  <c r="S51" i="15"/>
  <c r="R51" i="15"/>
  <c r="Q51" i="15"/>
  <c r="P51" i="15"/>
  <c r="O51" i="15"/>
  <c r="N51" i="15"/>
  <c r="M51" i="15"/>
  <c r="L51" i="15"/>
  <c r="K51" i="15"/>
  <c r="J51" i="15"/>
  <c r="I51" i="15"/>
  <c r="H51" i="15"/>
  <c r="G51" i="15"/>
  <c r="F51" i="15"/>
  <c r="E51" i="15"/>
  <c r="D51" i="15"/>
  <c r="C51" i="15"/>
  <c r="B51" i="15"/>
  <c r="A51" i="15"/>
  <c r="U50" i="15"/>
  <c r="T50" i="15"/>
  <c r="S50" i="15"/>
  <c r="R50" i="15"/>
  <c r="Q50" i="15"/>
  <c r="P50" i="15"/>
  <c r="O50" i="15"/>
  <c r="N50" i="15"/>
  <c r="M50" i="15"/>
  <c r="L50" i="15"/>
  <c r="K50" i="15"/>
  <c r="J50" i="15"/>
  <c r="I50" i="15"/>
  <c r="H50" i="15"/>
  <c r="G50" i="15"/>
  <c r="F50" i="15"/>
  <c r="E50" i="15"/>
  <c r="D50" i="15"/>
  <c r="C50" i="15"/>
  <c r="B50" i="15"/>
  <c r="A50" i="15"/>
  <c r="U49" i="15"/>
  <c r="T49" i="15"/>
  <c r="S49" i="15"/>
  <c r="R49" i="15"/>
  <c r="Q49" i="15"/>
  <c r="P49" i="15"/>
  <c r="O49" i="15"/>
  <c r="N49" i="15"/>
  <c r="M49" i="15"/>
  <c r="L49" i="15"/>
  <c r="K49" i="15"/>
  <c r="J49" i="15"/>
  <c r="I49" i="15"/>
  <c r="H49" i="15"/>
  <c r="G49" i="15"/>
  <c r="F49" i="15"/>
  <c r="E49" i="15"/>
  <c r="D49" i="15"/>
  <c r="C49" i="15"/>
  <c r="B49" i="15"/>
  <c r="A49" i="15"/>
  <c r="U48" i="15"/>
  <c r="T48" i="15"/>
  <c r="S48" i="15"/>
  <c r="R48" i="15"/>
  <c r="Q48" i="15"/>
  <c r="P48" i="15"/>
  <c r="O48" i="15"/>
  <c r="N48" i="15"/>
  <c r="M48" i="15"/>
  <c r="L48" i="15"/>
  <c r="K48" i="15"/>
  <c r="J48" i="15"/>
  <c r="I48" i="15"/>
  <c r="H48" i="15"/>
  <c r="G48" i="15"/>
  <c r="F48" i="15"/>
  <c r="E48" i="15"/>
  <c r="D48" i="15"/>
  <c r="C48" i="15"/>
  <c r="B48" i="15"/>
  <c r="A48" i="15"/>
  <c r="U47" i="15"/>
  <c r="T47" i="15"/>
  <c r="S47" i="15"/>
  <c r="R47" i="15"/>
  <c r="Q47" i="15"/>
  <c r="P47" i="15"/>
  <c r="O47" i="15"/>
  <c r="N47" i="15"/>
  <c r="M47" i="15"/>
  <c r="L47" i="15"/>
  <c r="K47" i="15"/>
  <c r="J47" i="15"/>
  <c r="I47" i="15"/>
  <c r="H47" i="15"/>
  <c r="G47" i="15"/>
  <c r="F47" i="15"/>
  <c r="E47" i="15"/>
  <c r="D47" i="15"/>
  <c r="C47" i="15"/>
  <c r="B47" i="15"/>
  <c r="A47" i="15"/>
  <c r="U46" i="15"/>
  <c r="T46" i="15"/>
  <c r="S46" i="15"/>
  <c r="R46" i="15"/>
  <c r="Q46" i="15"/>
  <c r="P46" i="15"/>
  <c r="O46" i="15"/>
  <c r="N46" i="15"/>
  <c r="M46" i="15"/>
  <c r="L46" i="15"/>
  <c r="K46" i="15"/>
  <c r="J46" i="15"/>
  <c r="I46" i="15"/>
  <c r="H46" i="15"/>
  <c r="G46" i="15"/>
  <c r="F46" i="15"/>
  <c r="E46" i="15"/>
  <c r="D46" i="15"/>
  <c r="C46" i="15"/>
  <c r="B46" i="15"/>
  <c r="A46" i="15"/>
  <c r="U45" i="15"/>
  <c r="T45" i="15"/>
  <c r="S45" i="15"/>
  <c r="R45" i="15"/>
  <c r="Q45" i="15"/>
  <c r="P45" i="15"/>
  <c r="O45" i="15"/>
  <c r="N45" i="15"/>
  <c r="M45" i="15"/>
  <c r="L45" i="15"/>
  <c r="K45" i="15"/>
  <c r="J45" i="15"/>
  <c r="I45" i="15"/>
  <c r="H45" i="15"/>
  <c r="G45" i="15"/>
  <c r="F45" i="15"/>
  <c r="E45" i="15"/>
  <c r="D45" i="15"/>
  <c r="C45" i="15"/>
  <c r="B45" i="15"/>
  <c r="A45" i="15"/>
  <c r="U44" i="15"/>
  <c r="T44" i="15"/>
  <c r="S44" i="15"/>
  <c r="R44" i="15"/>
  <c r="Q44" i="15"/>
  <c r="P44" i="15"/>
  <c r="O44" i="15"/>
  <c r="N44" i="15"/>
  <c r="M44" i="15"/>
  <c r="L44" i="15"/>
  <c r="K44" i="15"/>
  <c r="J44" i="15"/>
  <c r="I44" i="15"/>
  <c r="H44" i="15"/>
  <c r="G44" i="15"/>
  <c r="F44" i="15"/>
  <c r="E44" i="15"/>
  <c r="D44" i="15"/>
  <c r="C44" i="15"/>
  <c r="B44" i="15"/>
  <c r="A44" i="15"/>
  <c r="U43" i="15"/>
  <c r="T43" i="15"/>
  <c r="S43" i="15"/>
  <c r="R43" i="15"/>
  <c r="Q43" i="15"/>
  <c r="P43" i="15"/>
  <c r="O43" i="15"/>
  <c r="N43" i="15"/>
  <c r="M43" i="15"/>
  <c r="L43" i="15"/>
  <c r="K43" i="15"/>
  <c r="J43" i="15"/>
  <c r="I43" i="15"/>
  <c r="H43" i="15"/>
  <c r="G43" i="15"/>
  <c r="F43" i="15"/>
  <c r="E43" i="15"/>
  <c r="D43" i="15"/>
  <c r="C43" i="15"/>
  <c r="B43" i="15"/>
  <c r="A43" i="15"/>
  <c r="U42" i="15"/>
  <c r="T42" i="15"/>
  <c r="S42" i="15"/>
  <c r="R42" i="15"/>
  <c r="Q42" i="15"/>
  <c r="P42" i="15"/>
  <c r="O42" i="15"/>
  <c r="N42" i="15"/>
  <c r="M42" i="15"/>
  <c r="L42" i="15"/>
  <c r="K42" i="15"/>
  <c r="J42" i="15"/>
  <c r="I42" i="15"/>
  <c r="H42" i="15"/>
  <c r="G42" i="15"/>
  <c r="F42" i="15"/>
  <c r="E42" i="15"/>
  <c r="D42" i="15"/>
  <c r="C42" i="15"/>
  <c r="B42" i="15"/>
  <c r="A42" i="15"/>
  <c r="U41" i="15"/>
  <c r="T41" i="15"/>
  <c r="S41" i="15"/>
  <c r="R41" i="15"/>
  <c r="Q41" i="15"/>
  <c r="P41" i="15"/>
  <c r="O41" i="15"/>
  <c r="N41" i="15"/>
  <c r="M41" i="15"/>
  <c r="L41" i="15"/>
  <c r="K41" i="15"/>
  <c r="J41" i="15"/>
  <c r="I41" i="15"/>
  <c r="H41" i="15"/>
  <c r="G41" i="15"/>
  <c r="F41" i="15"/>
  <c r="E41" i="15"/>
  <c r="D41" i="15"/>
  <c r="C41" i="15"/>
  <c r="B41" i="15"/>
  <c r="A41" i="15"/>
  <c r="U40" i="15"/>
  <c r="T40" i="15"/>
  <c r="S40" i="15"/>
  <c r="R40" i="15"/>
  <c r="Q40" i="15"/>
  <c r="P40" i="15"/>
  <c r="O40" i="15"/>
  <c r="N40" i="15"/>
  <c r="M40" i="15"/>
  <c r="L40" i="15"/>
  <c r="K40" i="15"/>
  <c r="J40" i="15"/>
  <c r="I40" i="15"/>
  <c r="H40" i="15"/>
  <c r="G40" i="15"/>
  <c r="F40" i="15"/>
  <c r="E40" i="15"/>
  <c r="D40" i="15"/>
  <c r="C40" i="15"/>
  <c r="B40" i="15"/>
  <c r="A40" i="15"/>
  <c r="U39" i="15"/>
  <c r="T39" i="15"/>
  <c r="S39" i="15"/>
  <c r="R39" i="15"/>
  <c r="Q39" i="15"/>
  <c r="P39" i="15"/>
  <c r="O39" i="15"/>
  <c r="N39" i="15"/>
  <c r="M39" i="15"/>
  <c r="L39" i="15"/>
  <c r="K39" i="15"/>
  <c r="J39" i="15"/>
  <c r="I39" i="15"/>
  <c r="H39" i="15"/>
  <c r="G39" i="15"/>
  <c r="F39" i="15"/>
  <c r="E39" i="15"/>
  <c r="D39" i="15"/>
  <c r="C39" i="15"/>
  <c r="B39" i="15"/>
  <c r="A39" i="15"/>
  <c r="U38" i="15"/>
  <c r="T38" i="15"/>
  <c r="S38" i="15"/>
  <c r="R38" i="15"/>
  <c r="Q38" i="15"/>
  <c r="P38" i="15"/>
  <c r="O38" i="15"/>
  <c r="N38" i="15"/>
  <c r="M38" i="15"/>
  <c r="L38" i="15"/>
  <c r="K38" i="15"/>
  <c r="J38" i="15"/>
  <c r="I38" i="15"/>
  <c r="H38" i="15"/>
  <c r="G38" i="15"/>
  <c r="F38" i="15"/>
  <c r="E38" i="15"/>
  <c r="D38" i="15"/>
  <c r="C38" i="15"/>
  <c r="B38" i="15"/>
  <c r="A38" i="15"/>
  <c r="U37" i="15"/>
  <c r="T37" i="15"/>
  <c r="S37" i="15"/>
  <c r="R37" i="15"/>
  <c r="Q37" i="15"/>
  <c r="P37" i="15"/>
  <c r="O37" i="15"/>
  <c r="N37" i="15"/>
  <c r="M37" i="15"/>
  <c r="L37" i="15"/>
  <c r="K37" i="15"/>
  <c r="J37" i="15"/>
  <c r="I37" i="15"/>
  <c r="H37" i="15"/>
  <c r="G37" i="15"/>
  <c r="F37" i="15"/>
  <c r="E37" i="15"/>
  <c r="D37" i="15"/>
  <c r="C37" i="15"/>
  <c r="B37" i="15"/>
  <c r="A37" i="15"/>
  <c r="U36" i="15"/>
  <c r="T36" i="15"/>
  <c r="S36" i="15"/>
  <c r="R36" i="15"/>
  <c r="Q36" i="15"/>
  <c r="P36" i="15"/>
  <c r="O36" i="15"/>
  <c r="N36" i="15"/>
  <c r="M36" i="15"/>
  <c r="L36" i="15"/>
  <c r="K36" i="15"/>
  <c r="G36" i="15"/>
  <c r="F36" i="15"/>
  <c r="E36" i="15"/>
  <c r="D36" i="15"/>
  <c r="C36" i="15"/>
  <c r="B36" i="15"/>
  <c r="A36" i="15"/>
  <c r="U35" i="15"/>
  <c r="T35" i="15"/>
  <c r="S35" i="15"/>
  <c r="R35" i="15"/>
  <c r="Q35" i="15"/>
  <c r="P35" i="15"/>
  <c r="O35" i="15"/>
  <c r="N35" i="15"/>
  <c r="M35" i="15"/>
  <c r="L35" i="15"/>
  <c r="K35" i="15"/>
  <c r="J35" i="15"/>
  <c r="I35" i="15"/>
  <c r="H35" i="15"/>
  <c r="G35" i="15"/>
  <c r="F35" i="15"/>
  <c r="E35" i="15"/>
  <c r="D35" i="15"/>
  <c r="C35" i="15"/>
  <c r="B35" i="15"/>
  <c r="A35" i="15"/>
  <c r="U34" i="15"/>
  <c r="T34" i="15"/>
  <c r="S34" i="15"/>
  <c r="R34" i="15"/>
  <c r="Q34" i="15"/>
  <c r="P34" i="15"/>
  <c r="O34" i="15"/>
  <c r="N34" i="15"/>
  <c r="L34" i="15"/>
  <c r="K34" i="15"/>
  <c r="J34" i="15"/>
  <c r="I34" i="15"/>
  <c r="G34" i="15"/>
  <c r="F34" i="15"/>
  <c r="E34" i="15"/>
  <c r="D34" i="15"/>
  <c r="C34" i="15"/>
  <c r="B34" i="15"/>
  <c r="A34" i="15"/>
  <c r="U33" i="15"/>
  <c r="T33" i="15"/>
  <c r="S33" i="15"/>
  <c r="R33" i="15"/>
  <c r="Q33" i="15"/>
  <c r="P33" i="15"/>
  <c r="O33" i="15"/>
  <c r="N33" i="15"/>
  <c r="M33" i="15"/>
  <c r="L33" i="15"/>
  <c r="K33" i="15"/>
  <c r="J33" i="15"/>
  <c r="I33" i="15"/>
  <c r="H33" i="15"/>
  <c r="G33" i="15"/>
  <c r="F33" i="15"/>
  <c r="E33" i="15"/>
  <c r="D33" i="15"/>
  <c r="C33" i="15"/>
  <c r="B33" i="15"/>
  <c r="A33" i="15"/>
  <c r="U32" i="15"/>
  <c r="T32" i="15"/>
  <c r="S32" i="15"/>
  <c r="R32" i="15"/>
  <c r="Q32" i="15"/>
  <c r="P32" i="15"/>
  <c r="O32" i="15"/>
  <c r="N32" i="15"/>
  <c r="M32" i="15"/>
  <c r="L32" i="15"/>
  <c r="K32" i="15"/>
  <c r="J32" i="15"/>
  <c r="I32" i="15"/>
  <c r="H32" i="15"/>
  <c r="G32" i="15"/>
  <c r="F32" i="15"/>
  <c r="E32" i="15"/>
  <c r="D32" i="15"/>
  <c r="C32" i="15"/>
  <c r="B32" i="15"/>
  <c r="A32" i="15"/>
  <c r="U31" i="15"/>
  <c r="T31" i="15"/>
  <c r="S31" i="15"/>
  <c r="R31" i="15"/>
  <c r="Q31" i="15"/>
  <c r="P31" i="15"/>
  <c r="O31" i="15"/>
  <c r="N31" i="15"/>
  <c r="M31" i="15"/>
  <c r="L31" i="15"/>
  <c r="K31" i="15"/>
  <c r="J31" i="15"/>
  <c r="I31" i="15"/>
  <c r="H31" i="15"/>
  <c r="G31" i="15"/>
  <c r="F31" i="15"/>
  <c r="E31" i="15"/>
  <c r="D31" i="15"/>
  <c r="C31" i="15"/>
  <c r="B31" i="15"/>
  <c r="A31" i="15"/>
  <c r="U30" i="15"/>
  <c r="T30" i="15"/>
  <c r="S30" i="15"/>
  <c r="R30" i="15"/>
  <c r="Q30" i="15"/>
  <c r="P30" i="15"/>
  <c r="O30" i="15"/>
  <c r="N30" i="15"/>
  <c r="L30" i="15"/>
  <c r="K30" i="15"/>
  <c r="J30" i="15"/>
  <c r="I30" i="15"/>
  <c r="G30" i="15"/>
  <c r="F30" i="15"/>
  <c r="E30" i="15"/>
  <c r="D30" i="15"/>
  <c r="C30" i="15"/>
  <c r="B30" i="15"/>
  <c r="A30" i="15"/>
  <c r="U29" i="15"/>
  <c r="T29" i="15"/>
  <c r="S29" i="15"/>
  <c r="R29" i="15"/>
  <c r="Q29" i="15"/>
  <c r="P29" i="15"/>
  <c r="O29" i="15"/>
  <c r="N29" i="15"/>
  <c r="M29" i="15"/>
  <c r="K29" i="15"/>
  <c r="J29" i="15"/>
  <c r="I29" i="15"/>
  <c r="G29" i="15"/>
  <c r="F29" i="15"/>
  <c r="E29" i="15"/>
  <c r="D29" i="15"/>
  <c r="C29" i="15"/>
  <c r="B29" i="15"/>
  <c r="A29" i="15"/>
  <c r="U28" i="15"/>
  <c r="T28" i="15"/>
  <c r="S28" i="15"/>
  <c r="R28" i="15"/>
  <c r="Q28" i="15"/>
  <c r="P28" i="15"/>
  <c r="O28" i="15"/>
  <c r="N28" i="15"/>
  <c r="M28" i="15"/>
  <c r="L28" i="15"/>
  <c r="K28" i="15"/>
  <c r="J28" i="15"/>
  <c r="G28" i="15"/>
  <c r="F28" i="15"/>
  <c r="E28" i="15"/>
  <c r="D28" i="15"/>
  <c r="C28" i="15"/>
  <c r="B28" i="15"/>
  <c r="A28" i="15"/>
  <c r="U27" i="15"/>
  <c r="T27" i="15"/>
  <c r="S27" i="15"/>
  <c r="R27" i="15"/>
  <c r="Q27" i="15"/>
  <c r="P27" i="15"/>
  <c r="O27" i="15"/>
  <c r="N27" i="15"/>
  <c r="M27" i="15"/>
  <c r="L27" i="15"/>
  <c r="K27" i="15"/>
  <c r="J27" i="15"/>
  <c r="I27" i="15"/>
  <c r="H27" i="15"/>
  <c r="G27" i="15"/>
  <c r="F27" i="15"/>
  <c r="E27" i="15"/>
  <c r="D27" i="15"/>
  <c r="C27" i="15"/>
  <c r="B27" i="15"/>
  <c r="A27" i="15"/>
  <c r="U26" i="15"/>
  <c r="T26" i="15"/>
  <c r="S26" i="15"/>
  <c r="R26" i="15"/>
  <c r="Q26" i="15"/>
  <c r="P26" i="15"/>
  <c r="O26" i="15"/>
  <c r="N26" i="15"/>
  <c r="M26" i="15"/>
  <c r="L26" i="15"/>
  <c r="K26" i="15"/>
  <c r="J26" i="15"/>
  <c r="I26" i="15"/>
  <c r="H26" i="15"/>
  <c r="G26" i="15"/>
  <c r="F26" i="15"/>
  <c r="E26" i="15"/>
  <c r="D26" i="15"/>
  <c r="C26" i="15"/>
  <c r="B26" i="15"/>
  <c r="A26" i="15"/>
  <c r="U25" i="15"/>
  <c r="T25" i="15"/>
  <c r="S25" i="15"/>
  <c r="R25" i="15"/>
  <c r="Q25" i="15"/>
  <c r="P25" i="15"/>
  <c r="O25" i="15"/>
  <c r="N25" i="15"/>
  <c r="M25" i="15"/>
  <c r="L25" i="15"/>
  <c r="K25" i="15"/>
  <c r="J25" i="15"/>
  <c r="I25" i="15"/>
  <c r="H25" i="15"/>
  <c r="G25" i="15"/>
  <c r="F25" i="15"/>
  <c r="E25" i="15"/>
  <c r="D25" i="15"/>
  <c r="C25" i="15"/>
  <c r="B25" i="15"/>
  <c r="A25" i="15"/>
  <c r="U24" i="15"/>
  <c r="T24" i="15"/>
  <c r="S24" i="15"/>
  <c r="R24" i="15"/>
  <c r="Q24" i="15"/>
  <c r="P24" i="15"/>
  <c r="O24" i="15"/>
  <c r="N24" i="15"/>
  <c r="M24" i="15"/>
  <c r="L24" i="15"/>
  <c r="K24" i="15"/>
  <c r="J24" i="15"/>
  <c r="I24" i="15"/>
  <c r="H24" i="15"/>
  <c r="G24" i="15"/>
  <c r="F24" i="15"/>
  <c r="E24" i="15"/>
  <c r="D24" i="15"/>
  <c r="C24" i="15"/>
  <c r="B24" i="15"/>
  <c r="A24" i="15"/>
  <c r="U23" i="15"/>
  <c r="T23" i="15"/>
  <c r="S23" i="15"/>
  <c r="R23" i="15"/>
  <c r="Q23" i="15"/>
  <c r="P23" i="15"/>
  <c r="O23" i="15"/>
  <c r="N23" i="15"/>
  <c r="M23" i="15"/>
  <c r="L23" i="15"/>
  <c r="K23" i="15"/>
  <c r="J23" i="15"/>
  <c r="I23" i="15"/>
  <c r="H23" i="15"/>
  <c r="G23" i="15"/>
  <c r="F23" i="15"/>
  <c r="E23" i="15"/>
  <c r="D23" i="15"/>
  <c r="C23" i="15"/>
  <c r="B23" i="15"/>
  <c r="A23" i="15"/>
  <c r="U22" i="15"/>
  <c r="T22" i="15"/>
  <c r="S22" i="15"/>
  <c r="R22" i="15"/>
  <c r="Q22" i="15"/>
  <c r="P22" i="15"/>
  <c r="O22" i="15"/>
  <c r="N22" i="15"/>
  <c r="M22" i="15"/>
  <c r="L22" i="15"/>
  <c r="K22" i="15"/>
  <c r="J22" i="15"/>
  <c r="I22" i="15"/>
  <c r="H22" i="15"/>
  <c r="G22" i="15"/>
  <c r="F22" i="15"/>
  <c r="E22" i="15"/>
  <c r="D22" i="15"/>
  <c r="C22" i="15"/>
  <c r="B22" i="15"/>
  <c r="A22" i="15"/>
  <c r="U21" i="15"/>
  <c r="T21" i="15"/>
  <c r="S21" i="15"/>
  <c r="R21" i="15"/>
  <c r="Q21" i="15"/>
  <c r="P21" i="15"/>
  <c r="O21" i="15"/>
  <c r="N21" i="15"/>
  <c r="M21" i="15"/>
  <c r="L21" i="15"/>
  <c r="K21" i="15"/>
  <c r="J21" i="15"/>
  <c r="I21" i="15"/>
  <c r="H21" i="15"/>
  <c r="G21" i="15"/>
  <c r="F21" i="15"/>
  <c r="E21" i="15"/>
  <c r="D21" i="15"/>
  <c r="C21" i="15"/>
  <c r="B21" i="15"/>
  <c r="A21" i="15"/>
  <c r="U20" i="15"/>
  <c r="T20" i="15"/>
  <c r="S20" i="15"/>
  <c r="R20" i="15"/>
  <c r="Q20" i="15"/>
  <c r="P20" i="15"/>
  <c r="O20" i="15"/>
  <c r="N20" i="15"/>
  <c r="M20" i="15"/>
  <c r="L20" i="15"/>
  <c r="K20" i="15"/>
  <c r="J20" i="15"/>
  <c r="I20" i="15"/>
  <c r="H20" i="15"/>
  <c r="G20" i="15"/>
  <c r="F20" i="15"/>
  <c r="E20" i="15"/>
  <c r="D20" i="15"/>
  <c r="C20" i="15"/>
  <c r="B20" i="15"/>
  <c r="A20" i="15"/>
  <c r="U19" i="15"/>
  <c r="T19" i="15"/>
  <c r="S19" i="15"/>
  <c r="R19" i="15"/>
  <c r="Q19" i="15"/>
  <c r="P19" i="15"/>
  <c r="O19" i="15"/>
  <c r="N19" i="15"/>
  <c r="M19" i="15"/>
  <c r="L19" i="15"/>
  <c r="K19" i="15"/>
  <c r="J19" i="15"/>
  <c r="I19" i="15"/>
  <c r="H19" i="15"/>
  <c r="G19" i="15"/>
  <c r="F19" i="15"/>
  <c r="E19" i="15"/>
  <c r="D19" i="15"/>
  <c r="C19" i="15"/>
  <c r="B19" i="15"/>
  <c r="A19" i="15"/>
  <c r="U18" i="15"/>
  <c r="T18" i="15"/>
  <c r="S18" i="15"/>
  <c r="R18" i="15"/>
  <c r="Q18" i="15"/>
  <c r="P18" i="15"/>
  <c r="O18" i="15"/>
  <c r="N18" i="15"/>
  <c r="M18" i="15"/>
  <c r="L18" i="15"/>
  <c r="K18" i="15"/>
  <c r="J18" i="15"/>
  <c r="I18" i="15"/>
  <c r="H18" i="15"/>
  <c r="G18" i="15"/>
  <c r="F18" i="15"/>
  <c r="E18" i="15"/>
  <c r="D18" i="15"/>
  <c r="C18" i="15"/>
  <c r="B18" i="15"/>
  <c r="A18" i="15"/>
  <c r="U17" i="15"/>
  <c r="T17" i="15"/>
  <c r="S17" i="15"/>
  <c r="R17" i="15"/>
  <c r="Q17" i="15"/>
  <c r="P17" i="15"/>
  <c r="O17" i="15"/>
  <c r="N17" i="15"/>
  <c r="M17" i="15"/>
  <c r="L17" i="15"/>
  <c r="K17" i="15"/>
  <c r="J17" i="15"/>
  <c r="I17" i="15"/>
  <c r="H17" i="15"/>
  <c r="G17" i="15"/>
  <c r="F17" i="15"/>
  <c r="E17" i="15"/>
  <c r="D17" i="15"/>
  <c r="C17" i="15"/>
  <c r="B17" i="15"/>
  <c r="A17" i="15"/>
  <c r="U16" i="15"/>
  <c r="T16" i="15"/>
  <c r="S16" i="15"/>
  <c r="R16" i="15"/>
  <c r="Q16" i="15"/>
  <c r="P16" i="15"/>
  <c r="O16" i="15"/>
  <c r="N16" i="15"/>
  <c r="M16" i="15"/>
  <c r="L16" i="15"/>
  <c r="K16" i="15"/>
  <c r="J16" i="15"/>
  <c r="I16" i="15"/>
  <c r="H16" i="15"/>
  <c r="G16" i="15"/>
  <c r="F16" i="15"/>
  <c r="E16" i="15"/>
  <c r="D16" i="15"/>
  <c r="C16" i="15"/>
  <c r="B16" i="15"/>
  <c r="A16" i="15"/>
  <c r="U15" i="15"/>
  <c r="T15" i="15"/>
  <c r="S15" i="15"/>
  <c r="R15" i="15"/>
  <c r="Q15" i="15"/>
  <c r="P15" i="15"/>
  <c r="O15" i="15"/>
  <c r="N15" i="15"/>
  <c r="M15" i="15"/>
  <c r="L15" i="15"/>
  <c r="K15" i="15"/>
  <c r="J15" i="15"/>
  <c r="I15" i="15"/>
  <c r="H15" i="15"/>
  <c r="G15" i="15"/>
  <c r="F15" i="15"/>
  <c r="E15" i="15"/>
  <c r="D15" i="15"/>
  <c r="C15" i="15"/>
  <c r="B15" i="15"/>
  <c r="A15" i="15"/>
  <c r="U14" i="15"/>
  <c r="T14" i="15"/>
  <c r="S14" i="15"/>
  <c r="R14" i="15"/>
  <c r="Q14" i="15"/>
  <c r="P14" i="15"/>
  <c r="O14" i="15"/>
  <c r="N14" i="15"/>
  <c r="M14" i="15"/>
  <c r="L14" i="15"/>
  <c r="K14" i="15"/>
  <c r="J14" i="15"/>
  <c r="I14" i="15"/>
  <c r="H14" i="15"/>
  <c r="G14" i="15"/>
  <c r="F14" i="15"/>
  <c r="E14" i="15"/>
  <c r="D14" i="15"/>
  <c r="C14" i="15"/>
  <c r="B14" i="15"/>
  <c r="A14" i="15"/>
  <c r="U13" i="15"/>
  <c r="T13" i="15"/>
  <c r="S13" i="15"/>
  <c r="R13" i="15"/>
  <c r="Q13" i="15"/>
  <c r="P13" i="15"/>
  <c r="O13" i="15"/>
  <c r="N13" i="15"/>
  <c r="M13" i="15"/>
  <c r="L13" i="15"/>
  <c r="K13" i="15"/>
  <c r="J13" i="15"/>
  <c r="I13" i="15"/>
  <c r="G13" i="15"/>
  <c r="F13" i="15"/>
  <c r="E13" i="15"/>
  <c r="D13" i="15"/>
  <c r="C13" i="15"/>
  <c r="B13" i="15"/>
  <c r="A13" i="15"/>
  <c r="U12" i="15"/>
  <c r="T12" i="15"/>
  <c r="S12" i="15"/>
  <c r="R12" i="15"/>
  <c r="Q12" i="15"/>
  <c r="P12" i="15"/>
  <c r="O12" i="15"/>
  <c r="N12" i="15"/>
  <c r="M12" i="15"/>
  <c r="L12" i="15"/>
  <c r="K12" i="15"/>
  <c r="J12" i="15"/>
  <c r="I12" i="15"/>
  <c r="H12" i="15"/>
  <c r="G12" i="15"/>
  <c r="F12" i="15"/>
  <c r="E12" i="15"/>
  <c r="D12" i="15"/>
  <c r="C12" i="15"/>
  <c r="B12" i="15"/>
  <c r="A12" i="15"/>
  <c r="U11" i="15"/>
  <c r="T11" i="15"/>
  <c r="S11" i="15"/>
  <c r="R11" i="15"/>
  <c r="Q11" i="15"/>
  <c r="P11" i="15"/>
  <c r="O11" i="15"/>
  <c r="N11" i="15"/>
  <c r="L11" i="15"/>
  <c r="K11" i="15"/>
  <c r="J11" i="15"/>
  <c r="I11" i="15"/>
  <c r="G11" i="15"/>
  <c r="F11" i="15"/>
  <c r="E11" i="15"/>
  <c r="D11" i="15"/>
  <c r="C11" i="15"/>
  <c r="B11" i="15"/>
  <c r="A11" i="15"/>
  <c r="U10" i="15"/>
  <c r="T10" i="15"/>
  <c r="S10" i="15"/>
  <c r="R10" i="15"/>
  <c r="Q10" i="15"/>
  <c r="P10" i="15"/>
  <c r="O10" i="15"/>
  <c r="N10" i="15"/>
  <c r="M10" i="15"/>
  <c r="L10" i="15"/>
  <c r="K10" i="15"/>
  <c r="J10" i="15"/>
  <c r="I10" i="15"/>
  <c r="H10" i="15"/>
  <c r="G10" i="15"/>
  <c r="F10" i="15"/>
  <c r="E10" i="15"/>
  <c r="D10" i="15"/>
  <c r="C10" i="15"/>
  <c r="B10" i="15"/>
  <c r="A10" i="15"/>
  <c r="U9" i="15"/>
  <c r="T9" i="15"/>
  <c r="S9" i="15"/>
  <c r="R9" i="15"/>
  <c r="Q9" i="15"/>
  <c r="P9" i="15"/>
  <c r="O9" i="15"/>
  <c r="N9" i="15"/>
  <c r="M9" i="15"/>
  <c r="L9" i="15"/>
  <c r="K9" i="15"/>
  <c r="J9" i="15"/>
  <c r="I9" i="15"/>
  <c r="H9" i="15"/>
  <c r="G9" i="15"/>
  <c r="F9" i="15"/>
  <c r="E9" i="15"/>
  <c r="D9" i="15"/>
  <c r="C9" i="15"/>
  <c r="B9" i="15"/>
  <c r="A9" i="15"/>
  <c r="U8" i="15"/>
  <c r="T8" i="15"/>
  <c r="S8" i="15"/>
  <c r="R8" i="15"/>
  <c r="Q8" i="15"/>
  <c r="P8" i="15"/>
  <c r="O8" i="15"/>
  <c r="N8" i="15"/>
  <c r="M8" i="15"/>
  <c r="L8" i="15"/>
  <c r="K8" i="15"/>
  <c r="J8" i="15"/>
  <c r="I8" i="15"/>
  <c r="H8" i="15"/>
  <c r="G8" i="15"/>
  <c r="F8" i="15"/>
  <c r="E8" i="15"/>
  <c r="D8" i="15"/>
  <c r="C8" i="15"/>
  <c r="B8" i="15"/>
  <c r="A8" i="15"/>
  <c r="U7" i="15"/>
  <c r="T7" i="15"/>
  <c r="S7" i="15"/>
  <c r="R7" i="15"/>
  <c r="Q7" i="15"/>
  <c r="P7" i="15"/>
  <c r="O7" i="15"/>
  <c r="N7" i="15"/>
  <c r="M7" i="15"/>
  <c r="L7" i="15"/>
  <c r="K7" i="15"/>
  <c r="J7" i="15"/>
  <c r="I7" i="15"/>
  <c r="H7" i="15"/>
  <c r="G7" i="15"/>
  <c r="F7" i="15"/>
  <c r="E7" i="15"/>
  <c r="D7" i="15"/>
  <c r="C7" i="15"/>
  <c r="B7" i="15"/>
  <c r="A7" i="15"/>
  <c r="U6" i="15"/>
  <c r="T6" i="15"/>
  <c r="S6" i="15"/>
  <c r="R6" i="15"/>
  <c r="Q6" i="15"/>
  <c r="P6" i="15"/>
  <c r="O6" i="15"/>
  <c r="N6" i="15"/>
  <c r="M6" i="15"/>
  <c r="L6" i="15"/>
  <c r="K6" i="15"/>
  <c r="J6" i="15"/>
  <c r="I6" i="15"/>
  <c r="H6" i="15"/>
  <c r="G6" i="15"/>
  <c r="F6" i="15"/>
  <c r="E6" i="15"/>
  <c r="D6" i="15"/>
  <c r="C6" i="15"/>
  <c r="B6" i="15"/>
  <c r="A6" i="15"/>
  <c r="U5" i="15"/>
  <c r="T5" i="15"/>
  <c r="S5" i="15"/>
  <c r="R5" i="15"/>
  <c r="Q5" i="15"/>
  <c r="P5" i="15"/>
  <c r="O5" i="15"/>
  <c r="N5" i="15"/>
  <c r="M5" i="15"/>
  <c r="L5" i="15"/>
  <c r="K5" i="15"/>
  <c r="J5" i="15"/>
  <c r="I5" i="15"/>
  <c r="H5" i="15"/>
  <c r="G5" i="15"/>
  <c r="F5" i="15"/>
  <c r="E5" i="15"/>
  <c r="D5" i="15"/>
  <c r="C5" i="15"/>
  <c r="B5" i="15"/>
  <c r="A5" i="15"/>
  <c r="U4" i="15"/>
  <c r="T4" i="15"/>
  <c r="S4" i="15"/>
  <c r="R4" i="15"/>
  <c r="Q4" i="15"/>
  <c r="P4" i="15"/>
  <c r="O4" i="15"/>
  <c r="N4" i="15"/>
  <c r="M4" i="15"/>
  <c r="L4" i="15"/>
  <c r="K4" i="15"/>
  <c r="J4" i="15"/>
  <c r="I4" i="15"/>
  <c r="H4" i="15"/>
  <c r="G4" i="15"/>
  <c r="F4" i="15"/>
  <c r="E4" i="15"/>
  <c r="D4" i="15"/>
  <c r="C4" i="15"/>
  <c r="B4" i="15"/>
  <c r="A4" i="15"/>
  <c r="U3" i="15"/>
  <c r="T3" i="15"/>
  <c r="S3" i="15"/>
  <c r="R3" i="15"/>
  <c r="Q3" i="15"/>
  <c r="P3" i="15"/>
  <c r="O3" i="15"/>
  <c r="N3" i="15"/>
  <c r="M3" i="15"/>
  <c r="L3" i="15"/>
  <c r="K3" i="15"/>
  <c r="J3" i="15"/>
  <c r="I3" i="15"/>
  <c r="H3" i="15"/>
  <c r="G3" i="15"/>
  <c r="F3" i="15"/>
  <c r="E3" i="15"/>
  <c r="D3" i="15"/>
  <c r="C3" i="15"/>
  <c r="B3" i="15"/>
  <c r="A3" i="15"/>
  <c r="U2" i="15"/>
  <c r="T2" i="15"/>
  <c r="S2" i="15"/>
  <c r="R2" i="15"/>
  <c r="Q2" i="15"/>
  <c r="P2" i="15"/>
  <c r="O2" i="15"/>
  <c r="N2" i="15"/>
  <c r="M2" i="15"/>
  <c r="L2" i="15"/>
  <c r="K2" i="15"/>
  <c r="J2" i="15"/>
  <c r="I2" i="15"/>
  <c r="H2" i="15"/>
  <c r="G2" i="15"/>
  <c r="F2" i="15"/>
  <c r="E2" i="15"/>
  <c r="D2" i="15"/>
  <c r="C2" i="15"/>
  <c r="B2" i="15"/>
  <c r="A2" i="15"/>
  <c r="U276" i="14"/>
  <c r="T276" i="14"/>
  <c r="S276" i="14"/>
  <c r="R276" i="14"/>
  <c r="Q276" i="14"/>
  <c r="P276" i="14"/>
  <c r="O276" i="14"/>
  <c r="N276" i="14"/>
  <c r="M276" i="14"/>
  <c r="L276" i="14"/>
  <c r="K276" i="14"/>
  <c r="J276" i="14"/>
  <c r="I276" i="14"/>
  <c r="H276" i="14"/>
  <c r="G276" i="14"/>
  <c r="F276" i="14"/>
  <c r="E276" i="14"/>
  <c r="D276" i="14"/>
  <c r="C276" i="14"/>
  <c r="B276" i="14"/>
  <c r="A276" i="14"/>
  <c r="U275" i="14"/>
  <c r="T275" i="14"/>
  <c r="S275" i="14"/>
  <c r="R275" i="14"/>
  <c r="Q275" i="14"/>
  <c r="P275" i="14"/>
  <c r="O275" i="14"/>
  <c r="N275" i="14"/>
  <c r="M275" i="14"/>
  <c r="L275" i="14"/>
  <c r="K275" i="14"/>
  <c r="J275" i="14"/>
  <c r="I275" i="14"/>
  <c r="H275" i="14"/>
  <c r="G275" i="14"/>
  <c r="F275" i="14"/>
  <c r="E275" i="14"/>
  <c r="D275" i="14"/>
  <c r="C275" i="14"/>
  <c r="B275" i="14"/>
  <c r="A275" i="14"/>
  <c r="U274" i="14"/>
  <c r="T274" i="14"/>
  <c r="S274" i="14"/>
  <c r="R274" i="14"/>
  <c r="Q274" i="14"/>
  <c r="P274" i="14"/>
  <c r="O274" i="14"/>
  <c r="N274" i="14"/>
  <c r="M274" i="14"/>
  <c r="L274" i="14"/>
  <c r="K274" i="14"/>
  <c r="J274" i="14"/>
  <c r="I274" i="14"/>
  <c r="H274" i="14"/>
  <c r="G274" i="14"/>
  <c r="F274" i="14"/>
  <c r="E274" i="14"/>
  <c r="D274" i="14"/>
  <c r="C274" i="14"/>
  <c r="B274" i="14"/>
  <c r="A274" i="14"/>
  <c r="U273" i="14"/>
  <c r="T273" i="14"/>
  <c r="S273" i="14"/>
  <c r="R273" i="14"/>
  <c r="Q273" i="14"/>
  <c r="P273" i="14"/>
  <c r="O273" i="14"/>
  <c r="N273" i="14"/>
  <c r="M273" i="14"/>
  <c r="L273" i="14"/>
  <c r="K273" i="14"/>
  <c r="J273" i="14"/>
  <c r="I273" i="14"/>
  <c r="H273" i="14"/>
  <c r="G273" i="14"/>
  <c r="F273" i="14"/>
  <c r="E273" i="14"/>
  <c r="D273" i="14"/>
  <c r="C273" i="14"/>
  <c r="B273" i="14"/>
  <c r="A273" i="14"/>
  <c r="U272" i="14"/>
  <c r="T272" i="14"/>
  <c r="S272" i="14"/>
  <c r="R272" i="14"/>
  <c r="Q272" i="14"/>
  <c r="P272" i="14"/>
  <c r="O272" i="14"/>
  <c r="N272" i="14"/>
  <c r="M272" i="14"/>
  <c r="L272" i="14"/>
  <c r="K272" i="14"/>
  <c r="J272" i="14"/>
  <c r="I272" i="14"/>
  <c r="H272" i="14"/>
  <c r="G272" i="14"/>
  <c r="F272" i="14"/>
  <c r="E272" i="14"/>
  <c r="D272" i="14"/>
  <c r="C272" i="14"/>
  <c r="B272" i="14"/>
  <c r="A272" i="14"/>
  <c r="U271" i="14"/>
  <c r="T271" i="14"/>
  <c r="S271" i="14"/>
  <c r="R271" i="14"/>
  <c r="Q271" i="14"/>
  <c r="P271" i="14"/>
  <c r="O271" i="14"/>
  <c r="N271" i="14"/>
  <c r="L271" i="14"/>
  <c r="K271" i="14"/>
  <c r="J271" i="14"/>
  <c r="I271" i="14"/>
  <c r="H271" i="14"/>
  <c r="G271" i="14"/>
  <c r="F271" i="14"/>
  <c r="E271" i="14"/>
  <c r="D271" i="14"/>
  <c r="C271" i="14"/>
  <c r="B271" i="14"/>
  <c r="A271" i="14"/>
  <c r="U270" i="14"/>
  <c r="T270" i="14"/>
  <c r="S270" i="14"/>
  <c r="R270" i="14"/>
  <c r="Q270" i="14"/>
  <c r="P270" i="14"/>
  <c r="O270" i="14"/>
  <c r="L270" i="14"/>
  <c r="K270" i="14"/>
  <c r="J270" i="14"/>
  <c r="I270" i="14"/>
  <c r="H270" i="14"/>
  <c r="G270" i="14"/>
  <c r="F270" i="14"/>
  <c r="E270" i="14"/>
  <c r="D270" i="14"/>
  <c r="C270" i="14"/>
  <c r="B270" i="14"/>
  <c r="A270" i="14"/>
  <c r="U269" i="14"/>
  <c r="T269" i="14"/>
  <c r="S269" i="14"/>
  <c r="R269" i="14"/>
  <c r="Q269" i="14"/>
  <c r="P269" i="14"/>
  <c r="O269" i="14"/>
  <c r="L269" i="14"/>
  <c r="K269" i="14"/>
  <c r="J269" i="14"/>
  <c r="I269" i="14"/>
  <c r="H269" i="14"/>
  <c r="G269" i="14"/>
  <c r="F269" i="14"/>
  <c r="E269" i="14"/>
  <c r="D269" i="14"/>
  <c r="C269" i="14"/>
  <c r="B269" i="14"/>
  <c r="A269" i="14"/>
  <c r="U268" i="14"/>
  <c r="T268" i="14"/>
  <c r="S268" i="14"/>
  <c r="R268" i="14"/>
  <c r="Q268" i="14"/>
  <c r="P268" i="14"/>
  <c r="O268" i="14"/>
  <c r="L268" i="14"/>
  <c r="K268" i="14"/>
  <c r="J268" i="14"/>
  <c r="I268" i="14"/>
  <c r="H268" i="14"/>
  <c r="G268" i="14"/>
  <c r="F268" i="14"/>
  <c r="E268" i="14"/>
  <c r="D268" i="14"/>
  <c r="C268" i="14"/>
  <c r="B268" i="14"/>
  <c r="A268" i="14"/>
  <c r="U267" i="14"/>
  <c r="T267" i="14"/>
  <c r="S267" i="14"/>
  <c r="R267" i="14"/>
  <c r="Q267" i="14"/>
  <c r="P267" i="14"/>
  <c r="O267" i="14"/>
  <c r="L267" i="14"/>
  <c r="K267" i="14"/>
  <c r="J267" i="14"/>
  <c r="I267" i="14"/>
  <c r="H267" i="14"/>
  <c r="G267" i="14"/>
  <c r="F267" i="14"/>
  <c r="E267" i="14"/>
  <c r="D267" i="14"/>
  <c r="C267" i="14"/>
  <c r="B267" i="14"/>
  <c r="A267" i="14"/>
  <c r="U266" i="14"/>
  <c r="T266" i="14"/>
  <c r="S266" i="14"/>
  <c r="R266" i="14"/>
  <c r="Q266" i="14"/>
  <c r="P266" i="14"/>
  <c r="O266" i="14"/>
  <c r="L266" i="14"/>
  <c r="K266" i="14"/>
  <c r="J266" i="14"/>
  <c r="I266" i="14"/>
  <c r="H266" i="14"/>
  <c r="G266" i="14"/>
  <c r="F266" i="14"/>
  <c r="E266" i="14"/>
  <c r="D266" i="14"/>
  <c r="C266" i="14"/>
  <c r="B266" i="14"/>
  <c r="A266" i="14"/>
  <c r="U265" i="14"/>
  <c r="T265" i="14"/>
  <c r="S265" i="14"/>
  <c r="R265" i="14"/>
  <c r="Q265" i="14"/>
  <c r="P265" i="14"/>
  <c r="O265" i="14"/>
  <c r="L265" i="14"/>
  <c r="K265" i="14"/>
  <c r="J265" i="14"/>
  <c r="I265" i="14"/>
  <c r="H265" i="14"/>
  <c r="G265" i="14"/>
  <c r="F265" i="14"/>
  <c r="E265" i="14"/>
  <c r="D265" i="14"/>
  <c r="C265" i="14"/>
  <c r="B265" i="14"/>
  <c r="A265" i="14"/>
  <c r="U264" i="14"/>
  <c r="T264" i="14"/>
  <c r="S264" i="14"/>
  <c r="R264" i="14"/>
  <c r="Q264" i="14"/>
  <c r="P264" i="14"/>
  <c r="O264" i="14"/>
  <c r="L264" i="14"/>
  <c r="K264" i="14"/>
  <c r="J264" i="14"/>
  <c r="I264" i="14"/>
  <c r="H264" i="14"/>
  <c r="G264" i="14"/>
  <c r="F264" i="14"/>
  <c r="E264" i="14"/>
  <c r="D264" i="14"/>
  <c r="C264" i="14"/>
  <c r="B264" i="14"/>
  <c r="A264" i="14"/>
  <c r="U263" i="14"/>
  <c r="T263" i="14"/>
  <c r="S263" i="14"/>
  <c r="R263" i="14"/>
  <c r="Q263" i="14"/>
  <c r="P263" i="14"/>
  <c r="O263" i="14"/>
  <c r="L263" i="14"/>
  <c r="K263" i="14"/>
  <c r="J263" i="14"/>
  <c r="I263" i="14"/>
  <c r="H263" i="14"/>
  <c r="G263" i="14"/>
  <c r="F263" i="14"/>
  <c r="E263" i="14"/>
  <c r="D263" i="14"/>
  <c r="C263" i="14"/>
  <c r="B263" i="14"/>
  <c r="A263" i="14"/>
  <c r="U262" i="14"/>
  <c r="T262" i="14"/>
  <c r="S262" i="14"/>
  <c r="R262" i="14"/>
  <c r="Q262" i="14"/>
  <c r="P262" i="14"/>
  <c r="O262" i="14"/>
  <c r="L262" i="14"/>
  <c r="K262" i="14"/>
  <c r="J262" i="14"/>
  <c r="I262" i="14"/>
  <c r="H262" i="14"/>
  <c r="G262" i="14"/>
  <c r="F262" i="14"/>
  <c r="E262" i="14"/>
  <c r="D262" i="14"/>
  <c r="C262" i="14"/>
  <c r="B262" i="14"/>
  <c r="A262" i="14"/>
  <c r="U261" i="14"/>
  <c r="T261" i="14"/>
  <c r="S261" i="14"/>
  <c r="R261" i="14"/>
  <c r="Q261" i="14"/>
  <c r="P261" i="14"/>
  <c r="O261" i="14"/>
  <c r="N261" i="14"/>
  <c r="G261" i="14"/>
  <c r="F261" i="14"/>
  <c r="E261" i="14"/>
  <c r="D261" i="14"/>
  <c r="C261" i="14"/>
  <c r="B261" i="14"/>
  <c r="A261" i="14"/>
  <c r="U260" i="14"/>
  <c r="T260" i="14"/>
  <c r="S260" i="14"/>
  <c r="R260" i="14"/>
  <c r="Q260" i="14"/>
  <c r="P260" i="14"/>
  <c r="O260" i="14"/>
  <c r="N260" i="14"/>
  <c r="M260" i="14"/>
  <c r="L260" i="14"/>
  <c r="K260" i="14"/>
  <c r="J260" i="14"/>
  <c r="I260" i="14"/>
  <c r="H260" i="14"/>
  <c r="G260" i="14"/>
  <c r="F260" i="14"/>
  <c r="E260" i="14"/>
  <c r="D260" i="14"/>
  <c r="C260" i="14"/>
  <c r="B260" i="14"/>
  <c r="A260" i="14"/>
  <c r="U259" i="14"/>
  <c r="T259" i="14"/>
  <c r="S259" i="14"/>
  <c r="R259" i="14"/>
  <c r="Q259" i="14"/>
  <c r="P259" i="14"/>
  <c r="O259" i="14"/>
  <c r="N259" i="14"/>
  <c r="M259" i="14"/>
  <c r="L259" i="14"/>
  <c r="K259" i="14"/>
  <c r="J259" i="14"/>
  <c r="I259" i="14"/>
  <c r="G259" i="14"/>
  <c r="F259" i="14"/>
  <c r="E259" i="14"/>
  <c r="D259" i="14"/>
  <c r="C259" i="14"/>
  <c r="B259" i="14"/>
  <c r="A259" i="14"/>
  <c r="U258" i="14"/>
  <c r="T258" i="14"/>
  <c r="S258" i="14"/>
  <c r="R258" i="14"/>
  <c r="Q258" i="14"/>
  <c r="P258" i="14"/>
  <c r="O258" i="14"/>
  <c r="N258" i="14"/>
  <c r="M258" i="14"/>
  <c r="L258" i="14"/>
  <c r="K258" i="14"/>
  <c r="J258" i="14"/>
  <c r="I258" i="14"/>
  <c r="G258" i="14"/>
  <c r="F258" i="14"/>
  <c r="E258" i="14"/>
  <c r="D258" i="14"/>
  <c r="C258" i="14"/>
  <c r="B258" i="14"/>
  <c r="A258" i="14"/>
  <c r="U257" i="14"/>
  <c r="T257" i="14"/>
  <c r="S257" i="14"/>
  <c r="R257" i="14"/>
  <c r="Q257" i="14"/>
  <c r="P257" i="14"/>
  <c r="O257" i="14"/>
  <c r="N257" i="14"/>
  <c r="M257" i="14"/>
  <c r="L257" i="14"/>
  <c r="K257" i="14"/>
  <c r="J257" i="14"/>
  <c r="I257" i="14"/>
  <c r="H257" i="14"/>
  <c r="G257" i="14"/>
  <c r="F257" i="14"/>
  <c r="E257" i="14"/>
  <c r="D257" i="14"/>
  <c r="C257" i="14"/>
  <c r="B257" i="14"/>
  <c r="A257" i="14"/>
  <c r="U256" i="14"/>
  <c r="T256" i="14"/>
  <c r="S256" i="14"/>
  <c r="R256" i="14"/>
  <c r="Q256" i="14"/>
  <c r="P256" i="14"/>
  <c r="O256" i="14"/>
  <c r="N256" i="14"/>
  <c r="M256" i="14"/>
  <c r="L256" i="14"/>
  <c r="K256" i="14"/>
  <c r="J256" i="14"/>
  <c r="I256" i="14"/>
  <c r="H256" i="14"/>
  <c r="G256" i="14"/>
  <c r="F256" i="14"/>
  <c r="E256" i="14"/>
  <c r="D256" i="14"/>
  <c r="C256" i="14"/>
  <c r="B256" i="14"/>
  <c r="A256" i="14"/>
  <c r="U255" i="14"/>
  <c r="T255" i="14"/>
  <c r="S255" i="14"/>
  <c r="R255" i="14"/>
  <c r="Q255" i="14"/>
  <c r="P255" i="14"/>
  <c r="O255" i="14"/>
  <c r="N255" i="14"/>
  <c r="M255" i="14"/>
  <c r="L255" i="14"/>
  <c r="K255" i="14"/>
  <c r="J255" i="14"/>
  <c r="I255" i="14"/>
  <c r="H255" i="14"/>
  <c r="G255" i="14"/>
  <c r="F255" i="14"/>
  <c r="E255" i="14"/>
  <c r="D255" i="14"/>
  <c r="C255" i="14"/>
  <c r="B255" i="14"/>
  <c r="A255" i="14"/>
  <c r="U254" i="14"/>
  <c r="T254" i="14"/>
  <c r="S254" i="14"/>
  <c r="R254" i="14"/>
  <c r="Q254" i="14"/>
  <c r="P254" i="14"/>
  <c r="O254" i="14"/>
  <c r="N254" i="14"/>
  <c r="M254" i="14"/>
  <c r="L254" i="14"/>
  <c r="K254" i="14"/>
  <c r="J254" i="14"/>
  <c r="I254" i="14"/>
  <c r="H254" i="14"/>
  <c r="G254" i="14"/>
  <c r="F254" i="14"/>
  <c r="E254" i="14"/>
  <c r="D254" i="14"/>
  <c r="C254" i="14"/>
  <c r="B254" i="14"/>
  <c r="A254" i="14"/>
  <c r="U253" i="14"/>
  <c r="T253" i="14"/>
  <c r="S253" i="14"/>
  <c r="R253" i="14"/>
  <c r="Q253" i="14"/>
  <c r="P253" i="14"/>
  <c r="O253" i="14"/>
  <c r="N253" i="14"/>
  <c r="M253" i="14"/>
  <c r="L253" i="14"/>
  <c r="K253" i="14"/>
  <c r="J253" i="14"/>
  <c r="I253" i="14"/>
  <c r="H253" i="14"/>
  <c r="G253" i="14"/>
  <c r="F253" i="14"/>
  <c r="E253" i="14"/>
  <c r="D253" i="14"/>
  <c r="C253" i="14"/>
  <c r="B253" i="14"/>
  <c r="A253" i="14"/>
  <c r="U252" i="14"/>
  <c r="T252" i="14"/>
  <c r="S252" i="14"/>
  <c r="R252" i="14"/>
  <c r="Q252" i="14"/>
  <c r="P252" i="14"/>
  <c r="O252" i="14"/>
  <c r="N252" i="14"/>
  <c r="M252" i="14"/>
  <c r="K252" i="14"/>
  <c r="J252" i="14"/>
  <c r="I252" i="14"/>
  <c r="G252" i="14"/>
  <c r="F252" i="14"/>
  <c r="E252" i="14"/>
  <c r="D252" i="14"/>
  <c r="C252" i="14"/>
  <c r="B252" i="14"/>
  <c r="A252" i="14"/>
  <c r="U251" i="14"/>
  <c r="T251" i="14"/>
  <c r="S251" i="14"/>
  <c r="R251" i="14"/>
  <c r="Q251" i="14"/>
  <c r="P251" i="14"/>
  <c r="O251" i="14"/>
  <c r="N251" i="14"/>
  <c r="M251" i="14"/>
  <c r="L251" i="14"/>
  <c r="K251" i="14"/>
  <c r="J251" i="14"/>
  <c r="I251" i="14"/>
  <c r="H251" i="14"/>
  <c r="G251" i="14"/>
  <c r="F251" i="14"/>
  <c r="E251" i="14"/>
  <c r="D251" i="14"/>
  <c r="C251" i="14"/>
  <c r="B251" i="14"/>
  <c r="A251" i="14"/>
  <c r="U250" i="14"/>
  <c r="T250" i="14"/>
  <c r="S250" i="14"/>
  <c r="R250" i="14"/>
  <c r="Q250" i="14"/>
  <c r="P250" i="14"/>
  <c r="O250" i="14"/>
  <c r="N250" i="14"/>
  <c r="M250" i="14"/>
  <c r="L250" i="14"/>
  <c r="K250" i="14"/>
  <c r="J250" i="14"/>
  <c r="I250" i="14"/>
  <c r="H250" i="14"/>
  <c r="G250" i="14"/>
  <c r="F250" i="14"/>
  <c r="E250" i="14"/>
  <c r="D250" i="14"/>
  <c r="C250" i="14"/>
  <c r="B250" i="14"/>
  <c r="A250" i="14"/>
  <c r="U249" i="14"/>
  <c r="T249" i="14"/>
  <c r="S249" i="14"/>
  <c r="R249" i="14"/>
  <c r="Q249" i="14"/>
  <c r="P249" i="14"/>
  <c r="O249" i="14"/>
  <c r="N249" i="14"/>
  <c r="M249" i="14"/>
  <c r="L249" i="14"/>
  <c r="K249" i="14"/>
  <c r="J249" i="14"/>
  <c r="I249" i="14"/>
  <c r="H249" i="14"/>
  <c r="G249" i="14"/>
  <c r="F249" i="14"/>
  <c r="E249" i="14"/>
  <c r="D249" i="14"/>
  <c r="C249" i="14"/>
  <c r="B249" i="14"/>
  <c r="A249" i="14"/>
  <c r="U248" i="14"/>
  <c r="T248" i="14"/>
  <c r="S248" i="14"/>
  <c r="R248" i="14"/>
  <c r="Q248" i="14"/>
  <c r="P248" i="14"/>
  <c r="O248" i="14"/>
  <c r="N248" i="14"/>
  <c r="L248" i="14"/>
  <c r="K248" i="14"/>
  <c r="J248" i="14"/>
  <c r="I248" i="14"/>
  <c r="G248" i="14"/>
  <c r="F248" i="14"/>
  <c r="E248" i="14"/>
  <c r="D248" i="14"/>
  <c r="C248" i="14"/>
  <c r="B248" i="14"/>
  <c r="A248" i="14"/>
  <c r="U247" i="14"/>
  <c r="T247" i="14"/>
  <c r="S247" i="14"/>
  <c r="R247" i="14"/>
  <c r="Q247" i="14"/>
  <c r="P247" i="14"/>
  <c r="O247" i="14"/>
  <c r="N247" i="14"/>
  <c r="M247" i="14"/>
  <c r="L247" i="14"/>
  <c r="K247" i="14"/>
  <c r="J247" i="14"/>
  <c r="I247" i="14"/>
  <c r="H247" i="14"/>
  <c r="G247" i="14"/>
  <c r="F247" i="14"/>
  <c r="E247" i="14"/>
  <c r="D247" i="14"/>
  <c r="C247" i="14"/>
  <c r="B247" i="14"/>
  <c r="A247" i="14"/>
  <c r="U246" i="14"/>
  <c r="T246" i="14"/>
  <c r="S246" i="14"/>
  <c r="R246" i="14"/>
  <c r="Q246" i="14"/>
  <c r="P246" i="14"/>
  <c r="O246" i="14"/>
  <c r="N246" i="14"/>
  <c r="M246" i="14"/>
  <c r="K246" i="14"/>
  <c r="J246" i="14"/>
  <c r="I246" i="14"/>
  <c r="G246" i="14"/>
  <c r="F246" i="14"/>
  <c r="E246" i="14"/>
  <c r="D246" i="14"/>
  <c r="C246" i="14"/>
  <c r="B246" i="14"/>
  <c r="A246" i="14"/>
  <c r="U245" i="14"/>
  <c r="T245" i="14"/>
  <c r="S245" i="14"/>
  <c r="R245" i="14"/>
  <c r="Q245" i="14"/>
  <c r="P245" i="14"/>
  <c r="O245" i="14"/>
  <c r="N245" i="14"/>
  <c r="M245" i="14"/>
  <c r="L245" i="14"/>
  <c r="K245" i="14"/>
  <c r="J245" i="14"/>
  <c r="I245" i="14"/>
  <c r="H245" i="14"/>
  <c r="G245" i="14"/>
  <c r="F245" i="14"/>
  <c r="E245" i="14"/>
  <c r="D245" i="14"/>
  <c r="C245" i="14"/>
  <c r="B245" i="14"/>
  <c r="A245" i="14"/>
  <c r="U244" i="14"/>
  <c r="T244" i="14"/>
  <c r="S244" i="14"/>
  <c r="R244" i="14"/>
  <c r="Q244" i="14"/>
  <c r="P244" i="14"/>
  <c r="O244" i="14"/>
  <c r="N244" i="14"/>
  <c r="M244" i="14"/>
  <c r="L244" i="14"/>
  <c r="K244" i="14"/>
  <c r="J244" i="14"/>
  <c r="I244" i="14"/>
  <c r="H244" i="14"/>
  <c r="G244" i="14"/>
  <c r="F244" i="14"/>
  <c r="E244" i="14"/>
  <c r="D244" i="14"/>
  <c r="C244" i="14"/>
  <c r="B244" i="14"/>
  <c r="A244" i="14"/>
  <c r="U243" i="14"/>
  <c r="T243" i="14"/>
  <c r="S243" i="14"/>
  <c r="R243" i="14"/>
  <c r="Q243" i="14"/>
  <c r="P243" i="14"/>
  <c r="O243" i="14"/>
  <c r="N243" i="14"/>
  <c r="L243" i="14"/>
  <c r="K243" i="14"/>
  <c r="J243" i="14"/>
  <c r="I243" i="14"/>
  <c r="G243" i="14"/>
  <c r="F243" i="14"/>
  <c r="E243" i="14"/>
  <c r="D243" i="14"/>
  <c r="C243" i="14"/>
  <c r="B243" i="14"/>
  <c r="A243" i="14"/>
  <c r="U242" i="14"/>
  <c r="T242" i="14"/>
  <c r="S242" i="14"/>
  <c r="R242" i="14"/>
  <c r="Q242" i="14"/>
  <c r="P242" i="14"/>
  <c r="O242" i="14"/>
  <c r="N242" i="14"/>
  <c r="M242" i="14"/>
  <c r="L242" i="14"/>
  <c r="K242" i="14"/>
  <c r="J242" i="14"/>
  <c r="I242" i="14"/>
  <c r="H242" i="14"/>
  <c r="G242" i="14"/>
  <c r="F242" i="14"/>
  <c r="E242" i="14"/>
  <c r="D242" i="14"/>
  <c r="C242" i="14"/>
  <c r="B242" i="14"/>
  <c r="A242" i="14"/>
  <c r="U241" i="14"/>
  <c r="T241" i="14"/>
  <c r="S241" i="14"/>
  <c r="R241" i="14"/>
  <c r="Q241" i="14"/>
  <c r="P241" i="14"/>
  <c r="O241" i="14"/>
  <c r="N241" i="14"/>
  <c r="M241" i="14"/>
  <c r="L241" i="14"/>
  <c r="K241" i="14"/>
  <c r="J241" i="14"/>
  <c r="I241" i="14"/>
  <c r="H241" i="14"/>
  <c r="G241" i="14"/>
  <c r="F241" i="14"/>
  <c r="E241" i="14"/>
  <c r="D241" i="14"/>
  <c r="C241" i="14"/>
  <c r="B241" i="14"/>
  <c r="A241" i="14"/>
  <c r="U240" i="14"/>
  <c r="T240" i="14"/>
  <c r="S240" i="14"/>
  <c r="R240" i="14"/>
  <c r="Q240" i="14"/>
  <c r="P240" i="14"/>
  <c r="O240" i="14"/>
  <c r="N240" i="14"/>
  <c r="M240" i="14"/>
  <c r="L240" i="14"/>
  <c r="K240" i="14"/>
  <c r="J240" i="14"/>
  <c r="I240" i="14"/>
  <c r="H240" i="14"/>
  <c r="G240" i="14"/>
  <c r="F240" i="14"/>
  <c r="E240" i="14"/>
  <c r="D240" i="14"/>
  <c r="C240" i="14"/>
  <c r="B240" i="14"/>
  <c r="A240" i="14"/>
  <c r="U239" i="14"/>
  <c r="T239" i="14"/>
  <c r="S239" i="14"/>
  <c r="R239" i="14"/>
  <c r="Q239" i="14"/>
  <c r="P239" i="14"/>
  <c r="O239" i="14"/>
  <c r="N239" i="14"/>
  <c r="M239" i="14"/>
  <c r="L239" i="14"/>
  <c r="K239" i="14"/>
  <c r="J239" i="14"/>
  <c r="I239" i="14"/>
  <c r="H239" i="14"/>
  <c r="G239" i="14"/>
  <c r="F239" i="14"/>
  <c r="E239" i="14"/>
  <c r="D239" i="14"/>
  <c r="C239" i="14"/>
  <c r="B239" i="14"/>
  <c r="A239" i="14"/>
  <c r="U238" i="14"/>
  <c r="T238" i="14"/>
  <c r="S238" i="14"/>
  <c r="R238" i="14"/>
  <c r="Q238" i="14"/>
  <c r="P238" i="14"/>
  <c r="O238" i="14"/>
  <c r="N238" i="14"/>
  <c r="M238" i="14"/>
  <c r="L238" i="14"/>
  <c r="K238" i="14"/>
  <c r="J238" i="14"/>
  <c r="I238" i="14"/>
  <c r="G238" i="14"/>
  <c r="F238" i="14"/>
  <c r="E238" i="14"/>
  <c r="D238" i="14"/>
  <c r="C238" i="14"/>
  <c r="B238" i="14"/>
  <c r="A238" i="14"/>
  <c r="U237" i="14"/>
  <c r="T237" i="14"/>
  <c r="S237" i="14"/>
  <c r="R237" i="14"/>
  <c r="Q237" i="14"/>
  <c r="P237" i="14"/>
  <c r="O237" i="14"/>
  <c r="N237" i="14"/>
  <c r="M237" i="14"/>
  <c r="L237" i="14"/>
  <c r="K237" i="14"/>
  <c r="J237" i="14"/>
  <c r="I237" i="14"/>
  <c r="H237" i="14"/>
  <c r="G237" i="14"/>
  <c r="F237" i="14"/>
  <c r="E237" i="14"/>
  <c r="D237" i="14"/>
  <c r="C237" i="14"/>
  <c r="B237" i="14"/>
  <c r="A237" i="14"/>
  <c r="U236" i="14"/>
  <c r="T236" i="14"/>
  <c r="S236" i="14"/>
  <c r="R236" i="14"/>
  <c r="Q236" i="14"/>
  <c r="P236" i="14"/>
  <c r="O236" i="14"/>
  <c r="N236" i="14"/>
  <c r="M236" i="14"/>
  <c r="L236" i="14"/>
  <c r="K236" i="14"/>
  <c r="J236" i="14"/>
  <c r="I236" i="14"/>
  <c r="H236" i="14"/>
  <c r="G236" i="14"/>
  <c r="F236" i="14"/>
  <c r="E236" i="14"/>
  <c r="D236" i="14"/>
  <c r="C236" i="14"/>
  <c r="B236" i="14"/>
  <c r="A236" i="14"/>
  <c r="U235" i="14"/>
  <c r="T235" i="14"/>
  <c r="S235" i="14"/>
  <c r="R235" i="14"/>
  <c r="Q235" i="14"/>
  <c r="P235" i="14"/>
  <c r="O235" i="14"/>
  <c r="N235" i="14"/>
  <c r="M235" i="14"/>
  <c r="L235" i="14"/>
  <c r="K235" i="14"/>
  <c r="J235" i="14"/>
  <c r="I235" i="14"/>
  <c r="H235" i="14"/>
  <c r="G235" i="14"/>
  <c r="F235" i="14"/>
  <c r="E235" i="14"/>
  <c r="D235" i="14"/>
  <c r="C235" i="14"/>
  <c r="B235" i="14"/>
  <c r="A235" i="14"/>
  <c r="U234" i="14"/>
  <c r="T234" i="14"/>
  <c r="S234" i="14"/>
  <c r="R234" i="14"/>
  <c r="Q234" i="14"/>
  <c r="P234" i="14"/>
  <c r="O234" i="14"/>
  <c r="N234" i="14"/>
  <c r="M234" i="14"/>
  <c r="L234" i="14"/>
  <c r="K234" i="14"/>
  <c r="J234" i="14"/>
  <c r="I234" i="14"/>
  <c r="H234" i="14"/>
  <c r="G234" i="14"/>
  <c r="F234" i="14"/>
  <c r="E234" i="14"/>
  <c r="D234" i="14"/>
  <c r="C234" i="14"/>
  <c r="B234" i="14"/>
  <c r="A234" i="14"/>
  <c r="U233" i="14"/>
  <c r="T233" i="14"/>
  <c r="S233" i="14"/>
  <c r="R233" i="14"/>
  <c r="Q233" i="14"/>
  <c r="P233" i="14"/>
  <c r="O233" i="14"/>
  <c r="N233" i="14"/>
  <c r="L233" i="14"/>
  <c r="K233" i="14"/>
  <c r="J233" i="14"/>
  <c r="I233" i="14"/>
  <c r="G233" i="14"/>
  <c r="F233" i="14"/>
  <c r="E233" i="14"/>
  <c r="D233" i="14"/>
  <c r="C233" i="14"/>
  <c r="B233" i="14"/>
  <c r="A233" i="14"/>
  <c r="U232" i="14"/>
  <c r="T232" i="14"/>
  <c r="S232" i="14"/>
  <c r="R232" i="14"/>
  <c r="Q232" i="14"/>
  <c r="P232" i="14"/>
  <c r="O232" i="14"/>
  <c r="N232" i="14"/>
  <c r="M232" i="14"/>
  <c r="L232" i="14"/>
  <c r="K232" i="14"/>
  <c r="J232" i="14"/>
  <c r="I232" i="14"/>
  <c r="H232" i="14"/>
  <c r="G232" i="14"/>
  <c r="F232" i="14"/>
  <c r="E232" i="14"/>
  <c r="D232" i="14"/>
  <c r="C232" i="14"/>
  <c r="B232" i="14"/>
  <c r="A232" i="14"/>
  <c r="U231" i="14"/>
  <c r="T231" i="14"/>
  <c r="S231" i="14"/>
  <c r="R231" i="14"/>
  <c r="Q231" i="14"/>
  <c r="P231" i="14"/>
  <c r="O231" i="14"/>
  <c r="N231" i="14"/>
  <c r="M231" i="14"/>
  <c r="L231" i="14"/>
  <c r="K231" i="14"/>
  <c r="J231" i="14"/>
  <c r="I231" i="14"/>
  <c r="H231" i="14"/>
  <c r="G231" i="14"/>
  <c r="F231" i="14"/>
  <c r="E231" i="14"/>
  <c r="D231" i="14"/>
  <c r="C231" i="14"/>
  <c r="B231" i="14"/>
  <c r="A231" i="14"/>
  <c r="U230" i="14"/>
  <c r="T230" i="14"/>
  <c r="S230" i="14"/>
  <c r="R230" i="14"/>
  <c r="Q230" i="14"/>
  <c r="P230" i="14"/>
  <c r="O230" i="14"/>
  <c r="N230" i="14"/>
  <c r="M230" i="14"/>
  <c r="L230" i="14"/>
  <c r="K230" i="14"/>
  <c r="J230" i="14"/>
  <c r="I230" i="14"/>
  <c r="H230" i="14"/>
  <c r="G230" i="14"/>
  <c r="F230" i="14"/>
  <c r="E230" i="14"/>
  <c r="D230" i="14"/>
  <c r="C230" i="14"/>
  <c r="B230" i="14"/>
  <c r="A230" i="14"/>
  <c r="U229" i="14"/>
  <c r="T229" i="14"/>
  <c r="S229" i="14"/>
  <c r="R229" i="14"/>
  <c r="Q229" i="14"/>
  <c r="P229" i="14"/>
  <c r="O229" i="14"/>
  <c r="N229" i="14"/>
  <c r="M229" i="14"/>
  <c r="L229" i="14"/>
  <c r="K229" i="14"/>
  <c r="J229" i="14"/>
  <c r="I229" i="14"/>
  <c r="H229" i="14"/>
  <c r="G229" i="14"/>
  <c r="F229" i="14"/>
  <c r="E229" i="14"/>
  <c r="D229" i="14"/>
  <c r="C229" i="14"/>
  <c r="B229" i="14"/>
  <c r="A229" i="14"/>
  <c r="U228" i="14"/>
  <c r="T228" i="14"/>
  <c r="S228" i="14"/>
  <c r="R228" i="14"/>
  <c r="Q228" i="14"/>
  <c r="P228" i="14"/>
  <c r="O228" i="14"/>
  <c r="N228" i="14"/>
  <c r="M228" i="14"/>
  <c r="L228" i="14"/>
  <c r="K228" i="14"/>
  <c r="J228" i="14"/>
  <c r="I228" i="14"/>
  <c r="H228" i="14"/>
  <c r="G228" i="14"/>
  <c r="F228" i="14"/>
  <c r="E228" i="14"/>
  <c r="D228" i="14"/>
  <c r="C228" i="14"/>
  <c r="B228" i="14"/>
  <c r="A228" i="14"/>
  <c r="U227" i="14"/>
  <c r="T227" i="14"/>
  <c r="S227" i="14"/>
  <c r="R227" i="14"/>
  <c r="Q227" i="14"/>
  <c r="P227" i="14"/>
  <c r="O227" i="14"/>
  <c r="N227" i="14"/>
  <c r="M227" i="14"/>
  <c r="L227" i="14"/>
  <c r="K227" i="14"/>
  <c r="J227" i="14"/>
  <c r="I227" i="14"/>
  <c r="H227" i="14"/>
  <c r="G227" i="14"/>
  <c r="F227" i="14"/>
  <c r="E227" i="14"/>
  <c r="D227" i="14"/>
  <c r="C227" i="14"/>
  <c r="B227" i="14"/>
  <c r="A227" i="14"/>
  <c r="U226" i="14"/>
  <c r="T226" i="14"/>
  <c r="S226" i="14"/>
  <c r="R226" i="14"/>
  <c r="Q226" i="14"/>
  <c r="P226" i="14"/>
  <c r="O226" i="14"/>
  <c r="N226" i="14"/>
  <c r="M226" i="14"/>
  <c r="L226" i="14"/>
  <c r="K226" i="14"/>
  <c r="J226" i="14"/>
  <c r="I226" i="14"/>
  <c r="H226" i="14"/>
  <c r="G226" i="14"/>
  <c r="F226" i="14"/>
  <c r="E226" i="14"/>
  <c r="D226" i="14"/>
  <c r="C226" i="14"/>
  <c r="B226" i="14"/>
  <c r="A226" i="14"/>
  <c r="U225" i="14"/>
  <c r="T225" i="14"/>
  <c r="S225" i="14"/>
  <c r="R225" i="14"/>
  <c r="Q225" i="14"/>
  <c r="P225" i="14"/>
  <c r="O225" i="14"/>
  <c r="N225" i="14"/>
  <c r="M225" i="14"/>
  <c r="L225" i="14"/>
  <c r="K225" i="14"/>
  <c r="J225" i="14"/>
  <c r="I225" i="14"/>
  <c r="H225" i="14"/>
  <c r="G225" i="14"/>
  <c r="F225" i="14"/>
  <c r="E225" i="14"/>
  <c r="D225" i="14"/>
  <c r="C225" i="14"/>
  <c r="B225" i="14"/>
  <c r="A225" i="14"/>
  <c r="U224" i="14"/>
  <c r="T224" i="14"/>
  <c r="S224" i="14"/>
  <c r="R224" i="14"/>
  <c r="Q224" i="14"/>
  <c r="P224" i="14"/>
  <c r="O224" i="14"/>
  <c r="N224" i="14"/>
  <c r="M224" i="14"/>
  <c r="K224" i="14"/>
  <c r="J224" i="14"/>
  <c r="I224" i="14"/>
  <c r="G224" i="14"/>
  <c r="F224" i="14"/>
  <c r="E224" i="14"/>
  <c r="D224" i="14"/>
  <c r="C224" i="14"/>
  <c r="B224" i="14"/>
  <c r="A224" i="14"/>
  <c r="U223" i="14"/>
  <c r="T223" i="14"/>
  <c r="S223" i="14"/>
  <c r="R223" i="14"/>
  <c r="Q223" i="14"/>
  <c r="P223" i="14"/>
  <c r="O223" i="14"/>
  <c r="N223" i="14"/>
  <c r="M223" i="14"/>
  <c r="L223" i="14"/>
  <c r="K223" i="14"/>
  <c r="J223" i="14"/>
  <c r="I223" i="14"/>
  <c r="H223" i="14"/>
  <c r="G223" i="14"/>
  <c r="F223" i="14"/>
  <c r="E223" i="14"/>
  <c r="D223" i="14"/>
  <c r="C223" i="14"/>
  <c r="B223" i="14"/>
  <c r="A223" i="14"/>
  <c r="U222" i="14"/>
  <c r="T222" i="14"/>
  <c r="S222" i="14"/>
  <c r="R222" i="14"/>
  <c r="Q222" i="14"/>
  <c r="P222" i="14"/>
  <c r="O222" i="14"/>
  <c r="N222" i="14"/>
  <c r="M222" i="14"/>
  <c r="L222" i="14"/>
  <c r="K222" i="14"/>
  <c r="J222" i="14"/>
  <c r="I222" i="14"/>
  <c r="H222" i="14"/>
  <c r="G222" i="14"/>
  <c r="F222" i="14"/>
  <c r="E222" i="14"/>
  <c r="D222" i="14"/>
  <c r="C222" i="14"/>
  <c r="B222" i="14"/>
  <c r="A222" i="14"/>
  <c r="U221" i="14"/>
  <c r="T221" i="14"/>
  <c r="S221" i="14"/>
  <c r="R221" i="14"/>
  <c r="Q221" i="14"/>
  <c r="P221" i="14"/>
  <c r="O221" i="14"/>
  <c r="N221" i="14"/>
  <c r="M221" i="14"/>
  <c r="L221" i="14"/>
  <c r="K221" i="14"/>
  <c r="J221" i="14"/>
  <c r="I221" i="14"/>
  <c r="H221" i="14"/>
  <c r="G221" i="14"/>
  <c r="F221" i="14"/>
  <c r="E221" i="14"/>
  <c r="D221" i="14"/>
  <c r="C221" i="14"/>
  <c r="B221" i="14"/>
  <c r="A221" i="14"/>
  <c r="U220" i="14"/>
  <c r="T220" i="14"/>
  <c r="S220" i="14"/>
  <c r="R220" i="14"/>
  <c r="Q220" i="14"/>
  <c r="P220" i="14"/>
  <c r="O220" i="14"/>
  <c r="N220" i="14"/>
  <c r="M220" i="14"/>
  <c r="L220" i="14"/>
  <c r="K220" i="14"/>
  <c r="J220" i="14"/>
  <c r="I220" i="14"/>
  <c r="G220" i="14"/>
  <c r="F220" i="14"/>
  <c r="E220" i="14"/>
  <c r="D220" i="14"/>
  <c r="C220" i="14"/>
  <c r="B220" i="14"/>
  <c r="A220" i="14"/>
  <c r="U219" i="14"/>
  <c r="T219" i="14"/>
  <c r="S219" i="14"/>
  <c r="R219" i="14"/>
  <c r="Q219" i="14"/>
  <c r="P219" i="14"/>
  <c r="O219" i="14"/>
  <c r="N219" i="14"/>
  <c r="M219" i="14"/>
  <c r="L219" i="14"/>
  <c r="K219" i="14"/>
  <c r="J219" i="14"/>
  <c r="I219" i="14"/>
  <c r="H219" i="14"/>
  <c r="G219" i="14"/>
  <c r="F219" i="14"/>
  <c r="E219" i="14"/>
  <c r="D219" i="14"/>
  <c r="C219" i="14"/>
  <c r="B219" i="14"/>
  <c r="A219" i="14"/>
  <c r="U218" i="14"/>
  <c r="T218" i="14"/>
  <c r="S218" i="14"/>
  <c r="R218" i="14"/>
  <c r="Q218" i="14"/>
  <c r="P218" i="14"/>
  <c r="O218" i="14"/>
  <c r="N218" i="14"/>
  <c r="M218" i="14"/>
  <c r="L218" i="14"/>
  <c r="K218" i="14"/>
  <c r="J218" i="14"/>
  <c r="I218" i="14"/>
  <c r="H218" i="14"/>
  <c r="G218" i="14"/>
  <c r="F218" i="14"/>
  <c r="E218" i="14"/>
  <c r="D218" i="14"/>
  <c r="C218" i="14"/>
  <c r="B218" i="14"/>
  <c r="A218" i="14"/>
  <c r="U217" i="14"/>
  <c r="T217" i="14"/>
  <c r="S217" i="14"/>
  <c r="R217" i="14"/>
  <c r="Q217" i="14"/>
  <c r="P217" i="14"/>
  <c r="O217" i="14"/>
  <c r="N217" i="14"/>
  <c r="M217" i="14"/>
  <c r="L217" i="14"/>
  <c r="K217" i="14"/>
  <c r="J217" i="14"/>
  <c r="I217" i="14"/>
  <c r="H217" i="14"/>
  <c r="G217" i="14"/>
  <c r="F217" i="14"/>
  <c r="E217" i="14"/>
  <c r="D217" i="14"/>
  <c r="C217" i="14"/>
  <c r="B217" i="14"/>
  <c r="A217" i="14"/>
  <c r="U216" i="14"/>
  <c r="T216" i="14"/>
  <c r="S216" i="14"/>
  <c r="R216" i="14"/>
  <c r="Q216" i="14"/>
  <c r="P216" i="14"/>
  <c r="O216" i="14"/>
  <c r="N216" i="14"/>
  <c r="M216" i="14"/>
  <c r="L216" i="14"/>
  <c r="K216" i="14"/>
  <c r="J216" i="14"/>
  <c r="I216" i="14"/>
  <c r="H216" i="14"/>
  <c r="G216" i="14"/>
  <c r="F216" i="14"/>
  <c r="E216" i="14"/>
  <c r="D216" i="14"/>
  <c r="C216" i="14"/>
  <c r="B216" i="14"/>
  <c r="A216" i="14"/>
  <c r="U215" i="14"/>
  <c r="T215" i="14"/>
  <c r="S215" i="14"/>
  <c r="R215" i="14"/>
  <c r="Q215" i="14"/>
  <c r="P215" i="14"/>
  <c r="O215" i="14"/>
  <c r="N215" i="14"/>
  <c r="M215" i="14"/>
  <c r="L215" i="14"/>
  <c r="K215" i="14"/>
  <c r="J215" i="14"/>
  <c r="I215" i="14"/>
  <c r="H215" i="14"/>
  <c r="G215" i="14"/>
  <c r="F215" i="14"/>
  <c r="E215" i="14"/>
  <c r="D215" i="14"/>
  <c r="C215" i="14"/>
  <c r="B215" i="14"/>
  <c r="A215" i="14"/>
  <c r="U214" i="14"/>
  <c r="T214" i="14"/>
  <c r="S214" i="14"/>
  <c r="R214" i="14"/>
  <c r="Q214" i="14"/>
  <c r="P214" i="14"/>
  <c r="O214" i="14"/>
  <c r="N214" i="14"/>
  <c r="M214" i="14"/>
  <c r="L214" i="14"/>
  <c r="K214" i="14"/>
  <c r="J214" i="14"/>
  <c r="I214" i="14"/>
  <c r="G214" i="14"/>
  <c r="F214" i="14"/>
  <c r="E214" i="14"/>
  <c r="D214" i="14"/>
  <c r="C214" i="14"/>
  <c r="B214" i="14"/>
  <c r="A214" i="14"/>
  <c r="U213" i="14"/>
  <c r="T213" i="14"/>
  <c r="S213" i="14"/>
  <c r="R213" i="14"/>
  <c r="Q213" i="14"/>
  <c r="P213" i="14"/>
  <c r="O213" i="14"/>
  <c r="N213" i="14"/>
  <c r="M213" i="14"/>
  <c r="L213" i="14"/>
  <c r="K213" i="14"/>
  <c r="J213" i="14"/>
  <c r="I213" i="14"/>
  <c r="H213" i="14"/>
  <c r="G213" i="14"/>
  <c r="F213" i="14"/>
  <c r="E213" i="14"/>
  <c r="D213" i="14"/>
  <c r="C213" i="14"/>
  <c r="B213" i="14"/>
  <c r="A213" i="14"/>
  <c r="U212" i="14"/>
  <c r="T212" i="14"/>
  <c r="S212" i="14"/>
  <c r="R212" i="14"/>
  <c r="Q212" i="14"/>
  <c r="P212" i="14"/>
  <c r="O212" i="14"/>
  <c r="N212" i="14"/>
  <c r="M212" i="14"/>
  <c r="L212" i="14"/>
  <c r="K212" i="14"/>
  <c r="J212" i="14"/>
  <c r="I212" i="14"/>
  <c r="H212" i="14"/>
  <c r="G212" i="14"/>
  <c r="F212" i="14"/>
  <c r="E212" i="14"/>
  <c r="D212" i="14"/>
  <c r="C212" i="14"/>
  <c r="B212" i="14"/>
  <c r="A212" i="14"/>
  <c r="U211" i="14"/>
  <c r="T211" i="14"/>
  <c r="S211" i="14"/>
  <c r="R211" i="14"/>
  <c r="Q211" i="14"/>
  <c r="P211" i="14"/>
  <c r="O211" i="14"/>
  <c r="N211" i="14"/>
  <c r="L211" i="14"/>
  <c r="K211" i="14"/>
  <c r="J211" i="14"/>
  <c r="I211" i="14"/>
  <c r="G211" i="14"/>
  <c r="F211" i="14"/>
  <c r="E211" i="14"/>
  <c r="D211" i="14"/>
  <c r="C211" i="14"/>
  <c r="B211" i="14"/>
  <c r="A211" i="14"/>
  <c r="U210" i="14"/>
  <c r="T210" i="14"/>
  <c r="S210" i="14"/>
  <c r="R210" i="14"/>
  <c r="Q210" i="14"/>
  <c r="P210" i="14"/>
  <c r="O210" i="14"/>
  <c r="N210" i="14"/>
  <c r="M210" i="14"/>
  <c r="L210" i="14"/>
  <c r="K210" i="14"/>
  <c r="J210" i="14"/>
  <c r="I210" i="14"/>
  <c r="H210" i="14"/>
  <c r="G210" i="14"/>
  <c r="F210" i="14"/>
  <c r="E210" i="14"/>
  <c r="D210" i="14"/>
  <c r="C210" i="14"/>
  <c r="B210" i="14"/>
  <c r="A210" i="14"/>
  <c r="U209" i="14"/>
  <c r="T209" i="14"/>
  <c r="S209" i="14"/>
  <c r="R209" i="14"/>
  <c r="Q209" i="14"/>
  <c r="P209" i="14"/>
  <c r="O209" i="14"/>
  <c r="N209" i="14"/>
  <c r="M209" i="14"/>
  <c r="L209" i="14"/>
  <c r="K209" i="14"/>
  <c r="J209" i="14"/>
  <c r="I209" i="14"/>
  <c r="H209" i="14"/>
  <c r="G209" i="14"/>
  <c r="F209" i="14"/>
  <c r="E209" i="14"/>
  <c r="D209" i="14"/>
  <c r="C209" i="14"/>
  <c r="B209" i="14"/>
  <c r="A209" i="14"/>
  <c r="U208" i="14"/>
  <c r="T208" i="14"/>
  <c r="S208" i="14"/>
  <c r="R208" i="14"/>
  <c r="Q208" i="14"/>
  <c r="P208" i="14"/>
  <c r="O208" i="14"/>
  <c r="N208" i="14"/>
  <c r="M208" i="14"/>
  <c r="K208" i="14"/>
  <c r="J208" i="14"/>
  <c r="I208" i="14"/>
  <c r="G208" i="14"/>
  <c r="F208" i="14"/>
  <c r="E208" i="14"/>
  <c r="D208" i="14"/>
  <c r="C208" i="14"/>
  <c r="B208" i="14"/>
  <c r="A208" i="14"/>
  <c r="U207" i="14"/>
  <c r="T207" i="14"/>
  <c r="S207" i="14"/>
  <c r="R207" i="14"/>
  <c r="Q207" i="14"/>
  <c r="P207" i="14"/>
  <c r="O207" i="14"/>
  <c r="N207" i="14"/>
  <c r="L207" i="14"/>
  <c r="K207" i="14"/>
  <c r="J207" i="14"/>
  <c r="I207" i="14"/>
  <c r="G207" i="14"/>
  <c r="F207" i="14"/>
  <c r="E207" i="14"/>
  <c r="D207" i="14"/>
  <c r="C207" i="14"/>
  <c r="B207" i="14"/>
  <c r="A207" i="14"/>
  <c r="U206" i="14"/>
  <c r="T206" i="14"/>
  <c r="S206" i="14"/>
  <c r="R206" i="14"/>
  <c r="Q206" i="14"/>
  <c r="P206" i="14"/>
  <c r="O206" i="14"/>
  <c r="N206" i="14"/>
  <c r="M206" i="14"/>
  <c r="L206" i="14"/>
  <c r="K206" i="14"/>
  <c r="J206" i="14"/>
  <c r="I206" i="14"/>
  <c r="H206" i="14"/>
  <c r="G206" i="14"/>
  <c r="F206" i="14"/>
  <c r="E206" i="14"/>
  <c r="D206" i="14"/>
  <c r="C206" i="14"/>
  <c r="B206" i="14"/>
  <c r="A206" i="14"/>
  <c r="U205" i="14"/>
  <c r="T205" i="14"/>
  <c r="S205" i="14"/>
  <c r="R205" i="14"/>
  <c r="Q205" i="14"/>
  <c r="P205" i="14"/>
  <c r="O205" i="14"/>
  <c r="N205" i="14"/>
  <c r="M205" i="14"/>
  <c r="L205" i="14"/>
  <c r="K205" i="14"/>
  <c r="J205" i="14"/>
  <c r="I205" i="14"/>
  <c r="H205" i="14"/>
  <c r="G205" i="14"/>
  <c r="F205" i="14"/>
  <c r="E205" i="14"/>
  <c r="D205" i="14"/>
  <c r="C205" i="14"/>
  <c r="B205" i="14"/>
  <c r="A205" i="14"/>
  <c r="U204" i="14"/>
  <c r="T204" i="14"/>
  <c r="S204" i="14"/>
  <c r="R204" i="14"/>
  <c r="Q204" i="14"/>
  <c r="P204" i="14"/>
  <c r="O204" i="14"/>
  <c r="N204" i="14"/>
  <c r="M204" i="14"/>
  <c r="L204" i="14"/>
  <c r="K204" i="14"/>
  <c r="J204" i="14"/>
  <c r="I204" i="14"/>
  <c r="H204" i="14"/>
  <c r="G204" i="14"/>
  <c r="F204" i="14"/>
  <c r="E204" i="14"/>
  <c r="D204" i="14"/>
  <c r="C204" i="14"/>
  <c r="B204" i="14"/>
  <c r="A204" i="14"/>
  <c r="U203" i="14"/>
  <c r="T203" i="14"/>
  <c r="S203" i="14"/>
  <c r="R203" i="14"/>
  <c r="Q203" i="14"/>
  <c r="P203" i="14"/>
  <c r="O203" i="14"/>
  <c r="N203" i="14"/>
  <c r="M203" i="14"/>
  <c r="L203" i="14"/>
  <c r="K203" i="14"/>
  <c r="J203" i="14"/>
  <c r="I203" i="14"/>
  <c r="H203" i="14"/>
  <c r="G203" i="14"/>
  <c r="F203" i="14"/>
  <c r="E203" i="14"/>
  <c r="D203" i="14"/>
  <c r="C203" i="14"/>
  <c r="B203" i="14"/>
  <c r="A203" i="14"/>
  <c r="U202" i="14"/>
  <c r="T202" i="14"/>
  <c r="S202" i="14"/>
  <c r="R202" i="14"/>
  <c r="Q202" i="14"/>
  <c r="P202" i="14"/>
  <c r="O202" i="14"/>
  <c r="N202" i="14"/>
  <c r="M202" i="14"/>
  <c r="L202" i="14"/>
  <c r="K202" i="14"/>
  <c r="J202" i="14"/>
  <c r="I202" i="14"/>
  <c r="H202" i="14"/>
  <c r="G202" i="14"/>
  <c r="F202" i="14"/>
  <c r="E202" i="14"/>
  <c r="D202" i="14"/>
  <c r="C202" i="14"/>
  <c r="B202" i="14"/>
  <c r="A202" i="14"/>
  <c r="U201" i="14"/>
  <c r="T201" i="14"/>
  <c r="S201" i="14"/>
  <c r="R201" i="14"/>
  <c r="Q201" i="14"/>
  <c r="P201" i="14"/>
  <c r="O201" i="14"/>
  <c r="N201" i="14"/>
  <c r="M201" i="14"/>
  <c r="L201" i="14"/>
  <c r="K201" i="14"/>
  <c r="J201" i="14"/>
  <c r="I201" i="14"/>
  <c r="H201" i="14"/>
  <c r="G201" i="14"/>
  <c r="F201" i="14"/>
  <c r="E201" i="14"/>
  <c r="D201" i="14"/>
  <c r="C201" i="14"/>
  <c r="B201" i="14"/>
  <c r="A201" i="14"/>
  <c r="U200" i="14"/>
  <c r="T200" i="14"/>
  <c r="S200" i="14"/>
  <c r="R200" i="14"/>
  <c r="Q200" i="14"/>
  <c r="P200" i="14"/>
  <c r="O200" i="14"/>
  <c r="N200" i="14"/>
  <c r="L200" i="14"/>
  <c r="K200" i="14"/>
  <c r="J200" i="14"/>
  <c r="I200" i="14"/>
  <c r="G200" i="14"/>
  <c r="F200" i="14"/>
  <c r="E200" i="14"/>
  <c r="D200" i="14"/>
  <c r="C200" i="14"/>
  <c r="B200" i="14"/>
  <c r="A200" i="14"/>
  <c r="U199" i="14"/>
  <c r="T199" i="14"/>
  <c r="S199" i="14"/>
  <c r="R199" i="14"/>
  <c r="Q199" i="14"/>
  <c r="P199" i="14"/>
  <c r="O199" i="14"/>
  <c r="N199" i="14"/>
  <c r="M199" i="14"/>
  <c r="L199" i="14"/>
  <c r="K199" i="14"/>
  <c r="J199" i="14"/>
  <c r="I199" i="14"/>
  <c r="H199" i="14"/>
  <c r="G199" i="14"/>
  <c r="F199" i="14"/>
  <c r="E199" i="14"/>
  <c r="D199" i="14"/>
  <c r="C199" i="14"/>
  <c r="B199" i="14"/>
  <c r="A199" i="14"/>
  <c r="U198" i="14"/>
  <c r="T198" i="14"/>
  <c r="S198" i="14"/>
  <c r="R198" i="14"/>
  <c r="Q198" i="14"/>
  <c r="P198" i="14"/>
  <c r="O198" i="14"/>
  <c r="N198" i="14"/>
  <c r="M198" i="14"/>
  <c r="L198" i="14"/>
  <c r="K198" i="14"/>
  <c r="J198" i="14"/>
  <c r="I198" i="14"/>
  <c r="H198" i="14"/>
  <c r="G198" i="14"/>
  <c r="F198" i="14"/>
  <c r="E198" i="14"/>
  <c r="D198" i="14"/>
  <c r="C198" i="14"/>
  <c r="B198" i="14"/>
  <c r="A198" i="14"/>
  <c r="U197" i="14"/>
  <c r="T197" i="14"/>
  <c r="S197" i="14"/>
  <c r="R197" i="14"/>
  <c r="Q197" i="14"/>
  <c r="P197" i="14"/>
  <c r="O197" i="14"/>
  <c r="N197" i="14"/>
  <c r="M197" i="14"/>
  <c r="L197" i="14"/>
  <c r="K197" i="14"/>
  <c r="J197" i="14"/>
  <c r="I197" i="14"/>
  <c r="H197" i="14"/>
  <c r="G197" i="14"/>
  <c r="F197" i="14"/>
  <c r="E197" i="14"/>
  <c r="D197" i="14"/>
  <c r="C197" i="14"/>
  <c r="B197" i="14"/>
  <c r="A197" i="14"/>
  <c r="U196" i="14"/>
  <c r="T196" i="14"/>
  <c r="S196" i="14"/>
  <c r="R196" i="14"/>
  <c r="Q196" i="14"/>
  <c r="P196" i="14"/>
  <c r="O196" i="14"/>
  <c r="N196" i="14"/>
  <c r="M196" i="14"/>
  <c r="L196" i="14"/>
  <c r="K196" i="14"/>
  <c r="J196" i="14"/>
  <c r="I196" i="14"/>
  <c r="H196" i="14"/>
  <c r="G196" i="14"/>
  <c r="F196" i="14"/>
  <c r="E196" i="14"/>
  <c r="D196" i="14"/>
  <c r="C196" i="14"/>
  <c r="B196" i="14"/>
  <c r="A196" i="14"/>
  <c r="U195" i="14"/>
  <c r="T195" i="14"/>
  <c r="S195" i="14"/>
  <c r="R195" i="14"/>
  <c r="Q195" i="14"/>
  <c r="P195" i="14"/>
  <c r="O195" i="14"/>
  <c r="N195" i="14"/>
  <c r="M195" i="14"/>
  <c r="L195" i="14"/>
  <c r="K195" i="14"/>
  <c r="J195" i="14"/>
  <c r="I195" i="14"/>
  <c r="H195" i="14"/>
  <c r="G195" i="14"/>
  <c r="F195" i="14"/>
  <c r="E195" i="14"/>
  <c r="D195" i="14"/>
  <c r="C195" i="14"/>
  <c r="B195" i="14"/>
  <c r="A195" i="14"/>
  <c r="U194" i="14"/>
  <c r="T194" i="14"/>
  <c r="S194" i="14"/>
  <c r="R194" i="14"/>
  <c r="Q194" i="14"/>
  <c r="P194" i="14"/>
  <c r="O194" i="14"/>
  <c r="N194" i="14"/>
  <c r="M194" i="14"/>
  <c r="L194" i="14"/>
  <c r="K194" i="14"/>
  <c r="J194" i="14"/>
  <c r="I194" i="14"/>
  <c r="G194" i="14"/>
  <c r="F194" i="14"/>
  <c r="E194" i="14"/>
  <c r="D194" i="14"/>
  <c r="C194" i="14"/>
  <c r="B194" i="14"/>
  <c r="A194" i="14"/>
  <c r="U193" i="14"/>
  <c r="T193" i="14"/>
  <c r="S193" i="14"/>
  <c r="R193" i="14"/>
  <c r="Q193" i="14"/>
  <c r="P193" i="14"/>
  <c r="O193" i="14"/>
  <c r="N193" i="14"/>
  <c r="M193" i="14"/>
  <c r="L193" i="14"/>
  <c r="K193" i="14"/>
  <c r="J193" i="14"/>
  <c r="I193" i="14"/>
  <c r="H193" i="14"/>
  <c r="G193" i="14"/>
  <c r="F193" i="14"/>
  <c r="E193" i="14"/>
  <c r="D193" i="14"/>
  <c r="C193" i="14"/>
  <c r="B193" i="14"/>
  <c r="A193" i="14"/>
  <c r="U192" i="14"/>
  <c r="T192" i="14"/>
  <c r="S192" i="14"/>
  <c r="R192" i="14"/>
  <c r="Q192" i="14"/>
  <c r="P192" i="14"/>
  <c r="O192" i="14"/>
  <c r="N192" i="14"/>
  <c r="M192" i="14"/>
  <c r="L192" i="14"/>
  <c r="K192" i="14"/>
  <c r="J192" i="14"/>
  <c r="I192" i="14"/>
  <c r="H192" i="14"/>
  <c r="G192" i="14"/>
  <c r="F192" i="14"/>
  <c r="E192" i="14"/>
  <c r="D192" i="14"/>
  <c r="C192" i="14"/>
  <c r="B192" i="14"/>
  <c r="A192" i="14"/>
  <c r="U191" i="14"/>
  <c r="T191" i="14"/>
  <c r="S191" i="14"/>
  <c r="R191" i="14"/>
  <c r="Q191" i="14"/>
  <c r="P191" i="14"/>
  <c r="O191" i="14"/>
  <c r="N191" i="14"/>
  <c r="M191" i="14"/>
  <c r="L191" i="14"/>
  <c r="K191" i="14"/>
  <c r="J191" i="14"/>
  <c r="I191" i="14"/>
  <c r="H191" i="14"/>
  <c r="G191" i="14"/>
  <c r="F191" i="14"/>
  <c r="E191" i="14"/>
  <c r="D191" i="14"/>
  <c r="C191" i="14"/>
  <c r="B191" i="14"/>
  <c r="A191" i="14"/>
  <c r="U190" i="14"/>
  <c r="T190" i="14"/>
  <c r="S190" i="14"/>
  <c r="R190" i="14"/>
  <c r="Q190" i="14"/>
  <c r="P190" i="14"/>
  <c r="O190" i="14"/>
  <c r="N190" i="14"/>
  <c r="M190" i="14"/>
  <c r="K190" i="14"/>
  <c r="J190" i="14"/>
  <c r="I190" i="14"/>
  <c r="G190" i="14"/>
  <c r="F190" i="14"/>
  <c r="E190" i="14"/>
  <c r="D190" i="14"/>
  <c r="C190" i="14"/>
  <c r="B190" i="14"/>
  <c r="A190" i="14"/>
  <c r="U189" i="14"/>
  <c r="T189" i="14"/>
  <c r="S189" i="14"/>
  <c r="R189" i="14"/>
  <c r="Q189" i="14"/>
  <c r="P189" i="14"/>
  <c r="O189" i="14"/>
  <c r="N189" i="14"/>
  <c r="L189" i="14"/>
  <c r="K189" i="14"/>
  <c r="J189" i="14"/>
  <c r="I189" i="14"/>
  <c r="G189" i="14"/>
  <c r="F189" i="14"/>
  <c r="E189" i="14"/>
  <c r="D189" i="14"/>
  <c r="C189" i="14"/>
  <c r="B189" i="14"/>
  <c r="A189" i="14"/>
  <c r="U188" i="14"/>
  <c r="T188" i="14"/>
  <c r="S188" i="14"/>
  <c r="R188" i="14"/>
  <c r="Q188" i="14"/>
  <c r="P188" i="14"/>
  <c r="O188" i="14"/>
  <c r="N188" i="14"/>
  <c r="M188" i="14"/>
  <c r="L188" i="14"/>
  <c r="K188" i="14"/>
  <c r="J188" i="14"/>
  <c r="I188" i="14"/>
  <c r="H188" i="14"/>
  <c r="G188" i="14"/>
  <c r="F188" i="14"/>
  <c r="E188" i="14"/>
  <c r="D188" i="14"/>
  <c r="C188" i="14"/>
  <c r="B188" i="14"/>
  <c r="A188" i="14"/>
  <c r="U187" i="14"/>
  <c r="T187" i="14"/>
  <c r="S187" i="14"/>
  <c r="R187" i="14"/>
  <c r="Q187" i="14"/>
  <c r="P187" i="14"/>
  <c r="O187" i="14"/>
  <c r="N187" i="14"/>
  <c r="M187" i="14"/>
  <c r="L187" i="14"/>
  <c r="K187" i="14"/>
  <c r="J187" i="14"/>
  <c r="I187" i="14"/>
  <c r="H187" i="14"/>
  <c r="G187" i="14"/>
  <c r="F187" i="14"/>
  <c r="E187" i="14"/>
  <c r="D187" i="14"/>
  <c r="C187" i="14"/>
  <c r="B187" i="14"/>
  <c r="A187" i="14"/>
  <c r="U186" i="14"/>
  <c r="T186" i="14"/>
  <c r="S186" i="14"/>
  <c r="R186" i="14"/>
  <c r="Q186" i="14"/>
  <c r="P186" i="14"/>
  <c r="O186" i="14"/>
  <c r="N186" i="14"/>
  <c r="L186" i="14"/>
  <c r="K186" i="14"/>
  <c r="J186" i="14"/>
  <c r="I186" i="14"/>
  <c r="G186" i="14"/>
  <c r="F186" i="14"/>
  <c r="E186" i="14"/>
  <c r="D186" i="14"/>
  <c r="C186" i="14"/>
  <c r="B186" i="14"/>
  <c r="A186" i="14"/>
  <c r="U185" i="14"/>
  <c r="T185" i="14"/>
  <c r="S185" i="14"/>
  <c r="R185" i="14"/>
  <c r="Q185" i="14"/>
  <c r="P185" i="14"/>
  <c r="O185" i="14"/>
  <c r="N185" i="14"/>
  <c r="M185" i="14"/>
  <c r="L185" i="14"/>
  <c r="K185" i="14"/>
  <c r="J185" i="14"/>
  <c r="H185" i="14"/>
  <c r="G185" i="14"/>
  <c r="F185" i="14"/>
  <c r="E185" i="14"/>
  <c r="D185" i="14"/>
  <c r="C185" i="14"/>
  <c r="B185" i="14"/>
  <c r="A185" i="14"/>
  <c r="U184" i="14"/>
  <c r="T184" i="14"/>
  <c r="S184" i="14"/>
  <c r="R184" i="14"/>
  <c r="Q184" i="14"/>
  <c r="P184" i="14"/>
  <c r="O184" i="14"/>
  <c r="N184" i="14"/>
  <c r="M184" i="14"/>
  <c r="L184" i="14"/>
  <c r="K184" i="14"/>
  <c r="J184" i="14"/>
  <c r="I184" i="14"/>
  <c r="H184" i="14"/>
  <c r="G184" i="14"/>
  <c r="F184" i="14"/>
  <c r="E184" i="14"/>
  <c r="D184" i="14"/>
  <c r="C184" i="14"/>
  <c r="B184" i="14"/>
  <c r="A184" i="14"/>
  <c r="U183" i="14"/>
  <c r="T183" i="14"/>
  <c r="S183" i="14"/>
  <c r="R183" i="14"/>
  <c r="Q183" i="14"/>
  <c r="P183" i="14"/>
  <c r="O183" i="14"/>
  <c r="N183" i="14"/>
  <c r="M183" i="14"/>
  <c r="L183" i="14"/>
  <c r="K183" i="14"/>
  <c r="J183" i="14"/>
  <c r="I183" i="14"/>
  <c r="H183" i="14"/>
  <c r="G183" i="14"/>
  <c r="F183" i="14"/>
  <c r="E183" i="14"/>
  <c r="D183" i="14"/>
  <c r="C183" i="14"/>
  <c r="B183" i="14"/>
  <c r="A183" i="14"/>
  <c r="U182" i="14"/>
  <c r="T182" i="14"/>
  <c r="S182" i="14"/>
  <c r="R182" i="14"/>
  <c r="Q182" i="14"/>
  <c r="P182" i="14"/>
  <c r="O182" i="14"/>
  <c r="N182" i="14"/>
  <c r="M182" i="14"/>
  <c r="L182" i="14"/>
  <c r="K182" i="14"/>
  <c r="J182" i="14"/>
  <c r="I182" i="14"/>
  <c r="G182" i="14"/>
  <c r="F182" i="14"/>
  <c r="E182" i="14"/>
  <c r="D182" i="14"/>
  <c r="C182" i="14"/>
  <c r="B182" i="14"/>
  <c r="A182" i="14"/>
  <c r="U181" i="14"/>
  <c r="T181" i="14"/>
  <c r="S181" i="14"/>
  <c r="R181" i="14"/>
  <c r="Q181" i="14"/>
  <c r="P181" i="14"/>
  <c r="O181" i="14"/>
  <c r="N181" i="14"/>
  <c r="M181" i="14"/>
  <c r="K181" i="14"/>
  <c r="J181" i="14"/>
  <c r="I181" i="14"/>
  <c r="G181" i="14"/>
  <c r="F181" i="14"/>
  <c r="E181" i="14"/>
  <c r="D181" i="14"/>
  <c r="C181" i="14"/>
  <c r="B181" i="14"/>
  <c r="A181" i="14"/>
  <c r="U180" i="14"/>
  <c r="T180" i="14"/>
  <c r="S180" i="14"/>
  <c r="R180" i="14"/>
  <c r="Q180" i="14"/>
  <c r="P180" i="14"/>
  <c r="O180" i="14"/>
  <c r="N180" i="14"/>
  <c r="M180" i="14"/>
  <c r="L180" i="14"/>
  <c r="K180" i="14"/>
  <c r="J180" i="14"/>
  <c r="I180" i="14"/>
  <c r="H180" i="14"/>
  <c r="G180" i="14"/>
  <c r="F180" i="14"/>
  <c r="E180" i="14"/>
  <c r="D180" i="14"/>
  <c r="C180" i="14"/>
  <c r="B180" i="14"/>
  <c r="A180" i="14"/>
  <c r="U179" i="14"/>
  <c r="T179" i="14"/>
  <c r="S179" i="14"/>
  <c r="R179" i="14"/>
  <c r="Q179" i="14"/>
  <c r="P179" i="14"/>
  <c r="O179" i="14"/>
  <c r="N179" i="14"/>
  <c r="L179" i="14"/>
  <c r="K179" i="14"/>
  <c r="J179" i="14"/>
  <c r="I179" i="14"/>
  <c r="G179" i="14"/>
  <c r="F179" i="14"/>
  <c r="E179" i="14"/>
  <c r="D179" i="14"/>
  <c r="C179" i="14"/>
  <c r="B179" i="14"/>
  <c r="A179" i="14"/>
  <c r="U178" i="14"/>
  <c r="T178" i="14"/>
  <c r="S178" i="14"/>
  <c r="R178" i="14"/>
  <c r="Q178" i="14"/>
  <c r="P178" i="14"/>
  <c r="O178" i="14"/>
  <c r="N178" i="14"/>
  <c r="M178" i="14"/>
  <c r="L178" i="14"/>
  <c r="K178" i="14"/>
  <c r="J178" i="14"/>
  <c r="I178" i="14"/>
  <c r="H178" i="14"/>
  <c r="G178" i="14"/>
  <c r="F178" i="14"/>
  <c r="E178" i="14"/>
  <c r="D178" i="14"/>
  <c r="C178" i="14"/>
  <c r="B178" i="14"/>
  <c r="A178" i="14"/>
  <c r="U177" i="14"/>
  <c r="T177" i="14"/>
  <c r="S177" i="14"/>
  <c r="R177" i="14"/>
  <c r="Q177" i="14"/>
  <c r="P177" i="14"/>
  <c r="O177" i="14"/>
  <c r="N177" i="14"/>
  <c r="L177" i="14"/>
  <c r="K177" i="14"/>
  <c r="J177" i="14"/>
  <c r="I177" i="14"/>
  <c r="G177" i="14"/>
  <c r="F177" i="14"/>
  <c r="E177" i="14"/>
  <c r="D177" i="14"/>
  <c r="C177" i="14"/>
  <c r="B177" i="14"/>
  <c r="A177" i="14"/>
  <c r="U176" i="14"/>
  <c r="T176" i="14"/>
  <c r="S176" i="14"/>
  <c r="R176" i="14"/>
  <c r="Q176" i="14"/>
  <c r="P176" i="14"/>
  <c r="O176" i="14"/>
  <c r="N176" i="14"/>
  <c r="M176" i="14"/>
  <c r="L176" i="14"/>
  <c r="K176" i="14"/>
  <c r="J176" i="14"/>
  <c r="I176" i="14"/>
  <c r="H176" i="14"/>
  <c r="G176" i="14"/>
  <c r="F176" i="14"/>
  <c r="E176" i="14"/>
  <c r="D176" i="14"/>
  <c r="C176" i="14"/>
  <c r="B176" i="14"/>
  <c r="A176" i="14"/>
  <c r="U175" i="14"/>
  <c r="T175" i="14"/>
  <c r="S175" i="14"/>
  <c r="R175" i="14"/>
  <c r="Q175" i="14"/>
  <c r="P175" i="14"/>
  <c r="O175" i="14"/>
  <c r="N175" i="14"/>
  <c r="L175" i="14"/>
  <c r="K175" i="14"/>
  <c r="J175" i="14"/>
  <c r="I175" i="14"/>
  <c r="G175" i="14"/>
  <c r="F175" i="14"/>
  <c r="E175" i="14"/>
  <c r="D175" i="14"/>
  <c r="C175" i="14"/>
  <c r="B175" i="14"/>
  <c r="A175" i="14"/>
  <c r="U174" i="14"/>
  <c r="T174" i="14"/>
  <c r="S174" i="14"/>
  <c r="R174" i="14"/>
  <c r="Q174" i="14"/>
  <c r="P174" i="14"/>
  <c r="O174" i="14"/>
  <c r="N174" i="14"/>
  <c r="M174" i="14"/>
  <c r="L174" i="14"/>
  <c r="K174" i="14"/>
  <c r="J174" i="14"/>
  <c r="I174" i="14"/>
  <c r="H174" i="14"/>
  <c r="G174" i="14"/>
  <c r="F174" i="14"/>
  <c r="E174" i="14"/>
  <c r="D174" i="14"/>
  <c r="C174" i="14"/>
  <c r="B174" i="14"/>
  <c r="A174" i="14"/>
  <c r="U173" i="14"/>
  <c r="T173" i="14"/>
  <c r="S173" i="14"/>
  <c r="R173" i="14"/>
  <c r="Q173" i="14"/>
  <c r="P173" i="14"/>
  <c r="O173" i="14"/>
  <c r="N173" i="14"/>
  <c r="M173" i="14"/>
  <c r="L173" i="14"/>
  <c r="K173" i="14"/>
  <c r="J173" i="14"/>
  <c r="I173" i="14"/>
  <c r="H173" i="14"/>
  <c r="G173" i="14"/>
  <c r="F173" i="14"/>
  <c r="E173" i="14"/>
  <c r="D173" i="14"/>
  <c r="C173" i="14"/>
  <c r="B173" i="14"/>
  <c r="A173" i="14"/>
  <c r="U172" i="14"/>
  <c r="T172" i="14"/>
  <c r="S172" i="14"/>
  <c r="R172" i="14"/>
  <c r="Q172" i="14"/>
  <c r="P172" i="14"/>
  <c r="O172" i="14"/>
  <c r="N172" i="14"/>
  <c r="M172" i="14"/>
  <c r="L172" i="14"/>
  <c r="K172" i="14"/>
  <c r="J172" i="14"/>
  <c r="I172" i="14"/>
  <c r="H172" i="14"/>
  <c r="G172" i="14"/>
  <c r="F172" i="14"/>
  <c r="E172" i="14"/>
  <c r="D172" i="14"/>
  <c r="C172" i="14"/>
  <c r="B172" i="14"/>
  <c r="A172" i="14"/>
  <c r="U171" i="14"/>
  <c r="T171" i="14"/>
  <c r="S171" i="14"/>
  <c r="R171" i="14"/>
  <c r="Q171" i="14"/>
  <c r="P171" i="14"/>
  <c r="O171" i="14"/>
  <c r="N171" i="14"/>
  <c r="M171" i="14"/>
  <c r="L171" i="14"/>
  <c r="K171" i="14"/>
  <c r="J171" i="14"/>
  <c r="I171" i="14"/>
  <c r="H171" i="14"/>
  <c r="G171" i="14"/>
  <c r="F171" i="14"/>
  <c r="E171" i="14"/>
  <c r="D171" i="14"/>
  <c r="C171" i="14"/>
  <c r="B171" i="14"/>
  <c r="A171" i="14"/>
  <c r="U170" i="14"/>
  <c r="T170" i="14"/>
  <c r="S170" i="14"/>
  <c r="R170" i="14"/>
  <c r="Q170" i="14"/>
  <c r="P170" i="14"/>
  <c r="O170" i="14"/>
  <c r="N170" i="14"/>
  <c r="M170" i="14"/>
  <c r="L170" i="14"/>
  <c r="K170" i="14"/>
  <c r="J170" i="14"/>
  <c r="I170" i="14"/>
  <c r="H170" i="14"/>
  <c r="G170" i="14"/>
  <c r="F170" i="14"/>
  <c r="E170" i="14"/>
  <c r="D170" i="14"/>
  <c r="C170" i="14"/>
  <c r="B170" i="14"/>
  <c r="A170" i="14"/>
  <c r="U169" i="14"/>
  <c r="T169" i="14"/>
  <c r="S169" i="14"/>
  <c r="R169" i="14"/>
  <c r="Q169" i="14"/>
  <c r="P169" i="14"/>
  <c r="O169" i="14"/>
  <c r="N169" i="14"/>
  <c r="M169" i="14"/>
  <c r="L169" i="14"/>
  <c r="K169" i="14"/>
  <c r="J169" i="14"/>
  <c r="I169" i="14"/>
  <c r="H169" i="14"/>
  <c r="G169" i="14"/>
  <c r="F169" i="14"/>
  <c r="E169" i="14"/>
  <c r="D169" i="14"/>
  <c r="C169" i="14"/>
  <c r="B169" i="14"/>
  <c r="A169" i="14"/>
  <c r="U168" i="14"/>
  <c r="T168" i="14"/>
  <c r="S168" i="14"/>
  <c r="R168" i="14"/>
  <c r="Q168" i="14"/>
  <c r="P168" i="14"/>
  <c r="O168" i="14"/>
  <c r="N168" i="14"/>
  <c r="M168" i="14"/>
  <c r="K168" i="14"/>
  <c r="J168" i="14"/>
  <c r="I168" i="14"/>
  <c r="G168" i="14"/>
  <c r="F168" i="14"/>
  <c r="E168" i="14"/>
  <c r="D168" i="14"/>
  <c r="C168" i="14"/>
  <c r="B168" i="14"/>
  <c r="A168" i="14"/>
  <c r="U167" i="14"/>
  <c r="T167" i="14"/>
  <c r="S167" i="14"/>
  <c r="R167" i="14"/>
  <c r="Q167" i="14"/>
  <c r="P167" i="14"/>
  <c r="O167" i="14"/>
  <c r="N167" i="14"/>
  <c r="M167" i="14"/>
  <c r="L167" i="14"/>
  <c r="K167" i="14"/>
  <c r="J167" i="14"/>
  <c r="I167" i="14"/>
  <c r="H167" i="14"/>
  <c r="G167" i="14"/>
  <c r="F167" i="14"/>
  <c r="E167" i="14"/>
  <c r="D167" i="14"/>
  <c r="C167" i="14"/>
  <c r="B167" i="14"/>
  <c r="A167" i="14"/>
  <c r="U166" i="14"/>
  <c r="T166" i="14"/>
  <c r="S166" i="14"/>
  <c r="R166" i="14"/>
  <c r="Q166" i="14"/>
  <c r="P166" i="14"/>
  <c r="O166" i="14"/>
  <c r="N166" i="14"/>
  <c r="M166" i="14"/>
  <c r="L166" i="14"/>
  <c r="K166" i="14"/>
  <c r="J166" i="14"/>
  <c r="H166" i="14"/>
  <c r="G166" i="14"/>
  <c r="F166" i="14"/>
  <c r="E166" i="14"/>
  <c r="D166" i="14"/>
  <c r="C166" i="14"/>
  <c r="B166" i="14"/>
  <c r="A166" i="14"/>
  <c r="U165" i="14"/>
  <c r="T165" i="14"/>
  <c r="S165" i="14"/>
  <c r="R165" i="14"/>
  <c r="Q165" i="14"/>
  <c r="P165" i="14"/>
  <c r="O165" i="14"/>
  <c r="N165" i="14"/>
  <c r="M165" i="14"/>
  <c r="L165" i="14"/>
  <c r="K165" i="14"/>
  <c r="J165" i="14"/>
  <c r="I165" i="14"/>
  <c r="H165" i="14"/>
  <c r="G165" i="14"/>
  <c r="F165" i="14"/>
  <c r="E165" i="14"/>
  <c r="D165" i="14"/>
  <c r="C165" i="14"/>
  <c r="B165" i="14"/>
  <c r="A165" i="14"/>
  <c r="U164" i="14"/>
  <c r="T164" i="14"/>
  <c r="S164" i="14"/>
  <c r="R164" i="14"/>
  <c r="Q164" i="14"/>
  <c r="P164" i="14"/>
  <c r="O164" i="14"/>
  <c r="N164" i="14"/>
  <c r="M164" i="14"/>
  <c r="L164" i="14"/>
  <c r="K164" i="14"/>
  <c r="J164" i="14"/>
  <c r="I164" i="14"/>
  <c r="H164" i="14"/>
  <c r="G164" i="14"/>
  <c r="F164" i="14"/>
  <c r="E164" i="14"/>
  <c r="D164" i="14"/>
  <c r="C164" i="14"/>
  <c r="B164" i="14"/>
  <c r="A164" i="14"/>
  <c r="U163" i="14"/>
  <c r="T163" i="14"/>
  <c r="S163" i="14"/>
  <c r="R163" i="14"/>
  <c r="Q163" i="14"/>
  <c r="P163" i="14"/>
  <c r="O163" i="14"/>
  <c r="N163" i="14"/>
  <c r="M163" i="14"/>
  <c r="L163" i="14"/>
  <c r="K163" i="14"/>
  <c r="J163" i="14"/>
  <c r="I163" i="14"/>
  <c r="H163" i="14"/>
  <c r="G163" i="14"/>
  <c r="F163" i="14"/>
  <c r="E163" i="14"/>
  <c r="D163" i="14"/>
  <c r="C163" i="14"/>
  <c r="B163" i="14"/>
  <c r="A163" i="14"/>
  <c r="U162" i="14"/>
  <c r="T162" i="14"/>
  <c r="S162" i="14"/>
  <c r="R162" i="14"/>
  <c r="Q162" i="14"/>
  <c r="P162" i="14"/>
  <c r="O162" i="14"/>
  <c r="N162" i="14"/>
  <c r="M162" i="14"/>
  <c r="L162" i="14"/>
  <c r="K162" i="14"/>
  <c r="J162" i="14"/>
  <c r="I162" i="14"/>
  <c r="H162" i="14"/>
  <c r="G162" i="14"/>
  <c r="F162" i="14"/>
  <c r="E162" i="14"/>
  <c r="D162" i="14"/>
  <c r="C162" i="14"/>
  <c r="B162" i="14"/>
  <c r="A162" i="14"/>
  <c r="U161" i="14"/>
  <c r="T161" i="14"/>
  <c r="S161" i="14"/>
  <c r="R161" i="14"/>
  <c r="Q161" i="14"/>
  <c r="P161" i="14"/>
  <c r="O161" i="14"/>
  <c r="N161" i="14"/>
  <c r="M161" i="14"/>
  <c r="L161" i="14"/>
  <c r="K161" i="14"/>
  <c r="J161" i="14"/>
  <c r="I161" i="14"/>
  <c r="H161" i="14"/>
  <c r="G161" i="14"/>
  <c r="F161" i="14"/>
  <c r="E161" i="14"/>
  <c r="D161" i="14"/>
  <c r="C161" i="14"/>
  <c r="B161" i="14"/>
  <c r="A161" i="14"/>
  <c r="U160" i="14"/>
  <c r="T160" i="14"/>
  <c r="S160" i="14"/>
  <c r="R160" i="14"/>
  <c r="Q160" i="14"/>
  <c r="P160" i="14"/>
  <c r="O160" i="14"/>
  <c r="N160" i="14"/>
  <c r="M160" i="14"/>
  <c r="L160" i="14"/>
  <c r="K160" i="14"/>
  <c r="J160" i="14"/>
  <c r="I160" i="14"/>
  <c r="H160" i="14"/>
  <c r="G160" i="14"/>
  <c r="F160" i="14"/>
  <c r="E160" i="14"/>
  <c r="D160" i="14"/>
  <c r="C160" i="14"/>
  <c r="B160" i="14"/>
  <c r="A160" i="14"/>
  <c r="U159" i="14"/>
  <c r="T159" i="14"/>
  <c r="S159" i="14"/>
  <c r="R159" i="14"/>
  <c r="Q159" i="14"/>
  <c r="P159" i="14"/>
  <c r="O159" i="14"/>
  <c r="N159" i="14"/>
  <c r="M159" i="14"/>
  <c r="L159" i="14"/>
  <c r="K159" i="14"/>
  <c r="J159" i="14"/>
  <c r="I159" i="14"/>
  <c r="H159" i="14"/>
  <c r="G159" i="14"/>
  <c r="F159" i="14"/>
  <c r="E159" i="14"/>
  <c r="D159" i="14"/>
  <c r="C159" i="14"/>
  <c r="B159" i="14"/>
  <c r="A159" i="14"/>
  <c r="U158" i="14"/>
  <c r="T158" i="14"/>
  <c r="S158" i="14"/>
  <c r="R158" i="14"/>
  <c r="Q158" i="14"/>
  <c r="P158" i="14"/>
  <c r="O158" i="14"/>
  <c r="N158" i="14"/>
  <c r="M158" i="14"/>
  <c r="L158" i="14"/>
  <c r="K158" i="14"/>
  <c r="J158" i="14"/>
  <c r="I158" i="14"/>
  <c r="H158" i="14"/>
  <c r="G158" i="14"/>
  <c r="F158" i="14"/>
  <c r="E158" i="14"/>
  <c r="D158" i="14"/>
  <c r="C158" i="14"/>
  <c r="B158" i="14"/>
  <c r="A158" i="14"/>
  <c r="U157" i="14"/>
  <c r="T157" i="14"/>
  <c r="S157" i="14"/>
  <c r="R157" i="14"/>
  <c r="Q157" i="14"/>
  <c r="P157" i="14"/>
  <c r="O157" i="14"/>
  <c r="N157" i="14"/>
  <c r="M157" i="14"/>
  <c r="L157" i="14"/>
  <c r="K157" i="14"/>
  <c r="J157" i="14"/>
  <c r="I157" i="14"/>
  <c r="H157" i="14"/>
  <c r="G157" i="14"/>
  <c r="F157" i="14"/>
  <c r="E157" i="14"/>
  <c r="D157" i="14"/>
  <c r="C157" i="14"/>
  <c r="B157" i="14"/>
  <c r="A157" i="14"/>
  <c r="U156" i="14"/>
  <c r="T156" i="14"/>
  <c r="S156" i="14"/>
  <c r="R156" i="14"/>
  <c r="Q156" i="14"/>
  <c r="P156" i="14"/>
  <c r="O156" i="14"/>
  <c r="N156" i="14"/>
  <c r="M156" i="14"/>
  <c r="L156" i="14"/>
  <c r="K156" i="14"/>
  <c r="J156" i="14"/>
  <c r="I156" i="14"/>
  <c r="H156" i="14"/>
  <c r="G156" i="14"/>
  <c r="F156" i="14"/>
  <c r="E156" i="14"/>
  <c r="D156" i="14"/>
  <c r="C156" i="14"/>
  <c r="B156" i="14"/>
  <c r="A156" i="14"/>
  <c r="U155" i="14"/>
  <c r="T155" i="14"/>
  <c r="S155" i="14"/>
  <c r="R155" i="14"/>
  <c r="Q155" i="14"/>
  <c r="P155" i="14"/>
  <c r="O155" i="14"/>
  <c r="N155" i="14"/>
  <c r="M155" i="14"/>
  <c r="L155" i="14"/>
  <c r="K155" i="14"/>
  <c r="J155" i="14"/>
  <c r="I155" i="14"/>
  <c r="H155" i="14"/>
  <c r="G155" i="14"/>
  <c r="F155" i="14"/>
  <c r="E155" i="14"/>
  <c r="D155" i="14"/>
  <c r="C155" i="14"/>
  <c r="B155" i="14"/>
  <c r="A155" i="14"/>
  <c r="U154" i="14"/>
  <c r="T154" i="14"/>
  <c r="S154" i="14"/>
  <c r="R154" i="14"/>
  <c r="Q154" i="14"/>
  <c r="P154" i="14"/>
  <c r="O154" i="14"/>
  <c r="N154" i="14"/>
  <c r="M154" i="14"/>
  <c r="L154" i="14"/>
  <c r="K154" i="14"/>
  <c r="J154" i="14"/>
  <c r="I154" i="14"/>
  <c r="H154" i="14"/>
  <c r="G154" i="14"/>
  <c r="F154" i="14"/>
  <c r="E154" i="14"/>
  <c r="D154" i="14"/>
  <c r="C154" i="14"/>
  <c r="B154" i="14"/>
  <c r="A154" i="14"/>
  <c r="U153" i="14"/>
  <c r="T153" i="14"/>
  <c r="S153" i="14"/>
  <c r="R153" i="14"/>
  <c r="Q153" i="14"/>
  <c r="P153" i="14"/>
  <c r="O153" i="14"/>
  <c r="N153" i="14"/>
  <c r="M153" i="14"/>
  <c r="L153" i="14"/>
  <c r="K153" i="14"/>
  <c r="J153" i="14"/>
  <c r="I153" i="14"/>
  <c r="H153" i="14"/>
  <c r="G153" i="14"/>
  <c r="F153" i="14"/>
  <c r="E153" i="14"/>
  <c r="D153" i="14"/>
  <c r="C153" i="14"/>
  <c r="B153" i="14"/>
  <c r="A153" i="14"/>
  <c r="U152" i="14"/>
  <c r="T152" i="14"/>
  <c r="S152" i="14"/>
  <c r="R152" i="14"/>
  <c r="Q152" i="14"/>
  <c r="P152" i="14"/>
  <c r="O152" i="14"/>
  <c r="N152" i="14"/>
  <c r="M152" i="14"/>
  <c r="L152" i="14"/>
  <c r="K152" i="14"/>
  <c r="J152" i="14"/>
  <c r="I152" i="14"/>
  <c r="H152" i="14"/>
  <c r="G152" i="14"/>
  <c r="F152" i="14"/>
  <c r="E152" i="14"/>
  <c r="D152" i="14"/>
  <c r="C152" i="14"/>
  <c r="B152" i="14"/>
  <c r="A152" i="14"/>
  <c r="U151" i="14"/>
  <c r="T151" i="14"/>
  <c r="S151" i="14"/>
  <c r="R151" i="14"/>
  <c r="Q151" i="14"/>
  <c r="P151" i="14"/>
  <c r="O151" i="14"/>
  <c r="N151" i="14"/>
  <c r="M151" i="14"/>
  <c r="L151" i="14"/>
  <c r="K151" i="14"/>
  <c r="J151" i="14"/>
  <c r="I151" i="14"/>
  <c r="H151" i="14"/>
  <c r="G151" i="14"/>
  <c r="F151" i="14"/>
  <c r="E151" i="14"/>
  <c r="D151" i="14"/>
  <c r="C151" i="14"/>
  <c r="B151" i="14"/>
  <c r="A151" i="14"/>
  <c r="U150" i="14"/>
  <c r="T150" i="14"/>
  <c r="S150" i="14"/>
  <c r="R150" i="14"/>
  <c r="Q150" i="14"/>
  <c r="P150" i="14"/>
  <c r="O150" i="14"/>
  <c r="N150" i="14"/>
  <c r="M150" i="14"/>
  <c r="L150" i="14"/>
  <c r="K150" i="14"/>
  <c r="J150" i="14"/>
  <c r="I150" i="14"/>
  <c r="H150" i="14"/>
  <c r="G150" i="14"/>
  <c r="F150" i="14"/>
  <c r="E150" i="14"/>
  <c r="D150" i="14"/>
  <c r="C150" i="14"/>
  <c r="B150" i="14"/>
  <c r="A150" i="14"/>
  <c r="U149" i="14"/>
  <c r="T149" i="14"/>
  <c r="S149" i="14"/>
  <c r="R149" i="14"/>
  <c r="Q149" i="14"/>
  <c r="P149" i="14"/>
  <c r="O149" i="14"/>
  <c r="N149" i="14"/>
  <c r="M149" i="14"/>
  <c r="L149" i="14"/>
  <c r="K149" i="14"/>
  <c r="J149" i="14"/>
  <c r="I149" i="14"/>
  <c r="H149" i="14"/>
  <c r="G149" i="14"/>
  <c r="F149" i="14"/>
  <c r="E149" i="14"/>
  <c r="D149" i="14"/>
  <c r="C149" i="14"/>
  <c r="B149" i="14"/>
  <c r="A149" i="14"/>
  <c r="U148" i="14"/>
  <c r="T148" i="14"/>
  <c r="S148" i="14"/>
  <c r="R148" i="14"/>
  <c r="Q148" i="14"/>
  <c r="P148" i="14"/>
  <c r="O148" i="14"/>
  <c r="N148" i="14"/>
  <c r="M148" i="14"/>
  <c r="L148" i="14"/>
  <c r="K148" i="14"/>
  <c r="J148" i="14"/>
  <c r="I148" i="14"/>
  <c r="H148" i="14"/>
  <c r="G148" i="14"/>
  <c r="F148" i="14"/>
  <c r="E148" i="14"/>
  <c r="D148" i="14"/>
  <c r="C148" i="14"/>
  <c r="B148" i="14"/>
  <c r="A148" i="14"/>
  <c r="U147" i="14"/>
  <c r="T147" i="14"/>
  <c r="S147" i="14"/>
  <c r="R147" i="14"/>
  <c r="Q147" i="14"/>
  <c r="P147" i="14"/>
  <c r="O147" i="14"/>
  <c r="N147" i="14"/>
  <c r="M147" i="14"/>
  <c r="L147" i="14"/>
  <c r="K147" i="14"/>
  <c r="J147" i="14"/>
  <c r="I147" i="14"/>
  <c r="H147" i="14"/>
  <c r="G147" i="14"/>
  <c r="F147" i="14"/>
  <c r="E147" i="14"/>
  <c r="D147" i="14"/>
  <c r="C147" i="14"/>
  <c r="B147" i="14"/>
  <c r="A147" i="14"/>
  <c r="U146" i="14"/>
  <c r="T146" i="14"/>
  <c r="S146" i="14"/>
  <c r="R146" i="14"/>
  <c r="Q146" i="14"/>
  <c r="P146" i="14"/>
  <c r="O146" i="14"/>
  <c r="N146" i="14"/>
  <c r="M146" i="14"/>
  <c r="L146" i="14"/>
  <c r="K146" i="14"/>
  <c r="J146" i="14"/>
  <c r="I146" i="14"/>
  <c r="H146" i="14"/>
  <c r="G146" i="14"/>
  <c r="F146" i="14"/>
  <c r="E146" i="14"/>
  <c r="D146" i="14"/>
  <c r="C146" i="14"/>
  <c r="B146" i="14"/>
  <c r="A146" i="14"/>
  <c r="U145" i="14"/>
  <c r="T145" i="14"/>
  <c r="S145" i="14"/>
  <c r="R145" i="14"/>
  <c r="Q145" i="14"/>
  <c r="P145" i="14"/>
  <c r="O145" i="14"/>
  <c r="N145" i="14"/>
  <c r="M145" i="14"/>
  <c r="L145" i="14"/>
  <c r="K145" i="14"/>
  <c r="J145" i="14"/>
  <c r="I145" i="14"/>
  <c r="H145" i="14"/>
  <c r="G145" i="14"/>
  <c r="F145" i="14"/>
  <c r="E145" i="14"/>
  <c r="D145" i="14"/>
  <c r="C145" i="14"/>
  <c r="B145" i="14"/>
  <c r="A145" i="14"/>
  <c r="U144" i="14"/>
  <c r="T144" i="14"/>
  <c r="S144" i="14"/>
  <c r="R144" i="14"/>
  <c r="Q144" i="14"/>
  <c r="P144" i="14"/>
  <c r="O144" i="14"/>
  <c r="N144" i="14"/>
  <c r="L144" i="14"/>
  <c r="K144" i="14"/>
  <c r="J144" i="14"/>
  <c r="I144" i="14"/>
  <c r="G144" i="14"/>
  <c r="F144" i="14"/>
  <c r="E144" i="14"/>
  <c r="D144" i="14"/>
  <c r="C144" i="14"/>
  <c r="B144" i="14"/>
  <c r="A144" i="14"/>
  <c r="U143" i="14"/>
  <c r="T143" i="14"/>
  <c r="S143" i="14"/>
  <c r="R143" i="14"/>
  <c r="Q143" i="14"/>
  <c r="P143" i="14"/>
  <c r="O143" i="14"/>
  <c r="N143" i="14"/>
  <c r="L143" i="14"/>
  <c r="K143" i="14"/>
  <c r="J143" i="14"/>
  <c r="I143" i="14"/>
  <c r="G143" i="14"/>
  <c r="F143" i="14"/>
  <c r="E143" i="14"/>
  <c r="D143" i="14"/>
  <c r="C143" i="14"/>
  <c r="B143" i="14"/>
  <c r="A143" i="14"/>
  <c r="U142" i="14"/>
  <c r="T142" i="14"/>
  <c r="S142" i="14"/>
  <c r="R142" i="14"/>
  <c r="Q142" i="14"/>
  <c r="P142" i="14"/>
  <c r="O142" i="14"/>
  <c r="N142" i="14"/>
  <c r="M142" i="14"/>
  <c r="L142" i="14"/>
  <c r="K142" i="14"/>
  <c r="J142" i="14"/>
  <c r="I142" i="14"/>
  <c r="H142" i="14"/>
  <c r="G142" i="14"/>
  <c r="F142" i="14"/>
  <c r="E142" i="14"/>
  <c r="D142" i="14"/>
  <c r="C142" i="14"/>
  <c r="B142" i="14"/>
  <c r="A142" i="14"/>
  <c r="U141" i="14"/>
  <c r="T141" i="14"/>
  <c r="S141" i="14"/>
  <c r="R141" i="14"/>
  <c r="Q141" i="14"/>
  <c r="P141" i="14"/>
  <c r="O141" i="14"/>
  <c r="N141" i="14"/>
  <c r="M141" i="14"/>
  <c r="L141" i="14"/>
  <c r="K141" i="14"/>
  <c r="J141" i="14"/>
  <c r="I141" i="14"/>
  <c r="H141" i="14"/>
  <c r="G141" i="14"/>
  <c r="F141" i="14"/>
  <c r="E141" i="14"/>
  <c r="D141" i="14"/>
  <c r="C141" i="14"/>
  <c r="B141" i="14"/>
  <c r="A141" i="14"/>
  <c r="U140" i="14"/>
  <c r="T140" i="14"/>
  <c r="S140" i="14"/>
  <c r="R140" i="14"/>
  <c r="Q140" i="14"/>
  <c r="P140" i="14"/>
  <c r="O140" i="14"/>
  <c r="N140" i="14"/>
  <c r="M140" i="14"/>
  <c r="L140" i="14"/>
  <c r="K140" i="14"/>
  <c r="J140" i="14"/>
  <c r="I140" i="14"/>
  <c r="H140" i="14"/>
  <c r="G140" i="14"/>
  <c r="F140" i="14"/>
  <c r="E140" i="14"/>
  <c r="D140" i="14"/>
  <c r="C140" i="14"/>
  <c r="B140" i="14"/>
  <c r="A140" i="14"/>
  <c r="U139" i="14"/>
  <c r="T139" i="14"/>
  <c r="S139" i="14"/>
  <c r="R139" i="14"/>
  <c r="Q139" i="14"/>
  <c r="P139" i="14"/>
  <c r="O139" i="14"/>
  <c r="N139" i="14"/>
  <c r="L139" i="14"/>
  <c r="K139" i="14"/>
  <c r="J139" i="14"/>
  <c r="I139" i="14"/>
  <c r="G139" i="14"/>
  <c r="F139" i="14"/>
  <c r="E139" i="14"/>
  <c r="D139" i="14"/>
  <c r="C139" i="14"/>
  <c r="B139" i="14"/>
  <c r="A139" i="14"/>
  <c r="U138" i="14"/>
  <c r="T138" i="14"/>
  <c r="S138" i="14"/>
  <c r="R138" i="14"/>
  <c r="Q138" i="14"/>
  <c r="P138" i="14"/>
  <c r="O138" i="14"/>
  <c r="N138" i="14"/>
  <c r="M138" i="14"/>
  <c r="L138" i="14"/>
  <c r="K138" i="14"/>
  <c r="J138" i="14"/>
  <c r="I138" i="14"/>
  <c r="H138" i="14"/>
  <c r="G138" i="14"/>
  <c r="F138" i="14"/>
  <c r="E138" i="14"/>
  <c r="D138" i="14"/>
  <c r="C138" i="14"/>
  <c r="B138" i="14"/>
  <c r="A138" i="14"/>
  <c r="U137" i="14"/>
  <c r="T137" i="14"/>
  <c r="S137" i="14"/>
  <c r="R137" i="14"/>
  <c r="Q137" i="14"/>
  <c r="P137" i="14"/>
  <c r="O137" i="14"/>
  <c r="N137" i="14"/>
  <c r="M137" i="14"/>
  <c r="L137" i="14"/>
  <c r="K137" i="14"/>
  <c r="J137" i="14"/>
  <c r="I137" i="14"/>
  <c r="H137" i="14"/>
  <c r="G137" i="14"/>
  <c r="F137" i="14"/>
  <c r="E137" i="14"/>
  <c r="D137" i="14"/>
  <c r="C137" i="14"/>
  <c r="B137" i="14"/>
  <c r="A137" i="14"/>
  <c r="U136" i="14"/>
  <c r="T136" i="14"/>
  <c r="S136" i="14"/>
  <c r="R136" i="14"/>
  <c r="Q136" i="14"/>
  <c r="P136" i="14"/>
  <c r="O136" i="14"/>
  <c r="N136" i="14"/>
  <c r="M136" i="14"/>
  <c r="L136" i="14"/>
  <c r="K136" i="14"/>
  <c r="J136" i="14"/>
  <c r="I136" i="14"/>
  <c r="H136" i="14"/>
  <c r="G136" i="14"/>
  <c r="F136" i="14"/>
  <c r="E136" i="14"/>
  <c r="D136" i="14"/>
  <c r="C136" i="14"/>
  <c r="B136" i="14"/>
  <c r="A136" i="14"/>
  <c r="U135" i="14"/>
  <c r="T135" i="14"/>
  <c r="S135" i="14"/>
  <c r="R135" i="14"/>
  <c r="Q135" i="14"/>
  <c r="P135" i="14"/>
  <c r="O135" i="14"/>
  <c r="N135" i="14"/>
  <c r="M135" i="14"/>
  <c r="L135" i="14"/>
  <c r="K135" i="14"/>
  <c r="J135" i="14"/>
  <c r="I135" i="14"/>
  <c r="H135" i="14"/>
  <c r="G135" i="14"/>
  <c r="F135" i="14"/>
  <c r="E135" i="14"/>
  <c r="D135" i="14"/>
  <c r="C135" i="14"/>
  <c r="B135" i="14"/>
  <c r="A135" i="14"/>
  <c r="U134" i="14"/>
  <c r="T134" i="14"/>
  <c r="S134" i="14"/>
  <c r="R134" i="14"/>
  <c r="Q134" i="14"/>
  <c r="P134" i="14"/>
  <c r="O134" i="14"/>
  <c r="N134" i="14"/>
  <c r="M134" i="14"/>
  <c r="L134" i="14"/>
  <c r="K134" i="14"/>
  <c r="J134" i="14"/>
  <c r="I134" i="14"/>
  <c r="H134" i="14"/>
  <c r="G134" i="14"/>
  <c r="F134" i="14"/>
  <c r="E134" i="14"/>
  <c r="D134" i="14"/>
  <c r="C134" i="14"/>
  <c r="B134" i="14"/>
  <c r="A134" i="14"/>
  <c r="U133" i="14"/>
  <c r="T133" i="14"/>
  <c r="S133" i="14"/>
  <c r="R133" i="14"/>
  <c r="Q133" i="14"/>
  <c r="P133" i="14"/>
  <c r="O133" i="14"/>
  <c r="N133" i="14"/>
  <c r="M133" i="14"/>
  <c r="L133" i="14"/>
  <c r="K133" i="14"/>
  <c r="J133" i="14"/>
  <c r="I133" i="14"/>
  <c r="H133" i="14"/>
  <c r="G133" i="14"/>
  <c r="F133" i="14"/>
  <c r="E133" i="14"/>
  <c r="D133" i="14"/>
  <c r="C133" i="14"/>
  <c r="B133" i="14"/>
  <c r="A133" i="14"/>
  <c r="U132" i="14"/>
  <c r="T132" i="14"/>
  <c r="S132" i="14"/>
  <c r="R132" i="14"/>
  <c r="Q132" i="14"/>
  <c r="P132" i="14"/>
  <c r="O132" i="14"/>
  <c r="N132" i="14"/>
  <c r="M132" i="14"/>
  <c r="L132" i="14"/>
  <c r="K132" i="14"/>
  <c r="J132" i="14"/>
  <c r="I132" i="14"/>
  <c r="H132" i="14"/>
  <c r="G132" i="14"/>
  <c r="F132" i="14"/>
  <c r="E132" i="14"/>
  <c r="D132" i="14"/>
  <c r="C132" i="14"/>
  <c r="B132" i="14"/>
  <c r="A132" i="14"/>
  <c r="U131" i="14"/>
  <c r="T131" i="14"/>
  <c r="S131" i="14"/>
  <c r="R131" i="14"/>
  <c r="Q131" i="14"/>
  <c r="P131" i="14"/>
  <c r="O131" i="14"/>
  <c r="N131" i="14"/>
  <c r="M131" i="14"/>
  <c r="L131" i="14"/>
  <c r="K131" i="14"/>
  <c r="J131" i="14"/>
  <c r="I131" i="14"/>
  <c r="H131" i="14"/>
  <c r="G131" i="14"/>
  <c r="F131" i="14"/>
  <c r="E131" i="14"/>
  <c r="D131" i="14"/>
  <c r="C131" i="14"/>
  <c r="B131" i="14"/>
  <c r="A131" i="14"/>
  <c r="U130" i="14"/>
  <c r="T130" i="14"/>
  <c r="S130" i="14"/>
  <c r="R130" i="14"/>
  <c r="Q130" i="14"/>
  <c r="P130" i="14"/>
  <c r="O130" i="14"/>
  <c r="N130" i="14"/>
  <c r="M130" i="14"/>
  <c r="L130" i="14"/>
  <c r="K130" i="14"/>
  <c r="J130" i="14"/>
  <c r="I130" i="14"/>
  <c r="H130" i="14"/>
  <c r="G130" i="14"/>
  <c r="F130" i="14"/>
  <c r="E130" i="14"/>
  <c r="D130" i="14"/>
  <c r="C130" i="14"/>
  <c r="B130" i="14"/>
  <c r="A130" i="14"/>
  <c r="U129" i="14"/>
  <c r="T129" i="14"/>
  <c r="S129" i="14"/>
  <c r="R129" i="14"/>
  <c r="Q129" i="14"/>
  <c r="P129" i="14"/>
  <c r="O129" i="14"/>
  <c r="N129" i="14"/>
  <c r="M129" i="14"/>
  <c r="L129" i="14"/>
  <c r="K129" i="14"/>
  <c r="J129" i="14"/>
  <c r="I129" i="14"/>
  <c r="H129" i="14"/>
  <c r="G129" i="14"/>
  <c r="F129" i="14"/>
  <c r="E129" i="14"/>
  <c r="D129" i="14"/>
  <c r="C129" i="14"/>
  <c r="B129" i="14"/>
  <c r="A129" i="14"/>
  <c r="U128" i="14"/>
  <c r="T128" i="14"/>
  <c r="S128" i="14"/>
  <c r="R128" i="14"/>
  <c r="Q128" i="14"/>
  <c r="P128" i="14"/>
  <c r="O128" i="14"/>
  <c r="N128" i="14"/>
  <c r="M128" i="14"/>
  <c r="L128" i="14"/>
  <c r="K128" i="14"/>
  <c r="J128" i="14"/>
  <c r="I128" i="14"/>
  <c r="H128" i="14"/>
  <c r="G128" i="14"/>
  <c r="F128" i="14"/>
  <c r="E128" i="14"/>
  <c r="D128" i="14"/>
  <c r="C128" i="14"/>
  <c r="B128" i="14"/>
  <c r="A128" i="14"/>
  <c r="U127" i="14"/>
  <c r="T127" i="14"/>
  <c r="S127" i="14"/>
  <c r="R127" i="14"/>
  <c r="Q127" i="14"/>
  <c r="P127" i="14"/>
  <c r="O127" i="14"/>
  <c r="N127" i="14"/>
  <c r="M127" i="14"/>
  <c r="L127" i="14"/>
  <c r="K127" i="14"/>
  <c r="J127" i="14"/>
  <c r="I127" i="14"/>
  <c r="H127" i="14"/>
  <c r="G127" i="14"/>
  <c r="F127" i="14"/>
  <c r="E127" i="14"/>
  <c r="D127" i="14"/>
  <c r="C127" i="14"/>
  <c r="B127" i="14"/>
  <c r="A127" i="14"/>
  <c r="U126" i="14"/>
  <c r="T126" i="14"/>
  <c r="S126" i="14"/>
  <c r="R126" i="14"/>
  <c r="Q126" i="14"/>
  <c r="P126" i="14"/>
  <c r="O126" i="14"/>
  <c r="N126" i="14"/>
  <c r="M126" i="14"/>
  <c r="L126" i="14"/>
  <c r="K126" i="14"/>
  <c r="J126" i="14"/>
  <c r="I126" i="14"/>
  <c r="H126" i="14"/>
  <c r="G126" i="14"/>
  <c r="F126" i="14"/>
  <c r="E126" i="14"/>
  <c r="D126" i="14"/>
  <c r="C126" i="14"/>
  <c r="B126" i="14"/>
  <c r="A126" i="14"/>
  <c r="U125" i="14"/>
  <c r="T125" i="14"/>
  <c r="S125" i="14"/>
  <c r="R125" i="14"/>
  <c r="Q125" i="14"/>
  <c r="P125" i="14"/>
  <c r="O125" i="14"/>
  <c r="N125" i="14"/>
  <c r="M125" i="14"/>
  <c r="L125" i="14"/>
  <c r="K125" i="14"/>
  <c r="J125" i="14"/>
  <c r="I125" i="14"/>
  <c r="H125" i="14"/>
  <c r="G125" i="14"/>
  <c r="F125" i="14"/>
  <c r="E125" i="14"/>
  <c r="D125" i="14"/>
  <c r="C125" i="14"/>
  <c r="B125" i="14"/>
  <c r="A125" i="14"/>
  <c r="U124" i="14"/>
  <c r="T124" i="14"/>
  <c r="S124" i="14"/>
  <c r="R124" i="14"/>
  <c r="Q124" i="14"/>
  <c r="P124" i="14"/>
  <c r="O124" i="14"/>
  <c r="N124" i="14"/>
  <c r="M124" i="14"/>
  <c r="L124" i="14"/>
  <c r="K124" i="14"/>
  <c r="J124" i="14"/>
  <c r="I124" i="14"/>
  <c r="H124" i="14"/>
  <c r="G124" i="14"/>
  <c r="F124" i="14"/>
  <c r="E124" i="14"/>
  <c r="D124" i="14"/>
  <c r="C124" i="14"/>
  <c r="B124" i="14"/>
  <c r="A124" i="14"/>
  <c r="U123" i="14"/>
  <c r="T123" i="14"/>
  <c r="S123" i="14"/>
  <c r="R123" i="14"/>
  <c r="Q123" i="14"/>
  <c r="P123" i="14"/>
  <c r="O123" i="14"/>
  <c r="N123" i="14"/>
  <c r="M123" i="14"/>
  <c r="L123" i="14"/>
  <c r="K123" i="14"/>
  <c r="J123" i="14"/>
  <c r="I123" i="14"/>
  <c r="H123" i="14"/>
  <c r="G123" i="14"/>
  <c r="F123" i="14"/>
  <c r="E123" i="14"/>
  <c r="D123" i="14"/>
  <c r="C123" i="14"/>
  <c r="B123" i="14"/>
  <c r="A123" i="14"/>
  <c r="U122" i="14"/>
  <c r="T122" i="14"/>
  <c r="S122" i="14"/>
  <c r="R122" i="14"/>
  <c r="Q122" i="14"/>
  <c r="P122" i="14"/>
  <c r="O122" i="14"/>
  <c r="N122" i="14"/>
  <c r="M122" i="14"/>
  <c r="L122" i="14"/>
  <c r="K122" i="14"/>
  <c r="J122" i="14"/>
  <c r="I122" i="14"/>
  <c r="H122" i="14"/>
  <c r="G122" i="14"/>
  <c r="F122" i="14"/>
  <c r="E122" i="14"/>
  <c r="D122" i="14"/>
  <c r="C122" i="14"/>
  <c r="B122" i="14"/>
  <c r="A122" i="14"/>
  <c r="U121" i="14"/>
  <c r="T121" i="14"/>
  <c r="S121" i="14"/>
  <c r="R121" i="14"/>
  <c r="Q121" i="14"/>
  <c r="P121" i="14"/>
  <c r="O121" i="14"/>
  <c r="N121" i="14"/>
  <c r="M121" i="14"/>
  <c r="L121" i="14"/>
  <c r="K121" i="14"/>
  <c r="J121" i="14"/>
  <c r="I121" i="14"/>
  <c r="H121" i="14"/>
  <c r="G121" i="14"/>
  <c r="F121" i="14"/>
  <c r="E121" i="14"/>
  <c r="D121" i="14"/>
  <c r="C121" i="14"/>
  <c r="B121" i="14"/>
  <c r="A121" i="14"/>
  <c r="U120" i="14"/>
  <c r="T120" i="14"/>
  <c r="S120" i="14"/>
  <c r="R120" i="14"/>
  <c r="Q120" i="14"/>
  <c r="P120" i="14"/>
  <c r="O120" i="14"/>
  <c r="N120" i="14"/>
  <c r="M120" i="14"/>
  <c r="L120" i="14"/>
  <c r="K120" i="14"/>
  <c r="J120" i="14"/>
  <c r="I120" i="14"/>
  <c r="H120" i="14"/>
  <c r="G120" i="14"/>
  <c r="F120" i="14"/>
  <c r="E120" i="14"/>
  <c r="D120" i="14"/>
  <c r="C120" i="14"/>
  <c r="B120" i="14"/>
  <c r="A120" i="14"/>
  <c r="U119" i="14"/>
  <c r="T119" i="14"/>
  <c r="S119" i="14"/>
  <c r="R119" i="14"/>
  <c r="Q119" i="14"/>
  <c r="P119" i="14"/>
  <c r="O119" i="14"/>
  <c r="N119" i="14"/>
  <c r="M119" i="14"/>
  <c r="L119" i="14"/>
  <c r="K119" i="14"/>
  <c r="J119" i="14"/>
  <c r="I119" i="14"/>
  <c r="H119" i="14"/>
  <c r="G119" i="14"/>
  <c r="F119" i="14"/>
  <c r="E119" i="14"/>
  <c r="D119" i="14"/>
  <c r="C119" i="14"/>
  <c r="B119" i="14"/>
  <c r="A119" i="14"/>
  <c r="U118" i="14"/>
  <c r="T118" i="14"/>
  <c r="S118" i="14"/>
  <c r="R118" i="14"/>
  <c r="Q118" i="14"/>
  <c r="P118" i="14"/>
  <c r="O118" i="14"/>
  <c r="N118" i="14"/>
  <c r="M118" i="14"/>
  <c r="L118" i="14"/>
  <c r="K118" i="14"/>
  <c r="J118" i="14"/>
  <c r="I118" i="14"/>
  <c r="H118" i="14"/>
  <c r="G118" i="14"/>
  <c r="F118" i="14"/>
  <c r="E118" i="14"/>
  <c r="D118" i="14"/>
  <c r="C118" i="14"/>
  <c r="B118" i="14"/>
  <c r="A118" i="14"/>
  <c r="U117" i="14"/>
  <c r="T117" i="14"/>
  <c r="S117" i="14"/>
  <c r="R117" i="14"/>
  <c r="Q117" i="14"/>
  <c r="P117" i="14"/>
  <c r="O117" i="14"/>
  <c r="N117" i="14"/>
  <c r="M117" i="14"/>
  <c r="L117" i="14"/>
  <c r="K117" i="14"/>
  <c r="J117" i="14"/>
  <c r="I117" i="14"/>
  <c r="H117" i="14"/>
  <c r="G117" i="14"/>
  <c r="F117" i="14"/>
  <c r="E117" i="14"/>
  <c r="D117" i="14"/>
  <c r="C117" i="14"/>
  <c r="B117" i="14"/>
  <c r="A117" i="14"/>
  <c r="U116" i="14"/>
  <c r="T116" i="14"/>
  <c r="S116" i="14"/>
  <c r="R116" i="14"/>
  <c r="Q116" i="14"/>
  <c r="P116" i="14"/>
  <c r="O116" i="14"/>
  <c r="N116" i="14"/>
  <c r="M116" i="14"/>
  <c r="L116" i="14"/>
  <c r="K116" i="14"/>
  <c r="J116" i="14"/>
  <c r="I116" i="14"/>
  <c r="H116" i="14"/>
  <c r="G116" i="14"/>
  <c r="F116" i="14"/>
  <c r="E116" i="14"/>
  <c r="D116" i="14"/>
  <c r="C116" i="14"/>
  <c r="B116" i="14"/>
  <c r="A116" i="14"/>
  <c r="U115" i="14"/>
  <c r="T115" i="14"/>
  <c r="S115" i="14"/>
  <c r="R115" i="14"/>
  <c r="Q115" i="14"/>
  <c r="P115" i="14"/>
  <c r="O115" i="14"/>
  <c r="N115" i="14"/>
  <c r="M115" i="14"/>
  <c r="L115" i="14"/>
  <c r="K115" i="14"/>
  <c r="J115" i="14"/>
  <c r="I115" i="14"/>
  <c r="H115" i="14"/>
  <c r="G115" i="14"/>
  <c r="F115" i="14"/>
  <c r="E115" i="14"/>
  <c r="D115" i="14"/>
  <c r="C115" i="14"/>
  <c r="B115" i="14"/>
  <c r="A115" i="14"/>
  <c r="U114" i="14"/>
  <c r="T114" i="14"/>
  <c r="S114" i="14"/>
  <c r="R114" i="14"/>
  <c r="Q114" i="14"/>
  <c r="P114" i="14"/>
  <c r="O114" i="14"/>
  <c r="N114" i="14"/>
  <c r="M114" i="14"/>
  <c r="L114" i="14"/>
  <c r="K114" i="14"/>
  <c r="J114" i="14"/>
  <c r="I114" i="14"/>
  <c r="H114" i="14"/>
  <c r="G114" i="14"/>
  <c r="F114" i="14"/>
  <c r="E114" i="14"/>
  <c r="D114" i="14"/>
  <c r="C114" i="14"/>
  <c r="B114" i="14"/>
  <c r="A114" i="14"/>
  <c r="U113" i="14"/>
  <c r="T113" i="14"/>
  <c r="S113" i="14"/>
  <c r="R113" i="14"/>
  <c r="Q113" i="14"/>
  <c r="P113" i="14"/>
  <c r="O113" i="14"/>
  <c r="N113" i="14"/>
  <c r="M113" i="14"/>
  <c r="L113" i="14"/>
  <c r="K113" i="14"/>
  <c r="J113" i="14"/>
  <c r="I113" i="14"/>
  <c r="H113" i="14"/>
  <c r="G113" i="14"/>
  <c r="F113" i="14"/>
  <c r="E113" i="14"/>
  <c r="D113" i="14"/>
  <c r="C113" i="14"/>
  <c r="B113" i="14"/>
  <c r="A113" i="14"/>
  <c r="U112" i="14"/>
  <c r="T112" i="14"/>
  <c r="S112" i="14"/>
  <c r="R112" i="14"/>
  <c r="Q112" i="14"/>
  <c r="P112" i="14"/>
  <c r="O112" i="14"/>
  <c r="N112" i="14"/>
  <c r="M112" i="14"/>
  <c r="L112" i="14"/>
  <c r="K112" i="14"/>
  <c r="J112" i="14"/>
  <c r="I112" i="14"/>
  <c r="H112" i="14"/>
  <c r="G112" i="14"/>
  <c r="F112" i="14"/>
  <c r="E112" i="14"/>
  <c r="D112" i="14"/>
  <c r="C112" i="14"/>
  <c r="B112" i="14"/>
  <c r="A112" i="14"/>
  <c r="U111" i="14"/>
  <c r="T111" i="14"/>
  <c r="S111" i="14"/>
  <c r="R111" i="14"/>
  <c r="Q111" i="14"/>
  <c r="P111" i="14"/>
  <c r="O111" i="14"/>
  <c r="N111" i="14"/>
  <c r="M111" i="14"/>
  <c r="L111" i="14"/>
  <c r="K111" i="14"/>
  <c r="J111" i="14"/>
  <c r="I111" i="14"/>
  <c r="H111" i="14"/>
  <c r="G111" i="14"/>
  <c r="F111" i="14"/>
  <c r="E111" i="14"/>
  <c r="D111" i="14"/>
  <c r="C111" i="14"/>
  <c r="B111" i="14"/>
  <c r="A111" i="14"/>
  <c r="U110" i="14"/>
  <c r="T110" i="14"/>
  <c r="S110" i="14"/>
  <c r="R110" i="14"/>
  <c r="Q110" i="14"/>
  <c r="P110" i="14"/>
  <c r="O110" i="14"/>
  <c r="N110" i="14"/>
  <c r="L110" i="14"/>
  <c r="K110" i="14"/>
  <c r="J110" i="14"/>
  <c r="I110" i="14"/>
  <c r="G110" i="14"/>
  <c r="F110" i="14"/>
  <c r="E110" i="14"/>
  <c r="D110" i="14"/>
  <c r="C110" i="14"/>
  <c r="B110" i="14"/>
  <c r="A110" i="14"/>
  <c r="U109" i="14"/>
  <c r="T109" i="14"/>
  <c r="S109" i="14"/>
  <c r="R109" i="14"/>
  <c r="Q109" i="14"/>
  <c r="P109" i="14"/>
  <c r="O109" i="14"/>
  <c r="N109" i="14"/>
  <c r="M109" i="14"/>
  <c r="L109" i="14"/>
  <c r="K109" i="14"/>
  <c r="J109" i="14"/>
  <c r="I109" i="14"/>
  <c r="G109" i="14"/>
  <c r="F109" i="14"/>
  <c r="E109" i="14"/>
  <c r="D109" i="14"/>
  <c r="C109" i="14"/>
  <c r="B109" i="14"/>
  <c r="A109" i="14"/>
  <c r="U108" i="14"/>
  <c r="T108" i="14"/>
  <c r="S108" i="14"/>
  <c r="R108" i="14"/>
  <c r="Q108" i="14"/>
  <c r="P108" i="14"/>
  <c r="O108" i="14"/>
  <c r="N108" i="14"/>
  <c r="L108" i="14"/>
  <c r="K108" i="14"/>
  <c r="J108" i="14"/>
  <c r="I108" i="14"/>
  <c r="G108" i="14"/>
  <c r="F108" i="14"/>
  <c r="E108" i="14"/>
  <c r="D108" i="14"/>
  <c r="C108" i="14"/>
  <c r="B108" i="14"/>
  <c r="A108" i="14"/>
  <c r="U107" i="14"/>
  <c r="T107" i="14"/>
  <c r="S107" i="14"/>
  <c r="R107" i="14"/>
  <c r="Q107" i="14"/>
  <c r="P107" i="14"/>
  <c r="O107" i="14"/>
  <c r="N107" i="14"/>
  <c r="L107" i="14"/>
  <c r="K107" i="14"/>
  <c r="J107" i="14"/>
  <c r="I107" i="14"/>
  <c r="G107" i="14"/>
  <c r="F107" i="14"/>
  <c r="E107" i="14"/>
  <c r="D107" i="14"/>
  <c r="C107" i="14"/>
  <c r="B107" i="14"/>
  <c r="A107" i="14"/>
  <c r="U106" i="14"/>
  <c r="T106" i="14"/>
  <c r="S106" i="14"/>
  <c r="R106" i="14"/>
  <c r="Q106" i="14"/>
  <c r="P106" i="14"/>
  <c r="O106" i="14"/>
  <c r="N106" i="14"/>
  <c r="M106" i="14"/>
  <c r="L106" i="14"/>
  <c r="K106" i="14"/>
  <c r="J106" i="14"/>
  <c r="I106" i="14"/>
  <c r="G106" i="14"/>
  <c r="F106" i="14"/>
  <c r="E106" i="14"/>
  <c r="D106" i="14"/>
  <c r="C106" i="14"/>
  <c r="B106" i="14"/>
  <c r="A106" i="14"/>
  <c r="U105" i="14"/>
  <c r="T105" i="14"/>
  <c r="S105" i="14"/>
  <c r="R105" i="14"/>
  <c r="Q105" i="14"/>
  <c r="P105" i="14"/>
  <c r="O105" i="14"/>
  <c r="N105" i="14"/>
  <c r="M105" i="14"/>
  <c r="L105" i="14"/>
  <c r="K105" i="14"/>
  <c r="J105" i="14"/>
  <c r="I105" i="14"/>
  <c r="H105" i="14"/>
  <c r="G105" i="14"/>
  <c r="F105" i="14"/>
  <c r="E105" i="14"/>
  <c r="D105" i="14"/>
  <c r="C105" i="14"/>
  <c r="B105" i="14"/>
  <c r="A105" i="14"/>
  <c r="U104" i="14"/>
  <c r="T104" i="14"/>
  <c r="S104" i="14"/>
  <c r="R104" i="14"/>
  <c r="Q104" i="14"/>
  <c r="P104" i="14"/>
  <c r="O104" i="14"/>
  <c r="N104" i="14"/>
  <c r="M104" i="14"/>
  <c r="L104" i="14"/>
  <c r="K104" i="14"/>
  <c r="J104" i="14"/>
  <c r="I104" i="14"/>
  <c r="H104" i="14"/>
  <c r="G104" i="14"/>
  <c r="F104" i="14"/>
  <c r="E104" i="14"/>
  <c r="D104" i="14"/>
  <c r="C104" i="14"/>
  <c r="B104" i="14"/>
  <c r="A104" i="14"/>
  <c r="U103" i="14"/>
  <c r="T103" i="14"/>
  <c r="S103" i="14"/>
  <c r="R103" i="14"/>
  <c r="Q103" i="14"/>
  <c r="P103" i="14"/>
  <c r="O103" i="14"/>
  <c r="N103" i="14"/>
  <c r="M103" i="14"/>
  <c r="L103" i="14"/>
  <c r="K103" i="14"/>
  <c r="J103" i="14"/>
  <c r="I103" i="14"/>
  <c r="H103" i="14"/>
  <c r="G103" i="14"/>
  <c r="F103" i="14"/>
  <c r="E103" i="14"/>
  <c r="D103" i="14"/>
  <c r="C103" i="14"/>
  <c r="B103" i="14"/>
  <c r="A103" i="14"/>
  <c r="U102" i="14"/>
  <c r="T102" i="14"/>
  <c r="S102" i="14"/>
  <c r="R102" i="14"/>
  <c r="Q102" i="14"/>
  <c r="P102" i="14"/>
  <c r="O102" i="14"/>
  <c r="N102" i="14"/>
  <c r="M102" i="14"/>
  <c r="L102" i="14"/>
  <c r="K102" i="14"/>
  <c r="J102" i="14"/>
  <c r="I102" i="14"/>
  <c r="H102" i="14"/>
  <c r="G102" i="14"/>
  <c r="F102" i="14"/>
  <c r="E102" i="14"/>
  <c r="D102" i="14"/>
  <c r="C102" i="14"/>
  <c r="B102" i="14"/>
  <c r="A102" i="14"/>
  <c r="U101" i="14"/>
  <c r="T101" i="14"/>
  <c r="S101" i="14"/>
  <c r="R101" i="14"/>
  <c r="Q101" i="14"/>
  <c r="P101" i="14"/>
  <c r="O101" i="14"/>
  <c r="N101" i="14"/>
  <c r="M101" i="14"/>
  <c r="L101" i="14"/>
  <c r="K101" i="14"/>
  <c r="J101" i="14"/>
  <c r="I101" i="14"/>
  <c r="H101" i="14"/>
  <c r="G101" i="14"/>
  <c r="F101" i="14"/>
  <c r="E101" i="14"/>
  <c r="D101" i="14"/>
  <c r="C101" i="14"/>
  <c r="B101" i="14"/>
  <c r="A101" i="14"/>
  <c r="U100" i="14"/>
  <c r="T100" i="14"/>
  <c r="S100" i="14"/>
  <c r="R100" i="14"/>
  <c r="Q100" i="14"/>
  <c r="P100" i="14"/>
  <c r="O100" i="14"/>
  <c r="N100" i="14"/>
  <c r="L100" i="14"/>
  <c r="K100" i="14"/>
  <c r="J100" i="14"/>
  <c r="I100" i="14"/>
  <c r="G100" i="14"/>
  <c r="F100" i="14"/>
  <c r="E100" i="14"/>
  <c r="D100" i="14"/>
  <c r="C100" i="14"/>
  <c r="B100" i="14"/>
  <c r="A100" i="14"/>
  <c r="U99" i="14"/>
  <c r="T99" i="14"/>
  <c r="S99" i="14"/>
  <c r="R99" i="14"/>
  <c r="Q99" i="14"/>
  <c r="P99" i="14"/>
  <c r="O99" i="14"/>
  <c r="N99" i="14"/>
  <c r="M99" i="14"/>
  <c r="L99" i="14"/>
  <c r="K99" i="14"/>
  <c r="J99" i="14"/>
  <c r="I99" i="14"/>
  <c r="H99" i="14"/>
  <c r="G99" i="14"/>
  <c r="F99" i="14"/>
  <c r="E99" i="14"/>
  <c r="D99" i="14"/>
  <c r="C99" i="14"/>
  <c r="B99" i="14"/>
  <c r="A99" i="14"/>
  <c r="U98" i="14"/>
  <c r="T98" i="14"/>
  <c r="S98" i="14"/>
  <c r="R98" i="14"/>
  <c r="Q98" i="14"/>
  <c r="P98" i="14"/>
  <c r="O98" i="14"/>
  <c r="N98" i="14"/>
  <c r="M98" i="14"/>
  <c r="L98" i="14"/>
  <c r="K98" i="14"/>
  <c r="J98" i="14"/>
  <c r="I98" i="14"/>
  <c r="H98" i="14"/>
  <c r="G98" i="14"/>
  <c r="F98" i="14"/>
  <c r="E98" i="14"/>
  <c r="D98" i="14"/>
  <c r="C98" i="14"/>
  <c r="B98" i="14"/>
  <c r="A98" i="14"/>
  <c r="U97" i="14"/>
  <c r="T97" i="14"/>
  <c r="S97" i="14"/>
  <c r="R97" i="14"/>
  <c r="Q97" i="14"/>
  <c r="P97" i="14"/>
  <c r="O97" i="14"/>
  <c r="N97" i="14"/>
  <c r="M97" i="14"/>
  <c r="L97" i="14"/>
  <c r="K97" i="14"/>
  <c r="J97" i="14"/>
  <c r="I97" i="14"/>
  <c r="H97" i="14"/>
  <c r="G97" i="14"/>
  <c r="F97" i="14"/>
  <c r="E97" i="14"/>
  <c r="D97" i="14"/>
  <c r="C97" i="14"/>
  <c r="B97" i="14"/>
  <c r="A97" i="14"/>
  <c r="U96" i="14"/>
  <c r="T96" i="14"/>
  <c r="S96" i="14"/>
  <c r="R96" i="14"/>
  <c r="Q96" i="14"/>
  <c r="P96" i="14"/>
  <c r="O96" i="14"/>
  <c r="N96" i="14"/>
  <c r="M96" i="14"/>
  <c r="L96" i="14"/>
  <c r="K96" i="14"/>
  <c r="J96" i="14"/>
  <c r="I96" i="14"/>
  <c r="G96" i="14"/>
  <c r="F96" i="14"/>
  <c r="E96" i="14"/>
  <c r="D96" i="14"/>
  <c r="C96" i="14"/>
  <c r="B96" i="14"/>
  <c r="A96" i="14"/>
  <c r="U95" i="14"/>
  <c r="T95" i="14"/>
  <c r="S95" i="14"/>
  <c r="R95" i="14"/>
  <c r="Q95" i="14"/>
  <c r="P95" i="14"/>
  <c r="O95" i="14"/>
  <c r="N95" i="14"/>
  <c r="M95" i="14"/>
  <c r="L95" i="14"/>
  <c r="K95" i="14"/>
  <c r="J95" i="14"/>
  <c r="I95" i="14"/>
  <c r="H95" i="14"/>
  <c r="G95" i="14"/>
  <c r="F95" i="14"/>
  <c r="E95" i="14"/>
  <c r="D95" i="14"/>
  <c r="C95" i="14"/>
  <c r="B95" i="14"/>
  <c r="A95" i="14"/>
  <c r="U94" i="14"/>
  <c r="T94" i="14"/>
  <c r="S94" i="14"/>
  <c r="R94" i="14"/>
  <c r="Q94" i="14"/>
  <c r="P94" i="14"/>
  <c r="O94" i="14"/>
  <c r="N94" i="14"/>
  <c r="M94" i="14"/>
  <c r="L94" i="14"/>
  <c r="K94" i="14"/>
  <c r="J94" i="14"/>
  <c r="I94" i="14"/>
  <c r="H94" i="14"/>
  <c r="G94" i="14"/>
  <c r="F94" i="14"/>
  <c r="E94" i="14"/>
  <c r="D94" i="14"/>
  <c r="C94" i="14"/>
  <c r="B94" i="14"/>
  <c r="A94" i="14"/>
  <c r="U93" i="14"/>
  <c r="T93" i="14"/>
  <c r="S93" i="14"/>
  <c r="R93" i="14"/>
  <c r="Q93" i="14"/>
  <c r="P93" i="14"/>
  <c r="O93" i="14"/>
  <c r="N93" i="14"/>
  <c r="M93" i="14"/>
  <c r="L93" i="14"/>
  <c r="K93" i="14"/>
  <c r="J93" i="14"/>
  <c r="I93" i="14"/>
  <c r="H93" i="14"/>
  <c r="G93" i="14"/>
  <c r="F93" i="14"/>
  <c r="E93" i="14"/>
  <c r="D93" i="14"/>
  <c r="C93" i="14"/>
  <c r="B93" i="14"/>
  <c r="A93" i="14"/>
  <c r="U92" i="14"/>
  <c r="T92" i="14"/>
  <c r="S92" i="14"/>
  <c r="R92" i="14"/>
  <c r="Q92" i="14"/>
  <c r="P92" i="14"/>
  <c r="O92" i="14"/>
  <c r="N92" i="14"/>
  <c r="M92" i="14"/>
  <c r="L92" i="14"/>
  <c r="K92" i="14"/>
  <c r="J92" i="14"/>
  <c r="I92" i="14"/>
  <c r="H92" i="14"/>
  <c r="G92" i="14"/>
  <c r="F92" i="14"/>
  <c r="E92" i="14"/>
  <c r="D92" i="14"/>
  <c r="C92" i="14"/>
  <c r="B92" i="14"/>
  <c r="A92" i="14"/>
  <c r="U91" i="14"/>
  <c r="T91" i="14"/>
  <c r="S91" i="14"/>
  <c r="R91" i="14"/>
  <c r="Q91" i="14"/>
  <c r="P91" i="14"/>
  <c r="O91" i="14"/>
  <c r="N91" i="14"/>
  <c r="L91" i="14"/>
  <c r="K91" i="14"/>
  <c r="J91" i="14"/>
  <c r="I91" i="14"/>
  <c r="G91" i="14"/>
  <c r="F91" i="14"/>
  <c r="E91" i="14"/>
  <c r="D91" i="14"/>
  <c r="C91" i="14"/>
  <c r="B91" i="14"/>
  <c r="A91" i="14"/>
  <c r="U90" i="14"/>
  <c r="T90" i="14"/>
  <c r="S90" i="14"/>
  <c r="R90" i="14"/>
  <c r="Q90" i="14"/>
  <c r="P90" i="14"/>
  <c r="O90" i="14"/>
  <c r="N90" i="14"/>
  <c r="M90" i="14"/>
  <c r="L90" i="14"/>
  <c r="K90" i="14"/>
  <c r="J90" i="14"/>
  <c r="I90" i="14"/>
  <c r="H90" i="14"/>
  <c r="G90" i="14"/>
  <c r="F90" i="14"/>
  <c r="E90" i="14"/>
  <c r="D90" i="14"/>
  <c r="C90" i="14"/>
  <c r="B90" i="14"/>
  <c r="A90" i="14"/>
  <c r="U89" i="14"/>
  <c r="T89" i="14"/>
  <c r="S89" i="14"/>
  <c r="R89" i="14"/>
  <c r="Q89" i="14"/>
  <c r="P89" i="14"/>
  <c r="O89" i="14"/>
  <c r="N89" i="14"/>
  <c r="M89" i="14"/>
  <c r="L89" i="14"/>
  <c r="K89" i="14"/>
  <c r="J89" i="14"/>
  <c r="I89" i="14"/>
  <c r="H89" i="14"/>
  <c r="G89" i="14"/>
  <c r="F89" i="14"/>
  <c r="E89" i="14"/>
  <c r="D89" i="14"/>
  <c r="C89" i="14"/>
  <c r="B89" i="14"/>
  <c r="A89" i="14"/>
  <c r="U88" i="14"/>
  <c r="T88" i="14"/>
  <c r="S88" i="14"/>
  <c r="R88" i="14"/>
  <c r="Q88" i="14"/>
  <c r="P88" i="14"/>
  <c r="O88" i="14"/>
  <c r="N88" i="14"/>
  <c r="M88" i="14"/>
  <c r="L88" i="14"/>
  <c r="K88" i="14"/>
  <c r="J88" i="14"/>
  <c r="I88" i="14"/>
  <c r="H88" i="14"/>
  <c r="G88" i="14"/>
  <c r="F88" i="14"/>
  <c r="E88" i="14"/>
  <c r="D88" i="14"/>
  <c r="C88" i="14"/>
  <c r="B88" i="14"/>
  <c r="A88" i="14"/>
  <c r="U87" i="14"/>
  <c r="T87" i="14"/>
  <c r="S87" i="14"/>
  <c r="R87" i="14"/>
  <c r="Q87" i="14"/>
  <c r="P87" i="14"/>
  <c r="O87" i="14"/>
  <c r="N87" i="14"/>
  <c r="M87" i="14"/>
  <c r="L87" i="14"/>
  <c r="K87" i="14"/>
  <c r="J87" i="14"/>
  <c r="I87" i="14"/>
  <c r="H87" i="14"/>
  <c r="G87" i="14"/>
  <c r="F87" i="14"/>
  <c r="E87" i="14"/>
  <c r="D87" i="14"/>
  <c r="C87" i="14"/>
  <c r="B87" i="14"/>
  <c r="A87" i="14"/>
  <c r="U86" i="14"/>
  <c r="T86" i="14"/>
  <c r="S86" i="14"/>
  <c r="R86" i="14"/>
  <c r="Q86" i="14"/>
  <c r="P86" i="14"/>
  <c r="O86" i="14"/>
  <c r="N86" i="14"/>
  <c r="M86" i="14"/>
  <c r="L86" i="14"/>
  <c r="K86" i="14"/>
  <c r="J86" i="14"/>
  <c r="I86" i="14"/>
  <c r="H86" i="14"/>
  <c r="G86" i="14"/>
  <c r="F86" i="14"/>
  <c r="E86" i="14"/>
  <c r="D86" i="14"/>
  <c r="C86" i="14"/>
  <c r="B86" i="14"/>
  <c r="A86" i="14"/>
  <c r="U85" i="14"/>
  <c r="T85" i="14"/>
  <c r="S85" i="14"/>
  <c r="R85" i="14"/>
  <c r="Q85" i="14"/>
  <c r="P85" i="14"/>
  <c r="O85" i="14"/>
  <c r="N85" i="14"/>
  <c r="L85" i="14"/>
  <c r="K85" i="14"/>
  <c r="J85" i="14"/>
  <c r="I85" i="14"/>
  <c r="G85" i="14"/>
  <c r="F85" i="14"/>
  <c r="E85" i="14"/>
  <c r="D85" i="14"/>
  <c r="C85" i="14"/>
  <c r="B85" i="14"/>
  <c r="A85" i="14"/>
  <c r="U84" i="14"/>
  <c r="T84" i="14"/>
  <c r="S84" i="14"/>
  <c r="R84" i="14"/>
  <c r="Q84" i="14"/>
  <c r="P84" i="14"/>
  <c r="O84" i="14"/>
  <c r="N84" i="14"/>
  <c r="M84" i="14"/>
  <c r="L84" i="14"/>
  <c r="K84" i="14"/>
  <c r="J84" i="14"/>
  <c r="I84" i="14"/>
  <c r="H84" i="14"/>
  <c r="G84" i="14"/>
  <c r="F84" i="14"/>
  <c r="E84" i="14"/>
  <c r="D84" i="14"/>
  <c r="C84" i="14"/>
  <c r="B84" i="14"/>
  <c r="A84" i="14"/>
  <c r="U83" i="14"/>
  <c r="T83" i="14"/>
  <c r="S83" i="14"/>
  <c r="R83" i="14"/>
  <c r="Q83" i="14"/>
  <c r="P83" i="14"/>
  <c r="O83" i="14"/>
  <c r="N83" i="14"/>
  <c r="M83" i="14"/>
  <c r="L83" i="14"/>
  <c r="K83" i="14"/>
  <c r="J83" i="14"/>
  <c r="I83" i="14"/>
  <c r="H83" i="14"/>
  <c r="G83" i="14"/>
  <c r="F83" i="14"/>
  <c r="E83" i="14"/>
  <c r="D83" i="14"/>
  <c r="C83" i="14"/>
  <c r="B83" i="14"/>
  <c r="A83" i="14"/>
  <c r="U82" i="14"/>
  <c r="T82" i="14"/>
  <c r="S82" i="14"/>
  <c r="R82" i="14"/>
  <c r="Q82" i="14"/>
  <c r="P82" i="14"/>
  <c r="O82" i="14"/>
  <c r="N82" i="14"/>
  <c r="M82" i="14"/>
  <c r="L82" i="14"/>
  <c r="K82" i="14"/>
  <c r="J82" i="14"/>
  <c r="I82" i="14"/>
  <c r="H82" i="14"/>
  <c r="G82" i="14"/>
  <c r="F82" i="14"/>
  <c r="E82" i="14"/>
  <c r="D82" i="14"/>
  <c r="C82" i="14"/>
  <c r="B82" i="14"/>
  <c r="A82" i="14"/>
  <c r="U81" i="14"/>
  <c r="T81" i="14"/>
  <c r="S81" i="14"/>
  <c r="R81" i="14"/>
  <c r="Q81" i="14"/>
  <c r="P81" i="14"/>
  <c r="O81" i="14"/>
  <c r="N81" i="14"/>
  <c r="M81" i="14"/>
  <c r="L81" i="14"/>
  <c r="K81" i="14"/>
  <c r="J81" i="14"/>
  <c r="I81" i="14"/>
  <c r="H81" i="14"/>
  <c r="G81" i="14"/>
  <c r="F81" i="14"/>
  <c r="E81" i="14"/>
  <c r="D81" i="14"/>
  <c r="C81" i="14"/>
  <c r="B81" i="14"/>
  <c r="A81" i="14"/>
  <c r="U80" i="14"/>
  <c r="T80" i="14"/>
  <c r="S80" i="14"/>
  <c r="R80" i="14"/>
  <c r="Q80" i="14"/>
  <c r="P80" i="14"/>
  <c r="O80" i="14"/>
  <c r="N80" i="14"/>
  <c r="M80" i="14"/>
  <c r="L80" i="14"/>
  <c r="K80" i="14"/>
  <c r="J80" i="14"/>
  <c r="I80" i="14"/>
  <c r="H80" i="14"/>
  <c r="G80" i="14"/>
  <c r="F80" i="14"/>
  <c r="E80" i="14"/>
  <c r="D80" i="14"/>
  <c r="C80" i="14"/>
  <c r="B80" i="14"/>
  <c r="A80" i="14"/>
  <c r="U79" i="14"/>
  <c r="T79" i="14"/>
  <c r="S79" i="14"/>
  <c r="R79" i="14"/>
  <c r="Q79" i="14"/>
  <c r="P79" i="14"/>
  <c r="O79" i="14"/>
  <c r="N79" i="14"/>
  <c r="M79" i="14"/>
  <c r="L79" i="14"/>
  <c r="K79" i="14"/>
  <c r="J79" i="14"/>
  <c r="I79" i="14"/>
  <c r="H79" i="14"/>
  <c r="G79" i="14"/>
  <c r="F79" i="14"/>
  <c r="E79" i="14"/>
  <c r="D79" i="14"/>
  <c r="C79" i="14"/>
  <c r="B79" i="14"/>
  <c r="A79" i="14"/>
  <c r="U78" i="14"/>
  <c r="T78" i="14"/>
  <c r="S78" i="14"/>
  <c r="R78" i="14"/>
  <c r="Q78" i="14"/>
  <c r="P78" i="14"/>
  <c r="O78" i="14"/>
  <c r="N78" i="14"/>
  <c r="M78" i="14"/>
  <c r="L78" i="14"/>
  <c r="K78" i="14"/>
  <c r="J78" i="14"/>
  <c r="I78" i="14"/>
  <c r="H78" i="14"/>
  <c r="G78" i="14"/>
  <c r="F78" i="14"/>
  <c r="E78" i="14"/>
  <c r="D78" i="14"/>
  <c r="C78" i="14"/>
  <c r="B78" i="14"/>
  <c r="A78" i="14"/>
  <c r="U77" i="14"/>
  <c r="T77" i="14"/>
  <c r="S77" i="14"/>
  <c r="R77" i="14"/>
  <c r="Q77" i="14"/>
  <c r="P77" i="14"/>
  <c r="O77" i="14"/>
  <c r="N77" i="14"/>
  <c r="M77" i="14"/>
  <c r="L77" i="14"/>
  <c r="K77" i="14"/>
  <c r="J77" i="14"/>
  <c r="I77" i="14"/>
  <c r="H77" i="14"/>
  <c r="G77" i="14"/>
  <c r="F77" i="14"/>
  <c r="E77" i="14"/>
  <c r="D77" i="14"/>
  <c r="C77" i="14"/>
  <c r="B77" i="14"/>
  <c r="A77" i="14"/>
  <c r="U76" i="14"/>
  <c r="T76" i="14"/>
  <c r="S76" i="14"/>
  <c r="R76" i="14"/>
  <c r="Q76" i="14"/>
  <c r="P76" i="14"/>
  <c r="O76" i="14"/>
  <c r="N76" i="14"/>
  <c r="M76" i="14"/>
  <c r="L76" i="14"/>
  <c r="K76" i="14"/>
  <c r="J76" i="14"/>
  <c r="I76" i="14"/>
  <c r="H76" i="14"/>
  <c r="G76" i="14"/>
  <c r="F76" i="14"/>
  <c r="E76" i="14"/>
  <c r="D76" i="14"/>
  <c r="C76" i="14"/>
  <c r="B76" i="14"/>
  <c r="A76" i="14"/>
  <c r="U75" i="14"/>
  <c r="T75" i="14"/>
  <c r="S75" i="14"/>
  <c r="R75" i="14"/>
  <c r="Q75" i="14"/>
  <c r="P75" i="14"/>
  <c r="O75" i="14"/>
  <c r="N75" i="14"/>
  <c r="M75" i="14"/>
  <c r="L75" i="14"/>
  <c r="K75" i="14"/>
  <c r="J75" i="14"/>
  <c r="I75" i="14"/>
  <c r="H75" i="14"/>
  <c r="G75" i="14"/>
  <c r="F75" i="14"/>
  <c r="E75" i="14"/>
  <c r="D75" i="14"/>
  <c r="C75" i="14"/>
  <c r="B75" i="14"/>
  <c r="A75" i="14"/>
  <c r="U74" i="14"/>
  <c r="T74" i="14"/>
  <c r="S74" i="14"/>
  <c r="R74" i="14"/>
  <c r="Q74" i="14"/>
  <c r="P74" i="14"/>
  <c r="O74" i="14"/>
  <c r="N74" i="14"/>
  <c r="M74" i="14"/>
  <c r="L74" i="14"/>
  <c r="K74" i="14"/>
  <c r="J74" i="14"/>
  <c r="I74" i="14"/>
  <c r="H74" i="14"/>
  <c r="G74" i="14"/>
  <c r="F74" i="14"/>
  <c r="E74" i="14"/>
  <c r="D74" i="14"/>
  <c r="C74" i="14"/>
  <c r="B74" i="14"/>
  <c r="A74" i="14"/>
  <c r="U73" i="14"/>
  <c r="T73" i="14"/>
  <c r="S73" i="14"/>
  <c r="R73" i="14"/>
  <c r="Q73" i="14"/>
  <c r="P73" i="14"/>
  <c r="O73" i="14"/>
  <c r="N73" i="14"/>
  <c r="M73" i="14"/>
  <c r="L73" i="14"/>
  <c r="K73" i="14"/>
  <c r="J73" i="14"/>
  <c r="I73" i="14"/>
  <c r="H73" i="14"/>
  <c r="G73" i="14"/>
  <c r="F73" i="14"/>
  <c r="E73" i="14"/>
  <c r="D73" i="14"/>
  <c r="C73" i="14"/>
  <c r="B73" i="14"/>
  <c r="A73" i="14"/>
  <c r="U72" i="14"/>
  <c r="T72" i="14"/>
  <c r="S72" i="14"/>
  <c r="R72" i="14"/>
  <c r="Q72" i="14"/>
  <c r="P72" i="14"/>
  <c r="O72" i="14"/>
  <c r="N72" i="14"/>
  <c r="M72" i="14"/>
  <c r="L72" i="14"/>
  <c r="K72" i="14"/>
  <c r="J72" i="14"/>
  <c r="I72" i="14"/>
  <c r="H72" i="14"/>
  <c r="G72" i="14"/>
  <c r="F72" i="14"/>
  <c r="E72" i="14"/>
  <c r="D72" i="14"/>
  <c r="C72" i="14"/>
  <c r="B72" i="14"/>
  <c r="A72" i="14"/>
  <c r="U71" i="14"/>
  <c r="T71" i="14"/>
  <c r="S71" i="14"/>
  <c r="R71" i="14"/>
  <c r="Q71" i="14"/>
  <c r="P71" i="14"/>
  <c r="O71" i="14"/>
  <c r="N71" i="14"/>
  <c r="M71" i="14"/>
  <c r="L71" i="14"/>
  <c r="K71" i="14"/>
  <c r="J71" i="14"/>
  <c r="I71" i="14"/>
  <c r="H71" i="14"/>
  <c r="G71" i="14"/>
  <c r="F71" i="14"/>
  <c r="E71" i="14"/>
  <c r="D71" i="14"/>
  <c r="C71" i="14"/>
  <c r="B71" i="14"/>
  <c r="A71" i="14"/>
  <c r="U70" i="14"/>
  <c r="T70" i="14"/>
  <c r="S70" i="14"/>
  <c r="R70" i="14"/>
  <c r="Q70" i="14"/>
  <c r="P70" i="14"/>
  <c r="O70" i="14"/>
  <c r="N70" i="14"/>
  <c r="M70" i="14"/>
  <c r="L70" i="14"/>
  <c r="K70" i="14"/>
  <c r="J70" i="14"/>
  <c r="I70" i="14"/>
  <c r="H70" i="14"/>
  <c r="G70" i="14"/>
  <c r="F70" i="14"/>
  <c r="E70" i="14"/>
  <c r="D70" i="14"/>
  <c r="C70" i="14"/>
  <c r="B70" i="14"/>
  <c r="A70" i="14"/>
  <c r="U69" i="14"/>
  <c r="T69" i="14"/>
  <c r="S69" i="14"/>
  <c r="R69" i="14"/>
  <c r="Q69" i="14"/>
  <c r="P69" i="14"/>
  <c r="O69" i="14"/>
  <c r="N69" i="14"/>
  <c r="M69" i="14"/>
  <c r="L69" i="14"/>
  <c r="K69" i="14"/>
  <c r="J69" i="14"/>
  <c r="I69" i="14"/>
  <c r="H69" i="14"/>
  <c r="G69" i="14"/>
  <c r="F69" i="14"/>
  <c r="E69" i="14"/>
  <c r="D69" i="14"/>
  <c r="C69" i="14"/>
  <c r="B69" i="14"/>
  <c r="A69" i="14"/>
  <c r="U68" i="14"/>
  <c r="T68" i="14"/>
  <c r="S68" i="14"/>
  <c r="R68" i="14"/>
  <c r="Q68" i="14"/>
  <c r="P68" i="14"/>
  <c r="O68" i="14"/>
  <c r="N68" i="14"/>
  <c r="M68" i="14"/>
  <c r="L68" i="14"/>
  <c r="K68" i="14"/>
  <c r="J68" i="14"/>
  <c r="I68" i="14"/>
  <c r="H68" i="14"/>
  <c r="G68" i="14"/>
  <c r="F68" i="14"/>
  <c r="E68" i="14"/>
  <c r="D68" i="14"/>
  <c r="C68" i="14"/>
  <c r="B68" i="14"/>
  <c r="A68" i="14"/>
  <c r="U67" i="14"/>
  <c r="T67" i="14"/>
  <c r="S67" i="14"/>
  <c r="R67" i="14"/>
  <c r="Q67" i="14"/>
  <c r="P67" i="14"/>
  <c r="O67" i="14"/>
  <c r="N67" i="14"/>
  <c r="L67" i="14"/>
  <c r="K67" i="14"/>
  <c r="J67" i="14"/>
  <c r="I67" i="14"/>
  <c r="G67" i="14"/>
  <c r="F67" i="14"/>
  <c r="E67" i="14"/>
  <c r="D67" i="14"/>
  <c r="C67" i="14"/>
  <c r="B67" i="14"/>
  <c r="A67" i="14"/>
  <c r="U66" i="14"/>
  <c r="T66" i="14"/>
  <c r="S66" i="14"/>
  <c r="R66" i="14"/>
  <c r="Q66" i="14"/>
  <c r="P66" i="14"/>
  <c r="O66" i="14"/>
  <c r="N66" i="14"/>
  <c r="M66" i="14"/>
  <c r="L66" i="14"/>
  <c r="K66" i="14"/>
  <c r="J66" i="14"/>
  <c r="I66" i="14"/>
  <c r="H66" i="14"/>
  <c r="G66" i="14"/>
  <c r="F66" i="14"/>
  <c r="E66" i="14"/>
  <c r="D66" i="14"/>
  <c r="C66" i="14"/>
  <c r="B66" i="14"/>
  <c r="A66" i="14"/>
  <c r="U65" i="14"/>
  <c r="T65" i="14"/>
  <c r="S65" i="14"/>
  <c r="R65" i="14"/>
  <c r="Q65" i="14"/>
  <c r="P65" i="14"/>
  <c r="O65" i="14"/>
  <c r="N65" i="14"/>
  <c r="M65" i="14"/>
  <c r="L65" i="14"/>
  <c r="J65" i="14"/>
  <c r="H65" i="14"/>
  <c r="G65" i="14"/>
  <c r="F65" i="14"/>
  <c r="E65" i="14"/>
  <c r="D65" i="14"/>
  <c r="C65" i="14"/>
  <c r="B65" i="14"/>
  <c r="A65" i="14"/>
  <c r="U64" i="14"/>
  <c r="T64" i="14"/>
  <c r="S64" i="14"/>
  <c r="R64" i="14"/>
  <c r="Q64" i="14"/>
  <c r="P64" i="14"/>
  <c r="O64" i="14"/>
  <c r="N64" i="14"/>
  <c r="M64" i="14"/>
  <c r="L64" i="14"/>
  <c r="K64" i="14"/>
  <c r="J64" i="14"/>
  <c r="I64" i="14"/>
  <c r="H64" i="14"/>
  <c r="G64" i="14"/>
  <c r="F64" i="14"/>
  <c r="E64" i="14"/>
  <c r="D64" i="14"/>
  <c r="C64" i="14"/>
  <c r="B64" i="14"/>
  <c r="A64" i="14"/>
  <c r="U63" i="14"/>
  <c r="T63" i="14"/>
  <c r="S63" i="14"/>
  <c r="R63" i="14"/>
  <c r="Q63" i="14"/>
  <c r="P63" i="14"/>
  <c r="O63" i="14"/>
  <c r="N63" i="14"/>
  <c r="M63" i="14"/>
  <c r="L63" i="14"/>
  <c r="K63" i="14"/>
  <c r="J63" i="14"/>
  <c r="I63" i="14"/>
  <c r="H63" i="14"/>
  <c r="G63" i="14"/>
  <c r="F63" i="14"/>
  <c r="E63" i="14"/>
  <c r="D63" i="14"/>
  <c r="C63" i="14"/>
  <c r="B63" i="14"/>
  <c r="A63" i="14"/>
  <c r="U62" i="14"/>
  <c r="T62" i="14"/>
  <c r="S62" i="14"/>
  <c r="R62" i="14"/>
  <c r="Q62" i="14"/>
  <c r="P62" i="14"/>
  <c r="O62" i="14"/>
  <c r="N62" i="14"/>
  <c r="M62" i="14"/>
  <c r="L62" i="14"/>
  <c r="K62" i="14"/>
  <c r="J62" i="14"/>
  <c r="I62" i="14"/>
  <c r="H62" i="14"/>
  <c r="G62" i="14"/>
  <c r="F62" i="14"/>
  <c r="E62" i="14"/>
  <c r="D62" i="14"/>
  <c r="C62" i="14"/>
  <c r="B62" i="14"/>
  <c r="A62" i="14"/>
  <c r="U61" i="14"/>
  <c r="T61" i="14"/>
  <c r="S61" i="14"/>
  <c r="R61" i="14"/>
  <c r="Q61" i="14"/>
  <c r="P61" i="14"/>
  <c r="O61" i="14"/>
  <c r="N61" i="14"/>
  <c r="L61" i="14"/>
  <c r="K61" i="14"/>
  <c r="J61" i="14"/>
  <c r="I61" i="14"/>
  <c r="G61" i="14"/>
  <c r="F61" i="14"/>
  <c r="E61" i="14"/>
  <c r="D61" i="14"/>
  <c r="C61" i="14"/>
  <c r="B61" i="14"/>
  <c r="A61" i="14"/>
  <c r="U60" i="14"/>
  <c r="T60" i="14"/>
  <c r="S60" i="14"/>
  <c r="R60" i="14"/>
  <c r="Q60" i="14"/>
  <c r="P60" i="14"/>
  <c r="O60" i="14"/>
  <c r="N60" i="14"/>
  <c r="M60" i="14"/>
  <c r="L60" i="14"/>
  <c r="K60" i="14"/>
  <c r="J60" i="14"/>
  <c r="I60" i="14"/>
  <c r="H60" i="14"/>
  <c r="G60" i="14"/>
  <c r="F60" i="14"/>
  <c r="E60" i="14"/>
  <c r="D60" i="14"/>
  <c r="C60" i="14"/>
  <c r="B60" i="14"/>
  <c r="A60" i="14"/>
  <c r="U59" i="14"/>
  <c r="T59" i="14"/>
  <c r="S59" i="14"/>
  <c r="R59" i="14"/>
  <c r="Q59" i="14"/>
  <c r="P59" i="14"/>
  <c r="O59" i="14"/>
  <c r="N59" i="14"/>
  <c r="M59" i="14"/>
  <c r="L59" i="14"/>
  <c r="K59" i="14"/>
  <c r="J59" i="14"/>
  <c r="I59" i="14"/>
  <c r="H59" i="14"/>
  <c r="G59" i="14"/>
  <c r="F59" i="14"/>
  <c r="E59" i="14"/>
  <c r="D59" i="14"/>
  <c r="C59" i="14"/>
  <c r="B59" i="14"/>
  <c r="A59" i="14"/>
  <c r="U58" i="14"/>
  <c r="T58" i="14"/>
  <c r="S58" i="14"/>
  <c r="R58" i="14"/>
  <c r="Q58" i="14"/>
  <c r="P58" i="14"/>
  <c r="O58" i="14"/>
  <c r="N58" i="14"/>
  <c r="M58" i="14"/>
  <c r="L58" i="14"/>
  <c r="K58" i="14"/>
  <c r="J58" i="14"/>
  <c r="I58" i="14"/>
  <c r="H58" i="14"/>
  <c r="G58" i="14"/>
  <c r="F58" i="14"/>
  <c r="E58" i="14"/>
  <c r="D58" i="14"/>
  <c r="C58" i="14"/>
  <c r="B58" i="14"/>
  <c r="A58" i="14"/>
  <c r="U57" i="14"/>
  <c r="T57" i="14"/>
  <c r="S57" i="14"/>
  <c r="R57" i="14"/>
  <c r="Q57" i="14"/>
  <c r="P57" i="14"/>
  <c r="O57" i="14"/>
  <c r="N57" i="14"/>
  <c r="M57" i="14"/>
  <c r="L57" i="14"/>
  <c r="K57" i="14"/>
  <c r="J57" i="14"/>
  <c r="I57" i="14"/>
  <c r="H57" i="14"/>
  <c r="G57" i="14"/>
  <c r="F57" i="14"/>
  <c r="E57" i="14"/>
  <c r="D57" i="14"/>
  <c r="C57" i="14"/>
  <c r="B57" i="14"/>
  <c r="A57" i="14"/>
  <c r="U56" i="14"/>
  <c r="T56" i="14"/>
  <c r="S56" i="14"/>
  <c r="R56" i="14"/>
  <c r="Q56" i="14"/>
  <c r="P56" i="14"/>
  <c r="O56" i="14"/>
  <c r="N56" i="14"/>
  <c r="M56" i="14"/>
  <c r="L56" i="14"/>
  <c r="K56" i="14"/>
  <c r="J56" i="14"/>
  <c r="I56" i="14"/>
  <c r="H56" i="14"/>
  <c r="G56" i="14"/>
  <c r="F56" i="14"/>
  <c r="E56" i="14"/>
  <c r="D56" i="14"/>
  <c r="C56" i="14"/>
  <c r="B56" i="14"/>
  <c r="A56" i="14"/>
  <c r="U55" i="14"/>
  <c r="T55" i="14"/>
  <c r="S55" i="14"/>
  <c r="R55" i="14"/>
  <c r="Q55" i="14"/>
  <c r="P55" i="14"/>
  <c r="O55" i="14"/>
  <c r="N55" i="14"/>
  <c r="L55" i="14"/>
  <c r="K55" i="14"/>
  <c r="J55" i="14"/>
  <c r="I55" i="14"/>
  <c r="G55" i="14"/>
  <c r="F55" i="14"/>
  <c r="E55" i="14"/>
  <c r="D55" i="14"/>
  <c r="C55" i="14"/>
  <c r="B55" i="14"/>
  <c r="A55" i="14"/>
  <c r="U54" i="14"/>
  <c r="T54" i="14"/>
  <c r="S54" i="14"/>
  <c r="R54" i="14"/>
  <c r="Q54" i="14"/>
  <c r="P54" i="14"/>
  <c r="O54" i="14"/>
  <c r="N54" i="14"/>
  <c r="M54" i="14"/>
  <c r="L54" i="14"/>
  <c r="K54" i="14"/>
  <c r="J54" i="14"/>
  <c r="I54" i="14"/>
  <c r="H54" i="14"/>
  <c r="G54" i="14"/>
  <c r="F54" i="14"/>
  <c r="E54" i="14"/>
  <c r="D54" i="14"/>
  <c r="C54" i="14"/>
  <c r="B54" i="14"/>
  <c r="A54" i="14"/>
  <c r="U53" i="14"/>
  <c r="T53" i="14"/>
  <c r="S53" i="14"/>
  <c r="R53" i="14"/>
  <c r="Q53" i="14"/>
  <c r="P53" i="14"/>
  <c r="O53" i="14"/>
  <c r="N53" i="14"/>
  <c r="M53" i="14"/>
  <c r="K53" i="14"/>
  <c r="J53" i="14"/>
  <c r="I53" i="14"/>
  <c r="G53" i="14"/>
  <c r="F53" i="14"/>
  <c r="E53" i="14"/>
  <c r="D53" i="14"/>
  <c r="C53" i="14"/>
  <c r="B53" i="14"/>
  <c r="A53" i="14"/>
  <c r="U52" i="14"/>
  <c r="T52" i="14"/>
  <c r="S52" i="14"/>
  <c r="R52" i="14"/>
  <c r="Q52" i="14"/>
  <c r="P52" i="14"/>
  <c r="O52" i="14"/>
  <c r="N52" i="14"/>
  <c r="L52" i="14"/>
  <c r="K52" i="14"/>
  <c r="J52" i="14"/>
  <c r="I52" i="14"/>
  <c r="G52" i="14"/>
  <c r="F52" i="14"/>
  <c r="E52" i="14"/>
  <c r="D52" i="14"/>
  <c r="C52" i="14"/>
  <c r="B52" i="14"/>
  <c r="A52" i="14"/>
  <c r="U51" i="14"/>
  <c r="T51" i="14"/>
  <c r="S51" i="14"/>
  <c r="R51" i="14"/>
  <c r="Q51" i="14"/>
  <c r="P51" i="14"/>
  <c r="O51" i="14"/>
  <c r="N51" i="14"/>
  <c r="M51" i="14"/>
  <c r="L51" i="14"/>
  <c r="K51" i="14"/>
  <c r="J51" i="14"/>
  <c r="I51" i="14"/>
  <c r="H51" i="14"/>
  <c r="G51" i="14"/>
  <c r="F51" i="14"/>
  <c r="E51" i="14"/>
  <c r="D51" i="14"/>
  <c r="C51" i="14"/>
  <c r="B51" i="14"/>
  <c r="A51" i="14"/>
  <c r="U50" i="14"/>
  <c r="T50" i="14"/>
  <c r="S50" i="14"/>
  <c r="R50" i="14"/>
  <c r="Q50" i="14"/>
  <c r="P50" i="14"/>
  <c r="O50" i="14"/>
  <c r="N50" i="14"/>
  <c r="M50" i="14"/>
  <c r="L50" i="14"/>
  <c r="K50" i="14"/>
  <c r="J50" i="14"/>
  <c r="I50" i="14"/>
  <c r="H50" i="14"/>
  <c r="G50" i="14"/>
  <c r="F50" i="14"/>
  <c r="E50" i="14"/>
  <c r="D50" i="14"/>
  <c r="C50" i="14"/>
  <c r="B50" i="14"/>
  <c r="A50" i="14"/>
  <c r="U49" i="14"/>
  <c r="T49" i="14"/>
  <c r="S49" i="14"/>
  <c r="R49" i="14"/>
  <c r="Q49" i="14"/>
  <c r="P49" i="14"/>
  <c r="O49" i="14"/>
  <c r="N49" i="14"/>
  <c r="M49" i="14"/>
  <c r="L49" i="14"/>
  <c r="K49" i="14"/>
  <c r="J49" i="14"/>
  <c r="I49" i="14"/>
  <c r="H49" i="14"/>
  <c r="G49" i="14"/>
  <c r="F49" i="14"/>
  <c r="E49" i="14"/>
  <c r="D49" i="14"/>
  <c r="C49" i="14"/>
  <c r="B49" i="14"/>
  <c r="A49" i="14"/>
  <c r="U48" i="14"/>
  <c r="T48" i="14"/>
  <c r="S48" i="14"/>
  <c r="R48" i="14"/>
  <c r="Q48" i="14"/>
  <c r="P48" i="14"/>
  <c r="O48" i="14"/>
  <c r="N48" i="14"/>
  <c r="M48" i="14"/>
  <c r="L48" i="14"/>
  <c r="K48" i="14"/>
  <c r="J48" i="14"/>
  <c r="I48" i="14"/>
  <c r="H48" i="14"/>
  <c r="G48" i="14"/>
  <c r="F48" i="14"/>
  <c r="E48" i="14"/>
  <c r="D48" i="14"/>
  <c r="C48" i="14"/>
  <c r="B48" i="14"/>
  <c r="A48" i="14"/>
  <c r="U47" i="14"/>
  <c r="T47" i="14"/>
  <c r="S47" i="14"/>
  <c r="R47" i="14"/>
  <c r="Q47" i="14"/>
  <c r="P47" i="14"/>
  <c r="O47" i="14"/>
  <c r="N47" i="14"/>
  <c r="M47" i="14"/>
  <c r="L47" i="14"/>
  <c r="K47" i="14"/>
  <c r="J47" i="14"/>
  <c r="I47" i="14"/>
  <c r="H47" i="14"/>
  <c r="G47" i="14"/>
  <c r="F47" i="14"/>
  <c r="E47" i="14"/>
  <c r="D47" i="14"/>
  <c r="C47" i="14"/>
  <c r="B47" i="14"/>
  <c r="A47" i="14"/>
  <c r="U46" i="14"/>
  <c r="T46" i="14"/>
  <c r="S46" i="14"/>
  <c r="R46" i="14"/>
  <c r="Q46" i="14"/>
  <c r="P46" i="14"/>
  <c r="O46" i="14"/>
  <c r="N46" i="14"/>
  <c r="M46" i="14"/>
  <c r="L46" i="14"/>
  <c r="K46" i="14"/>
  <c r="J46" i="14"/>
  <c r="I46" i="14"/>
  <c r="H46" i="14"/>
  <c r="G46" i="14"/>
  <c r="F46" i="14"/>
  <c r="E46" i="14"/>
  <c r="D46" i="14"/>
  <c r="C46" i="14"/>
  <c r="B46" i="14"/>
  <c r="A46" i="14"/>
  <c r="U45" i="14"/>
  <c r="T45" i="14"/>
  <c r="S45" i="14"/>
  <c r="R45" i="14"/>
  <c r="Q45" i="14"/>
  <c r="P45" i="14"/>
  <c r="O45" i="14"/>
  <c r="N45" i="14"/>
  <c r="M45" i="14"/>
  <c r="L45" i="14"/>
  <c r="K45" i="14"/>
  <c r="J45" i="14"/>
  <c r="I45" i="14"/>
  <c r="H45" i="14"/>
  <c r="G45" i="14"/>
  <c r="F45" i="14"/>
  <c r="E45" i="14"/>
  <c r="D45" i="14"/>
  <c r="C45" i="14"/>
  <c r="B45" i="14"/>
  <c r="A45" i="14"/>
  <c r="U44" i="14"/>
  <c r="T44" i="14"/>
  <c r="S44" i="14"/>
  <c r="R44" i="14"/>
  <c r="Q44" i="14"/>
  <c r="P44" i="14"/>
  <c r="O44" i="14"/>
  <c r="N44" i="14"/>
  <c r="M44" i="14"/>
  <c r="L44" i="14"/>
  <c r="K44" i="14"/>
  <c r="J44" i="14"/>
  <c r="I44" i="14"/>
  <c r="H44" i="14"/>
  <c r="G44" i="14"/>
  <c r="F44" i="14"/>
  <c r="E44" i="14"/>
  <c r="D44" i="14"/>
  <c r="C44" i="14"/>
  <c r="B44" i="14"/>
  <c r="A44" i="14"/>
  <c r="U43" i="14"/>
  <c r="T43" i="14"/>
  <c r="S43" i="14"/>
  <c r="R43" i="14"/>
  <c r="Q43" i="14"/>
  <c r="P43" i="14"/>
  <c r="O43" i="14"/>
  <c r="N43" i="14"/>
  <c r="M43" i="14"/>
  <c r="L43" i="14"/>
  <c r="K43" i="14"/>
  <c r="J43" i="14"/>
  <c r="I43" i="14"/>
  <c r="H43" i="14"/>
  <c r="G43" i="14"/>
  <c r="F43" i="14"/>
  <c r="E43" i="14"/>
  <c r="D43" i="14"/>
  <c r="C43" i="14"/>
  <c r="B43" i="14"/>
  <c r="A43" i="14"/>
  <c r="U42" i="14"/>
  <c r="T42" i="14"/>
  <c r="S42" i="14"/>
  <c r="R42" i="14"/>
  <c r="Q42" i="14"/>
  <c r="P42" i="14"/>
  <c r="O42" i="14"/>
  <c r="N42" i="14"/>
  <c r="M42" i="14"/>
  <c r="L42" i="14"/>
  <c r="K42" i="14"/>
  <c r="J42" i="14"/>
  <c r="I42" i="14"/>
  <c r="H42" i="14"/>
  <c r="G42" i="14"/>
  <c r="F42" i="14"/>
  <c r="E42" i="14"/>
  <c r="D42" i="14"/>
  <c r="C42" i="14"/>
  <c r="B42" i="14"/>
  <c r="A42" i="14"/>
  <c r="U41" i="14"/>
  <c r="T41" i="14"/>
  <c r="S41" i="14"/>
  <c r="R41" i="14"/>
  <c r="Q41" i="14"/>
  <c r="P41" i="14"/>
  <c r="O41" i="14"/>
  <c r="N41" i="14"/>
  <c r="M41" i="14"/>
  <c r="L41" i="14"/>
  <c r="K41" i="14"/>
  <c r="J41" i="14"/>
  <c r="I41" i="14"/>
  <c r="H41" i="14"/>
  <c r="G41" i="14"/>
  <c r="F41" i="14"/>
  <c r="E41" i="14"/>
  <c r="D41" i="14"/>
  <c r="C41" i="14"/>
  <c r="B41" i="14"/>
  <c r="A41" i="14"/>
  <c r="U40" i="14"/>
  <c r="T40" i="14"/>
  <c r="S40" i="14"/>
  <c r="R40" i="14"/>
  <c r="Q40" i="14"/>
  <c r="P40" i="14"/>
  <c r="O40" i="14"/>
  <c r="N40" i="14"/>
  <c r="M40" i="14"/>
  <c r="L40" i="14"/>
  <c r="K40" i="14"/>
  <c r="J40" i="14"/>
  <c r="I40" i="14"/>
  <c r="H40" i="14"/>
  <c r="G40" i="14"/>
  <c r="F40" i="14"/>
  <c r="E40" i="14"/>
  <c r="D40" i="14"/>
  <c r="C40" i="14"/>
  <c r="B40" i="14"/>
  <c r="A40" i="14"/>
  <c r="U39" i="14"/>
  <c r="T39" i="14"/>
  <c r="S39" i="14"/>
  <c r="R39" i="14"/>
  <c r="Q39" i="14"/>
  <c r="P39" i="14"/>
  <c r="O39" i="14"/>
  <c r="N39" i="14"/>
  <c r="M39" i="14"/>
  <c r="L39" i="14"/>
  <c r="K39" i="14"/>
  <c r="J39" i="14"/>
  <c r="I39" i="14"/>
  <c r="H39" i="14"/>
  <c r="G39" i="14"/>
  <c r="F39" i="14"/>
  <c r="E39" i="14"/>
  <c r="D39" i="14"/>
  <c r="C39" i="14"/>
  <c r="B39" i="14"/>
  <c r="A39" i="14"/>
  <c r="U38" i="14"/>
  <c r="T38" i="14"/>
  <c r="S38" i="14"/>
  <c r="R38" i="14"/>
  <c r="Q38" i="14"/>
  <c r="P38" i="14"/>
  <c r="O38" i="14"/>
  <c r="N38" i="14"/>
  <c r="M38" i="14"/>
  <c r="L38" i="14"/>
  <c r="K38" i="14"/>
  <c r="J38" i="14"/>
  <c r="I38" i="14"/>
  <c r="H38" i="14"/>
  <c r="G38" i="14"/>
  <c r="F38" i="14"/>
  <c r="E38" i="14"/>
  <c r="D38" i="14"/>
  <c r="C38" i="14"/>
  <c r="B38" i="14"/>
  <c r="A38" i="14"/>
  <c r="U37" i="14"/>
  <c r="T37" i="14"/>
  <c r="S37" i="14"/>
  <c r="R37" i="14"/>
  <c r="Q37" i="14"/>
  <c r="P37" i="14"/>
  <c r="O37" i="14"/>
  <c r="N37" i="14"/>
  <c r="M37" i="14"/>
  <c r="L37" i="14"/>
  <c r="K37" i="14"/>
  <c r="J37" i="14"/>
  <c r="I37" i="14"/>
  <c r="H37" i="14"/>
  <c r="G37" i="14"/>
  <c r="F37" i="14"/>
  <c r="E37" i="14"/>
  <c r="D37" i="14"/>
  <c r="C37" i="14"/>
  <c r="B37" i="14"/>
  <c r="A37" i="14"/>
  <c r="U36" i="14"/>
  <c r="T36" i="14"/>
  <c r="S36" i="14"/>
  <c r="R36" i="14"/>
  <c r="Q36" i="14"/>
  <c r="P36" i="14"/>
  <c r="O36" i="14"/>
  <c r="N36" i="14"/>
  <c r="M36" i="14"/>
  <c r="L36" i="14"/>
  <c r="K36" i="14"/>
  <c r="G36" i="14"/>
  <c r="F36" i="14"/>
  <c r="E36" i="14"/>
  <c r="D36" i="14"/>
  <c r="C36" i="14"/>
  <c r="B36" i="14"/>
  <c r="A36" i="14"/>
  <c r="U35" i="14"/>
  <c r="T35" i="14"/>
  <c r="S35" i="14"/>
  <c r="R35" i="14"/>
  <c r="Q35" i="14"/>
  <c r="P35" i="14"/>
  <c r="O35" i="14"/>
  <c r="N35" i="14"/>
  <c r="M35" i="14"/>
  <c r="L35" i="14"/>
  <c r="K35" i="14"/>
  <c r="J35" i="14"/>
  <c r="I35" i="14"/>
  <c r="H35" i="14"/>
  <c r="G35" i="14"/>
  <c r="F35" i="14"/>
  <c r="E35" i="14"/>
  <c r="D35" i="14"/>
  <c r="C35" i="14"/>
  <c r="B35" i="14"/>
  <c r="A35" i="14"/>
  <c r="U34" i="14"/>
  <c r="T34" i="14"/>
  <c r="S34" i="14"/>
  <c r="R34" i="14"/>
  <c r="Q34" i="14"/>
  <c r="P34" i="14"/>
  <c r="O34" i="14"/>
  <c r="N34" i="14"/>
  <c r="L34" i="14"/>
  <c r="K34" i="14"/>
  <c r="J34" i="14"/>
  <c r="I34" i="14"/>
  <c r="G34" i="14"/>
  <c r="F34" i="14"/>
  <c r="E34" i="14"/>
  <c r="D34" i="14"/>
  <c r="C34" i="14"/>
  <c r="B34" i="14"/>
  <c r="A34" i="14"/>
  <c r="U33" i="14"/>
  <c r="T33" i="14"/>
  <c r="S33" i="14"/>
  <c r="R33" i="14"/>
  <c r="Q33" i="14"/>
  <c r="P33" i="14"/>
  <c r="O33" i="14"/>
  <c r="N33" i="14"/>
  <c r="M33" i="14"/>
  <c r="L33" i="14"/>
  <c r="K33" i="14"/>
  <c r="J33" i="14"/>
  <c r="I33" i="14"/>
  <c r="H33" i="14"/>
  <c r="G33" i="14"/>
  <c r="F33" i="14"/>
  <c r="E33" i="14"/>
  <c r="D33" i="14"/>
  <c r="C33" i="14"/>
  <c r="B33" i="14"/>
  <c r="A33" i="14"/>
  <c r="U32" i="14"/>
  <c r="T32" i="14"/>
  <c r="S32" i="14"/>
  <c r="R32" i="14"/>
  <c r="Q32" i="14"/>
  <c r="P32" i="14"/>
  <c r="O32" i="14"/>
  <c r="N32" i="14"/>
  <c r="M32" i="14"/>
  <c r="L32" i="14"/>
  <c r="K32" i="14"/>
  <c r="J32" i="14"/>
  <c r="I32" i="14"/>
  <c r="H32" i="14"/>
  <c r="G32" i="14"/>
  <c r="F32" i="14"/>
  <c r="E32" i="14"/>
  <c r="D32" i="14"/>
  <c r="C32" i="14"/>
  <c r="B32" i="14"/>
  <c r="A32" i="14"/>
  <c r="U31" i="14"/>
  <c r="T31" i="14"/>
  <c r="S31" i="14"/>
  <c r="R31" i="14"/>
  <c r="Q31" i="14"/>
  <c r="P31" i="14"/>
  <c r="O31" i="14"/>
  <c r="N31" i="14"/>
  <c r="M31" i="14"/>
  <c r="L31" i="14"/>
  <c r="K31" i="14"/>
  <c r="J31" i="14"/>
  <c r="I31" i="14"/>
  <c r="H31" i="14"/>
  <c r="G31" i="14"/>
  <c r="F31" i="14"/>
  <c r="E31" i="14"/>
  <c r="D31" i="14"/>
  <c r="C31" i="14"/>
  <c r="B31" i="14"/>
  <c r="A31" i="14"/>
  <c r="U30" i="14"/>
  <c r="T30" i="14"/>
  <c r="S30" i="14"/>
  <c r="R30" i="14"/>
  <c r="Q30" i="14"/>
  <c r="P30" i="14"/>
  <c r="O30" i="14"/>
  <c r="N30" i="14"/>
  <c r="L30" i="14"/>
  <c r="K30" i="14"/>
  <c r="J30" i="14"/>
  <c r="I30" i="14"/>
  <c r="G30" i="14"/>
  <c r="F30" i="14"/>
  <c r="E30" i="14"/>
  <c r="D30" i="14"/>
  <c r="C30" i="14"/>
  <c r="B30" i="14"/>
  <c r="A30" i="14"/>
  <c r="U29" i="14"/>
  <c r="T29" i="14"/>
  <c r="S29" i="14"/>
  <c r="R29" i="14"/>
  <c r="Q29" i="14"/>
  <c r="P29" i="14"/>
  <c r="O29" i="14"/>
  <c r="N29" i="14"/>
  <c r="M29" i="14"/>
  <c r="K29" i="14"/>
  <c r="J29" i="14"/>
  <c r="I29" i="14"/>
  <c r="G29" i="14"/>
  <c r="F29" i="14"/>
  <c r="E29" i="14"/>
  <c r="D29" i="14"/>
  <c r="C29" i="14"/>
  <c r="B29" i="14"/>
  <c r="A29" i="14"/>
  <c r="U28" i="14"/>
  <c r="T28" i="14"/>
  <c r="S28" i="14"/>
  <c r="R28" i="14"/>
  <c r="Q28" i="14"/>
  <c r="P28" i="14"/>
  <c r="O28" i="14"/>
  <c r="N28" i="14"/>
  <c r="M28" i="14"/>
  <c r="L28" i="14"/>
  <c r="K28" i="14"/>
  <c r="J28" i="14"/>
  <c r="G28" i="14"/>
  <c r="F28" i="14"/>
  <c r="E28" i="14"/>
  <c r="D28" i="14"/>
  <c r="C28" i="14"/>
  <c r="B28" i="14"/>
  <c r="A28" i="14"/>
  <c r="U27" i="14"/>
  <c r="T27" i="14"/>
  <c r="S27" i="14"/>
  <c r="R27" i="14"/>
  <c r="Q27" i="14"/>
  <c r="P27" i="14"/>
  <c r="O27" i="14"/>
  <c r="N27" i="14"/>
  <c r="M27" i="14"/>
  <c r="L27" i="14"/>
  <c r="K27" i="14"/>
  <c r="J27" i="14"/>
  <c r="I27" i="14"/>
  <c r="H27" i="14"/>
  <c r="G27" i="14"/>
  <c r="F27" i="14"/>
  <c r="E27" i="14"/>
  <c r="D27" i="14"/>
  <c r="C27" i="14"/>
  <c r="B27" i="14"/>
  <c r="A27" i="14"/>
  <c r="U26" i="14"/>
  <c r="T26" i="14"/>
  <c r="S26" i="14"/>
  <c r="R26" i="14"/>
  <c r="Q26" i="14"/>
  <c r="P26" i="14"/>
  <c r="O26" i="14"/>
  <c r="N26" i="14"/>
  <c r="M26" i="14"/>
  <c r="L26" i="14"/>
  <c r="K26" i="14"/>
  <c r="J26" i="14"/>
  <c r="I26" i="14"/>
  <c r="H26" i="14"/>
  <c r="G26" i="14"/>
  <c r="F26" i="14"/>
  <c r="E26" i="14"/>
  <c r="D26" i="14"/>
  <c r="C26" i="14"/>
  <c r="B26" i="14"/>
  <c r="A26" i="14"/>
  <c r="U25" i="14"/>
  <c r="T25" i="14"/>
  <c r="S25" i="14"/>
  <c r="R25" i="14"/>
  <c r="Q25" i="14"/>
  <c r="P25" i="14"/>
  <c r="O25" i="14"/>
  <c r="N25" i="14"/>
  <c r="M25" i="14"/>
  <c r="L25" i="14"/>
  <c r="K25" i="14"/>
  <c r="J25" i="14"/>
  <c r="I25" i="14"/>
  <c r="H25" i="14"/>
  <c r="G25" i="14"/>
  <c r="F25" i="14"/>
  <c r="E25" i="14"/>
  <c r="D25" i="14"/>
  <c r="C25" i="14"/>
  <c r="B25" i="14"/>
  <c r="A25" i="14"/>
  <c r="U24" i="14"/>
  <c r="T24" i="14"/>
  <c r="S24" i="14"/>
  <c r="R24" i="14"/>
  <c r="Q24" i="14"/>
  <c r="P24" i="14"/>
  <c r="O24" i="14"/>
  <c r="N24" i="14"/>
  <c r="M24" i="14"/>
  <c r="L24" i="14"/>
  <c r="K24" i="14"/>
  <c r="J24" i="14"/>
  <c r="I24" i="14"/>
  <c r="H24" i="14"/>
  <c r="G24" i="14"/>
  <c r="F24" i="14"/>
  <c r="E24" i="14"/>
  <c r="D24" i="14"/>
  <c r="C24" i="14"/>
  <c r="B24" i="14"/>
  <c r="A24" i="14"/>
  <c r="U23" i="14"/>
  <c r="T23" i="14"/>
  <c r="S23" i="14"/>
  <c r="R23" i="14"/>
  <c r="Q23" i="14"/>
  <c r="P23" i="14"/>
  <c r="O23" i="14"/>
  <c r="N23" i="14"/>
  <c r="M23" i="14"/>
  <c r="L23" i="14"/>
  <c r="K23" i="14"/>
  <c r="J23" i="14"/>
  <c r="I23" i="14"/>
  <c r="H23" i="14"/>
  <c r="G23" i="14"/>
  <c r="F23" i="14"/>
  <c r="E23" i="14"/>
  <c r="D23" i="14"/>
  <c r="C23" i="14"/>
  <c r="B23" i="14"/>
  <c r="A23" i="14"/>
  <c r="U22" i="14"/>
  <c r="T22" i="14"/>
  <c r="S22" i="14"/>
  <c r="R22" i="14"/>
  <c r="Q22" i="14"/>
  <c r="P22" i="14"/>
  <c r="O22" i="14"/>
  <c r="N22" i="14"/>
  <c r="M22" i="14"/>
  <c r="L22" i="14"/>
  <c r="K22" i="14"/>
  <c r="J22" i="14"/>
  <c r="I22" i="14"/>
  <c r="H22" i="14"/>
  <c r="G22" i="14"/>
  <c r="F22" i="14"/>
  <c r="E22" i="14"/>
  <c r="D22" i="14"/>
  <c r="C22" i="14"/>
  <c r="B22" i="14"/>
  <c r="A22" i="14"/>
  <c r="U21" i="14"/>
  <c r="T21" i="14"/>
  <c r="S21" i="14"/>
  <c r="R21" i="14"/>
  <c r="Q21" i="14"/>
  <c r="P21" i="14"/>
  <c r="O21" i="14"/>
  <c r="N21" i="14"/>
  <c r="M21" i="14"/>
  <c r="L21" i="14"/>
  <c r="K21" i="14"/>
  <c r="J21" i="14"/>
  <c r="I21" i="14"/>
  <c r="H21" i="14"/>
  <c r="G21" i="14"/>
  <c r="F21" i="14"/>
  <c r="E21" i="14"/>
  <c r="D21" i="14"/>
  <c r="C21" i="14"/>
  <c r="B21" i="14"/>
  <c r="A21" i="14"/>
  <c r="U20" i="14"/>
  <c r="T20" i="14"/>
  <c r="S20" i="14"/>
  <c r="R20" i="14"/>
  <c r="Q20" i="14"/>
  <c r="P20" i="14"/>
  <c r="O20" i="14"/>
  <c r="N20" i="14"/>
  <c r="M20" i="14"/>
  <c r="L20" i="14"/>
  <c r="K20" i="14"/>
  <c r="J20" i="14"/>
  <c r="I20" i="14"/>
  <c r="H20" i="14"/>
  <c r="G20" i="14"/>
  <c r="F20" i="14"/>
  <c r="E20" i="14"/>
  <c r="D20" i="14"/>
  <c r="C20" i="14"/>
  <c r="B20" i="14"/>
  <c r="A20" i="14"/>
  <c r="U19" i="14"/>
  <c r="T19" i="14"/>
  <c r="S19" i="14"/>
  <c r="R19" i="14"/>
  <c r="Q19" i="14"/>
  <c r="P19" i="14"/>
  <c r="O19" i="14"/>
  <c r="N19" i="14"/>
  <c r="M19" i="14"/>
  <c r="L19" i="14"/>
  <c r="K19" i="14"/>
  <c r="J19" i="14"/>
  <c r="I19" i="14"/>
  <c r="H19" i="14"/>
  <c r="G19" i="14"/>
  <c r="F19" i="14"/>
  <c r="E19" i="14"/>
  <c r="D19" i="14"/>
  <c r="C19" i="14"/>
  <c r="B19" i="14"/>
  <c r="A19" i="14"/>
  <c r="U18" i="14"/>
  <c r="T18" i="14"/>
  <c r="S18" i="14"/>
  <c r="R18" i="14"/>
  <c r="Q18" i="14"/>
  <c r="P18" i="14"/>
  <c r="O18" i="14"/>
  <c r="N18" i="14"/>
  <c r="M18" i="14"/>
  <c r="L18" i="14"/>
  <c r="K18" i="14"/>
  <c r="J18" i="14"/>
  <c r="I18" i="14"/>
  <c r="H18" i="14"/>
  <c r="G18" i="14"/>
  <c r="F18" i="14"/>
  <c r="E18" i="14"/>
  <c r="D18" i="14"/>
  <c r="C18" i="14"/>
  <c r="B18" i="14"/>
  <c r="A18" i="14"/>
  <c r="U17" i="14"/>
  <c r="T17" i="14"/>
  <c r="S17" i="14"/>
  <c r="R17" i="14"/>
  <c r="Q17" i="14"/>
  <c r="P17" i="14"/>
  <c r="O17" i="14"/>
  <c r="N17" i="14"/>
  <c r="M17" i="14"/>
  <c r="L17" i="14"/>
  <c r="K17" i="14"/>
  <c r="J17" i="14"/>
  <c r="I17" i="14"/>
  <c r="H17" i="14"/>
  <c r="G17" i="14"/>
  <c r="F17" i="14"/>
  <c r="E17" i="14"/>
  <c r="D17" i="14"/>
  <c r="C17" i="14"/>
  <c r="B17" i="14"/>
  <c r="A17" i="14"/>
  <c r="U16" i="14"/>
  <c r="T16" i="14"/>
  <c r="S16" i="14"/>
  <c r="R16" i="14"/>
  <c r="Q16" i="14"/>
  <c r="P16" i="14"/>
  <c r="O16" i="14"/>
  <c r="N16" i="14"/>
  <c r="M16" i="14"/>
  <c r="L16" i="14"/>
  <c r="K16" i="14"/>
  <c r="J16" i="14"/>
  <c r="I16" i="14"/>
  <c r="H16" i="14"/>
  <c r="G16" i="14"/>
  <c r="F16" i="14"/>
  <c r="E16" i="14"/>
  <c r="D16" i="14"/>
  <c r="C16" i="14"/>
  <c r="B16" i="14"/>
  <c r="A16" i="14"/>
  <c r="U15" i="14"/>
  <c r="T15" i="14"/>
  <c r="S15" i="14"/>
  <c r="R15" i="14"/>
  <c r="Q15" i="14"/>
  <c r="P15" i="14"/>
  <c r="O15" i="14"/>
  <c r="N15" i="14"/>
  <c r="M15" i="14"/>
  <c r="L15" i="14"/>
  <c r="K15" i="14"/>
  <c r="J15" i="14"/>
  <c r="I15" i="14"/>
  <c r="H15" i="14"/>
  <c r="G15" i="14"/>
  <c r="F15" i="14"/>
  <c r="E15" i="14"/>
  <c r="D15" i="14"/>
  <c r="C15" i="14"/>
  <c r="B15" i="14"/>
  <c r="A15" i="14"/>
  <c r="U14" i="14"/>
  <c r="T14" i="14"/>
  <c r="S14" i="14"/>
  <c r="R14" i="14"/>
  <c r="Q14" i="14"/>
  <c r="P14" i="14"/>
  <c r="O14" i="14"/>
  <c r="N14" i="14"/>
  <c r="M14" i="14"/>
  <c r="L14" i="14"/>
  <c r="K14" i="14"/>
  <c r="J14" i="14"/>
  <c r="I14" i="14"/>
  <c r="H14" i="14"/>
  <c r="G14" i="14"/>
  <c r="F14" i="14"/>
  <c r="E14" i="14"/>
  <c r="D14" i="14"/>
  <c r="C14" i="14"/>
  <c r="B14" i="14"/>
  <c r="A14" i="14"/>
  <c r="U13" i="14"/>
  <c r="T13" i="14"/>
  <c r="S13" i="14"/>
  <c r="R13" i="14"/>
  <c r="Q13" i="14"/>
  <c r="P13" i="14"/>
  <c r="O13" i="14"/>
  <c r="N13" i="14"/>
  <c r="M13" i="14"/>
  <c r="L13" i="14"/>
  <c r="K13" i="14"/>
  <c r="J13" i="14"/>
  <c r="I13" i="14"/>
  <c r="G13" i="14"/>
  <c r="F13" i="14"/>
  <c r="E13" i="14"/>
  <c r="D13" i="14"/>
  <c r="C13" i="14"/>
  <c r="B13" i="14"/>
  <c r="A13" i="14"/>
  <c r="U12" i="14"/>
  <c r="T12" i="14"/>
  <c r="S12" i="14"/>
  <c r="R12" i="14"/>
  <c r="Q12" i="14"/>
  <c r="P12" i="14"/>
  <c r="O12" i="14"/>
  <c r="N12" i="14"/>
  <c r="M12" i="14"/>
  <c r="L12" i="14"/>
  <c r="K12" i="14"/>
  <c r="J12" i="14"/>
  <c r="I12" i="14"/>
  <c r="H12" i="14"/>
  <c r="G12" i="14"/>
  <c r="F12" i="14"/>
  <c r="E12" i="14"/>
  <c r="D12" i="14"/>
  <c r="C12" i="14"/>
  <c r="B12" i="14"/>
  <c r="A12" i="14"/>
  <c r="U11" i="14"/>
  <c r="T11" i="14"/>
  <c r="S11" i="14"/>
  <c r="R11" i="14"/>
  <c r="Q11" i="14"/>
  <c r="P11" i="14"/>
  <c r="O11" i="14"/>
  <c r="N11" i="14"/>
  <c r="L11" i="14"/>
  <c r="K11" i="14"/>
  <c r="J11" i="14"/>
  <c r="I11" i="14"/>
  <c r="G11" i="14"/>
  <c r="F11" i="14"/>
  <c r="E11" i="14"/>
  <c r="D11" i="14"/>
  <c r="C11" i="14"/>
  <c r="B11" i="14"/>
  <c r="A11" i="14"/>
  <c r="U10" i="14"/>
  <c r="T10" i="14"/>
  <c r="S10" i="14"/>
  <c r="R10" i="14"/>
  <c r="Q10" i="14"/>
  <c r="P10" i="14"/>
  <c r="O10" i="14"/>
  <c r="N10" i="14"/>
  <c r="M10" i="14"/>
  <c r="L10" i="14"/>
  <c r="K10" i="14"/>
  <c r="J10" i="14"/>
  <c r="I10" i="14"/>
  <c r="H10" i="14"/>
  <c r="G10" i="14"/>
  <c r="F10" i="14"/>
  <c r="E10" i="14"/>
  <c r="D10" i="14"/>
  <c r="C10" i="14"/>
  <c r="B10" i="14"/>
  <c r="A10" i="14"/>
  <c r="U9" i="14"/>
  <c r="T9" i="14"/>
  <c r="S9" i="14"/>
  <c r="R9" i="14"/>
  <c r="Q9" i="14"/>
  <c r="P9" i="14"/>
  <c r="O9" i="14"/>
  <c r="N9" i="14"/>
  <c r="M9" i="14"/>
  <c r="L9" i="14"/>
  <c r="K9" i="14"/>
  <c r="J9" i="14"/>
  <c r="I9" i="14"/>
  <c r="H9" i="14"/>
  <c r="G9" i="14"/>
  <c r="F9" i="14"/>
  <c r="E9" i="14"/>
  <c r="D9" i="14"/>
  <c r="C9" i="14"/>
  <c r="B9" i="14"/>
  <c r="A9" i="14"/>
  <c r="U8" i="14"/>
  <c r="T8" i="14"/>
  <c r="S8" i="14"/>
  <c r="R8" i="14"/>
  <c r="Q8" i="14"/>
  <c r="P8" i="14"/>
  <c r="O8" i="14"/>
  <c r="N8" i="14"/>
  <c r="M8" i="14"/>
  <c r="L8" i="14"/>
  <c r="K8" i="14"/>
  <c r="J8" i="14"/>
  <c r="I8" i="14"/>
  <c r="H8" i="14"/>
  <c r="G8" i="14"/>
  <c r="F8" i="14"/>
  <c r="E8" i="14"/>
  <c r="D8" i="14"/>
  <c r="C8" i="14"/>
  <c r="B8" i="14"/>
  <c r="A8" i="14"/>
  <c r="U7" i="14"/>
  <c r="T7" i="14"/>
  <c r="S7" i="14"/>
  <c r="R7" i="14"/>
  <c r="Q7" i="14"/>
  <c r="P7" i="14"/>
  <c r="O7" i="14"/>
  <c r="N7" i="14"/>
  <c r="M7" i="14"/>
  <c r="L7" i="14"/>
  <c r="K7" i="14"/>
  <c r="J7" i="14"/>
  <c r="I7" i="14"/>
  <c r="H7" i="14"/>
  <c r="G7" i="14"/>
  <c r="F7" i="14"/>
  <c r="E7" i="14"/>
  <c r="D7" i="14"/>
  <c r="C7" i="14"/>
  <c r="B7" i="14"/>
  <c r="A7" i="14"/>
  <c r="U6" i="14"/>
  <c r="T6" i="14"/>
  <c r="S6" i="14"/>
  <c r="R6" i="14"/>
  <c r="Q6" i="14"/>
  <c r="P6" i="14"/>
  <c r="O6" i="14"/>
  <c r="N6" i="14"/>
  <c r="M6" i="14"/>
  <c r="L6" i="14"/>
  <c r="K6" i="14"/>
  <c r="J6" i="14"/>
  <c r="I6" i="14"/>
  <c r="H6" i="14"/>
  <c r="G6" i="14"/>
  <c r="F6" i="14"/>
  <c r="E6" i="14"/>
  <c r="D6" i="14"/>
  <c r="C6" i="14"/>
  <c r="B6" i="14"/>
  <c r="A6" i="14"/>
  <c r="U5" i="14"/>
  <c r="T5" i="14"/>
  <c r="S5" i="14"/>
  <c r="R5" i="14"/>
  <c r="Q5" i="14"/>
  <c r="P5" i="14"/>
  <c r="O5" i="14"/>
  <c r="N5" i="14"/>
  <c r="M5" i="14"/>
  <c r="L5" i="14"/>
  <c r="K5" i="14"/>
  <c r="J5" i="14"/>
  <c r="I5" i="14"/>
  <c r="H5" i="14"/>
  <c r="G5" i="14"/>
  <c r="F5" i="14"/>
  <c r="E5" i="14"/>
  <c r="D5" i="14"/>
  <c r="C5" i="14"/>
  <c r="B5" i="14"/>
  <c r="A5" i="14"/>
  <c r="U4" i="14"/>
  <c r="T4" i="14"/>
  <c r="S4" i="14"/>
  <c r="R4" i="14"/>
  <c r="Q4" i="14"/>
  <c r="P4" i="14"/>
  <c r="O4" i="14"/>
  <c r="N4" i="14"/>
  <c r="M4" i="14"/>
  <c r="L4" i="14"/>
  <c r="K4" i="14"/>
  <c r="J4" i="14"/>
  <c r="I4" i="14"/>
  <c r="H4" i="14"/>
  <c r="G4" i="14"/>
  <c r="F4" i="14"/>
  <c r="E4" i="14"/>
  <c r="D4" i="14"/>
  <c r="C4" i="14"/>
  <c r="B4" i="14"/>
  <c r="A4" i="14"/>
  <c r="U3" i="14"/>
  <c r="T3" i="14"/>
  <c r="S3" i="14"/>
  <c r="R3" i="14"/>
  <c r="Q3" i="14"/>
  <c r="P3" i="14"/>
  <c r="O3" i="14"/>
  <c r="N3" i="14"/>
  <c r="M3" i="14"/>
  <c r="L3" i="14"/>
  <c r="K3" i="14"/>
  <c r="J3" i="14"/>
  <c r="I3" i="14"/>
  <c r="H3" i="14"/>
  <c r="G3" i="14"/>
  <c r="F3" i="14"/>
  <c r="E3" i="14"/>
  <c r="D3" i="14"/>
  <c r="C3" i="14"/>
  <c r="B3" i="14"/>
  <c r="A3" i="14"/>
  <c r="U2" i="14"/>
  <c r="T2" i="14"/>
  <c r="S2" i="14"/>
  <c r="R2" i="14"/>
  <c r="Q2" i="14"/>
  <c r="P2" i="14"/>
  <c r="O2" i="14"/>
  <c r="N2" i="14"/>
  <c r="M2" i="14"/>
  <c r="L2" i="14"/>
  <c r="K2" i="14"/>
  <c r="J2" i="14"/>
  <c r="I2" i="14"/>
  <c r="H2" i="14"/>
  <c r="G2" i="14"/>
  <c r="F2" i="14"/>
  <c r="E2" i="14"/>
  <c r="D2" i="14"/>
  <c r="C2" i="14"/>
  <c r="B2" i="14"/>
  <c r="A2" i="14"/>
  <c r="U276" i="13"/>
  <c r="T276" i="13"/>
  <c r="S276" i="13"/>
  <c r="R276" i="13"/>
  <c r="Q276" i="13"/>
  <c r="P276" i="13"/>
  <c r="O276" i="13"/>
  <c r="N276" i="13"/>
  <c r="M276" i="13"/>
  <c r="L276" i="13"/>
  <c r="K276" i="13"/>
  <c r="J276" i="13"/>
  <c r="I276" i="13"/>
  <c r="H276" i="13"/>
  <c r="G276" i="13"/>
  <c r="F276" i="13"/>
  <c r="E276" i="13"/>
  <c r="D276" i="13"/>
  <c r="C276" i="13"/>
  <c r="B276" i="13"/>
  <c r="A276" i="13"/>
  <c r="U275" i="13"/>
  <c r="T275" i="13"/>
  <c r="S275" i="13"/>
  <c r="R275" i="13"/>
  <c r="Q275" i="13"/>
  <c r="P275" i="13"/>
  <c r="O275" i="13"/>
  <c r="N275" i="13"/>
  <c r="M275" i="13"/>
  <c r="L275" i="13"/>
  <c r="K275" i="13"/>
  <c r="J275" i="13"/>
  <c r="I275" i="13"/>
  <c r="H275" i="13"/>
  <c r="G275" i="13"/>
  <c r="F275" i="13"/>
  <c r="E275" i="13"/>
  <c r="D275" i="13"/>
  <c r="C275" i="13"/>
  <c r="B275" i="13"/>
  <c r="A275" i="13"/>
  <c r="U274" i="13"/>
  <c r="T274" i="13"/>
  <c r="S274" i="13"/>
  <c r="R274" i="13"/>
  <c r="Q274" i="13"/>
  <c r="P274" i="13"/>
  <c r="O274" i="13"/>
  <c r="N274" i="13"/>
  <c r="M274" i="13"/>
  <c r="L274" i="13"/>
  <c r="K274" i="13"/>
  <c r="J274" i="13"/>
  <c r="I274" i="13"/>
  <c r="H274" i="13"/>
  <c r="G274" i="13"/>
  <c r="F274" i="13"/>
  <c r="E274" i="13"/>
  <c r="D274" i="13"/>
  <c r="C274" i="13"/>
  <c r="B274" i="13"/>
  <c r="A274" i="13"/>
  <c r="U273" i="13"/>
  <c r="T273" i="13"/>
  <c r="S273" i="13"/>
  <c r="R273" i="13"/>
  <c r="Q273" i="13"/>
  <c r="P273" i="13"/>
  <c r="O273" i="13"/>
  <c r="N273" i="13"/>
  <c r="M273" i="13"/>
  <c r="L273" i="13"/>
  <c r="K273" i="13"/>
  <c r="J273" i="13"/>
  <c r="I273" i="13"/>
  <c r="H273" i="13"/>
  <c r="G273" i="13"/>
  <c r="F273" i="13"/>
  <c r="E273" i="13"/>
  <c r="D273" i="13"/>
  <c r="C273" i="13"/>
  <c r="B273" i="13"/>
  <c r="A273" i="13"/>
  <c r="U272" i="13"/>
  <c r="T272" i="13"/>
  <c r="S272" i="13"/>
  <c r="R272" i="13"/>
  <c r="Q272" i="13"/>
  <c r="P272" i="13"/>
  <c r="O272" i="13"/>
  <c r="N272" i="13"/>
  <c r="M272" i="13"/>
  <c r="L272" i="13"/>
  <c r="K272" i="13"/>
  <c r="J272" i="13"/>
  <c r="I272" i="13"/>
  <c r="H272" i="13"/>
  <c r="G272" i="13"/>
  <c r="F272" i="13"/>
  <c r="E272" i="13"/>
  <c r="D272" i="13"/>
  <c r="C272" i="13"/>
  <c r="B272" i="13"/>
  <c r="A272" i="13"/>
  <c r="U271" i="13"/>
  <c r="T271" i="13"/>
  <c r="S271" i="13"/>
  <c r="R271" i="13"/>
  <c r="Q271" i="13"/>
  <c r="P271" i="13"/>
  <c r="O271" i="13"/>
  <c r="N271" i="13"/>
  <c r="L271" i="13"/>
  <c r="K271" i="13"/>
  <c r="J271" i="13"/>
  <c r="I271" i="13"/>
  <c r="H271" i="13"/>
  <c r="G271" i="13"/>
  <c r="F271" i="13"/>
  <c r="E271" i="13"/>
  <c r="D271" i="13"/>
  <c r="C271" i="13"/>
  <c r="B271" i="13"/>
  <c r="A271" i="13"/>
  <c r="U270" i="13"/>
  <c r="T270" i="13"/>
  <c r="S270" i="13"/>
  <c r="R270" i="13"/>
  <c r="Q270" i="13"/>
  <c r="P270" i="13"/>
  <c r="O270" i="13"/>
  <c r="L270" i="13"/>
  <c r="K270" i="13"/>
  <c r="J270" i="13"/>
  <c r="I270" i="13"/>
  <c r="H270" i="13"/>
  <c r="G270" i="13"/>
  <c r="F270" i="13"/>
  <c r="E270" i="13"/>
  <c r="D270" i="13"/>
  <c r="C270" i="13"/>
  <c r="B270" i="13"/>
  <c r="A270" i="13"/>
  <c r="U269" i="13"/>
  <c r="T269" i="13"/>
  <c r="S269" i="13"/>
  <c r="R269" i="13"/>
  <c r="Q269" i="13"/>
  <c r="P269" i="13"/>
  <c r="O269" i="13"/>
  <c r="L269" i="13"/>
  <c r="K269" i="13"/>
  <c r="J269" i="13"/>
  <c r="I269" i="13"/>
  <c r="H269" i="13"/>
  <c r="G269" i="13"/>
  <c r="F269" i="13"/>
  <c r="E269" i="13"/>
  <c r="D269" i="13"/>
  <c r="C269" i="13"/>
  <c r="B269" i="13"/>
  <c r="A269" i="13"/>
  <c r="U268" i="13"/>
  <c r="T268" i="13"/>
  <c r="S268" i="13"/>
  <c r="R268" i="13"/>
  <c r="Q268" i="13"/>
  <c r="P268" i="13"/>
  <c r="O268" i="13"/>
  <c r="L268" i="13"/>
  <c r="K268" i="13"/>
  <c r="J268" i="13"/>
  <c r="I268" i="13"/>
  <c r="H268" i="13"/>
  <c r="G268" i="13"/>
  <c r="F268" i="13"/>
  <c r="E268" i="13"/>
  <c r="D268" i="13"/>
  <c r="C268" i="13"/>
  <c r="B268" i="13"/>
  <c r="A268" i="13"/>
  <c r="U267" i="13"/>
  <c r="T267" i="13"/>
  <c r="S267" i="13"/>
  <c r="R267" i="13"/>
  <c r="Q267" i="13"/>
  <c r="P267" i="13"/>
  <c r="O267" i="13"/>
  <c r="L267" i="13"/>
  <c r="K267" i="13"/>
  <c r="J267" i="13"/>
  <c r="I267" i="13"/>
  <c r="H267" i="13"/>
  <c r="G267" i="13"/>
  <c r="F267" i="13"/>
  <c r="E267" i="13"/>
  <c r="D267" i="13"/>
  <c r="C267" i="13"/>
  <c r="B267" i="13"/>
  <c r="A267" i="13"/>
  <c r="U266" i="13"/>
  <c r="T266" i="13"/>
  <c r="S266" i="13"/>
  <c r="R266" i="13"/>
  <c r="Q266" i="13"/>
  <c r="P266" i="13"/>
  <c r="O266" i="13"/>
  <c r="L266" i="13"/>
  <c r="K266" i="13"/>
  <c r="J266" i="13"/>
  <c r="I266" i="13"/>
  <c r="H266" i="13"/>
  <c r="G266" i="13"/>
  <c r="F266" i="13"/>
  <c r="E266" i="13"/>
  <c r="D266" i="13"/>
  <c r="C266" i="13"/>
  <c r="B266" i="13"/>
  <c r="A266" i="13"/>
  <c r="U265" i="13"/>
  <c r="T265" i="13"/>
  <c r="S265" i="13"/>
  <c r="R265" i="13"/>
  <c r="Q265" i="13"/>
  <c r="P265" i="13"/>
  <c r="O265" i="13"/>
  <c r="L265" i="13"/>
  <c r="K265" i="13"/>
  <c r="J265" i="13"/>
  <c r="I265" i="13"/>
  <c r="H265" i="13"/>
  <c r="G265" i="13"/>
  <c r="F265" i="13"/>
  <c r="E265" i="13"/>
  <c r="D265" i="13"/>
  <c r="C265" i="13"/>
  <c r="B265" i="13"/>
  <c r="A265" i="13"/>
  <c r="U264" i="13"/>
  <c r="T264" i="13"/>
  <c r="S264" i="13"/>
  <c r="R264" i="13"/>
  <c r="Q264" i="13"/>
  <c r="P264" i="13"/>
  <c r="O264" i="13"/>
  <c r="L264" i="13"/>
  <c r="K264" i="13"/>
  <c r="J264" i="13"/>
  <c r="I264" i="13"/>
  <c r="H264" i="13"/>
  <c r="G264" i="13"/>
  <c r="F264" i="13"/>
  <c r="E264" i="13"/>
  <c r="D264" i="13"/>
  <c r="C264" i="13"/>
  <c r="B264" i="13"/>
  <c r="A264" i="13"/>
  <c r="U263" i="13"/>
  <c r="T263" i="13"/>
  <c r="S263" i="13"/>
  <c r="R263" i="13"/>
  <c r="Q263" i="13"/>
  <c r="P263" i="13"/>
  <c r="O263" i="13"/>
  <c r="L263" i="13"/>
  <c r="K263" i="13"/>
  <c r="J263" i="13"/>
  <c r="I263" i="13"/>
  <c r="H263" i="13"/>
  <c r="G263" i="13"/>
  <c r="F263" i="13"/>
  <c r="E263" i="13"/>
  <c r="D263" i="13"/>
  <c r="C263" i="13"/>
  <c r="B263" i="13"/>
  <c r="A263" i="13"/>
  <c r="U262" i="13"/>
  <c r="T262" i="13"/>
  <c r="S262" i="13"/>
  <c r="R262" i="13"/>
  <c r="Q262" i="13"/>
  <c r="P262" i="13"/>
  <c r="O262" i="13"/>
  <c r="L262" i="13"/>
  <c r="K262" i="13"/>
  <c r="J262" i="13"/>
  <c r="I262" i="13"/>
  <c r="H262" i="13"/>
  <c r="G262" i="13"/>
  <c r="F262" i="13"/>
  <c r="E262" i="13"/>
  <c r="D262" i="13"/>
  <c r="C262" i="13"/>
  <c r="B262" i="13"/>
  <c r="A262" i="13"/>
  <c r="U261" i="13"/>
  <c r="T261" i="13"/>
  <c r="S261" i="13"/>
  <c r="R261" i="13"/>
  <c r="Q261" i="13"/>
  <c r="P261" i="13"/>
  <c r="O261" i="13"/>
  <c r="N261" i="13"/>
  <c r="G261" i="13"/>
  <c r="F261" i="13"/>
  <c r="E261" i="13"/>
  <c r="D261" i="13"/>
  <c r="C261" i="13"/>
  <c r="B261" i="13"/>
  <c r="A261" i="13"/>
  <c r="U260" i="13"/>
  <c r="T260" i="13"/>
  <c r="S260" i="13"/>
  <c r="R260" i="13"/>
  <c r="Q260" i="13"/>
  <c r="P260" i="13"/>
  <c r="O260" i="13"/>
  <c r="N260" i="13"/>
  <c r="M260" i="13"/>
  <c r="L260" i="13"/>
  <c r="K260" i="13"/>
  <c r="J260" i="13"/>
  <c r="I260" i="13"/>
  <c r="H260" i="13"/>
  <c r="G260" i="13"/>
  <c r="F260" i="13"/>
  <c r="E260" i="13"/>
  <c r="D260" i="13"/>
  <c r="C260" i="13"/>
  <c r="B260" i="13"/>
  <c r="A260" i="13"/>
  <c r="U259" i="13"/>
  <c r="T259" i="13"/>
  <c r="S259" i="13"/>
  <c r="R259" i="13"/>
  <c r="Q259" i="13"/>
  <c r="P259" i="13"/>
  <c r="O259" i="13"/>
  <c r="N259" i="13"/>
  <c r="M259" i="13"/>
  <c r="L259" i="13"/>
  <c r="K259" i="13"/>
  <c r="J259" i="13"/>
  <c r="I259" i="13"/>
  <c r="G259" i="13"/>
  <c r="F259" i="13"/>
  <c r="E259" i="13"/>
  <c r="D259" i="13"/>
  <c r="C259" i="13"/>
  <c r="B259" i="13"/>
  <c r="A259" i="13"/>
  <c r="U258" i="13"/>
  <c r="T258" i="13"/>
  <c r="S258" i="13"/>
  <c r="R258" i="13"/>
  <c r="Q258" i="13"/>
  <c r="P258" i="13"/>
  <c r="O258" i="13"/>
  <c r="N258" i="13"/>
  <c r="M258" i="13"/>
  <c r="L258" i="13"/>
  <c r="K258" i="13"/>
  <c r="J258" i="13"/>
  <c r="I258" i="13"/>
  <c r="G258" i="13"/>
  <c r="F258" i="13"/>
  <c r="E258" i="13"/>
  <c r="D258" i="13"/>
  <c r="C258" i="13"/>
  <c r="B258" i="13"/>
  <c r="A258" i="13"/>
  <c r="U257" i="13"/>
  <c r="T257" i="13"/>
  <c r="S257" i="13"/>
  <c r="R257" i="13"/>
  <c r="Q257" i="13"/>
  <c r="P257" i="13"/>
  <c r="O257" i="13"/>
  <c r="N257" i="13"/>
  <c r="M257" i="13"/>
  <c r="L257" i="13"/>
  <c r="K257" i="13"/>
  <c r="J257" i="13"/>
  <c r="I257" i="13"/>
  <c r="H257" i="13"/>
  <c r="G257" i="13"/>
  <c r="F257" i="13"/>
  <c r="E257" i="13"/>
  <c r="D257" i="13"/>
  <c r="C257" i="13"/>
  <c r="B257" i="13"/>
  <c r="A257" i="13"/>
  <c r="U256" i="13"/>
  <c r="T256" i="13"/>
  <c r="S256" i="13"/>
  <c r="R256" i="13"/>
  <c r="Q256" i="13"/>
  <c r="P256" i="13"/>
  <c r="O256" i="13"/>
  <c r="N256" i="13"/>
  <c r="M256" i="13"/>
  <c r="L256" i="13"/>
  <c r="K256" i="13"/>
  <c r="J256" i="13"/>
  <c r="I256" i="13"/>
  <c r="H256" i="13"/>
  <c r="G256" i="13"/>
  <c r="F256" i="13"/>
  <c r="E256" i="13"/>
  <c r="D256" i="13"/>
  <c r="C256" i="13"/>
  <c r="B256" i="13"/>
  <c r="A256" i="13"/>
  <c r="U255" i="13"/>
  <c r="T255" i="13"/>
  <c r="S255" i="13"/>
  <c r="R255" i="13"/>
  <c r="Q255" i="13"/>
  <c r="P255" i="13"/>
  <c r="O255" i="13"/>
  <c r="N255" i="13"/>
  <c r="M255" i="13"/>
  <c r="L255" i="13"/>
  <c r="K255" i="13"/>
  <c r="J255" i="13"/>
  <c r="I255" i="13"/>
  <c r="H255" i="13"/>
  <c r="G255" i="13"/>
  <c r="F255" i="13"/>
  <c r="E255" i="13"/>
  <c r="D255" i="13"/>
  <c r="C255" i="13"/>
  <c r="B255" i="13"/>
  <c r="A255" i="13"/>
  <c r="U254" i="13"/>
  <c r="T254" i="13"/>
  <c r="S254" i="13"/>
  <c r="R254" i="13"/>
  <c r="Q254" i="13"/>
  <c r="P254" i="13"/>
  <c r="O254" i="13"/>
  <c r="N254" i="13"/>
  <c r="M254" i="13"/>
  <c r="L254" i="13"/>
  <c r="K254" i="13"/>
  <c r="J254" i="13"/>
  <c r="I254" i="13"/>
  <c r="H254" i="13"/>
  <c r="G254" i="13"/>
  <c r="F254" i="13"/>
  <c r="E254" i="13"/>
  <c r="D254" i="13"/>
  <c r="C254" i="13"/>
  <c r="B254" i="13"/>
  <c r="A254" i="13"/>
  <c r="U253" i="13"/>
  <c r="T253" i="13"/>
  <c r="S253" i="13"/>
  <c r="R253" i="13"/>
  <c r="Q253" i="13"/>
  <c r="P253" i="13"/>
  <c r="O253" i="13"/>
  <c r="N253" i="13"/>
  <c r="M253" i="13"/>
  <c r="L253" i="13"/>
  <c r="K253" i="13"/>
  <c r="J253" i="13"/>
  <c r="I253" i="13"/>
  <c r="H253" i="13"/>
  <c r="G253" i="13"/>
  <c r="F253" i="13"/>
  <c r="E253" i="13"/>
  <c r="D253" i="13"/>
  <c r="C253" i="13"/>
  <c r="B253" i="13"/>
  <c r="A253" i="13"/>
  <c r="U252" i="13"/>
  <c r="T252" i="13"/>
  <c r="S252" i="13"/>
  <c r="R252" i="13"/>
  <c r="Q252" i="13"/>
  <c r="P252" i="13"/>
  <c r="O252" i="13"/>
  <c r="N252" i="13"/>
  <c r="M252" i="13"/>
  <c r="K252" i="13"/>
  <c r="J252" i="13"/>
  <c r="I252" i="13"/>
  <c r="G252" i="13"/>
  <c r="F252" i="13"/>
  <c r="E252" i="13"/>
  <c r="D252" i="13"/>
  <c r="C252" i="13"/>
  <c r="B252" i="13"/>
  <c r="A252" i="13"/>
  <c r="U251" i="13"/>
  <c r="T251" i="13"/>
  <c r="S251" i="13"/>
  <c r="R251" i="13"/>
  <c r="Q251" i="13"/>
  <c r="P251" i="13"/>
  <c r="O251" i="13"/>
  <c r="N251" i="13"/>
  <c r="M251" i="13"/>
  <c r="L251" i="13"/>
  <c r="K251" i="13"/>
  <c r="J251" i="13"/>
  <c r="I251" i="13"/>
  <c r="H251" i="13"/>
  <c r="G251" i="13"/>
  <c r="F251" i="13"/>
  <c r="E251" i="13"/>
  <c r="D251" i="13"/>
  <c r="C251" i="13"/>
  <c r="B251" i="13"/>
  <c r="A251" i="13"/>
  <c r="U250" i="13"/>
  <c r="T250" i="13"/>
  <c r="S250" i="13"/>
  <c r="R250" i="13"/>
  <c r="Q250" i="13"/>
  <c r="P250" i="13"/>
  <c r="O250" i="13"/>
  <c r="N250" i="13"/>
  <c r="M250" i="13"/>
  <c r="L250" i="13"/>
  <c r="K250" i="13"/>
  <c r="J250" i="13"/>
  <c r="I250" i="13"/>
  <c r="H250" i="13"/>
  <c r="G250" i="13"/>
  <c r="F250" i="13"/>
  <c r="E250" i="13"/>
  <c r="D250" i="13"/>
  <c r="C250" i="13"/>
  <c r="B250" i="13"/>
  <c r="A250" i="13"/>
  <c r="U249" i="13"/>
  <c r="T249" i="13"/>
  <c r="S249" i="13"/>
  <c r="R249" i="13"/>
  <c r="Q249" i="13"/>
  <c r="P249" i="13"/>
  <c r="O249" i="13"/>
  <c r="N249" i="13"/>
  <c r="M249" i="13"/>
  <c r="L249" i="13"/>
  <c r="K249" i="13"/>
  <c r="J249" i="13"/>
  <c r="I249" i="13"/>
  <c r="H249" i="13"/>
  <c r="G249" i="13"/>
  <c r="F249" i="13"/>
  <c r="E249" i="13"/>
  <c r="D249" i="13"/>
  <c r="C249" i="13"/>
  <c r="B249" i="13"/>
  <c r="A249" i="13"/>
  <c r="U248" i="13"/>
  <c r="T248" i="13"/>
  <c r="S248" i="13"/>
  <c r="R248" i="13"/>
  <c r="Q248" i="13"/>
  <c r="P248" i="13"/>
  <c r="O248" i="13"/>
  <c r="N248" i="13"/>
  <c r="L248" i="13"/>
  <c r="K248" i="13"/>
  <c r="J248" i="13"/>
  <c r="I248" i="13"/>
  <c r="G248" i="13"/>
  <c r="F248" i="13"/>
  <c r="E248" i="13"/>
  <c r="D248" i="13"/>
  <c r="C248" i="13"/>
  <c r="B248" i="13"/>
  <c r="A248" i="13"/>
  <c r="U247" i="13"/>
  <c r="T247" i="13"/>
  <c r="S247" i="13"/>
  <c r="R247" i="13"/>
  <c r="Q247" i="13"/>
  <c r="P247" i="13"/>
  <c r="O247" i="13"/>
  <c r="N247" i="13"/>
  <c r="M247" i="13"/>
  <c r="L247" i="13"/>
  <c r="K247" i="13"/>
  <c r="J247" i="13"/>
  <c r="I247" i="13"/>
  <c r="H247" i="13"/>
  <c r="G247" i="13"/>
  <c r="F247" i="13"/>
  <c r="E247" i="13"/>
  <c r="D247" i="13"/>
  <c r="C247" i="13"/>
  <c r="B247" i="13"/>
  <c r="A247" i="13"/>
  <c r="U246" i="13"/>
  <c r="T246" i="13"/>
  <c r="S246" i="13"/>
  <c r="R246" i="13"/>
  <c r="Q246" i="13"/>
  <c r="P246" i="13"/>
  <c r="O246" i="13"/>
  <c r="N246" i="13"/>
  <c r="M246" i="13"/>
  <c r="K246" i="13"/>
  <c r="J246" i="13"/>
  <c r="I246" i="13"/>
  <c r="G246" i="13"/>
  <c r="F246" i="13"/>
  <c r="E246" i="13"/>
  <c r="D246" i="13"/>
  <c r="C246" i="13"/>
  <c r="B246" i="13"/>
  <c r="A246" i="13"/>
  <c r="U245" i="13"/>
  <c r="T245" i="13"/>
  <c r="S245" i="13"/>
  <c r="R245" i="13"/>
  <c r="Q245" i="13"/>
  <c r="P245" i="13"/>
  <c r="O245" i="13"/>
  <c r="N245" i="13"/>
  <c r="M245" i="13"/>
  <c r="L245" i="13"/>
  <c r="K245" i="13"/>
  <c r="J245" i="13"/>
  <c r="I245" i="13"/>
  <c r="H245" i="13"/>
  <c r="G245" i="13"/>
  <c r="F245" i="13"/>
  <c r="E245" i="13"/>
  <c r="D245" i="13"/>
  <c r="C245" i="13"/>
  <c r="B245" i="13"/>
  <c r="A245" i="13"/>
  <c r="U244" i="13"/>
  <c r="T244" i="13"/>
  <c r="S244" i="13"/>
  <c r="R244" i="13"/>
  <c r="Q244" i="13"/>
  <c r="P244" i="13"/>
  <c r="O244" i="13"/>
  <c r="N244" i="13"/>
  <c r="M244" i="13"/>
  <c r="L244" i="13"/>
  <c r="K244" i="13"/>
  <c r="J244" i="13"/>
  <c r="I244" i="13"/>
  <c r="H244" i="13"/>
  <c r="G244" i="13"/>
  <c r="F244" i="13"/>
  <c r="E244" i="13"/>
  <c r="D244" i="13"/>
  <c r="C244" i="13"/>
  <c r="B244" i="13"/>
  <c r="A244" i="13"/>
  <c r="U243" i="13"/>
  <c r="T243" i="13"/>
  <c r="S243" i="13"/>
  <c r="R243" i="13"/>
  <c r="Q243" i="13"/>
  <c r="P243" i="13"/>
  <c r="O243" i="13"/>
  <c r="N243" i="13"/>
  <c r="L243" i="13"/>
  <c r="K243" i="13"/>
  <c r="J243" i="13"/>
  <c r="I243" i="13"/>
  <c r="G243" i="13"/>
  <c r="F243" i="13"/>
  <c r="E243" i="13"/>
  <c r="D243" i="13"/>
  <c r="C243" i="13"/>
  <c r="B243" i="13"/>
  <c r="A243" i="13"/>
  <c r="U242" i="13"/>
  <c r="T242" i="13"/>
  <c r="S242" i="13"/>
  <c r="R242" i="13"/>
  <c r="Q242" i="13"/>
  <c r="P242" i="13"/>
  <c r="O242" i="13"/>
  <c r="N242" i="13"/>
  <c r="M242" i="13"/>
  <c r="L242" i="13"/>
  <c r="K242" i="13"/>
  <c r="J242" i="13"/>
  <c r="I242" i="13"/>
  <c r="H242" i="13"/>
  <c r="G242" i="13"/>
  <c r="F242" i="13"/>
  <c r="E242" i="13"/>
  <c r="D242" i="13"/>
  <c r="C242" i="13"/>
  <c r="B242" i="13"/>
  <c r="A242" i="13"/>
  <c r="U241" i="13"/>
  <c r="T241" i="13"/>
  <c r="S241" i="13"/>
  <c r="R241" i="13"/>
  <c r="Q241" i="13"/>
  <c r="P241" i="13"/>
  <c r="O241" i="13"/>
  <c r="N241" i="13"/>
  <c r="M241" i="13"/>
  <c r="L241" i="13"/>
  <c r="K241" i="13"/>
  <c r="J241" i="13"/>
  <c r="I241" i="13"/>
  <c r="H241" i="13"/>
  <c r="G241" i="13"/>
  <c r="F241" i="13"/>
  <c r="E241" i="13"/>
  <c r="D241" i="13"/>
  <c r="C241" i="13"/>
  <c r="B241" i="13"/>
  <c r="A241" i="13"/>
  <c r="U240" i="13"/>
  <c r="T240" i="13"/>
  <c r="S240" i="13"/>
  <c r="R240" i="13"/>
  <c r="Q240" i="13"/>
  <c r="P240" i="13"/>
  <c r="O240" i="13"/>
  <c r="N240" i="13"/>
  <c r="M240" i="13"/>
  <c r="L240" i="13"/>
  <c r="K240" i="13"/>
  <c r="J240" i="13"/>
  <c r="I240" i="13"/>
  <c r="H240" i="13"/>
  <c r="G240" i="13"/>
  <c r="F240" i="13"/>
  <c r="E240" i="13"/>
  <c r="D240" i="13"/>
  <c r="C240" i="13"/>
  <c r="B240" i="13"/>
  <c r="A240" i="13"/>
  <c r="U239" i="13"/>
  <c r="T239" i="13"/>
  <c r="S239" i="13"/>
  <c r="R239" i="13"/>
  <c r="Q239" i="13"/>
  <c r="P239" i="13"/>
  <c r="O239" i="13"/>
  <c r="N239" i="13"/>
  <c r="M239" i="13"/>
  <c r="L239" i="13"/>
  <c r="K239" i="13"/>
  <c r="J239" i="13"/>
  <c r="I239" i="13"/>
  <c r="H239" i="13"/>
  <c r="G239" i="13"/>
  <c r="F239" i="13"/>
  <c r="E239" i="13"/>
  <c r="D239" i="13"/>
  <c r="C239" i="13"/>
  <c r="B239" i="13"/>
  <c r="A239" i="13"/>
  <c r="U238" i="13"/>
  <c r="T238" i="13"/>
  <c r="S238" i="13"/>
  <c r="R238" i="13"/>
  <c r="Q238" i="13"/>
  <c r="P238" i="13"/>
  <c r="O238" i="13"/>
  <c r="N238" i="13"/>
  <c r="M238" i="13"/>
  <c r="L238" i="13"/>
  <c r="K238" i="13"/>
  <c r="J238" i="13"/>
  <c r="I238" i="13"/>
  <c r="G238" i="13"/>
  <c r="F238" i="13"/>
  <c r="E238" i="13"/>
  <c r="D238" i="13"/>
  <c r="C238" i="13"/>
  <c r="B238" i="13"/>
  <c r="A238" i="13"/>
  <c r="U237" i="13"/>
  <c r="T237" i="13"/>
  <c r="S237" i="13"/>
  <c r="R237" i="13"/>
  <c r="Q237" i="13"/>
  <c r="P237" i="13"/>
  <c r="O237" i="13"/>
  <c r="N237" i="13"/>
  <c r="M237" i="13"/>
  <c r="L237" i="13"/>
  <c r="K237" i="13"/>
  <c r="J237" i="13"/>
  <c r="I237" i="13"/>
  <c r="H237" i="13"/>
  <c r="G237" i="13"/>
  <c r="F237" i="13"/>
  <c r="E237" i="13"/>
  <c r="D237" i="13"/>
  <c r="C237" i="13"/>
  <c r="B237" i="13"/>
  <c r="A237" i="13"/>
  <c r="U236" i="13"/>
  <c r="T236" i="13"/>
  <c r="S236" i="13"/>
  <c r="R236" i="13"/>
  <c r="Q236" i="13"/>
  <c r="P236" i="13"/>
  <c r="O236" i="13"/>
  <c r="N236" i="13"/>
  <c r="M236" i="13"/>
  <c r="L236" i="13"/>
  <c r="K236" i="13"/>
  <c r="J236" i="13"/>
  <c r="I236" i="13"/>
  <c r="H236" i="13"/>
  <c r="G236" i="13"/>
  <c r="F236" i="13"/>
  <c r="E236" i="13"/>
  <c r="D236" i="13"/>
  <c r="C236" i="13"/>
  <c r="B236" i="13"/>
  <c r="A236" i="13"/>
  <c r="U235" i="13"/>
  <c r="T235" i="13"/>
  <c r="S235" i="13"/>
  <c r="R235" i="13"/>
  <c r="Q235" i="13"/>
  <c r="P235" i="13"/>
  <c r="O235" i="13"/>
  <c r="N235" i="13"/>
  <c r="M235" i="13"/>
  <c r="L235" i="13"/>
  <c r="K235" i="13"/>
  <c r="J235" i="13"/>
  <c r="I235" i="13"/>
  <c r="H235" i="13"/>
  <c r="G235" i="13"/>
  <c r="F235" i="13"/>
  <c r="E235" i="13"/>
  <c r="D235" i="13"/>
  <c r="C235" i="13"/>
  <c r="B235" i="13"/>
  <c r="A235" i="13"/>
  <c r="U234" i="13"/>
  <c r="T234" i="13"/>
  <c r="S234" i="13"/>
  <c r="R234" i="13"/>
  <c r="Q234" i="13"/>
  <c r="P234" i="13"/>
  <c r="O234" i="13"/>
  <c r="N234" i="13"/>
  <c r="M234" i="13"/>
  <c r="L234" i="13"/>
  <c r="K234" i="13"/>
  <c r="J234" i="13"/>
  <c r="I234" i="13"/>
  <c r="H234" i="13"/>
  <c r="G234" i="13"/>
  <c r="F234" i="13"/>
  <c r="E234" i="13"/>
  <c r="D234" i="13"/>
  <c r="C234" i="13"/>
  <c r="B234" i="13"/>
  <c r="A234" i="13"/>
  <c r="U233" i="13"/>
  <c r="T233" i="13"/>
  <c r="S233" i="13"/>
  <c r="R233" i="13"/>
  <c r="Q233" i="13"/>
  <c r="P233" i="13"/>
  <c r="O233" i="13"/>
  <c r="N233" i="13"/>
  <c r="L233" i="13"/>
  <c r="K233" i="13"/>
  <c r="J233" i="13"/>
  <c r="I233" i="13"/>
  <c r="G233" i="13"/>
  <c r="F233" i="13"/>
  <c r="E233" i="13"/>
  <c r="D233" i="13"/>
  <c r="C233" i="13"/>
  <c r="B233" i="13"/>
  <c r="A233" i="13"/>
  <c r="U232" i="13"/>
  <c r="T232" i="13"/>
  <c r="S232" i="13"/>
  <c r="R232" i="13"/>
  <c r="Q232" i="13"/>
  <c r="P232" i="13"/>
  <c r="O232" i="13"/>
  <c r="N232" i="13"/>
  <c r="M232" i="13"/>
  <c r="L232" i="13"/>
  <c r="K232" i="13"/>
  <c r="J232" i="13"/>
  <c r="I232" i="13"/>
  <c r="H232" i="13"/>
  <c r="G232" i="13"/>
  <c r="F232" i="13"/>
  <c r="E232" i="13"/>
  <c r="D232" i="13"/>
  <c r="C232" i="13"/>
  <c r="B232" i="13"/>
  <c r="A232" i="13"/>
  <c r="U231" i="13"/>
  <c r="T231" i="13"/>
  <c r="S231" i="13"/>
  <c r="R231" i="13"/>
  <c r="Q231" i="13"/>
  <c r="P231" i="13"/>
  <c r="O231" i="13"/>
  <c r="N231" i="13"/>
  <c r="M231" i="13"/>
  <c r="L231" i="13"/>
  <c r="K231" i="13"/>
  <c r="J231" i="13"/>
  <c r="I231" i="13"/>
  <c r="H231" i="13"/>
  <c r="G231" i="13"/>
  <c r="F231" i="13"/>
  <c r="E231" i="13"/>
  <c r="D231" i="13"/>
  <c r="C231" i="13"/>
  <c r="B231" i="13"/>
  <c r="A231" i="13"/>
  <c r="U230" i="13"/>
  <c r="T230" i="13"/>
  <c r="S230" i="13"/>
  <c r="R230" i="13"/>
  <c r="Q230" i="13"/>
  <c r="P230" i="13"/>
  <c r="O230" i="13"/>
  <c r="N230" i="13"/>
  <c r="M230" i="13"/>
  <c r="L230" i="13"/>
  <c r="K230" i="13"/>
  <c r="J230" i="13"/>
  <c r="I230" i="13"/>
  <c r="H230" i="13"/>
  <c r="G230" i="13"/>
  <c r="F230" i="13"/>
  <c r="E230" i="13"/>
  <c r="D230" i="13"/>
  <c r="C230" i="13"/>
  <c r="B230" i="13"/>
  <c r="A230" i="13"/>
  <c r="U229" i="13"/>
  <c r="T229" i="13"/>
  <c r="S229" i="13"/>
  <c r="R229" i="13"/>
  <c r="Q229" i="13"/>
  <c r="P229" i="13"/>
  <c r="O229" i="13"/>
  <c r="N229" i="13"/>
  <c r="M229" i="13"/>
  <c r="L229" i="13"/>
  <c r="K229" i="13"/>
  <c r="J229" i="13"/>
  <c r="I229" i="13"/>
  <c r="H229" i="13"/>
  <c r="G229" i="13"/>
  <c r="F229" i="13"/>
  <c r="E229" i="13"/>
  <c r="D229" i="13"/>
  <c r="C229" i="13"/>
  <c r="B229" i="13"/>
  <c r="A229" i="13"/>
  <c r="U228" i="13"/>
  <c r="T228" i="13"/>
  <c r="S228" i="13"/>
  <c r="R228" i="13"/>
  <c r="Q228" i="13"/>
  <c r="P228" i="13"/>
  <c r="O228" i="13"/>
  <c r="N228" i="13"/>
  <c r="M228" i="13"/>
  <c r="L228" i="13"/>
  <c r="K228" i="13"/>
  <c r="J228" i="13"/>
  <c r="I228" i="13"/>
  <c r="H228" i="13"/>
  <c r="G228" i="13"/>
  <c r="F228" i="13"/>
  <c r="E228" i="13"/>
  <c r="D228" i="13"/>
  <c r="C228" i="13"/>
  <c r="B228" i="13"/>
  <c r="A228" i="13"/>
  <c r="U227" i="13"/>
  <c r="T227" i="13"/>
  <c r="S227" i="13"/>
  <c r="R227" i="13"/>
  <c r="Q227" i="13"/>
  <c r="P227" i="13"/>
  <c r="O227" i="13"/>
  <c r="N227" i="13"/>
  <c r="M227" i="13"/>
  <c r="L227" i="13"/>
  <c r="K227" i="13"/>
  <c r="J227" i="13"/>
  <c r="I227" i="13"/>
  <c r="H227" i="13"/>
  <c r="G227" i="13"/>
  <c r="F227" i="13"/>
  <c r="E227" i="13"/>
  <c r="D227" i="13"/>
  <c r="C227" i="13"/>
  <c r="B227" i="13"/>
  <c r="A227" i="13"/>
  <c r="U226" i="13"/>
  <c r="T226" i="13"/>
  <c r="S226" i="13"/>
  <c r="R226" i="13"/>
  <c r="Q226" i="13"/>
  <c r="P226" i="13"/>
  <c r="O226" i="13"/>
  <c r="N226" i="13"/>
  <c r="M226" i="13"/>
  <c r="L226" i="13"/>
  <c r="K226" i="13"/>
  <c r="J226" i="13"/>
  <c r="I226" i="13"/>
  <c r="H226" i="13"/>
  <c r="G226" i="13"/>
  <c r="F226" i="13"/>
  <c r="E226" i="13"/>
  <c r="D226" i="13"/>
  <c r="C226" i="13"/>
  <c r="B226" i="13"/>
  <c r="A226" i="13"/>
  <c r="U225" i="13"/>
  <c r="T225" i="13"/>
  <c r="S225" i="13"/>
  <c r="R225" i="13"/>
  <c r="Q225" i="13"/>
  <c r="P225" i="13"/>
  <c r="O225" i="13"/>
  <c r="N225" i="13"/>
  <c r="M225" i="13"/>
  <c r="L225" i="13"/>
  <c r="K225" i="13"/>
  <c r="J225" i="13"/>
  <c r="I225" i="13"/>
  <c r="H225" i="13"/>
  <c r="G225" i="13"/>
  <c r="F225" i="13"/>
  <c r="E225" i="13"/>
  <c r="D225" i="13"/>
  <c r="C225" i="13"/>
  <c r="B225" i="13"/>
  <c r="A225" i="13"/>
  <c r="U224" i="13"/>
  <c r="T224" i="13"/>
  <c r="S224" i="13"/>
  <c r="R224" i="13"/>
  <c r="Q224" i="13"/>
  <c r="P224" i="13"/>
  <c r="O224" i="13"/>
  <c r="N224" i="13"/>
  <c r="M224" i="13"/>
  <c r="K224" i="13"/>
  <c r="J224" i="13"/>
  <c r="I224" i="13"/>
  <c r="G224" i="13"/>
  <c r="F224" i="13"/>
  <c r="E224" i="13"/>
  <c r="D224" i="13"/>
  <c r="C224" i="13"/>
  <c r="B224" i="13"/>
  <c r="A224" i="13"/>
  <c r="U223" i="13"/>
  <c r="T223" i="13"/>
  <c r="S223" i="13"/>
  <c r="R223" i="13"/>
  <c r="Q223" i="13"/>
  <c r="P223" i="13"/>
  <c r="O223" i="13"/>
  <c r="N223" i="13"/>
  <c r="M223" i="13"/>
  <c r="L223" i="13"/>
  <c r="K223" i="13"/>
  <c r="J223" i="13"/>
  <c r="I223" i="13"/>
  <c r="H223" i="13"/>
  <c r="G223" i="13"/>
  <c r="F223" i="13"/>
  <c r="E223" i="13"/>
  <c r="D223" i="13"/>
  <c r="C223" i="13"/>
  <c r="B223" i="13"/>
  <c r="A223" i="13"/>
  <c r="U222" i="13"/>
  <c r="T222" i="13"/>
  <c r="S222" i="13"/>
  <c r="R222" i="13"/>
  <c r="Q222" i="13"/>
  <c r="P222" i="13"/>
  <c r="O222" i="13"/>
  <c r="N222" i="13"/>
  <c r="M222" i="13"/>
  <c r="L222" i="13"/>
  <c r="K222" i="13"/>
  <c r="J222" i="13"/>
  <c r="I222" i="13"/>
  <c r="H222" i="13"/>
  <c r="G222" i="13"/>
  <c r="F222" i="13"/>
  <c r="E222" i="13"/>
  <c r="D222" i="13"/>
  <c r="C222" i="13"/>
  <c r="B222" i="13"/>
  <c r="A222" i="13"/>
  <c r="U221" i="13"/>
  <c r="T221" i="13"/>
  <c r="S221" i="13"/>
  <c r="R221" i="13"/>
  <c r="Q221" i="13"/>
  <c r="P221" i="13"/>
  <c r="O221" i="13"/>
  <c r="N221" i="13"/>
  <c r="M221" i="13"/>
  <c r="L221" i="13"/>
  <c r="K221" i="13"/>
  <c r="J221" i="13"/>
  <c r="I221" i="13"/>
  <c r="H221" i="13"/>
  <c r="G221" i="13"/>
  <c r="F221" i="13"/>
  <c r="E221" i="13"/>
  <c r="D221" i="13"/>
  <c r="C221" i="13"/>
  <c r="B221" i="13"/>
  <c r="A221" i="13"/>
  <c r="U220" i="13"/>
  <c r="T220" i="13"/>
  <c r="S220" i="13"/>
  <c r="R220" i="13"/>
  <c r="Q220" i="13"/>
  <c r="P220" i="13"/>
  <c r="O220" i="13"/>
  <c r="N220" i="13"/>
  <c r="M220" i="13"/>
  <c r="L220" i="13"/>
  <c r="K220" i="13"/>
  <c r="J220" i="13"/>
  <c r="I220" i="13"/>
  <c r="G220" i="13"/>
  <c r="F220" i="13"/>
  <c r="E220" i="13"/>
  <c r="D220" i="13"/>
  <c r="C220" i="13"/>
  <c r="B220" i="13"/>
  <c r="A220" i="13"/>
  <c r="U219" i="13"/>
  <c r="T219" i="13"/>
  <c r="S219" i="13"/>
  <c r="R219" i="13"/>
  <c r="Q219" i="13"/>
  <c r="P219" i="13"/>
  <c r="O219" i="13"/>
  <c r="N219" i="13"/>
  <c r="M219" i="13"/>
  <c r="L219" i="13"/>
  <c r="K219" i="13"/>
  <c r="J219" i="13"/>
  <c r="I219" i="13"/>
  <c r="H219" i="13"/>
  <c r="G219" i="13"/>
  <c r="F219" i="13"/>
  <c r="E219" i="13"/>
  <c r="D219" i="13"/>
  <c r="C219" i="13"/>
  <c r="B219" i="13"/>
  <c r="A219" i="13"/>
  <c r="U218" i="13"/>
  <c r="T218" i="13"/>
  <c r="S218" i="13"/>
  <c r="R218" i="13"/>
  <c r="Q218" i="13"/>
  <c r="P218" i="13"/>
  <c r="O218" i="13"/>
  <c r="N218" i="13"/>
  <c r="M218" i="13"/>
  <c r="L218" i="13"/>
  <c r="K218" i="13"/>
  <c r="J218" i="13"/>
  <c r="I218" i="13"/>
  <c r="H218" i="13"/>
  <c r="G218" i="13"/>
  <c r="F218" i="13"/>
  <c r="E218" i="13"/>
  <c r="D218" i="13"/>
  <c r="C218" i="13"/>
  <c r="B218" i="13"/>
  <c r="A218" i="13"/>
  <c r="U217" i="13"/>
  <c r="T217" i="13"/>
  <c r="S217" i="13"/>
  <c r="R217" i="13"/>
  <c r="Q217" i="13"/>
  <c r="P217" i="13"/>
  <c r="O217" i="13"/>
  <c r="N217" i="13"/>
  <c r="M217" i="13"/>
  <c r="L217" i="13"/>
  <c r="K217" i="13"/>
  <c r="J217" i="13"/>
  <c r="I217" i="13"/>
  <c r="H217" i="13"/>
  <c r="G217" i="13"/>
  <c r="F217" i="13"/>
  <c r="E217" i="13"/>
  <c r="D217" i="13"/>
  <c r="C217" i="13"/>
  <c r="B217" i="13"/>
  <c r="A217" i="13"/>
  <c r="U216" i="13"/>
  <c r="T216" i="13"/>
  <c r="S216" i="13"/>
  <c r="R216" i="13"/>
  <c r="Q216" i="13"/>
  <c r="P216" i="13"/>
  <c r="O216" i="13"/>
  <c r="N216" i="13"/>
  <c r="M216" i="13"/>
  <c r="L216" i="13"/>
  <c r="K216" i="13"/>
  <c r="J216" i="13"/>
  <c r="I216" i="13"/>
  <c r="H216" i="13"/>
  <c r="G216" i="13"/>
  <c r="F216" i="13"/>
  <c r="E216" i="13"/>
  <c r="D216" i="13"/>
  <c r="C216" i="13"/>
  <c r="B216" i="13"/>
  <c r="A216" i="13"/>
  <c r="U215" i="13"/>
  <c r="T215" i="13"/>
  <c r="S215" i="13"/>
  <c r="R215" i="13"/>
  <c r="Q215" i="13"/>
  <c r="P215" i="13"/>
  <c r="O215" i="13"/>
  <c r="N215" i="13"/>
  <c r="M215" i="13"/>
  <c r="L215" i="13"/>
  <c r="K215" i="13"/>
  <c r="J215" i="13"/>
  <c r="I215" i="13"/>
  <c r="H215" i="13"/>
  <c r="G215" i="13"/>
  <c r="F215" i="13"/>
  <c r="E215" i="13"/>
  <c r="D215" i="13"/>
  <c r="C215" i="13"/>
  <c r="B215" i="13"/>
  <c r="A215" i="13"/>
  <c r="U214" i="13"/>
  <c r="T214" i="13"/>
  <c r="S214" i="13"/>
  <c r="R214" i="13"/>
  <c r="Q214" i="13"/>
  <c r="P214" i="13"/>
  <c r="O214" i="13"/>
  <c r="N214" i="13"/>
  <c r="M214" i="13"/>
  <c r="L214" i="13"/>
  <c r="K214" i="13"/>
  <c r="J214" i="13"/>
  <c r="I214" i="13"/>
  <c r="G214" i="13"/>
  <c r="F214" i="13"/>
  <c r="E214" i="13"/>
  <c r="D214" i="13"/>
  <c r="C214" i="13"/>
  <c r="B214" i="13"/>
  <c r="A214" i="13"/>
  <c r="U213" i="13"/>
  <c r="T213" i="13"/>
  <c r="S213" i="13"/>
  <c r="R213" i="13"/>
  <c r="Q213" i="13"/>
  <c r="P213" i="13"/>
  <c r="O213" i="13"/>
  <c r="N213" i="13"/>
  <c r="M213" i="13"/>
  <c r="L213" i="13"/>
  <c r="K213" i="13"/>
  <c r="J213" i="13"/>
  <c r="I213" i="13"/>
  <c r="H213" i="13"/>
  <c r="G213" i="13"/>
  <c r="F213" i="13"/>
  <c r="E213" i="13"/>
  <c r="D213" i="13"/>
  <c r="C213" i="13"/>
  <c r="B213" i="13"/>
  <c r="A213" i="13"/>
  <c r="U212" i="13"/>
  <c r="T212" i="13"/>
  <c r="S212" i="13"/>
  <c r="R212" i="13"/>
  <c r="Q212" i="13"/>
  <c r="P212" i="13"/>
  <c r="O212" i="13"/>
  <c r="N212" i="13"/>
  <c r="M212" i="13"/>
  <c r="L212" i="13"/>
  <c r="K212" i="13"/>
  <c r="J212" i="13"/>
  <c r="I212" i="13"/>
  <c r="H212" i="13"/>
  <c r="G212" i="13"/>
  <c r="F212" i="13"/>
  <c r="E212" i="13"/>
  <c r="D212" i="13"/>
  <c r="C212" i="13"/>
  <c r="B212" i="13"/>
  <c r="A212" i="13"/>
  <c r="U211" i="13"/>
  <c r="T211" i="13"/>
  <c r="S211" i="13"/>
  <c r="R211" i="13"/>
  <c r="Q211" i="13"/>
  <c r="P211" i="13"/>
  <c r="O211" i="13"/>
  <c r="N211" i="13"/>
  <c r="L211" i="13"/>
  <c r="K211" i="13"/>
  <c r="J211" i="13"/>
  <c r="I211" i="13"/>
  <c r="G211" i="13"/>
  <c r="F211" i="13"/>
  <c r="E211" i="13"/>
  <c r="D211" i="13"/>
  <c r="C211" i="13"/>
  <c r="B211" i="13"/>
  <c r="A211" i="13"/>
  <c r="U210" i="13"/>
  <c r="T210" i="13"/>
  <c r="S210" i="13"/>
  <c r="R210" i="13"/>
  <c r="Q210" i="13"/>
  <c r="P210" i="13"/>
  <c r="O210" i="13"/>
  <c r="N210" i="13"/>
  <c r="M210" i="13"/>
  <c r="L210" i="13"/>
  <c r="K210" i="13"/>
  <c r="J210" i="13"/>
  <c r="I210" i="13"/>
  <c r="H210" i="13"/>
  <c r="G210" i="13"/>
  <c r="F210" i="13"/>
  <c r="E210" i="13"/>
  <c r="D210" i="13"/>
  <c r="C210" i="13"/>
  <c r="B210" i="13"/>
  <c r="A210" i="13"/>
  <c r="U209" i="13"/>
  <c r="T209" i="13"/>
  <c r="S209" i="13"/>
  <c r="R209" i="13"/>
  <c r="Q209" i="13"/>
  <c r="P209" i="13"/>
  <c r="O209" i="13"/>
  <c r="N209" i="13"/>
  <c r="M209" i="13"/>
  <c r="L209" i="13"/>
  <c r="K209" i="13"/>
  <c r="J209" i="13"/>
  <c r="I209" i="13"/>
  <c r="H209" i="13"/>
  <c r="G209" i="13"/>
  <c r="F209" i="13"/>
  <c r="E209" i="13"/>
  <c r="D209" i="13"/>
  <c r="C209" i="13"/>
  <c r="B209" i="13"/>
  <c r="A209" i="13"/>
  <c r="U208" i="13"/>
  <c r="T208" i="13"/>
  <c r="S208" i="13"/>
  <c r="R208" i="13"/>
  <c r="Q208" i="13"/>
  <c r="P208" i="13"/>
  <c r="O208" i="13"/>
  <c r="N208" i="13"/>
  <c r="M208" i="13"/>
  <c r="K208" i="13"/>
  <c r="J208" i="13"/>
  <c r="I208" i="13"/>
  <c r="G208" i="13"/>
  <c r="F208" i="13"/>
  <c r="E208" i="13"/>
  <c r="D208" i="13"/>
  <c r="C208" i="13"/>
  <c r="B208" i="13"/>
  <c r="A208" i="13"/>
  <c r="U207" i="13"/>
  <c r="T207" i="13"/>
  <c r="S207" i="13"/>
  <c r="R207" i="13"/>
  <c r="Q207" i="13"/>
  <c r="P207" i="13"/>
  <c r="O207" i="13"/>
  <c r="N207" i="13"/>
  <c r="L207" i="13"/>
  <c r="K207" i="13"/>
  <c r="J207" i="13"/>
  <c r="I207" i="13"/>
  <c r="G207" i="13"/>
  <c r="F207" i="13"/>
  <c r="E207" i="13"/>
  <c r="D207" i="13"/>
  <c r="C207" i="13"/>
  <c r="B207" i="13"/>
  <c r="A207" i="13"/>
  <c r="U206" i="13"/>
  <c r="T206" i="13"/>
  <c r="S206" i="13"/>
  <c r="R206" i="13"/>
  <c r="Q206" i="13"/>
  <c r="P206" i="13"/>
  <c r="O206" i="13"/>
  <c r="N206" i="13"/>
  <c r="M206" i="13"/>
  <c r="L206" i="13"/>
  <c r="K206" i="13"/>
  <c r="J206" i="13"/>
  <c r="I206" i="13"/>
  <c r="H206" i="13"/>
  <c r="G206" i="13"/>
  <c r="F206" i="13"/>
  <c r="E206" i="13"/>
  <c r="D206" i="13"/>
  <c r="C206" i="13"/>
  <c r="B206" i="13"/>
  <c r="A206" i="13"/>
  <c r="U205" i="13"/>
  <c r="T205" i="13"/>
  <c r="S205" i="13"/>
  <c r="R205" i="13"/>
  <c r="Q205" i="13"/>
  <c r="P205" i="13"/>
  <c r="O205" i="13"/>
  <c r="N205" i="13"/>
  <c r="M205" i="13"/>
  <c r="L205" i="13"/>
  <c r="K205" i="13"/>
  <c r="J205" i="13"/>
  <c r="I205" i="13"/>
  <c r="H205" i="13"/>
  <c r="G205" i="13"/>
  <c r="F205" i="13"/>
  <c r="E205" i="13"/>
  <c r="D205" i="13"/>
  <c r="C205" i="13"/>
  <c r="B205" i="13"/>
  <c r="A205" i="13"/>
  <c r="U204" i="13"/>
  <c r="T204" i="13"/>
  <c r="S204" i="13"/>
  <c r="R204" i="13"/>
  <c r="Q204" i="13"/>
  <c r="P204" i="13"/>
  <c r="O204" i="13"/>
  <c r="N204" i="13"/>
  <c r="M204" i="13"/>
  <c r="L204" i="13"/>
  <c r="K204" i="13"/>
  <c r="J204" i="13"/>
  <c r="I204" i="13"/>
  <c r="H204" i="13"/>
  <c r="G204" i="13"/>
  <c r="F204" i="13"/>
  <c r="E204" i="13"/>
  <c r="D204" i="13"/>
  <c r="C204" i="13"/>
  <c r="B204" i="13"/>
  <c r="A204" i="13"/>
  <c r="U203" i="13"/>
  <c r="T203" i="13"/>
  <c r="S203" i="13"/>
  <c r="R203" i="13"/>
  <c r="Q203" i="13"/>
  <c r="P203" i="13"/>
  <c r="O203" i="13"/>
  <c r="N203" i="13"/>
  <c r="M203" i="13"/>
  <c r="L203" i="13"/>
  <c r="K203" i="13"/>
  <c r="J203" i="13"/>
  <c r="I203" i="13"/>
  <c r="H203" i="13"/>
  <c r="G203" i="13"/>
  <c r="F203" i="13"/>
  <c r="E203" i="13"/>
  <c r="D203" i="13"/>
  <c r="C203" i="13"/>
  <c r="B203" i="13"/>
  <c r="A203" i="13"/>
  <c r="U202" i="13"/>
  <c r="T202" i="13"/>
  <c r="S202" i="13"/>
  <c r="R202" i="13"/>
  <c r="Q202" i="13"/>
  <c r="P202" i="13"/>
  <c r="O202" i="13"/>
  <c r="N202" i="13"/>
  <c r="M202" i="13"/>
  <c r="L202" i="13"/>
  <c r="K202" i="13"/>
  <c r="J202" i="13"/>
  <c r="I202" i="13"/>
  <c r="H202" i="13"/>
  <c r="G202" i="13"/>
  <c r="F202" i="13"/>
  <c r="E202" i="13"/>
  <c r="D202" i="13"/>
  <c r="C202" i="13"/>
  <c r="B202" i="13"/>
  <c r="A202" i="13"/>
  <c r="U201" i="13"/>
  <c r="T201" i="13"/>
  <c r="S201" i="13"/>
  <c r="R201" i="13"/>
  <c r="Q201" i="13"/>
  <c r="P201" i="13"/>
  <c r="O201" i="13"/>
  <c r="N201" i="13"/>
  <c r="M201" i="13"/>
  <c r="L201" i="13"/>
  <c r="K201" i="13"/>
  <c r="J201" i="13"/>
  <c r="I201" i="13"/>
  <c r="H201" i="13"/>
  <c r="G201" i="13"/>
  <c r="F201" i="13"/>
  <c r="E201" i="13"/>
  <c r="D201" i="13"/>
  <c r="C201" i="13"/>
  <c r="B201" i="13"/>
  <c r="A201" i="13"/>
  <c r="U200" i="13"/>
  <c r="T200" i="13"/>
  <c r="S200" i="13"/>
  <c r="R200" i="13"/>
  <c r="Q200" i="13"/>
  <c r="P200" i="13"/>
  <c r="O200" i="13"/>
  <c r="N200" i="13"/>
  <c r="L200" i="13"/>
  <c r="K200" i="13"/>
  <c r="J200" i="13"/>
  <c r="I200" i="13"/>
  <c r="G200" i="13"/>
  <c r="F200" i="13"/>
  <c r="E200" i="13"/>
  <c r="D200" i="13"/>
  <c r="C200" i="13"/>
  <c r="B200" i="13"/>
  <c r="A200" i="13"/>
  <c r="U199" i="13"/>
  <c r="T199" i="13"/>
  <c r="S199" i="13"/>
  <c r="R199" i="13"/>
  <c r="Q199" i="13"/>
  <c r="P199" i="13"/>
  <c r="O199" i="13"/>
  <c r="N199" i="13"/>
  <c r="M199" i="13"/>
  <c r="L199" i="13"/>
  <c r="K199" i="13"/>
  <c r="J199" i="13"/>
  <c r="I199" i="13"/>
  <c r="H199" i="13"/>
  <c r="G199" i="13"/>
  <c r="F199" i="13"/>
  <c r="E199" i="13"/>
  <c r="D199" i="13"/>
  <c r="C199" i="13"/>
  <c r="B199" i="13"/>
  <c r="A199" i="13"/>
  <c r="U198" i="13"/>
  <c r="T198" i="13"/>
  <c r="S198" i="13"/>
  <c r="R198" i="13"/>
  <c r="Q198" i="13"/>
  <c r="P198" i="13"/>
  <c r="O198" i="13"/>
  <c r="N198" i="13"/>
  <c r="M198" i="13"/>
  <c r="L198" i="13"/>
  <c r="K198" i="13"/>
  <c r="J198" i="13"/>
  <c r="I198" i="13"/>
  <c r="H198" i="13"/>
  <c r="G198" i="13"/>
  <c r="F198" i="13"/>
  <c r="E198" i="13"/>
  <c r="D198" i="13"/>
  <c r="C198" i="13"/>
  <c r="B198" i="13"/>
  <c r="A198" i="13"/>
  <c r="U197" i="13"/>
  <c r="T197" i="13"/>
  <c r="S197" i="13"/>
  <c r="R197" i="13"/>
  <c r="Q197" i="13"/>
  <c r="P197" i="13"/>
  <c r="O197" i="13"/>
  <c r="N197" i="13"/>
  <c r="M197" i="13"/>
  <c r="L197" i="13"/>
  <c r="K197" i="13"/>
  <c r="J197" i="13"/>
  <c r="I197" i="13"/>
  <c r="H197" i="13"/>
  <c r="G197" i="13"/>
  <c r="F197" i="13"/>
  <c r="E197" i="13"/>
  <c r="D197" i="13"/>
  <c r="C197" i="13"/>
  <c r="B197" i="13"/>
  <c r="A197" i="13"/>
  <c r="U196" i="13"/>
  <c r="T196" i="13"/>
  <c r="S196" i="13"/>
  <c r="R196" i="13"/>
  <c r="Q196" i="13"/>
  <c r="P196" i="13"/>
  <c r="O196" i="13"/>
  <c r="N196" i="13"/>
  <c r="M196" i="13"/>
  <c r="L196" i="13"/>
  <c r="K196" i="13"/>
  <c r="J196" i="13"/>
  <c r="I196" i="13"/>
  <c r="H196" i="13"/>
  <c r="G196" i="13"/>
  <c r="F196" i="13"/>
  <c r="E196" i="13"/>
  <c r="D196" i="13"/>
  <c r="C196" i="13"/>
  <c r="B196" i="13"/>
  <c r="A196" i="13"/>
  <c r="U195" i="13"/>
  <c r="T195" i="13"/>
  <c r="S195" i="13"/>
  <c r="R195" i="13"/>
  <c r="Q195" i="13"/>
  <c r="P195" i="13"/>
  <c r="O195" i="13"/>
  <c r="N195" i="13"/>
  <c r="M195" i="13"/>
  <c r="L195" i="13"/>
  <c r="K195" i="13"/>
  <c r="J195" i="13"/>
  <c r="I195" i="13"/>
  <c r="H195" i="13"/>
  <c r="G195" i="13"/>
  <c r="F195" i="13"/>
  <c r="E195" i="13"/>
  <c r="D195" i="13"/>
  <c r="C195" i="13"/>
  <c r="B195" i="13"/>
  <c r="A195" i="13"/>
  <c r="U194" i="13"/>
  <c r="T194" i="13"/>
  <c r="S194" i="13"/>
  <c r="R194" i="13"/>
  <c r="Q194" i="13"/>
  <c r="P194" i="13"/>
  <c r="O194" i="13"/>
  <c r="N194" i="13"/>
  <c r="M194" i="13"/>
  <c r="L194" i="13"/>
  <c r="K194" i="13"/>
  <c r="J194" i="13"/>
  <c r="I194" i="13"/>
  <c r="G194" i="13"/>
  <c r="F194" i="13"/>
  <c r="E194" i="13"/>
  <c r="D194" i="13"/>
  <c r="C194" i="13"/>
  <c r="B194" i="13"/>
  <c r="A194" i="13"/>
  <c r="U193" i="13"/>
  <c r="T193" i="13"/>
  <c r="S193" i="13"/>
  <c r="R193" i="13"/>
  <c r="Q193" i="13"/>
  <c r="P193" i="13"/>
  <c r="O193" i="13"/>
  <c r="N193" i="13"/>
  <c r="M193" i="13"/>
  <c r="L193" i="13"/>
  <c r="K193" i="13"/>
  <c r="J193" i="13"/>
  <c r="I193" i="13"/>
  <c r="H193" i="13"/>
  <c r="G193" i="13"/>
  <c r="F193" i="13"/>
  <c r="E193" i="13"/>
  <c r="D193" i="13"/>
  <c r="C193" i="13"/>
  <c r="B193" i="13"/>
  <c r="A193" i="13"/>
  <c r="U192" i="13"/>
  <c r="T192" i="13"/>
  <c r="S192" i="13"/>
  <c r="R192" i="13"/>
  <c r="Q192" i="13"/>
  <c r="P192" i="13"/>
  <c r="O192" i="13"/>
  <c r="N192" i="13"/>
  <c r="M192" i="13"/>
  <c r="L192" i="13"/>
  <c r="K192" i="13"/>
  <c r="J192" i="13"/>
  <c r="I192" i="13"/>
  <c r="H192" i="13"/>
  <c r="G192" i="13"/>
  <c r="F192" i="13"/>
  <c r="E192" i="13"/>
  <c r="D192" i="13"/>
  <c r="C192" i="13"/>
  <c r="B192" i="13"/>
  <c r="A192" i="13"/>
  <c r="U191" i="13"/>
  <c r="T191" i="13"/>
  <c r="S191" i="13"/>
  <c r="R191" i="13"/>
  <c r="Q191" i="13"/>
  <c r="P191" i="13"/>
  <c r="O191" i="13"/>
  <c r="N191" i="13"/>
  <c r="M191" i="13"/>
  <c r="L191" i="13"/>
  <c r="K191" i="13"/>
  <c r="J191" i="13"/>
  <c r="I191" i="13"/>
  <c r="H191" i="13"/>
  <c r="G191" i="13"/>
  <c r="F191" i="13"/>
  <c r="E191" i="13"/>
  <c r="D191" i="13"/>
  <c r="C191" i="13"/>
  <c r="B191" i="13"/>
  <c r="A191" i="13"/>
  <c r="U190" i="13"/>
  <c r="T190" i="13"/>
  <c r="S190" i="13"/>
  <c r="R190" i="13"/>
  <c r="Q190" i="13"/>
  <c r="P190" i="13"/>
  <c r="O190" i="13"/>
  <c r="N190" i="13"/>
  <c r="M190" i="13"/>
  <c r="K190" i="13"/>
  <c r="J190" i="13"/>
  <c r="I190" i="13"/>
  <c r="G190" i="13"/>
  <c r="F190" i="13"/>
  <c r="E190" i="13"/>
  <c r="D190" i="13"/>
  <c r="C190" i="13"/>
  <c r="B190" i="13"/>
  <c r="A190" i="13"/>
  <c r="U189" i="13"/>
  <c r="T189" i="13"/>
  <c r="S189" i="13"/>
  <c r="R189" i="13"/>
  <c r="Q189" i="13"/>
  <c r="P189" i="13"/>
  <c r="O189" i="13"/>
  <c r="N189" i="13"/>
  <c r="L189" i="13"/>
  <c r="K189" i="13"/>
  <c r="J189" i="13"/>
  <c r="I189" i="13"/>
  <c r="G189" i="13"/>
  <c r="F189" i="13"/>
  <c r="E189" i="13"/>
  <c r="D189" i="13"/>
  <c r="C189" i="13"/>
  <c r="B189" i="13"/>
  <c r="A189" i="13"/>
  <c r="U188" i="13"/>
  <c r="T188" i="13"/>
  <c r="S188" i="13"/>
  <c r="R188" i="13"/>
  <c r="Q188" i="13"/>
  <c r="P188" i="13"/>
  <c r="O188" i="13"/>
  <c r="N188" i="13"/>
  <c r="M188" i="13"/>
  <c r="L188" i="13"/>
  <c r="K188" i="13"/>
  <c r="J188" i="13"/>
  <c r="I188" i="13"/>
  <c r="H188" i="13"/>
  <c r="G188" i="13"/>
  <c r="F188" i="13"/>
  <c r="E188" i="13"/>
  <c r="D188" i="13"/>
  <c r="C188" i="13"/>
  <c r="B188" i="13"/>
  <c r="A188" i="13"/>
  <c r="U187" i="13"/>
  <c r="T187" i="13"/>
  <c r="S187" i="13"/>
  <c r="R187" i="13"/>
  <c r="Q187" i="13"/>
  <c r="P187" i="13"/>
  <c r="O187" i="13"/>
  <c r="N187" i="13"/>
  <c r="M187" i="13"/>
  <c r="L187" i="13"/>
  <c r="K187" i="13"/>
  <c r="J187" i="13"/>
  <c r="I187" i="13"/>
  <c r="H187" i="13"/>
  <c r="G187" i="13"/>
  <c r="F187" i="13"/>
  <c r="E187" i="13"/>
  <c r="D187" i="13"/>
  <c r="C187" i="13"/>
  <c r="B187" i="13"/>
  <c r="A187" i="13"/>
  <c r="U186" i="13"/>
  <c r="T186" i="13"/>
  <c r="S186" i="13"/>
  <c r="R186" i="13"/>
  <c r="Q186" i="13"/>
  <c r="P186" i="13"/>
  <c r="O186" i="13"/>
  <c r="N186" i="13"/>
  <c r="L186" i="13"/>
  <c r="K186" i="13"/>
  <c r="J186" i="13"/>
  <c r="I186" i="13"/>
  <c r="G186" i="13"/>
  <c r="F186" i="13"/>
  <c r="E186" i="13"/>
  <c r="D186" i="13"/>
  <c r="C186" i="13"/>
  <c r="B186" i="13"/>
  <c r="A186" i="13"/>
  <c r="U185" i="13"/>
  <c r="T185" i="13"/>
  <c r="S185" i="13"/>
  <c r="R185" i="13"/>
  <c r="Q185" i="13"/>
  <c r="P185" i="13"/>
  <c r="O185" i="13"/>
  <c r="N185" i="13"/>
  <c r="M185" i="13"/>
  <c r="L185" i="13"/>
  <c r="K185" i="13"/>
  <c r="J185" i="13"/>
  <c r="H185" i="13"/>
  <c r="G185" i="13"/>
  <c r="F185" i="13"/>
  <c r="E185" i="13"/>
  <c r="D185" i="13"/>
  <c r="C185" i="13"/>
  <c r="B185" i="13"/>
  <c r="A185" i="13"/>
  <c r="U184" i="13"/>
  <c r="T184" i="13"/>
  <c r="S184" i="13"/>
  <c r="R184" i="13"/>
  <c r="Q184" i="13"/>
  <c r="P184" i="13"/>
  <c r="O184" i="13"/>
  <c r="N184" i="13"/>
  <c r="M184" i="13"/>
  <c r="L184" i="13"/>
  <c r="K184" i="13"/>
  <c r="J184" i="13"/>
  <c r="I184" i="13"/>
  <c r="H184" i="13"/>
  <c r="G184" i="13"/>
  <c r="F184" i="13"/>
  <c r="E184" i="13"/>
  <c r="D184" i="13"/>
  <c r="C184" i="13"/>
  <c r="B184" i="13"/>
  <c r="A184" i="13"/>
  <c r="U183" i="13"/>
  <c r="T183" i="13"/>
  <c r="S183" i="13"/>
  <c r="R183" i="13"/>
  <c r="Q183" i="13"/>
  <c r="P183" i="13"/>
  <c r="O183" i="13"/>
  <c r="N183" i="13"/>
  <c r="M183" i="13"/>
  <c r="L183" i="13"/>
  <c r="K183" i="13"/>
  <c r="J183" i="13"/>
  <c r="I183" i="13"/>
  <c r="H183" i="13"/>
  <c r="G183" i="13"/>
  <c r="F183" i="13"/>
  <c r="E183" i="13"/>
  <c r="D183" i="13"/>
  <c r="C183" i="13"/>
  <c r="B183" i="13"/>
  <c r="A183" i="13"/>
  <c r="U182" i="13"/>
  <c r="T182" i="13"/>
  <c r="S182" i="13"/>
  <c r="R182" i="13"/>
  <c r="Q182" i="13"/>
  <c r="P182" i="13"/>
  <c r="O182" i="13"/>
  <c r="N182" i="13"/>
  <c r="M182" i="13"/>
  <c r="L182" i="13"/>
  <c r="K182" i="13"/>
  <c r="J182" i="13"/>
  <c r="I182" i="13"/>
  <c r="G182" i="13"/>
  <c r="F182" i="13"/>
  <c r="E182" i="13"/>
  <c r="D182" i="13"/>
  <c r="C182" i="13"/>
  <c r="B182" i="13"/>
  <c r="A182" i="13"/>
  <c r="U181" i="13"/>
  <c r="T181" i="13"/>
  <c r="S181" i="13"/>
  <c r="R181" i="13"/>
  <c r="Q181" i="13"/>
  <c r="P181" i="13"/>
  <c r="O181" i="13"/>
  <c r="N181" i="13"/>
  <c r="M181" i="13"/>
  <c r="K181" i="13"/>
  <c r="J181" i="13"/>
  <c r="I181" i="13"/>
  <c r="G181" i="13"/>
  <c r="F181" i="13"/>
  <c r="E181" i="13"/>
  <c r="D181" i="13"/>
  <c r="C181" i="13"/>
  <c r="B181" i="13"/>
  <c r="A181" i="13"/>
  <c r="U180" i="13"/>
  <c r="T180" i="13"/>
  <c r="S180" i="13"/>
  <c r="R180" i="13"/>
  <c r="Q180" i="13"/>
  <c r="P180" i="13"/>
  <c r="O180" i="13"/>
  <c r="N180" i="13"/>
  <c r="M180" i="13"/>
  <c r="L180" i="13"/>
  <c r="K180" i="13"/>
  <c r="J180" i="13"/>
  <c r="I180" i="13"/>
  <c r="H180" i="13"/>
  <c r="G180" i="13"/>
  <c r="F180" i="13"/>
  <c r="E180" i="13"/>
  <c r="D180" i="13"/>
  <c r="C180" i="13"/>
  <c r="B180" i="13"/>
  <c r="A180" i="13"/>
  <c r="U179" i="13"/>
  <c r="T179" i="13"/>
  <c r="S179" i="13"/>
  <c r="R179" i="13"/>
  <c r="Q179" i="13"/>
  <c r="P179" i="13"/>
  <c r="O179" i="13"/>
  <c r="N179" i="13"/>
  <c r="L179" i="13"/>
  <c r="K179" i="13"/>
  <c r="J179" i="13"/>
  <c r="I179" i="13"/>
  <c r="G179" i="13"/>
  <c r="F179" i="13"/>
  <c r="E179" i="13"/>
  <c r="D179" i="13"/>
  <c r="C179" i="13"/>
  <c r="B179" i="13"/>
  <c r="A179" i="13"/>
  <c r="U178" i="13"/>
  <c r="T178" i="13"/>
  <c r="S178" i="13"/>
  <c r="R178" i="13"/>
  <c r="Q178" i="13"/>
  <c r="P178" i="13"/>
  <c r="O178" i="13"/>
  <c r="N178" i="13"/>
  <c r="M178" i="13"/>
  <c r="L178" i="13"/>
  <c r="K178" i="13"/>
  <c r="J178" i="13"/>
  <c r="I178" i="13"/>
  <c r="H178" i="13"/>
  <c r="G178" i="13"/>
  <c r="F178" i="13"/>
  <c r="E178" i="13"/>
  <c r="D178" i="13"/>
  <c r="C178" i="13"/>
  <c r="B178" i="13"/>
  <c r="A178" i="13"/>
  <c r="U177" i="13"/>
  <c r="T177" i="13"/>
  <c r="S177" i="13"/>
  <c r="R177" i="13"/>
  <c r="Q177" i="13"/>
  <c r="P177" i="13"/>
  <c r="O177" i="13"/>
  <c r="N177" i="13"/>
  <c r="L177" i="13"/>
  <c r="K177" i="13"/>
  <c r="J177" i="13"/>
  <c r="I177" i="13"/>
  <c r="G177" i="13"/>
  <c r="F177" i="13"/>
  <c r="E177" i="13"/>
  <c r="D177" i="13"/>
  <c r="C177" i="13"/>
  <c r="B177" i="13"/>
  <c r="A177" i="13"/>
  <c r="U176" i="13"/>
  <c r="T176" i="13"/>
  <c r="S176" i="13"/>
  <c r="R176" i="13"/>
  <c r="Q176" i="13"/>
  <c r="P176" i="13"/>
  <c r="O176" i="13"/>
  <c r="N176" i="13"/>
  <c r="M176" i="13"/>
  <c r="L176" i="13"/>
  <c r="K176" i="13"/>
  <c r="J176" i="13"/>
  <c r="I176" i="13"/>
  <c r="H176" i="13"/>
  <c r="G176" i="13"/>
  <c r="F176" i="13"/>
  <c r="E176" i="13"/>
  <c r="D176" i="13"/>
  <c r="C176" i="13"/>
  <c r="B176" i="13"/>
  <c r="A176" i="13"/>
  <c r="U175" i="13"/>
  <c r="T175" i="13"/>
  <c r="S175" i="13"/>
  <c r="R175" i="13"/>
  <c r="Q175" i="13"/>
  <c r="P175" i="13"/>
  <c r="O175" i="13"/>
  <c r="N175" i="13"/>
  <c r="L175" i="13"/>
  <c r="K175" i="13"/>
  <c r="J175" i="13"/>
  <c r="I175" i="13"/>
  <c r="G175" i="13"/>
  <c r="F175" i="13"/>
  <c r="E175" i="13"/>
  <c r="D175" i="13"/>
  <c r="C175" i="13"/>
  <c r="B175" i="13"/>
  <c r="A175" i="13"/>
  <c r="U174" i="13"/>
  <c r="T174" i="13"/>
  <c r="S174" i="13"/>
  <c r="R174" i="13"/>
  <c r="Q174" i="13"/>
  <c r="P174" i="13"/>
  <c r="O174" i="13"/>
  <c r="N174" i="13"/>
  <c r="M174" i="13"/>
  <c r="L174" i="13"/>
  <c r="K174" i="13"/>
  <c r="J174" i="13"/>
  <c r="I174" i="13"/>
  <c r="H174" i="13"/>
  <c r="G174" i="13"/>
  <c r="F174" i="13"/>
  <c r="E174" i="13"/>
  <c r="D174" i="13"/>
  <c r="C174" i="13"/>
  <c r="B174" i="13"/>
  <c r="A174" i="13"/>
  <c r="U173" i="13"/>
  <c r="T173" i="13"/>
  <c r="S173" i="13"/>
  <c r="R173" i="13"/>
  <c r="Q173" i="13"/>
  <c r="P173" i="13"/>
  <c r="O173" i="13"/>
  <c r="N173" i="13"/>
  <c r="M173" i="13"/>
  <c r="L173" i="13"/>
  <c r="K173" i="13"/>
  <c r="J173" i="13"/>
  <c r="I173" i="13"/>
  <c r="H173" i="13"/>
  <c r="G173" i="13"/>
  <c r="F173" i="13"/>
  <c r="E173" i="13"/>
  <c r="D173" i="13"/>
  <c r="C173" i="13"/>
  <c r="B173" i="13"/>
  <c r="A173" i="13"/>
  <c r="U172" i="13"/>
  <c r="T172" i="13"/>
  <c r="S172" i="13"/>
  <c r="R172" i="13"/>
  <c r="Q172" i="13"/>
  <c r="P172" i="13"/>
  <c r="O172" i="13"/>
  <c r="N172" i="13"/>
  <c r="M172" i="13"/>
  <c r="L172" i="13"/>
  <c r="K172" i="13"/>
  <c r="J172" i="13"/>
  <c r="I172" i="13"/>
  <c r="H172" i="13"/>
  <c r="G172" i="13"/>
  <c r="F172" i="13"/>
  <c r="E172" i="13"/>
  <c r="D172" i="13"/>
  <c r="C172" i="13"/>
  <c r="B172" i="13"/>
  <c r="A172" i="13"/>
  <c r="U171" i="13"/>
  <c r="T171" i="13"/>
  <c r="S171" i="13"/>
  <c r="R171" i="13"/>
  <c r="Q171" i="13"/>
  <c r="P171" i="13"/>
  <c r="O171" i="13"/>
  <c r="N171" i="13"/>
  <c r="M171" i="13"/>
  <c r="L171" i="13"/>
  <c r="K171" i="13"/>
  <c r="J171" i="13"/>
  <c r="I171" i="13"/>
  <c r="H171" i="13"/>
  <c r="G171" i="13"/>
  <c r="F171" i="13"/>
  <c r="E171" i="13"/>
  <c r="D171" i="13"/>
  <c r="C171" i="13"/>
  <c r="B171" i="13"/>
  <c r="A171" i="13"/>
  <c r="U170" i="13"/>
  <c r="T170" i="13"/>
  <c r="S170" i="13"/>
  <c r="R170" i="13"/>
  <c r="Q170" i="13"/>
  <c r="P170" i="13"/>
  <c r="O170" i="13"/>
  <c r="N170" i="13"/>
  <c r="M170" i="13"/>
  <c r="L170" i="13"/>
  <c r="K170" i="13"/>
  <c r="J170" i="13"/>
  <c r="I170" i="13"/>
  <c r="H170" i="13"/>
  <c r="G170" i="13"/>
  <c r="F170" i="13"/>
  <c r="E170" i="13"/>
  <c r="D170" i="13"/>
  <c r="C170" i="13"/>
  <c r="B170" i="13"/>
  <c r="A170" i="13"/>
  <c r="U169" i="13"/>
  <c r="T169" i="13"/>
  <c r="S169" i="13"/>
  <c r="R169" i="13"/>
  <c r="Q169" i="13"/>
  <c r="P169" i="13"/>
  <c r="O169" i="13"/>
  <c r="N169" i="13"/>
  <c r="M169" i="13"/>
  <c r="L169" i="13"/>
  <c r="K169" i="13"/>
  <c r="J169" i="13"/>
  <c r="I169" i="13"/>
  <c r="H169" i="13"/>
  <c r="G169" i="13"/>
  <c r="F169" i="13"/>
  <c r="E169" i="13"/>
  <c r="D169" i="13"/>
  <c r="C169" i="13"/>
  <c r="B169" i="13"/>
  <c r="A169" i="13"/>
  <c r="U168" i="13"/>
  <c r="T168" i="13"/>
  <c r="S168" i="13"/>
  <c r="R168" i="13"/>
  <c r="Q168" i="13"/>
  <c r="P168" i="13"/>
  <c r="O168" i="13"/>
  <c r="N168" i="13"/>
  <c r="M168" i="13"/>
  <c r="K168" i="13"/>
  <c r="J168" i="13"/>
  <c r="I168" i="13"/>
  <c r="G168" i="13"/>
  <c r="F168" i="13"/>
  <c r="E168" i="13"/>
  <c r="D168" i="13"/>
  <c r="C168" i="13"/>
  <c r="B168" i="13"/>
  <c r="A168" i="13"/>
  <c r="U167" i="13"/>
  <c r="T167" i="13"/>
  <c r="S167" i="13"/>
  <c r="R167" i="13"/>
  <c r="Q167" i="13"/>
  <c r="P167" i="13"/>
  <c r="O167" i="13"/>
  <c r="N167" i="13"/>
  <c r="M167" i="13"/>
  <c r="L167" i="13"/>
  <c r="K167" i="13"/>
  <c r="J167" i="13"/>
  <c r="I167" i="13"/>
  <c r="H167" i="13"/>
  <c r="G167" i="13"/>
  <c r="F167" i="13"/>
  <c r="E167" i="13"/>
  <c r="D167" i="13"/>
  <c r="C167" i="13"/>
  <c r="B167" i="13"/>
  <c r="A167" i="13"/>
  <c r="U166" i="13"/>
  <c r="T166" i="13"/>
  <c r="S166" i="13"/>
  <c r="R166" i="13"/>
  <c r="Q166" i="13"/>
  <c r="P166" i="13"/>
  <c r="O166" i="13"/>
  <c r="N166" i="13"/>
  <c r="M166" i="13"/>
  <c r="L166" i="13"/>
  <c r="K166" i="13"/>
  <c r="J166" i="13"/>
  <c r="H166" i="13"/>
  <c r="G166" i="13"/>
  <c r="F166" i="13"/>
  <c r="E166" i="13"/>
  <c r="D166" i="13"/>
  <c r="C166" i="13"/>
  <c r="B166" i="13"/>
  <c r="A166" i="13"/>
  <c r="U165" i="13"/>
  <c r="T165" i="13"/>
  <c r="S165" i="13"/>
  <c r="R165" i="13"/>
  <c r="Q165" i="13"/>
  <c r="P165" i="13"/>
  <c r="O165" i="13"/>
  <c r="N165" i="13"/>
  <c r="M165" i="13"/>
  <c r="L165" i="13"/>
  <c r="K165" i="13"/>
  <c r="J165" i="13"/>
  <c r="I165" i="13"/>
  <c r="H165" i="13"/>
  <c r="G165" i="13"/>
  <c r="F165" i="13"/>
  <c r="E165" i="13"/>
  <c r="D165" i="13"/>
  <c r="C165" i="13"/>
  <c r="B165" i="13"/>
  <c r="A165" i="13"/>
  <c r="U164" i="13"/>
  <c r="T164" i="13"/>
  <c r="S164" i="13"/>
  <c r="R164" i="13"/>
  <c r="Q164" i="13"/>
  <c r="P164" i="13"/>
  <c r="O164" i="13"/>
  <c r="N164" i="13"/>
  <c r="M164" i="13"/>
  <c r="L164" i="13"/>
  <c r="K164" i="13"/>
  <c r="J164" i="13"/>
  <c r="I164" i="13"/>
  <c r="H164" i="13"/>
  <c r="G164" i="13"/>
  <c r="F164" i="13"/>
  <c r="E164" i="13"/>
  <c r="D164" i="13"/>
  <c r="C164" i="13"/>
  <c r="B164" i="13"/>
  <c r="A164" i="13"/>
  <c r="U163" i="13"/>
  <c r="T163" i="13"/>
  <c r="S163" i="13"/>
  <c r="R163" i="13"/>
  <c r="Q163" i="13"/>
  <c r="P163" i="13"/>
  <c r="O163" i="13"/>
  <c r="N163" i="13"/>
  <c r="M163" i="13"/>
  <c r="L163" i="13"/>
  <c r="K163" i="13"/>
  <c r="J163" i="13"/>
  <c r="I163" i="13"/>
  <c r="H163" i="13"/>
  <c r="G163" i="13"/>
  <c r="F163" i="13"/>
  <c r="E163" i="13"/>
  <c r="D163" i="13"/>
  <c r="C163" i="13"/>
  <c r="B163" i="13"/>
  <c r="A163" i="13"/>
  <c r="U162" i="13"/>
  <c r="T162" i="13"/>
  <c r="S162" i="13"/>
  <c r="R162" i="13"/>
  <c r="Q162" i="13"/>
  <c r="P162" i="13"/>
  <c r="O162" i="13"/>
  <c r="N162" i="13"/>
  <c r="M162" i="13"/>
  <c r="L162" i="13"/>
  <c r="K162" i="13"/>
  <c r="J162" i="13"/>
  <c r="I162" i="13"/>
  <c r="H162" i="13"/>
  <c r="G162" i="13"/>
  <c r="F162" i="13"/>
  <c r="E162" i="13"/>
  <c r="D162" i="13"/>
  <c r="C162" i="13"/>
  <c r="B162" i="13"/>
  <c r="A162" i="13"/>
  <c r="U161" i="13"/>
  <c r="T161" i="13"/>
  <c r="S161" i="13"/>
  <c r="R161" i="13"/>
  <c r="Q161" i="13"/>
  <c r="P161" i="13"/>
  <c r="O161" i="13"/>
  <c r="N161" i="13"/>
  <c r="M161" i="13"/>
  <c r="L161" i="13"/>
  <c r="K161" i="13"/>
  <c r="J161" i="13"/>
  <c r="I161" i="13"/>
  <c r="H161" i="13"/>
  <c r="G161" i="13"/>
  <c r="F161" i="13"/>
  <c r="E161" i="13"/>
  <c r="D161" i="13"/>
  <c r="C161" i="13"/>
  <c r="B161" i="13"/>
  <c r="A161" i="13"/>
  <c r="U160" i="13"/>
  <c r="T160" i="13"/>
  <c r="S160" i="13"/>
  <c r="R160" i="13"/>
  <c r="Q160" i="13"/>
  <c r="P160" i="13"/>
  <c r="O160" i="13"/>
  <c r="N160" i="13"/>
  <c r="M160" i="13"/>
  <c r="L160" i="13"/>
  <c r="K160" i="13"/>
  <c r="J160" i="13"/>
  <c r="I160" i="13"/>
  <c r="H160" i="13"/>
  <c r="G160" i="13"/>
  <c r="F160" i="13"/>
  <c r="E160" i="13"/>
  <c r="D160" i="13"/>
  <c r="C160" i="13"/>
  <c r="B160" i="13"/>
  <c r="A160" i="13"/>
  <c r="U159" i="13"/>
  <c r="T159" i="13"/>
  <c r="S159" i="13"/>
  <c r="R159" i="13"/>
  <c r="Q159" i="13"/>
  <c r="P159" i="13"/>
  <c r="O159" i="13"/>
  <c r="N159" i="13"/>
  <c r="M159" i="13"/>
  <c r="L159" i="13"/>
  <c r="K159" i="13"/>
  <c r="J159" i="13"/>
  <c r="I159" i="13"/>
  <c r="H159" i="13"/>
  <c r="G159" i="13"/>
  <c r="F159" i="13"/>
  <c r="E159" i="13"/>
  <c r="D159" i="13"/>
  <c r="C159" i="13"/>
  <c r="B159" i="13"/>
  <c r="A159" i="13"/>
  <c r="U158" i="13"/>
  <c r="T158" i="13"/>
  <c r="S158" i="13"/>
  <c r="R158" i="13"/>
  <c r="Q158" i="13"/>
  <c r="P158" i="13"/>
  <c r="O158" i="13"/>
  <c r="N158" i="13"/>
  <c r="M158" i="13"/>
  <c r="L158" i="13"/>
  <c r="K158" i="13"/>
  <c r="J158" i="13"/>
  <c r="I158" i="13"/>
  <c r="H158" i="13"/>
  <c r="G158" i="13"/>
  <c r="F158" i="13"/>
  <c r="E158" i="13"/>
  <c r="D158" i="13"/>
  <c r="C158" i="13"/>
  <c r="B158" i="13"/>
  <c r="A158" i="13"/>
  <c r="U157" i="13"/>
  <c r="T157" i="13"/>
  <c r="S157" i="13"/>
  <c r="R157" i="13"/>
  <c r="Q157" i="13"/>
  <c r="P157" i="13"/>
  <c r="O157" i="13"/>
  <c r="N157" i="13"/>
  <c r="M157" i="13"/>
  <c r="L157" i="13"/>
  <c r="K157" i="13"/>
  <c r="J157" i="13"/>
  <c r="I157" i="13"/>
  <c r="H157" i="13"/>
  <c r="G157" i="13"/>
  <c r="F157" i="13"/>
  <c r="E157" i="13"/>
  <c r="D157" i="13"/>
  <c r="C157" i="13"/>
  <c r="B157" i="13"/>
  <c r="A157" i="13"/>
  <c r="U156" i="13"/>
  <c r="T156" i="13"/>
  <c r="S156" i="13"/>
  <c r="R156" i="13"/>
  <c r="Q156" i="13"/>
  <c r="P156" i="13"/>
  <c r="O156" i="13"/>
  <c r="N156" i="13"/>
  <c r="M156" i="13"/>
  <c r="L156" i="13"/>
  <c r="K156" i="13"/>
  <c r="J156" i="13"/>
  <c r="I156" i="13"/>
  <c r="H156" i="13"/>
  <c r="G156" i="13"/>
  <c r="F156" i="13"/>
  <c r="E156" i="13"/>
  <c r="D156" i="13"/>
  <c r="C156" i="13"/>
  <c r="B156" i="13"/>
  <c r="A156" i="13"/>
  <c r="U155" i="13"/>
  <c r="T155" i="13"/>
  <c r="S155" i="13"/>
  <c r="R155" i="13"/>
  <c r="Q155" i="13"/>
  <c r="P155" i="13"/>
  <c r="O155" i="13"/>
  <c r="N155" i="13"/>
  <c r="M155" i="13"/>
  <c r="L155" i="13"/>
  <c r="K155" i="13"/>
  <c r="J155" i="13"/>
  <c r="I155" i="13"/>
  <c r="H155" i="13"/>
  <c r="G155" i="13"/>
  <c r="F155" i="13"/>
  <c r="E155" i="13"/>
  <c r="D155" i="13"/>
  <c r="C155" i="13"/>
  <c r="B155" i="13"/>
  <c r="A155" i="13"/>
  <c r="U154" i="13"/>
  <c r="T154" i="13"/>
  <c r="S154" i="13"/>
  <c r="R154" i="13"/>
  <c r="Q154" i="13"/>
  <c r="P154" i="13"/>
  <c r="O154" i="13"/>
  <c r="N154" i="13"/>
  <c r="M154" i="13"/>
  <c r="L154" i="13"/>
  <c r="K154" i="13"/>
  <c r="J154" i="13"/>
  <c r="I154" i="13"/>
  <c r="H154" i="13"/>
  <c r="G154" i="13"/>
  <c r="F154" i="13"/>
  <c r="E154" i="13"/>
  <c r="D154" i="13"/>
  <c r="C154" i="13"/>
  <c r="B154" i="13"/>
  <c r="A154" i="13"/>
  <c r="U153" i="13"/>
  <c r="T153" i="13"/>
  <c r="S153" i="13"/>
  <c r="R153" i="13"/>
  <c r="Q153" i="13"/>
  <c r="P153" i="13"/>
  <c r="O153" i="13"/>
  <c r="N153" i="13"/>
  <c r="M153" i="13"/>
  <c r="L153" i="13"/>
  <c r="K153" i="13"/>
  <c r="J153" i="13"/>
  <c r="I153" i="13"/>
  <c r="H153" i="13"/>
  <c r="G153" i="13"/>
  <c r="F153" i="13"/>
  <c r="E153" i="13"/>
  <c r="D153" i="13"/>
  <c r="C153" i="13"/>
  <c r="B153" i="13"/>
  <c r="A153" i="13"/>
  <c r="U152" i="13"/>
  <c r="T152" i="13"/>
  <c r="S152" i="13"/>
  <c r="R152" i="13"/>
  <c r="Q152" i="13"/>
  <c r="P152" i="13"/>
  <c r="O152" i="13"/>
  <c r="N152" i="13"/>
  <c r="M152" i="13"/>
  <c r="L152" i="13"/>
  <c r="K152" i="13"/>
  <c r="J152" i="13"/>
  <c r="I152" i="13"/>
  <c r="H152" i="13"/>
  <c r="G152" i="13"/>
  <c r="F152" i="13"/>
  <c r="E152" i="13"/>
  <c r="D152" i="13"/>
  <c r="C152" i="13"/>
  <c r="B152" i="13"/>
  <c r="A152" i="13"/>
  <c r="U151" i="13"/>
  <c r="T151" i="13"/>
  <c r="S151" i="13"/>
  <c r="R151" i="13"/>
  <c r="Q151" i="13"/>
  <c r="P151" i="13"/>
  <c r="O151" i="13"/>
  <c r="N151" i="13"/>
  <c r="M151" i="13"/>
  <c r="L151" i="13"/>
  <c r="K151" i="13"/>
  <c r="J151" i="13"/>
  <c r="I151" i="13"/>
  <c r="H151" i="13"/>
  <c r="G151" i="13"/>
  <c r="F151" i="13"/>
  <c r="E151" i="13"/>
  <c r="D151" i="13"/>
  <c r="C151" i="13"/>
  <c r="B151" i="13"/>
  <c r="A151" i="13"/>
  <c r="U150" i="13"/>
  <c r="T150" i="13"/>
  <c r="S150" i="13"/>
  <c r="R150" i="13"/>
  <c r="Q150" i="13"/>
  <c r="P150" i="13"/>
  <c r="O150" i="13"/>
  <c r="N150" i="13"/>
  <c r="M150" i="13"/>
  <c r="L150" i="13"/>
  <c r="K150" i="13"/>
  <c r="J150" i="13"/>
  <c r="I150" i="13"/>
  <c r="H150" i="13"/>
  <c r="G150" i="13"/>
  <c r="F150" i="13"/>
  <c r="E150" i="13"/>
  <c r="D150" i="13"/>
  <c r="C150" i="13"/>
  <c r="B150" i="13"/>
  <c r="A150" i="13"/>
  <c r="U149" i="13"/>
  <c r="T149" i="13"/>
  <c r="S149" i="13"/>
  <c r="R149" i="13"/>
  <c r="Q149" i="13"/>
  <c r="P149" i="13"/>
  <c r="O149" i="13"/>
  <c r="N149" i="13"/>
  <c r="M149" i="13"/>
  <c r="L149" i="13"/>
  <c r="K149" i="13"/>
  <c r="J149" i="13"/>
  <c r="I149" i="13"/>
  <c r="H149" i="13"/>
  <c r="G149" i="13"/>
  <c r="F149" i="13"/>
  <c r="E149" i="13"/>
  <c r="D149" i="13"/>
  <c r="C149" i="13"/>
  <c r="B149" i="13"/>
  <c r="A149" i="13"/>
  <c r="U148" i="13"/>
  <c r="T148" i="13"/>
  <c r="S148" i="13"/>
  <c r="R148" i="13"/>
  <c r="Q148" i="13"/>
  <c r="P148" i="13"/>
  <c r="O148" i="13"/>
  <c r="N148" i="13"/>
  <c r="M148" i="13"/>
  <c r="L148" i="13"/>
  <c r="K148" i="13"/>
  <c r="J148" i="13"/>
  <c r="I148" i="13"/>
  <c r="H148" i="13"/>
  <c r="G148" i="13"/>
  <c r="F148" i="13"/>
  <c r="E148" i="13"/>
  <c r="D148" i="13"/>
  <c r="C148" i="13"/>
  <c r="B148" i="13"/>
  <c r="A148" i="13"/>
  <c r="U147" i="13"/>
  <c r="T147" i="13"/>
  <c r="S147" i="13"/>
  <c r="R147" i="13"/>
  <c r="Q147" i="13"/>
  <c r="P147" i="13"/>
  <c r="O147" i="13"/>
  <c r="N147" i="13"/>
  <c r="M147" i="13"/>
  <c r="L147" i="13"/>
  <c r="K147" i="13"/>
  <c r="J147" i="13"/>
  <c r="I147" i="13"/>
  <c r="H147" i="13"/>
  <c r="G147" i="13"/>
  <c r="F147" i="13"/>
  <c r="E147" i="13"/>
  <c r="D147" i="13"/>
  <c r="C147" i="13"/>
  <c r="B147" i="13"/>
  <c r="A147" i="13"/>
  <c r="U146" i="13"/>
  <c r="T146" i="13"/>
  <c r="S146" i="13"/>
  <c r="R146" i="13"/>
  <c r="Q146" i="13"/>
  <c r="P146" i="13"/>
  <c r="O146" i="13"/>
  <c r="N146" i="13"/>
  <c r="M146" i="13"/>
  <c r="L146" i="13"/>
  <c r="K146" i="13"/>
  <c r="J146" i="13"/>
  <c r="I146" i="13"/>
  <c r="H146" i="13"/>
  <c r="G146" i="13"/>
  <c r="F146" i="13"/>
  <c r="E146" i="13"/>
  <c r="D146" i="13"/>
  <c r="C146" i="13"/>
  <c r="B146" i="13"/>
  <c r="A146" i="13"/>
  <c r="U145" i="13"/>
  <c r="T145" i="13"/>
  <c r="S145" i="13"/>
  <c r="R145" i="13"/>
  <c r="Q145" i="13"/>
  <c r="P145" i="13"/>
  <c r="O145" i="13"/>
  <c r="N145" i="13"/>
  <c r="M145" i="13"/>
  <c r="L145" i="13"/>
  <c r="K145" i="13"/>
  <c r="J145" i="13"/>
  <c r="I145" i="13"/>
  <c r="H145" i="13"/>
  <c r="G145" i="13"/>
  <c r="F145" i="13"/>
  <c r="E145" i="13"/>
  <c r="D145" i="13"/>
  <c r="C145" i="13"/>
  <c r="B145" i="13"/>
  <c r="A145" i="13"/>
  <c r="U144" i="13"/>
  <c r="T144" i="13"/>
  <c r="S144" i="13"/>
  <c r="R144" i="13"/>
  <c r="Q144" i="13"/>
  <c r="P144" i="13"/>
  <c r="O144" i="13"/>
  <c r="N144" i="13"/>
  <c r="L144" i="13"/>
  <c r="K144" i="13"/>
  <c r="J144" i="13"/>
  <c r="I144" i="13"/>
  <c r="G144" i="13"/>
  <c r="F144" i="13"/>
  <c r="E144" i="13"/>
  <c r="D144" i="13"/>
  <c r="C144" i="13"/>
  <c r="B144" i="13"/>
  <c r="A144" i="13"/>
  <c r="U143" i="13"/>
  <c r="T143" i="13"/>
  <c r="S143" i="13"/>
  <c r="R143" i="13"/>
  <c r="Q143" i="13"/>
  <c r="P143" i="13"/>
  <c r="O143" i="13"/>
  <c r="N143" i="13"/>
  <c r="L143" i="13"/>
  <c r="K143" i="13"/>
  <c r="J143" i="13"/>
  <c r="I143" i="13"/>
  <c r="G143" i="13"/>
  <c r="F143" i="13"/>
  <c r="E143" i="13"/>
  <c r="D143" i="13"/>
  <c r="C143" i="13"/>
  <c r="B143" i="13"/>
  <c r="A143" i="13"/>
  <c r="U142" i="13"/>
  <c r="T142" i="13"/>
  <c r="S142" i="13"/>
  <c r="R142" i="13"/>
  <c r="Q142" i="13"/>
  <c r="P142" i="13"/>
  <c r="O142" i="13"/>
  <c r="N142" i="13"/>
  <c r="M142" i="13"/>
  <c r="L142" i="13"/>
  <c r="K142" i="13"/>
  <c r="J142" i="13"/>
  <c r="I142" i="13"/>
  <c r="H142" i="13"/>
  <c r="G142" i="13"/>
  <c r="F142" i="13"/>
  <c r="E142" i="13"/>
  <c r="D142" i="13"/>
  <c r="C142" i="13"/>
  <c r="B142" i="13"/>
  <c r="A142" i="13"/>
  <c r="U141" i="13"/>
  <c r="T141" i="13"/>
  <c r="S141" i="13"/>
  <c r="R141" i="13"/>
  <c r="Q141" i="13"/>
  <c r="P141" i="13"/>
  <c r="O141" i="13"/>
  <c r="N141" i="13"/>
  <c r="M141" i="13"/>
  <c r="L141" i="13"/>
  <c r="K141" i="13"/>
  <c r="J141" i="13"/>
  <c r="I141" i="13"/>
  <c r="H141" i="13"/>
  <c r="G141" i="13"/>
  <c r="F141" i="13"/>
  <c r="E141" i="13"/>
  <c r="D141" i="13"/>
  <c r="C141" i="13"/>
  <c r="B141" i="13"/>
  <c r="A141" i="13"/>
  <c r="U140" i="13"/>
  <c r="T140" i="13"/>
  <c r="S140" i="13"/>
  <c r="R140" i="13"/>
  <c r="Q140" i="13"/>
  <c r="P140" i="13"/>
  <c r="O140" i="13"/>
  <c r="N140" i="13"/>
  <c r="M140" i="13"/>
  <c r="L140" i="13"/>
  <c r="K140" i="13"/>
  <c r="J140" i="13"/>
  <c r="I140" i="13"/>
  <c r="H140" i="13"/>
  <c r="G140" i="13"/>
  <c r="F140" i="13"/>
  <c r="E140" i="13"/>
  <c r="D140" i="13"/>
  <c r="C140" i="13"/>
  <c r="B140" i="13"/>
  <c r="A140" i="13"/>
  <c r="U139" i="13"/>
  <c r="T139" i="13"/>
  <c r="S139" i="13"/>
  <c r="R139" i="13"/>
  <c r="Q139" i="13"/>
  <c r="P139" i="13"/>
  <c r="O139" i="13"/>
  <c r="N139" i="13"/>
  <c r="L139" i="13"/>
  <c r="K139" i="13"/>
  <c r="J139" i="13"/>
  <c r="I139" i="13"/>
  <c r="G139" i="13"/>
  <c r="F139" i="13"/>
  <c r="E139" i="13"/>
  <c r="D139" i="13"/>
  <c r="C139" i="13"/>
  <c r="B139" i="13"/>
  <c r="A139" i="13"/>
  <c r="U138" i="13"/>
  <c r="T138" i="13"/>
  <c r="S138" i="13"/>
  <c r="R138" i="13"/>
  <c r="Q138" i="13"/>
  <c r="P138" i="13"/>
  <c r="O138" i="13"/>
  <c r="N138" i="13"/>
  <c r="M138" i="13"/>
  <c r="L138" i="13"/>
  <c r="K138" i="13"/>
  <c r="J138" i="13"/>
  <c r="I138" i="13"/>
  <c r="H138" i="13"/>
  <c r="G138" i="13"/>
  <c r="F138" i="13"/>
  <c r="E138" i="13"/>
  <c r="D138" i="13"/>
  <c r="C138" i="13"/>
  <c r="B138" i="13"/>
  <c r="A138" i="13"/>
  <c r="U137" i="13"/>
  <c r="T137" i="13"/>
  <c r="S137" i="13"/>
  <c r="R137" i="13"/>
  <c r="Q137" i="13"/>
  <c r="P137" i="13"/>
  <c r="O137" i="13"/>
  <c r="N137" i="13"/>
  <c r="M137" i="13"/>
  <c r="L137" i="13"/>
  <c r="K137" i="13"/>
  <c r="J137" i="13"/>
  <c r="I137" i="13"/>
  <c r="H137" i="13"/>
  <c r="G137" i="13"/>
  <c r="F137" i="13"/>
  <c r="E137" i="13"/>
  <c r="D137" i="13"/>
  <c r="C137" i="13"/>
  <c r="B137" i="13"/>
  <c r="A137" i="13"/>
  <c r="U136" i="13"/>
  <c r="T136" i="13"/>
  <c r="S136" i="13"/>
  <c r="R136" i="13"/>
  <c r="Q136" i="13"/>
  <c r="P136" i="13"/>
  <c r="O136" i="13"/>
  <c r="N136" i="13"/>
  <c r="M136" i="13"/>
  <c r="L136" i="13"/>
  <c r="K136" i="13"/>
  <c r="J136" i="13"/>
  <c r="I136" i="13"/>
  <c r="H136" i="13"/>
  <c r="G136" i="13"/>
  <c r="F136" i="13"/>
  <c r="E136" i="13"/>
  <c r="D136" i="13"/>
  <c r="C136" i="13"/>
  <c r="B136" i="13"/>
  <c r="A136" i="13"/>
  <c r="U135" i="13"/>
  <c r="T135" i="13"/>
  <c r="S135" i="13"/>
  <c r="R135" i="13"/>
  <c r="Q135" i="13"/>
  <c r="P135" i="13"/>
  <c r="O135" i="13"/>
  <c r="N135" i="13"/>
  <c r="M135" i="13"/>
  <c r="L135" i="13"/>
  <c r="K135" i="13"/>
  <c r="J135" i="13"/>
  <c r="I135" i="13"/>
  <c r="H135" i="13"/>
  <c r="G135" i="13"/>
  <c r="F135" i="13"/>
  <c r="E135" i="13"/>
  <c r="D135" i="13"/>
  <c r="C135" i="13"/>
  <c r="B135" i="13"/>
  <c r="A135" i="13"/>
  <c r="U134" i="13"/>
  <c r="T134" i="13"/>
  <c r="S134" i="13"/>
  <c r="R134" i="13"/>
  <c r="Q134" i="13"/>
  <c r="P134" i="13"/>
  <c r="O134" i="13"/>
  <c r="N134" i="13"/>
  <c r="M134" i="13"/>
  <c r="L134" i="13"/>
  <c r="K134" i="13"/>
  <c r="J134" i="13"/>
  <c r="I134" i="13"/>
  <c r="H134" i="13"/>
  <c r="G134" i="13"/>
  <c r="F134" i="13"/>
  <c r="E134" i="13"/>
  <c r="D134" i="13"/>
  <c r="C134" i="13"/>
  <c r="B134" i="13"/>
  <c r="A134" i="13"/>
  <c r="U133" i="13"/>
  <c r="T133" i="13"/>
  <c r="S133" i="13"/>
  <c r="R133" i="13"/>
  <c r="Q133" i="13"/>
  <c r="P133" i="13"/>
  <c r="O133" i="13"/>
  <c r="N133" i="13"/>
  <c r="M133" i="13"/>
  <c r="L133" i="13"/>
  <c r="K133" i="13"/>
  <c r="J133" i="13"/>
  <c r="I133" i="13"/>
  <c r="H133" i="13"/>
  <c r="G133" i="13"/>
  <c r="F133" i="13"/>
  <c r="E133" i="13"/>
  <c r="D133" i="13"/>
  <c r="C133" i="13"/>
  <c r="B133" i="13"/>
  <c r="A133" i="13"/>
  <c r="U132" i="13"/>
  <c r="T132" i="13"/>
  <c r="S132" i="13"/>
  <c r="R132" i="13"/>
  <c r="Q132" i="13"/>
  <c r="P132" i="13"/>
  <c r="O132" i="13"/>
  <c r="N132" i="13"/>
  <c r="M132" i="13"/>
  <c r="L132" i="13"/>
  <c r="K132" i="13"/>
  <c r="J132" i="13"/>
  <c r="I132" i="13"/>
  <c r="H132" i="13"/>
  <c r="G132" i="13"/>
  <c r="F132" i="13"/>
  <c r="E132" i="13"/>
  <c r="D132" i="13"/>
  <c r="C132" i="13"/>
  <c r="B132" i="13"/>
  <c r="A132" i="13"/>
  <c r="U131" i="13"/>
  <c r="T131" i="13"/>
  <c r="S131" i="13"/>
  <c r="R131" i="13"/>
  <c r="Q131" i="13"/>
  <c r="P131" i="13"/>
  <c r="O131" i="13"/>
  <c r="N131" i="13"/>
  <c r="M131" i="13"/>
  <c r="L131" i="13"/>
  <c r="K131" i="13"/>
  <c r="J131" i="13"/>
  <c r="I131" i="13"/>
  <c r="H131" i="13"/>
  <c r="G131" i="13"/>
  <c r="F131" i="13"/>
  <c r="E131" i="13"/>
  <c r="D131" i="13"/>
  <c r="C131" i="13"/>
  <c r="B131" i="13"/>
  <c r="A131" i="13"/>
  <c r="U130" i="13"/>
  <c r="T130" i="13"/>
  <c r="S130" i="13"/>
  <c r="R130" i="13"/>
  <c r="Q130" i="13"/>
  <c r="P130" i="13"/>
  <c r="O130" i="13"/>
  <c r="N130" i="13"/>
  <c r="M130" i="13"/>
  <c r="L130" i="13"/>
  <c r="K130" i="13"/>
  <c r="J130" i="13"/>
  <c r="I130" i="13"/>
  <c r="H130" i="13"/>
  <c r="G130" i="13"/>
  <c r="F130" i="13"/>
  <c r="E130" i="13"/>
  <c r="D130" i="13"/>
  <c r="C130" i="13"/>
  <c r="B130" i="13"/>
  <c r="A130" i="13"/>
  <c r="U129" i="13"/>
  <c r="T129" i="13"/>
  <c r="S129" i="13"/>
  <c r="R129" i="13"/>
  <c r="Q129" i="13"/>
  <c r="P129" i="13"/>
  <c r="O129" i="13"/>
  <c r="N129" i="13"/>
  <c r="M129" i="13"/>
  <c r="L129" i="13"/>
  <c r="K129" i="13"/>
  <c r="J129" i="13"/>
  <c r="I129" i="13"/>
  <c r="H129" i="13"/>
  <c r="G129" i="13"/>
  <c r="F129" i="13"/>
  <c r="E129" i="13"/>
  <c r="D129" i="13"/>
  <c r="C129" i="13"/>
  <c r="B129" i="13"/>
  <c r="A129" i="13"/>
  <c r="U128" i="13"/>
  <c r="T128" i="13"/>
  <c r="S128" i="13"/>
  <c r="R128" i="13"/>
  <c r="Q128" i="13"/>
  <c r="P128" i="13"/>
  <c r="O128" i="13"/>
  <c r="N128" i="13"/>
  <c r="M128" i="13"/>
  <c r="L128" i="13"/>
  <c r="K128" i="13"/>
  <c r="J128" i="13"/>
  <c r="I128" i="13"/>
  <c r="H128" i="13"/>
  <c r="G128" i="13"/>
  <c r="F128" i="13"/>
  <c r="E128" i="13"/>
  <c r="D128" i="13"/>
  <c r="C128" i="13"/>
  <c r="B128" i="13"/>
  <c r="A128" i="13"/>
  <c r="U127" i="13"/>
  <c r="T127" i="13"/>
  <c r="S127" i="13"/>
  <c r="R127" i="13"/>
  <c r="Q127" i="13"/>
  <c r="P127" i="13"/>
  <c r="O127" i="13"/>
  <c r="N127" i="13"/>
  <c r="M127" i="13"/>
  <c r="L127" i="13"/>
  <c r="K127" i="13"/>
  <c r="J127" i="13"/>
  <c r="I127" i="13"/>
  <c r="H127" i="13"/>
  <c r="G127" i="13"/>
  <c r="F127" i="13"/>
  <c r="E127" i="13"/>
  <c r="D127" i="13"/>
  <c r="C127" i="13"/>
  <c r="B127" i="13"/>
  <c r="A127" i="13"/>
  <c r="U126" i="13"/>
  <c r="T126" i="13"/>
  <c r="S126" i="13"/>
  <c r="R126" i="13"/>
  <c r="Q126" i="13"/>
  <c r="P126" i="13"/>
  <c r="O126" i="13"/>
  <c r="N126" i="13"/>
  <c r="M126" i="13"/>
  <c r="L126" i="13"/>
  <c r="K126" i="13"/>
  <c r="J126" i="13"/>
  <c r="I126" i="13"/>
  <c r="H126" i="13"/>
  <c r="G126" i="13"/>
  <c r="F126" i="13"/>
  <c r="E126" i="13"/>
  <c r="D126" i="13"/>
  <c r="C126" i="13"/>
  <c r="B126" i="13"/>
  <c r="A126" i="13"/>
  <c r="U125" i="13"/>
  <c r="T125" i="13"/>
  <c r="S125" i="13"/>
  <c r="R125" i="13"/>
  <c r="Q125" i="13"/>
  <c r="P125" i="13"/>
  <c r="O125" i="13"/>
  <c r="N125" i="13"/>
  <c r="M125" i="13"/>
  <c r="L125" i="13"/>
  <c r="K125" i="13"/>
  <c r="J125" i="13"/>
  <c r="I125" i="13"/>
  <c r="H125" i="13"/>
  <c r="G125" i="13"/>
  <c r="F125" i="13"/>
  <c r="E125" i="13"/>
  <c r="D125" i="13"/>
  <c r="C125" i="13"/>
  <c r="B125" i="13"/>
  <c r="A125" i="13"/>
  <c r="U124" i="13"/>
  <c r="T124" i="13"/>
  <c r="S124" i="13"/>
  <c r="R124" i="13"/>
  <c r="Q124" i="13"/>
  <c r="P124" i="13"/>
  <c r="O124" i="13"/>
  <c r="N124" i="13"/>
  <c r="M124" i="13"/>
  <c r="L124" i="13"/>
  <c r="K124" i="13"/>
  <c r="J124" i="13"/>
  <c r="I124" i="13"/>
  <c r="H124" i="13"/>
  <c r="G124" i="13"/>
  <c r="F124" i="13"/>
  <c r="E124" i="13"/>
  <c r="D124" i="13"/>
  <c r="C124" i="13"/>
  <c r="B124" i="13"/>
  <c r="A124" i="13"/>
  <c r="U123" i="13"/>
  <c r="T123" i="13"/>
  <c r="S123" i="13"/>
  <c r="R123" i="13"/>
  <c r="Q123" i="13"/>
  <c r="P123" i="13"/>
  <c r="O123" i="13"/>
  <c r="N123" i="13"/>
  <c r="M123" i="13"/>
  <c r="L123" i="13"/>
  <c r="K123" i="13"/>
  <c r="J123" i="13"/>
  <c r="I123" i="13"/>
  <c r="H123" i="13"/>
  <c r="G123" i="13"/>
  <c r="F123" i="13"/>
  <c r="E123" i="13"/>
  <c r="D123" i="13"/>
  <c r="C123" i="13"/>
  <c r="B123" i="13"/>
  <c r="A123" i="13"/>
  <c r="U122" i="13"/>
  <c r="T122" i="13"/>
  <c r="S122" i="13"/>
  <c r="R122" i="13"/>
  <c r="Q122" i="13"/>
  <c r="P122" i="13"/>
  <c r="O122" i="13"/>
  <c r="N122" i="13"/>
  <c r="M122" i="13"/>
  <c r="L122" i="13"/>
  <c r="K122" i="13"/>
  <c r="J122" i="13"/>
  <c r="I122" i="13"/>
  <c r="H122" i="13"/>
  <c r="G122" i="13"/>
  <c r="F122" i="13"/>
  <c r="E122" i="13"/>
  <c r="D122" i="13"/>
  <c r="C122" i="13"/>
  <c r="B122" i="13"/>
  <c r="A122" i="13"/>
  <c r="U121" i="13"/>
  <c r="T121" i="13"/>
  <c r="S121" i="13"/>
  <c r="R121" i="13"/>
  <c r="Q121" i="13"/>
  <c r="P121" i="13"/>
  <c r="O121" i="13"/>
  <c r="N121" i="13"/>
  <c r="M121" i="13"/>
  <c r="L121" i="13"/>
  <c r="K121" i="13"/>
  <c r="J121" i="13"/>
  <c r="I121" i="13"/>
  <c r="H121" i="13"/>
  <c r="G121" i="13"/>
  <c r="F121" i="13"/>
  <c r="E121" i="13"/>
  <c r="D121" i="13"/>
  <c r="C121" i="13"/>
  <c r="B121" i="13"/>
  <c r="A121" i="13"/>
  <c r="U120" i="13"/>
  <c r="T120" i="13"/>
  <c r="S120" i="13"/>
  <c r="R120" i="13"/>
  <c r="Q120" i="13"/>
  <c r="P120" i="13"/>
  <c r="O120" i="13"/>
  <c r="N120" i="13"/>
  <c r="M120" i="13"/>
  <c r="L120" i="13"/>
  <c r="K120" i="13"/>
  <c r="J120" i="13"/>
  <c r="I120" i="13"/>
  <c r="H120" i="13"/>
  <c r="G120" i="13"/>
  <c r="F120" i="13"/>
  <c r="E120" i="13"/>
  <c r="D120" i="13"/>
  <c r="C120" i="13"/>
  <c r="B120" i="13"/>
  <c r="A120" i="13"/>
  <c r="U119" i="13"/>
  <c r="T119" i="13"/>
  <c r="S119" i="13"/>
  <c r="R119" i="13"/>
  <c r="Q119" i="13"/>
  <c r="P119" i="13"/>
  <c r="O119" i="13"/>
  <c r="N119" i="13"/>
  <c r="M119" i="13"/>
  <c r="L119" i="13"/>
  <c r="K119" i="13"/>
  <c r="J119" i="13"/>
  <c r="I119" i="13"/>
  <c r="H119" i="13"/>
  <c r="G119" i="13"/>
  <c r="F119" i="13"/>
  <c r="E119" i="13"/>
  <c r="D119" i="13"/>
  <c r="C119" i="13"/>
  <c r="B119" i="13"/>
  <c r="A119" i="13"/>
  <c r="U118" i="13"/>
  <c r="T118" i="13"/>
  <c r="S118" i="13"/>
  <c r="R118" i="13"/>
  <c r="Q118" i="13"/>
  <c r="P118" i="13"/>
  <c r="O118" i="13"/>
  <c r="N118" i="13"/>
  <c r="M118" i="13"/>
  <c r="L118" i="13"/>
  <c r="K118" i="13"/>
  <c r="J118" i="13"/>
  <c r="I118" i="13"/>
  <c r="H118" i="13"/>
  <c r="G118" i="13"/>
  <c r="F118" i="13"/>
  <c r="E118" i="13"/>
  <c r="D118" i="13"/>
  <c r="C118" i="13"/>
  <c r="B118" i="13"/>
  <c r="A118" i="13"/>
  <c r="U117" i="13"/>
  <c r="T117" i="13"/>
  <c r="S117" i="13"/>
  <c r="R117" i="13"/>
  <c r="Q117" i="13"/>
  <c r="P117" i="13"/>
  <c r="O117" i="13"/>
  <c r="N117" i="13"/>
  <c r="M117" i="13"/>
  <c r="L117" i="13"/>
  <c r="K117" i="13"/>
  <c r="J117" i="13"/>
  <c r="I117" i="13"/>
  <c r="H117" i="13"/>
  <c r="G117" i="13"/>
  <c r="F117" i="13"/>
  <c r="E117" i="13"/>
  <c r="D117" i="13"/>
  <c r="C117" i="13"/>
  <c r="B117" i="13"/>
  <c r="A117" i="13"/>
  <c r="U116" i="13"/>
  <c r="T116" i="13"/>
  <c r="S116" i="13"/>
  <c r="R116" i="13"/>
  <c r="Q116" i="13"/>
  <c r="P116" i="13"/>
  <c r="O116" i="13"/>
  <c r="N116" i="13"/>
  <c r="M116" i="13"/>
  <c r="L116" i="13"/>
  <c r="K116" i="13"/>
  <c r="J116" i="13"/>
  <c r="I116" i="13"/>
  <c r="H116" i="13"/>
  <c r="G116" i="13"/>
  <c r="F116" i="13"/>
  <c r="E116" i="13"/>
  <c r="D116" i="13"/>
  <c r="C116" i="13"/>
  <c r="B116" i="13"/>
  <c r="A116" i="13"/>
  <c r="U115" i="13"/>
  <c r="T115" i="13"/>
  <c r="S115" i="13"/>
  <c r="R115" i="13"/>
  <c r="Q115" i="13"/>
  <c r="P115" i="13"/>
  <c r="O115" i="13"/>
  <c r="N115" i="13"/>
  <c r="M115" i="13"/>
  <c r="L115" i="13"/>
  <c r="K115" i="13"/>
  <c r="J115" i="13"/>
  <c r="I115" i="13"/>
  <c r="H115" i="13"/>
  <c r="G115" i="13"/>
  <c r="F115" i="13"/>
  <c r="E115" i="13"/>
  <c r="D115" i="13"/>
  <c r="C115" i="13"/>
  <c r="B115" i="13"/>
  <c r="A115" i="13"/>
  <c r="U114" i="13"/>
  <c r="T114" i="13"/>
  <c r="S114" i="13"/>
  <c r="R114" i="13"/>
  <c r="Q114" i="13"/>
  <c r="P114" i="13"/>
  <c r="O114" i="13"/>
  <c r="N114" i="13"/>
  <c r="M114" i="13"/>
  <c r="L114" i="13"/>
  <c r="K114" i="13"/>
  <c r="J114" i="13"/>
  <c r="I114" i="13"/>
  <c r="H114" i="13"/>
  <c r="G114" i="13"/>
  <c r="F114" i="13"/>
  <c r="E114" i="13"/>
  <c r="D114" i="13"/>
  <c r="C114" i="13"/>
  <c r="B114" i="13"/>
  <c r="A114" i="13"/>
  <c r="U113" i="13"/>
  <c r="T113" i="13"/>
  <c r="S113" i="13"/>
  <c r="R113" i="13"/>
  <c r="Q113" i="13"/>
  <c r="P113" i="13"/>
  <c r="O113" i="13"/>
  <c r="N113" i="13"/>
  <c r="M113" i="13"/>
  <c r="L113" i="13"/>
  <c r="K113" i="13"/>
  <c r="J113" i="13"/>
  <c r="I113" i="13"/>
  <c r="H113" i="13"/>
  <c r="G113" i="13"/>
  <c r="F113" i="13"/>
  <c r="E113" i="13"/>
  <c r="D113" i="13"/>
  <c r="C113" i="13"/>
  <c r="B113" i="13"/>
  <c r="A113" i="13"/>
  <c r="U112" i="13"/>
  <c r="T112" i="13"/>
  <c r="S112" i="13"/>
  <c r="R112" i="13"/>
  <c r="Q112" i="13"/>
  <c r="P112" i="13"/>
  <c r="O112" i="13"/>
  <c r="N112" i="13"/>
  <c r="M112" i="13"/>
  <c r="L112" i="13"/>
  <c r="K112" i="13"/>
  <c r="J112" i="13"/>
  <c r="I112" i="13"/>
  <c r="H112" i="13"/>
  <c r="G112" i="13"/>
  <c r="F112" i="13"/>
  <c r="E112" i="13"/>
  <c r="D112" i="13"/>
  <c r="C112" i="13"/>
  <c r="B112" i="13"/>
  <c r="A112" i="13"/>
  <c r="U111" i="13"/>
  <c r="T111" i="13"/>
  <c r="S111" i="13"/>
  <c r="R111" i="13"/>
  <c r="Q111" i="13"/>
  <c r="P111" i="13"/>
  <c r="O111" i="13"/>
  <c r="N111" i="13"/>
  <c r="M111" i="13"/>
  <c r="L111" i="13"/>
  <c r="K111" i="13"/>
  <c r="J111" i="13"/>
  <c r="I111" i="13"/>
  <c r="H111" i="13"/>
  <c r="G111" i="13"/>
  <c r="F111" i="13"/>
  <c r="E111" i="13"/>
  <c r="D111" i="13"/>
  <c r="C111" i="13"/>
  <c r="B111" i="13"/>
  <c r="A111" i="13"/>
  <c r="U110" i="13"/>
  <c r="T110" i="13"/>
  <c r="S110" i="13"/>
  <c r="R110" i="13"/>
  <c r="Q110" i="13"/>
  <c r="P110" i="13"/>
  <c r="O110" i="13"/>
  <c r="N110" i="13"/>
  <c r="L110" i="13"/>
  <c r="K110" i="13"/>
  <c r="J110" i="13"/>
  <c r="I110" i="13"/>
  <c r="G110" i="13"/>
  <c r="F110" i="13"/>
  <c r="E110" i="13"/>
  <c r="D110" i="13"/>
  <c r="C110" i="13"/>
  <c r="B110" i="13"/>
  <c r="A110" i="13"/>
  <c r="U109" i="13"/>
  <c r="T109" i="13"/>
  <c r="S109" i="13"/>
  <c r="R109" i="13"/>
  <c r="Q109" i="13"/>
  <c r="P109" i="13"/>
  <c r="O109" i="13"/>
  <c r="N109" i="13"/>
  <c r="M109" i="13"/>
  <c r="L109" i="13"/>
  <c r="K109" i="13"/>
  <c r="J109" i="13"/>
  <c r="I109" i="13"/>
  <c r="G109" i="13"/>
  <c r="F109" i="13"/>
  <c r="E109" i="13"/>
  <c r="D109" i="13"/>
  <c r="C109" i="13"/>
  <c r="B109" i="13"/>
  <c r="A109" i="13"/>
  <c r="U108" i="13"/>
  <c r="T108" i="13"/>
  <c r="S108" i="13"/>
  <c r="R108" i="13"/>
  <c r="Q108" i="13"/>
  <c r="P108" i="13"/>
  <c r="O108" i="13"/>
  <c r="N108" i="13"/>
  <c r="L108" i="13"/>
  <c r="K108" i="13"/>
  <c r="J108" i="13"/>
  <c r="I108" i="13"/>
  <c r="G108" i="13"/>
  <c r="F108" i="13"/>
  <c r="E108" i="13"/>
  <c r="D108" i="13"/>
  <c r="C108" i="13"/>
  <c r="B108" i="13"/>
  <c r="A108" i="13"/>
  <c r="U107" i="13"/>
  <c r="T107" i="13"/>
  <c r="S107" i="13"/>
  <c r="R107" i="13"/>
  <c r="Q107" i="13"/>
  <c r="P107" i="13"/>
  <c r="O107" i="13"/>
  <c r="N107" i="13"/>
  <c r="L107" i="13"/>
  <c r="K107" i="13"/>
  <c r="J107" i="13"/>
  <c r="I107" i="13"/>
  <c r="G107" i="13"/>
  <c r="F107" i="13"/>
  <c r="E107" i="13"/>
  <c r="D107" i="13"/>
  <c r="C107" i="13"/>
  <c r="B107" i="13"/>
  <c r="A107" i="13"/>
  <c r="U106" i="13"/>
  <c r="T106" i="13"/>
  <c r="S106" i="13"/>
  <c r="R106" i="13"/>
  <c r="Q106" i="13"/>
  <c r="P106" i="13"/>
  <c r="O106" i="13"/>
  <c r="N106" i="13"/>
  <c r="M106" i="13"/>
  <c r="L106" i="13"/>
  <c r="K106" i="13"/>
  <c r="J106" i="13"/>
  <c r="I106" i="13"/>
  <c r="G106" i="13"/>
  <c r="F106" i="13"/>
  <c r="E106" i="13"/>
  <c r="D106" i="13"/>
  <c r="C106" i="13"/>
  <c r="B106" i="13"/>
  <c r="A106" i="13"/>
  <c r="U105" i="13"/>
  <c r="T105" i="13"/>
  <c r="S105" i="13"/>
  <c r="R105" i="13"/>
  <c r="Q105" i="13"/>
  <c r="P105" i="13"/>
  <c r="O105" i="13"/>
  <c r="N105" i="13"/>
  <c r="M105" i="13"/>
  <c r="L105" i="13"/>
  <c r="K105" i="13"/>
  <c r="J105" i="13"/>
  <c r="I105" i="13"/>
  <c r="H105" i="13"/>
  <c r="G105" i="13"/>
  <c r="F105" i="13"/>
  <c r="E105" i="13"/>
  <c r="D105" i="13"/>
  <c r="C105" i="13"/>
  <c r="B105" i="13"/>
  <c r="A105" i="13"/>
  <c r="U104" i="13"/>
  <c r="T104" i="13"/>
  <c r="S104" i="13"/>
  <c r="R104" i="13"/>
  <c r="Q104" i="13"/>
  <c r="P104" i="13"/>
  <c r="O104" i="13"/>
  <c r="N104" i="13"/>
  <c r="M104" i="13"/>
  <c r="L104" i="13"/>
  <c r="K104" i="13"/>
  <c r="J104" i="13"/>
  <c r="I104" i="13"/>
  <c r="H104" i="13"/>
  <c r="G104" i="13"/>
  <c r="F104" i="13"/>
  <c r="E104" i="13"/>
  <c r="D104" i="13"/>
  <c r="C104" i="13"/>
  <c r="B104" i="13"/>
  <c r="A104" i="13"/>
  <c r="U103" i="13"/>
  <c r="T103" i="13"/>
  <c r="S103" i="13"/>
  <c r="R103" i="13"/>
  <c r="Q103" i="13"/>
  <c r="P103" i="13"/>
  <c r="O103" i="13"/>
  <c r="N103" i="13"/>
  <c r="M103" i="13"/>
  <c r="L103" i="13"/>
  <c r="K103" i="13"/>
  <c r="J103" i="13"/>
  <c r="I103" i="13"/>
  <c r="H103" i="13"/>
  <c r="G103" i="13"/>
  <c r="F103" i="13"/>
  <c r="E103" i="13"/>
  <c r="D103" i="13"/>
  <c r="C103" i="13"/>
  <c r="B103" i="13"/>
  <c r="A103" i="13"/>
  <c r="U102" i="13"/>
  <c r="T102" i="13"/>
  <c r="S102" i="13"/>
  <c r="R102" i="13"/>
  <c r="Q102" i="13"/>
  <c r="P102" i="13"/>
  <c r="O102" i="13"/>
  <c r="N102" i="13"/>
  <c r="M102" i="13"/>
  <c r="L102" i="13"/>
  <c r="K102" i="13"/>
  <c r="J102" i="13"/>
  <c r="I102" i="13"/>
  <c r="H102" i="13"/>
  <c r="G102" i="13"/>
  <c r="F102" i="13"/>
  <c r="E102" i="13"/>
  <c r="D102" i="13"/>
  <c r="C102" i="13"/>
  <c r="B102" i="13"/>
  <c r="A102" i="13"/>
  <c r="U101" i="13"/>
  <c r="T101" i="13"/>
  <c r="S101" i="13"/>
  <c r="R101" i="13"/>
  <c r="Q101" i="13"/>
  <c r="P101" i="13"/>
  <c r="O101" i="13"/>
  <c r="N101" i="13"/>
  <c r="M101" i="13"/>
  <c r="L101" i="13"/>
  <c r="K101" i="13"/>
  <c r="J101" i="13"/>
  <c r="I101" i="13"/>
  <c r="H101" i="13"/>
  <c r="G101" i="13"/>
  <c r="F101" i="13"/>
  <c r="E101" i="13"/>
  <c r="D101" i="13"/>
  <c r="C101" i="13"/>
  <c r="B101" i="13"/>
  <c r="A101" i="13"/>
  <c r="U100" i="13"/>
  <c r="T100" i="13"/>
  <c r="S100" i="13"/>
  <c r="R100" i="13"/>
  <c r="Q100" i="13"/>
  <c r="P100" i="13"/>
  <c r="O100" i="13"/>
  <c r="N100" i="13"/>
  <c r="L100" i="13"/>
  <c r="K100" i="13"/>
  <c r="J100" i="13"/>
  <c r="I100" i="13"/>
  <c r="G100" i="13"/>
  <c r="F100" i="13"/>
  <c r="E100" i="13"/>
  <c r="D100" i="13"/>
  <c r="C100" i="13"/>
  <c r="B100" i="13"/>
  <c r="A100" i="13"/>
  <c r="U99" i="13"/>
  <c r="T99" i="13"/>
  <c r="S99" i="13"/>
  <c r="R99" i="13"/>
  <c r="Q99" i="13"/>
  <c r="P99" i="13"/>
  <c r="O99" i="13"/>
  <c r="N99" i="13"/>
  <c r="M99" i="13"/>
  <c r="L99" i="13"/>
  <c r="K99" i="13"/>
  <c r="J99" i="13"/>
  <c r="I99" i="13"/>
  <c r="H99" i="13"/>
  <c r="G99" i="13"/>
  <c r="F99" i="13"/>
  <c r="E99" i="13"/>
  <c r="D99" i="13"/>
  <c r="C99" i="13"/>
  <c r="B99" i="13"/>
  <c r="A99" i="13"/>
  <c r="U98" i="13"/>
  <c r="T98" i="13"/>
  <c r="S98" i="13"/>
  <c r="R98" i="13"/>
  <c r="Q98" i="13"/>
  <c r="P98" i="13"/>
  <c r="O98" i="13"/>
  <c r="N98" i="13"/>
  <c r="M98" i="13"/>
  <c r="L98" i="13"/>
  <c r="K98" i="13"/>
  <c r="J98" i="13"/>
  <c r="I98" i="13"/>
  <c r="H98" i="13"/>
  <c r="G98" i="13"/>
  <c r="F98" i="13"/>
  <c r="E98" i="13"/>
  <c r="D98" i="13"/>
  <c r="C98" i="13"/>
  <c r="B98" i="13"/>
  <c r="A98" i="13"/>
  <c r="U97" i="13"/>
  <c r="T97" i="13"/>
  <c r="S97" i="13"/>
  <c r="R97" i="13"/>
  <c r="Q97" i="13"/>
  <c r="P97" i="13"/>
  <c r="O97" i="13"/>
  <c r="N97" i="13"/>
  <c r="M97" i="13"/>
  <c r="L97" i="13"/>
  <c r="K97" i="13"/>
  <c r="J97" i="13"/>
  <c r="I97" i="13"/>
  <c r="H97" i="13"/>
  <c r="G97" i="13"/>
  <c r="F97" i="13"/>
  <c r="E97" i="13"/>
  <c r="D97" i="13"/>
  <c r="C97" i="13"/>
  <c r="B97" i="13"/>
  <c r="A97" i="13"/>
  <c r="U96" i="13"/>
  <c r="T96" i="13"/>
  <c r="S96" i="13"/>
  <c r="R96" i="13"/>
  <c r="Q96" i="13"/>
  <c r="P96" i="13"/>
  <c r="O96" i="13"/>
  <c r="N96" i="13"/>
  <c r="M96" i="13"/>
  <c r="L96" i="13"/>
  <c r="K96" i="13"/>
  <c r="J96" i="13"/>
  <c r="I96" i="13"/>
  <c r="G96" i="13"/>
  <c r="F96" i="13"/>
  <c r="E96" i="13"/>
  <c r="D96" i="13"/>
  <c r="C96" i="13"/>
  <c r="B96" i="13"/>
  <c r="A96" i="13"/>
  <c r="U95" i="13"/>
  <c r="T95" i="13"/>
  <c r="S95" i="13"/>
  <c r="R95" i="13"/>
  <c r="Q95" i="13"/>
  <c r="P95" i="13"/>
  <c r="O95" i="13"/>
  <c r="N95" i="13"/>
  <c r="M95" i="13"/>
  <c r="L95" i="13"/>
  <c r="K95" i="13"/>
  <c r="J95" i="13"/>
  <c r="I95" i="13"/>
  <c r="H95" i="13"/>
  <c r="G95" i="13"/>
  <c r="F95" i="13"/>
  <c r="E95" i="13"/>
  <c r="D95" i="13"/>
  <c r="C95" i="13"/>
  <c r="B95" i="13"/>
  <c r="A95" i="13"/>
  <c r="U94" i="13"/>
  <c r="T94" i="13"/>
  <c r="S94" i="13"/>
  <c r="R94" i="13"/>
  <c r="Q94" i="13"/>
  <c r="P94" i="13"/>
  <c r="O94" i="13"/>
  <c r="N94" i="13"/>
  <c r="M94" i="13"/>
  <c r="L94" i="13"/>
  <c r="K94" i="13"/>
  <c r="J94" i="13"/>
  <c r="I94" i="13"/>
  <c r="H94" i="13"/>
  <c r="G94" i="13"/>
  <c r="F94" i="13"/>
  <c r="E94" i="13"/>
  <c r="D94" i="13"/>
  <c r="C94" i="13"/>
  <c r="B94" i="13"/>
  <c r="A94" i="13"/>
  <c r="U93" i="13"/>
  <c r="T93" i="13"/>
  <c r="S93" i="13"/>
  <c r="R93" i="13"/>
  <c r="Q93" i="13"/>
  <c r="P93" i="13"/>
  <c r="O93" i="13"/>
  <c r="N93" i="13"/>
  <c r="M93" i="13"/>
  <c r="L93" i="13"/>
  <c r="K93" i="13"/>
  <c r="J93" i="13"/>
  <c r="I93" i="13"/>
  <c r="H93" i="13"/>
  <c r="G93" i="13"/>
  <c r="F93" i="13"/>
  <c r="E93" i="13"/>
  <c r="D93" i="13"/>
  <c r="C93" i="13"/>
  <c r="B93" i="13"/>
  <c r="A93" i="13"/>
  <c r="U92" i="13"/>
  <c r="T92" i="13"/>
  <c r="S92" i="13"/>
  <c r="R92" i="13"/>
  <c r="Q92" i="13"/>
  <c r="P92" i="13"/>
  <c r="O92" i="13"/>
  <c r="N92" i="13"/>
  <c r="M92" i="13"/>
  <c r="L92" i="13"/>
  <c r="K92" i="13"/>
  <c r="J92" i="13"/>
  <c r="I92" i="13"/>
  <c r="H92" i="13"/>
  <c r="G92" i="13"/>
  <c r="F92" i="13"/>
  <c r="E92" i="13"/>
  <c r="D92" i="13"/>
  <c r="C92" i="13"/>
  <c r="B92" i="13"/>
  <c r="A92" i="13"/>
  <c r="U91" i="13"/>
  <c r="T91" i="13"/>
  <c r="S91" i="13"/>
  <c r="R91" i="13"/>
  <c r="Q91" i="13"/>
  <c r="P91" i="13"/>
  <c r="O91" i="13"/>
  <c r="N91" i="13"/>
  <c r="L91" i="13"/>
  <c r="K91" i="13"/>
  <c r="J91" i="13"/>
  <c r="I91" i="13"/>
  <c r="G91" i="13"/>
  <c r="F91" i="13"/>
  <c r="E91" i="13"/>
  <c r="D91" i="13"/>
  <c r="C91" i="13"/>
  <c r="B91" i="13"/>
  <c r="A91" i="13"/>
  <c r="U90" i="13"/>
  <c r="T90" i="13"/>
  <c r="S90" i="13"/>
  <c r="R90" i="13"/>
  <c r="Q90" i="13"/>
  <c r="P90" i="13"/>
  <c r="O90" i="13"/>
  <c r="N90" i="13"/>
  <c r="M90" i="13"/>
  <c r="L90" i="13"/>
  <c r="K90" i="13"/>
  <c r="J90" i="13"/>
  <c r="I90" i="13"/>
  <c r="H90" i="13"/>
  <c r="G90" i="13"/>
  <c r="F90" i="13"/>
  <c r="E90" i="13"/>
  <c r="D90" i="13"/>
  <c r="C90" i="13"/>
  <c r="B90" i="13"/>
  <c r="A90" i="13"/>
  <c r="U89" i="13"/>
  <c r="T89" i="13"/>
  <c r="S89" i="13"/>
  <c r="R89" i="13"/>
  <c r="Q89" i="13"/>
  <c r="P89" i="13"/>
  <c r="O89" i="13"/>
  <c r="N89" i="13"/>
  <c r="M89" i="13"/>
  <c r="L89" i="13"/>
  <c r="K89" i="13"/>
  <c r="J89" i="13"/>
  <c r="I89" i="13"/>
  <c r="H89" i="13"/>
  <c r="G89" i="13"/>
  <c r="F89" i="13"/>
  <c r="E89" i="13"/>
  <c r="D89" i="13"/>
  <c r="C89" i="13"/>
  <c r="B89" i="13"/>
  <c r="A89" i="13"/>
  <c r="U88" i="13"/>
  <c r="T88" i="13"/>
  <c r="S88" i="13"/>
  <c r="R88" i="13"/>
  <c r="Q88" i="13"/>
  <c r="P88" i="13"/>
  <c r="O88" i="13"/>
  <c r="N88" i="13"/>
  <c r="M88" i="13"/>
  <c r="L88" i="13"/>
  <c r="K88" i="13"/>
  <c r="J88" i="13"/>
  <c r="I88" i="13"/>
  <c r="H88" i="13"/>
  <c r="G88" i="13"/>
  <c r="F88" i="13"/>
  <c r="E88" i="13"/>
  <c r="D88" i="13"/>
  <c r="C88" i="13"/>
  <c r="B88" i="13"/>
  <c r="A88" i="13"/>
  <c r="U87" i="13"/>
  <c r="T87" i="13"/>
  <c r="S87" i="13"/>
  <c r="R87" i="13"/>
  <c r="Q87" i="13"/>
  <c r="P87" i="13"/>
  <c r="O87" i="13"/>
  <c r="N87" i="13"/>
  <c r="M87" i="13"/>
  <c r="L87" i="13"/>
  <c r="K87" i="13"/>
  <c r="J87" i="13"/>
  <c r="I87" i="13"/>
  <c r="H87" i="13"/>
  <c r="G87" i="13"/>
  <c r="F87" i="13"/>
  <c r="E87" i="13"/>
  <c r="D87" i="13"/>
  <c r="C87" i="13"/>
  <c r="B87" i="13"/>
  <c r="A87" i="13"/>
  <c r="U86" i="13"/>
  <c r="T86" i="13"/>
  <c r="S86" i="13"/>
  <c r="R86" i="13"/>
  <c r="Q86" i="13"/>
  <c r="P86" i="13"/>
  <c r="O86" i="13"/>
  <c r="N86" i="13"/>
  <c r="M86" i="13"/>
  <c r="L86" i="13"/>
  <c r="K86" i="13"/>
  <c r="J86" i="13"/>
  <c r="I86" i="13"/>
  <c r="H86" i="13"/>
  <c r="G86" i="13"/>
  <c r="F86" i="13"/>
  <c r="E86" i="13"/>
  <c r="D86" i="13"/>
  <c r="C86" i="13"/>
  <c r="B86" i="13"/>
  <c r="A86" i="13"/>
  <c r="U85" i="13"/>
  <c r="T85" i="13"/>
  <c r="S85" i="13"/>
  <c r="R85" i="13"/>
  <c r="Q85" i="13"/>
  <c r="P85" i="13"/>
  <c r="O85" i="13"/>
  <c r="N85" i="13"/>
  <c r="L85" i="13"/>
  <c r="K85" i="13"/>
  <c r="J85" i="13"/>
  <c r="I85" i="13"/>
  <c r="G85" i="13"/>
  <c r="F85" i="13"/>
  <c r="E85" i="13"/>
  <c r="D85" i="13"/>
  <c r="C85" i="13"/>
  <c r="B85" i="13"/>
  <c r="A85" i="13"/>
  <c r="U84" i="13"/>
  <c r="T84" i="13"/>
  <c r="S84" i="13"/>
  <c r="R84" i="13"/>
  <c r="Q84" i="13"/>
  <c r="P84" i="13"/>
  <c r="O84" i="13"/>
  <c r="N84" i="13"/>
  <c r="M84" i="13"/>
  <c r="L84" i="13"/>
  <c r="K84" i="13"/>
  <c r="J84" i="13"/>
  <c r="I84" i="13"/>
  <c r="H84" i="13"/>
  <c r="G84" i="13"/>
  <c r="F84" i="13"/>
  <c r="E84" i="13"/>
  <c r="D84" i="13"/>
  <c r="C84" i="13"/>
  <c r="B84" i="13"/>
  <c r="A84" i="13"/>
  <c r="U83" i="13"/>
  <c r="T83" i="13"/>
  <c r="S83" i="13"/>
  <c r="R83" i="13"/>
  <c r="Q83" i="13"/>
  <c r="P83" i="13"/>
  <c r="O83" i="13"/>
  <c r="N83" i="13"/>
  <c r="M83" i="13"/>
  <c r="L83" i="13"/>
  <c r="K83" i="13"/>
  <c r="J83" i="13"/>
  <c r="I83" i="13"/>
  <c r="H83" i="13"/>
  <c r="G83" i="13"/>
  <c r="F83" i="13"/>
  <c r="E83" i="13"/>
  <c r="D83" i="13"/>
  <c r="C83" i="13"/>
  <c r="B83" i="13"/>
  <c r="A83" i="13"/>
  <c r="U82" i="13"/>
  <c r="T82" i="13"/>
  <c r="S82" i="13"/>
  <c r="R82" i="13"/>
  <c r="Q82" i="13"/>
  <c r="P82" i="13"/>
  <c r="O82" i="13"/>
  <c r="N82" i="13"/>
  <c r="M82" i="13"/>
  <c r="L82" i="13"/>
  <c r="K82" i="13"/>
  <c r="J82" i="13"/>
  <c r="I82" i="13"/>
  <c r="H82" i="13"/>
  <c r="G82" i="13"/>
  <c r="F82" i="13"/>
  <c r="E82" i="13"/>
  <c r="D82" i="13"/>
  <c r="C82" i="13"/>
  <c r="B82" i="13"/>
  <c r="A82" i="13"/>
  <c r="U81" i="13"/>
  <c r="T81" i="13"/>
  <c r="S81" i="13"/>
  <c r="R81" i="13"/>
  <c r="Q81" i="13"/>
  <c r="P81" i="13"/>
  <c r="O81" i="13"/>
  <c r="N81" i="13"/>
  <c r="M81" i="13"/>
  <c r="L81" i="13"/>
  <c r="K81" i="13"/>
  <c r="J81" i="13"/>
  <c r="I81" i="13"/>
  <c r="H81" i="13"/>
  <c r="G81" i="13"/>
  <c r="F81" i="13"/>
  <c r="E81" i="13"/>
  <c r="D81" i="13"/>
  <c r="C81" i="13"/>
  <c r="B81" i="13"/>
  <c r="A81" i="13"/>
  <c r="U80" i="13"/>
  <c r="T80" i="13"/>
  <c r="S80" i="13"/>
  <c r="R80" i="13"/>
  <c r="Q80" i="13"/>
  <c r="P80" i="13"/>
  <c r="O80" i="13"/>
  <c r="N80" i="13"/>
  <c r="M80" i="13"/>
  <c r="L80" i="13"/>
  <c r="K80" i="13"/>
  <c r="J80" i="13"/>
  <c r="I80" i="13"/>
  <c r="H80" i="13"/>
  <c r="G80" i="13"/>
  <c r="F80" i="13"/>
  <c r="E80" i="13"/>
  <c r="D80" i="13"/>
  <c r="C80" i="13"/>
  <c r="B80" i="13"/>
  <c r="A80" i="13"/>
  <c r="U79" i="13"/>
  <c r="T79" i="13"/>
  <c r="S79" i="13"/>
  <c r="R79" i="13"/>
  <c r="Q79" i="13"/>
  <c r="P79" i="13"/>
  <c r="O79" i="13"/>
  <c r="N79" i="13"/>
  <c r="M79" i="13"/>
  <c r="L79" i="13"/>
  <c r="K79" i="13"/>
  <c r="J79" i="13"/>
  <c r="I79" i="13"/>
  <c r="H79" i="13"/>
  <c r="G79" i="13"/>
  <c r="F79" i="13"/>
  <c r="E79" i="13"/>
  <c r="D79" i="13"/>
  <c r="C79" i="13"/>
  <c r="B79" i="13"/>
  <c r="A79" i="13"/>
  <c r="U78" i="13"/>
  <c r="T78" i="13"/>
  <c r="S78" i="13"/>
  <c r="R78" i="13"/>
  <c r="Q78" i="13"/>
  <c r="P78" i="13"/>
  <c r="O78" i="13"/>
  <c r="N78" i="13"/>
  <c r="M78" i="13"/>
  <c r="L78" i="13"/>
  <c r="K78" i="13"/>
  <c r="J78" i="13"/>
  <c r="I78" i="13"/>
  <c r="H78" i="13"/>
  <c r="G78" i="13"/>
  <c r="F78" i="13"/>
  <c r="E78" i="13"/>
  <c r="D78" i="13"/>
  <c r="C78" i="13"/>
  <c r="B78" i="13"/>
  <c r="A78" i="13"/>
  <c r="U77" i="13"/>
  <c r="T77" i="13"/>
  <c r="S77" i="13"/>
  <c r="R77" i="13"/>
  <c r="Q77" i="13"/>
  <c r="P77" i="13"/>
  <c r="O77" i="13"/>
  <c r="N77" i="13"/>
  <c r="M77" i="13"/>
  <c r="L77" i="13"/>
  <c r="K77" i="13"/>
  <c r="J77" i="13"/>
  <c r="I77" i="13"/>
  <c r="H77" i="13"/>
  <c r="G77" i="13"/>
  <c r="F77" i="13"/>
  <c r="E77" i="13"/>
  <c r="D77" i="13"/>
  <c r="C77" i="13"/>
  <c r="B77" i="13"/>
  <c r="A77" i="13"/>
  <c r="U76" i="13"/>
  <c r="T76" i="13"/>
  <c r="S76" i="13"/>
  <c r="R76" i="13"/>
  <c r="Q76" i="13"/>
  <c r="P76" i="13"/>
  <c r="O76" i="13"/>
  <c r="N76" i="13"/>
  <c r="M76" i="13"/>
  <c r="L76" i="13"/>
  <c r="K76" i="13"/>
  <c r="J76" i="13"/>
  <c r="I76" i="13"/>
  <c r="H76" i="13"/>
  <c r="G76" i="13"/>
  <c r="F76" i="13"/>
  <c r="E76" i="13"/>
  <c r="D76" i="13"/>
  <c r="C76" i="13"/>
  <c r="B76" i="13"/>
  <c r="A76" i="13"/>
  <c r="U75" i="13"/>
  <c r="T75" i="13"/>
  <c r="S75" i="13"/>
  <c r="R75" i="13"/>
  <c r="Q75" i="13"/>
  <c r="P75" i="13"/>
  <c r="O75" i="13"/>
  <c r="N75" i="13"/>
  <c r="M75" i="13"/>
  <c r="L75" i="13"/>
  <c r="K75" i="13"/>
  <c r="J75" i="13"/>
  <c r="I75" i="13"/>
  <c r="H75" i="13"/>
  <c r="G75" i="13"/>
  <c r="F75" i="13"/>
  <c r="E75" i="13"/>
  <c r="D75" i="13"/>
  <c r="C75" i="13"/>
  <c r="B75" i="13"/>
  <c r="A75" i="13"/>
  <c r="U74" i="13"/>
  <c r="T74" i="13"/>
  <c r="S74" i="13"/>
  <c r="R74" i="13"/>
  <c r="Q74" i="13"/>
  <c r="P74" i="13"/>
  <c r="O74" i="13"/>
  <c r="N74" i="13"/>
  <c r="M74" i="13"/>
  <c r="L74" i="13"/>
  <c r="K74" i="13"/>
  <c r="J74" i="13"/>
  <c r="I74" i="13"/>
  <c r="H74" i="13"/>
  <c r="G74" i="13"/>
  <c r="F74" i="13"/>
  <c r="E74" i="13"/>
  <c r="D74" i="13"/>
  <c r="C74" i="13"/>
  <c r="B74" i="13"/>
  <c r="A74" i="13"/>
  <c r="U73" i="13"/>
  <c r="T73" i="13"/>
  <c r="S73" i="13"/>
  <c r="R73" i="13"/>
  <c r="Q73" i="13"/>
  <c r="P73" i="13"/>
  <c r="O73" i="13"/>
  <c r="N73" i="13"/>
  <c r="M73" i="13"/>
  <c r="L73" i="13"/>
  <c r="K73" i="13"/>
  <c r="J73" i="13"/>
  <c r="I73" i="13"/>
  <c r="H73" i="13"/>
  <c r="G73" i="13"/>
  <c r="F73" i="13"/>
  <c r="E73" i="13"/>
  <c r="D73" i="13"/>
  <c r="C73" i="13"/>
  <c r="B73" i="13"/>
  <c r="A73" i="13"/>
  <c r="U72" i="13"/>
  <c r="T72" i="13"/>
  <c r="S72" i="13"/>
  <c r="R72" i="13"/>
  <c r="Q72" i="13"/>
  <c r="P72" i="13"/>
  <c r="O72" i="13"/>
  <c r="N72" i="13"/>
  <c r="M72" i="13"/>
  <c r="L72" i="13"/>
  <c r="K72" i="13"/>
  <c r="J72" i="13"/>
  <c r="I72" i="13"/>
  <c r="H72" i="13"/>
  <c r="G72" i="13"/>
  <c r="F72" i="13"/>
  <c r="E72" i="13"/>
  <c r="D72" i="13"/>
  <c r="C72" i="13"/>
  <c r="B72" i="13"/>
  <c r="A72" i="13"/>
  <c r="U71" i="13"/>
  <c r="T71" i="13"/>
  <c r="S71" i="13"/>
  <c r="R71" i="13"/>
  <c r="Q71" i="13"/>
  <c r="P71" i="13"/>
  <c r="O71" i="13"/>
  <c r="N71" i="13"/>
  <c r="M71" i="13"/>
  <c r="L71" i="13"/>
  <c r="K71" i="13"/>
  <c r="J71" i="13"/>
  <c r="I71" i="13"/>
  <c r="H71" i="13"/>
  <c r="G71" i="13"/>
  <c r="F71" i="13"/>
  <c r="E71" i="13"/>
  <c r="D71" i="13"/>
  <c r="C71" i="13"/>
  <c r="B71" i="13"/>
  <c r="A71" i="13"/>
  <c r="U70" i="13"/>
  <c r="T70" i="13"/>
  <c r="S70" i="13"/>
  <c r="R70" i="13"/>
  <c r="Q70" i="13"/>
  <c r="P70" i="13"/>
  <c r="O70" i="13"/>
  <c r="N70" i="13"/>
  <c r="M70" i="13"/>
  <c r="L70" i="13"/>
  <c r="K70" i="13"/>
  <c r="J70" i="13"/>
  <c r="I70" i="13"/>
  <c r="H70" i="13"/>
  <c r="G70" i="13"/>
  <c r="F70" i="13"/>
  <c r="E70" i="13"/>
  <c r="D70" i="13"/>
  <c r="C70" i="13"/>
  <c r="B70" i="13"/>
  <c r="A70" i="13"/>
  <c r="U69" i="13"/>
  <c r="T69" i="13"/>
  <c r="S69" i="13"/>
  <c r="R69" i="13"/>
  <c r="Q69" i="13"/>
  <c r="P69" i="13"/>
  <c r="O69" i="13"/>
  <c r="N69" i="13"/>
  <c r="M69" i="13"/>
  <c r="L69" i="13"/>
  <c r="K69" i="13"/>
  <c r="J69" i="13"/>
  <c r="I69" i="13"/>
  <c r="H69" i="13"/>
  <c r="G69" i="13"/>
  <c r="F69" i="13"/>
  <c r="E69" i="13"/>
  <c r="D69" i="13"/>
  <c r="C69" i="13"/>
  <c r="B69" i="13"/>
  <c r="A69" i="13"/>
  <c r="U68" i="13"/>
  <c r="T68" i="13"/>
  <c r="S68" i="13"/>
  <c r="R68" i="13"/>
  <c r="Q68" i="13"/>
  <c r="P68" i="13"/>
  <c r="O68" i="13"/>
  <c r="N68" i="13"/>
  <c r="M68" i="13"/>
  <c r="L68" i="13"/>
  <c r="K68" i="13"/>
  <c r="J68" i="13"/>
  <c r="I68" i="13"/>
  <c r="H68" i="13"/>
  <c r="G68" i="13"/>
  <c r="F68" i="13"/>
  <c r="E68" i="13"/>
  <c r="D68" i="13"/>
  <c r="C68" i="13"/>
  <c r="B68" i="13"/>
  <c r="A68" i="13"/>
  <c r="U67" i="13"/>
  <c r="T67" i="13"/>
  <c r="S67" i="13"/>
  <c r="R67" i="13"/>
  <c r="Q67" i="13"/>
  <c r="P67" i="13"/>
  <c r="O67" i="13"/>
  <c r="N67" i="13"/>
  <c r="L67" i="13"/>
  <c r="K67" i="13"/>
  <c r="J67" i="13"/>
  <c r="I67" i="13"/>
  <c r="G67" i="13"/>
  <c r="F67" i="13"/>
  <c r="E67" i="13"/>
  <c r="D67" i="13"/>
  <c r="C67" i="13"/>
  <c r="B67" i="13"/>
  <c r="A67" i="13"/>
  <c r="U66" i="13"/>
  <c r="T66" i="13"/>
  <c r="S66" i="13"/>
  <c r="R66" i="13"/>
  <c r="Q66" i="13"/>
  <c r="P66" i="13"/>
  <c r="O66" i="13"/>
  <c r="N66" i="13"/>
  <c r="M66" i="13"/>
  <c r="L66" i="13"/>
  <c r="K66" i="13"/>
  <c r="J66" i="13"/>
  <c r="I66" i="13"/>
  <c r="H66" i="13"/>
  <c r="G66" i="13"/>
  <c r="F66" i="13"/>
  <c r="E66" i="13"/>
  <c r="D66" i="13"/>
  <c r="C66" i="13"/>
  <c r="B66" i="13"/>
  <c r="A66" i="13"/>
  <c r="U65" i="13"/>
  <c r="T65" i="13"/>
  <c r="S65" i="13"/>
  <c r="R65" i="13"/>
  <c r="Q65" i="13"/>
  <c r="P65" i="13"/>
  <c r="O65" i="13"/>
  <c r="N65" i="13"/>
  <c r="M65" i="13"/>
  <c r="L65" i="13"/>
  <c r="J65" i="13"/>
  <c r="H65" i="13"/>
  <c r="G65" i="13"/>
  <c r="F65" i="13"/>
  <c r="E65" i="13"/>
  <c r="D65" i="13"/>
  <c r="C65" i="13"/>
  <c r="B65" i="13"/>
  <c r="A65" i="13"/>
  <c r="U64" i="13"/>
  <c r="T64" i="13"/>
  <c r="S64" i="13"/>
  <c r="R64" i="13"/>
  <c r="Q64" i="13"/>
  <c r="P64" i="13"/>
  <c r="O64" i="13"/>
  <c r="N64" i="13"/>
  <c r="M64" i="13"/>
  <c r="L64" i="13"/>
  <c r="K64" i="13"/>
  <c r="J64" i="13"/>
  <c r="I64" i="13"/>
  <c r="H64" i="13"/>
  <c r="G64" i="13"/>
  <c r="F64" i="13"/>
  <c r="E64" i="13"/>
  <c r="D64" i="13"/>
  <c r="C64" i="13"/>
  <c r="B64" i="13"/>
  <c r="A64" i="13"/>
  <c r="U63" i="13"/>
  <c r="T63" i="13"/>
  <c r="S63" i="13"/>
  <c r="R63" i="13"/>
  <c r="Q63" i="13"/>
  <c r="P63" i="13"/>
  <c r="O63" i="13"/>
  <c r="N63" i="13"/>
  <c r="M63" i="13"/>
  <c r="L63" i="13"/>
  <c r="K63" i="13"/>
  <c r="J63" i="13"/>
  <c r="I63" i="13"/>
  <c r="H63" i="13"/>
  <c r="G63" i="13"/>
  <c r="F63" i="13"/>
  <c r="E63" i="13"/>
  <c r="D63" i="13"/>
  <c r="C63" i="13"/>
  <c r="B63" i="13"/>
  <c r="A63" i="13"/>
  <c r="U62" i="13"/>
  <c r="T62" i="13"/>
  <c r="S62" i="13"/>
  <c r="R62" i="13"/>
  <c r="Q62" i="13"/>
  <c r="P62" i="13"/>
  <c r="O62" i="13"/>
  <c r="N62" i="13"/>
  <c r="M62" i="13"/>
  <c r="L62" i="13"/>
  <c r="K62" i="13"/>
  <c r="J62" i="13"/>
  <c r="I62" i="13"/>
  <c r="H62" i="13"/>
  <c r="G62" i="13"/>
  <c r="F62" i="13"/>
  <c r="E62" i="13"/>
  <c r="D62" i="13"/>
  <c r="C62" i="13"/>
  <c r="B62" i="13"/>
  <c r="A62" i="13"/>
  <c r="U61" i="13"/>
  <c r="T61" i="13"/>
  <c r="S61" i="13"/>
  <c r="R61" i="13"/>
  <c r="Q61" i="13"/>
  <c r="P61" i="13"/>
  <c r="O61" i="13"/>
  <c r="N61" i="13"/>
  <c r="L61" i="13"/>
  <c r="K61" i="13"/>
  <c r="J61" i="13"/>
  <c r="I61" i="13"/>
  <c r="G61" i="13"/>
  <c r="F61" i="13"/>
  <c r="E61" i="13"/>
  <c r="D61" i="13"/>
  <c r="C61" i="13"/>
  <c r="B61" i="13"/>
  <c r="A61" i="13"/>
  <c r="U60" i="13"/>
  <c r="T60" i="13"/>
  <c r="S60" i="13"/>
  <c r="R60" i="13"/>
  <c r="Q60" i="13"/>
  <c r="P60" i="13"/>
  <c r="O60" i="13"/>
  <c r="N60" i="13"/>
  <c r="M60" i="13"/>
  <c r="L60" i="13"/>
  <c r="K60" i="13"/>
  <c r="J60" i="13"/>
  <c r="I60" i="13"/>
  <c r="H60" i="13"/>
  <c r="G60" i="13"/>
  <c r="F60" i="13"/>
  <c r="E60" i="13"/>
  <c r="D60" i="13"/>
  <c r="C60" i="13"/>
  <c r="B60" i="13"/>
  <c r="A60" i="13"/>
  <c r="U59" i="13"/>
  <c r="T59" i="13"/>
  <c r="S59" i="13"/>
  <c r="R59" i="13"/>
  <c r="Q59" i="13"/>
  <c r="P59" i="13"/>
  <c r="O59" i="13"/>
  <c r="N59" i="13"/>
  <c r="M59" i="13"/>
  <c r="L59" i="13"/>
  <c r="K59" i="13"/>
  <c r="J59" i="13"/>
  <c r="I59" i="13"/>
  <c r="H59" i="13"/>
  <c r="G59" i="13"/>
  <c r="F59" i="13"/>
  <c r="E59" i="13"/>
  <c r="D59" i="13"/>
  <c r="C59" i="13"/>
  <c r="B59" i="13"/>
  <c r="A59" i="13"/>
  <c r="U58" i="13"/>
  <c r="T58" i="13"/>
  <c r="S58" i="13"/>
  <c r="R58" i="13"/>
  <c r="Q58" i="13"/>
  <c r="P58" i="13"/>
  <c r="O58" i="13"/>
  <c r="N58" i="13"/>
  <c r="M58" i="13"/>
  <c r="L58" i="13"/>
  <c r="K58" i="13"/>
  <c r="J58" i="13"/>
  <c r="I58" i="13"/>
  <c r="H58" i="13"/>
  <c r="G58" i="13"/>
  <c r="F58" i="13"/>
  <c r="E58" i="13"/>
  <c r="D58" i="13"/>
  <c r="C58" i="13"/>
  <c r="B58" i="13"/>
  <c r="A58" i="13"/>
  <c r="U57" i="13"/>
  <c r="T57" i="13"/>
  <c r="S57" i="13"/>
  <c r="R57" i="13"/>
  <c r="Q57" i="13"/>
  <c r="P57" i="13"/>
  <c r="O57" i="13"/>
  <c r="N57" i="13"/>
  <c r="M57" i="13"/>
  <c r="L57" i="13"/>
  <c r="K57" i="13"/>
  <c r="J57" i="13"/>
  <c r="I57" i="13"/>
  <c r="H57" i="13"/>
  <c r="G57" i="13"/>
  <c r="F57" i="13"/>
  <c r="E57" i="13"/>
  <c r="D57" i="13"/>
  <c r="C57" i="13"/>
  <c r="B57" i="13"/>
  <c r="A57" i="13"/>
  <c r="U56" i="13"/>
  <c r="T56" i="13"/>
  <c r="S56" i="13"/>
  <c r="R56" i="13"/>
  <c r="Q56" i="13"/>
  <c r="P56" i="13"/>
  <c r="O56" i="13"/>
  <c r="N56" i="13"/>
  <c r="M56" i="13"/>
  <c r="L56" i="13"/>
  <c r="K56" i="13"/>
  <c r="J56" i="13"/>
  <c r="I56" i="13"/>
  <c r="H56" i="13"/>
  <c r="G56" i="13"/>
  <c r="F56" i="13"/>
  <c r="E56" i="13"/>
  <c r="D56" i="13"/>
  <c r="C56" i="13"/>
  <c r="B56" i="13"/>
  <c r="A56" i="13"/>
  <c r="U55" i="13"/>
  <c r="T55" i="13"/>
  <c r="S55" i="13"/>
  <c r="R55" i="13"/>
  <c r="Q55" i="13"/>
  <c r="P55" i="13"/>
  <c r="O55" i="13"/>
  <c r="N55" i="13"/>
  <c r="L55" i="13"/>
  <c r="K55" i="13"/>
  <c r="J55" i="13"/>
  <c r="I55" i="13"/>
  <c r="G55" i="13"/>
  <c r="F55" i="13"/>
  <c r="E55" i="13"/>
  <c r="D55" i="13"/>
  <c r="C55" i="13"/>
  <c r="B55" i="13"/>
  <c r="A55" i="13"/>
  <c r="U54" i="13"/>
  <c r="T54" i="13"/>
  <c r="S54" i="13"/>
  <c r="R54" i="13"/>
  <c r="Q54" i="13"/>
  <c r="P54" i="13"/>
  <c r="O54" i="13"/>
  <c r="N54" i="13"/>
  <c r="M54" i="13"/>
  <c r="L54" i="13"/>
  <c r="K54" i="13"/>
  <c r="J54" i="13"/>
  <c r="I54" i="13"/>
  <c r="H54" i="13"/>
  <c r="G54" i="13"/>
  <c r="F54" i="13"/>
  <c r="E54" i="13"/>
  <c r="D54" i="13"/>
  <c r="C54" i="13"/>
  <c r="B54" i="13"/>
  <c r="A54" i="13"/>
  <c r="U53" i="13"/>
  <c r="T53" i="13"/>
  <c r="S53" i="13"/>
  <c r="R53" i="13"/>
  <c r="Q53" i="13"/>
  <c r="P53" i="13"/>
  <c r="O53" i="13"/>
  <c r="N53" i="13"/>
  <c r="M53" i="13"/>
  <c r="K53" i="13"/>
  <c r="J53" i="13"/>
  <c r="I53" i="13"/>
  <c r="G53" i="13"/>
  <c r="F53" i="13"/>
  <c r="E53" i="13"/>
  <c r="D53" i="13"/>
  <c r="C53" i="13"/>
  <c r="B53" i="13"/>
  <c r="A53" i="13"/>
  <c r="U52" i="13"/>
  <c r="T52" i="13"/>
  <c r="S52" i="13"/>
  <c r="R52" i="13"/>
  <c r="Q52" i="13"/>
  <c r="P52" i="13"/>
  <c r="O52" i="13"/>
  <c r="N52" i="13"/>
  <c r="L52" i="13"/>
  <c r="K52" i="13"/>
  <c r="J52" i="13"/>
  <c r="I52" i="13"/>
  <c r="G52" i="13"/>
  <c r="F52" i="13"/>
  <c r="E52" i="13"/>
  <c r="D52" i="13"/>
  <c r="C52" i="13"/>
  <c r="B52" i="13"/>
  <c r="A52" i="13"/>
  <c r="U51" i="13"/>
  <c r="T51" i="13"/>
  <c r="S51" i="13"/>
  <c r="R51" i="13"/>
  <c r="Q51" i="13"/>
  <c r="P51" i="13"/>
  <c r="O51" i="13"/>
  <c r="N51" i="13"/>
  <c r="M51" i="13"/>
  <c r="L51" i="13"/>
  <c r="K51" i="13"/>
  <c r="J51" i="13"/>
  <c r="I51" i="13"/>
  <c r="H51" i="13"/>
  <c r="G51" i="13"/>
  <c r="F51" i="13"/>
  <c r="E51" i="13"/>
  <c r="D51" i="13"/>
  <c r="C51" i="13"/>
  <c r="B51" i="13"/>
  <c r="A51" i="13"/>
  <c r="U50" i="13"/>
  <c r="T50" i="13"/>
  <c r="S50" i="13"/>
  <c r="R50" i="13"/>
  <c r="Q50" i="13"/>
  <c r="P50" i="13"/>
  <c r="O50" i="13"/>
  <c r="N50" i="13"/>
  <c r="M50" i="13"/>
  <c r="L50" i="13"/>
  <c r="K50" i="13"/>
  <c r="J50" i="13"/>
  <c r="I50" i="13"/>
  <c r="H50" i="13"/>
  <c r="G50" i="13"/>
  <c r="F50" i="13"/>
  <c r="E50" i="13"/>
  <c r="D50" i="13"/>
  <c r="C50" i="13"/>
  <c r="B50" i="13"/>
  <c r="A50" i="13"/>
  <c r="U49" i="13"/>
  <c r="T49" i="13"/>
  <c r="S49" i="13"/>
  <c r="R49" i="13"/>
  <c r="Q49" i="13"/>
  <c r="P49" i="13"/>
  <c r="O49" i="13"/>
  <c r="N49" i="13"/>
  <c r="M49" i="13"/>
  <c r="L49" i="13"/>
  <c r="K49" i="13"/>
  <c r="J49" i="13"/>
  <c r="I49" i="13"/>
  <c r="H49" i="13"/>
  <c r="G49" i="13"/>
  <c r="F49" i="13"/>
  <c r="E49" i="13"/>
  <c r="D49" i="13"/>
  <c r="C49" i="13"/>
  <c r="B49" i="13"/>
  <c r="A49" i="13"/>
  <c r="U48" i="13"/>
  <c r="T48" i="13"/>
  <c r="S48" i="13"/>
  <c r="R48" i="13"/>
  <c r="Q48" i="13"/>
  <c r="P48" i="13"/>
  <c r="O48" i="13"/>
  <c r="N48" i="13"/>
  <c r="M48" i="13"/>
  <c r="L48" i="13"/>
  <c r="K48" i="13"/>
  <c r="J48" i="13"/>
  <c r="I48" i="13"/>
  <c r="H48" i="13"/>
  <c r="G48" i="13"/>
  <c r="F48" i="13"/>
  <c r="E48" i="13"/>
  <c r="D48" i="13"/>
  <c r="C48" i="13"/>
  <c r="B48" i="13"/>
  <c r="A48" i="13"/>
  <c r="U47" i="13"/>
  <c r="T47" i="13"/>
  <c r="S47" i="13"/>
  <c r="R47" i="13"/>
  <c r="Q47" i="13"/>
  <c r="P47" i="13"/>
  <c r="O47" i="13"/>
  <c r="N47" i="13"/>
  <c r="M47" i="13"/>
  <c r="L47" i="13"/>
  <c r="K47" i="13"/>
  <c r="J47" i="13"/>
  <c r="I47" i="13"/>
  <c r="H47" i="13"/>
  <c r="G47" i="13"/>
  <c r="F47" i="13"/>
  <c r="E47" i="13"/>
  <c r="D47" i="13"/>
  <c r="C47" i="13"/>
  <c r="B47" i="13"/>
  <c r="A47" i="13"/>
  <c r="U46" i="13"/>
  <c r="T46" i="13"/>
  <c r="S46" i="13"/>
  <c r="R46" i="13"/>
  <c r="Q46" i="13"/>
  <c r="P46" i="13"/>
  <c r="O46" i="13"/>
  <c r="N46" i="13"/>
  <c r="M46" i="13"/>
  <c r="L46" i="13"/>
  <c r="K46" i="13"/>
  <c r="J46" i="13"/>
  <c r="I46" i="13"/>
  <c r="H46" i="13"/>
  <c r="G46" i="13"/>
  <c r="F46" i="13"/>
  <c r="E46" i="13"/>
  <c r="D46" i="13"/>
  <c r="C46" i="13"/>
  <c r="B46" i="13"/>
  <c r="A46" i="13"/>
  <c r="U45" i="13"/>
  <c r="T45" i="13"/>
  <c r="S45" i="13"/>
  <c r="R45" i="13"/>
  <c r="Q45" i="13"/>
  <c r="P45" i="13"/>
  <c r="O45" i="13"/>
  <c r="N45" i="13"/>
  <c r="M45" i="13"/>
  <c r="L45" i="13"/>
  <c r="K45" i="13"/>
  <c r="J45" i="13"/>
  <c r="I45" i="13"/>
  <c r="H45" i="13"/>
  <c r="G45" i="13"/>
  <c r="F45" i="13"/>
  <c r="E45" i="13"/>
  <c r="D45" i="13"/>
  <c r="C45" i="13"/>
  <c r="B45" i="13"/>
  <c r="A45" i="13"/>
  <c r="U44" i="13"/>
  <c r="T44" i="13"/>
  <c r="S44" i="13"/>
  <c r="R44" i="13"/>
  <c r="Q44" i="13"/>
  <c r="P44" i="13"/>
  <c r="O44" i="13"/>
  <c r="N44" i="13"/>
  <c r="M44" i="13"/>
  <c r="L44" i="13"/>
  <c r="K44" i="13"/>
  <c r="J44" i="13"/>
  <c r="I44" i="13"/>
  <c r="H44" i="13"/>
  <c r="G44" i="13"/>
  <c r="F44" i="13"/>
  <c r="E44" i="13"/>
  <c r="D44" i="13"/>
  <c r="C44" i="13"/>
  <c r="B44" i="13"/>
  <c r="A44" i="13"/>
  <c r="U43" i="13"/>
  <c r="T43" i="13"/>
  <c r="S43" i="13"/>
  <c r="R43" i="13"/>
  <c r="Q43" i="13"/>
  <c r="P43" i="13"/>
  <c r="O43" i="13"/>
  <c r="N43" i="13"/>
  <c r="M43" i="13"/>
  <c r="L43" i="13"/>
  <c r="K43" i="13"/>
  <c r="J43" i="13"/>
  <c r="I43" i="13"/>
  <c r="H43" i="13"/>
  <c r="G43" i="13"/>
  <c r="F43" i="13"/>
  <c r="E43" i="13"/>
  <c r="D43" i="13"/>
  <c r="C43" i="13"/>
  <c r="B43" i="13"/>
  <c r="A43" i="13"/>
  <c r="U42" i="13"/>
  <c r="T42" i="13"/>
  <c r="S42" i="13"/>
  <c r="R42" i="13"/>
  <c r="Q42" i="13"/>
  <c r="P42" i="13"/>
  <c r="O42" i="13"/>
  <c r="N42" i="13"/>
  <c r="M42" i="13"/>
  <c r="L42" i="13"/>
  <c r="K42" i="13"/>
  <c r="J42" i="13"/>
  <c r="I42" i="13"/>
  <c r="H42" i="13"/>
  <c r="G42" i="13"/>
  <c r="F42" i="13"/>
  <c r="E42" i="13"/>
  <c r="D42" i="13"/>
  <c r="C42" i="13"/>
  <c r="B42" i="13"/>
  <c r="A42" i="13"/>
  <c r="U41" i="13"/>
  <c r="T41" i="13"/>
  <c r="S41" i="13"/>
  <c r="R41" i="13"/>
  <c r="Q41" i="13"/>
  <c r="P41" i="13"/>
  <c r="O41" i="13"/>
  <c r="N41" i="13"/>
  <c r="M41" i="13"/>
  <c r="L41" i="13"/>
  <c r="K41" i="13"/>
  <c r="J41" i="13"/>
  <c r="I41" i="13"/>
  <c r="H41" i="13"/>
  <c r="G41" i="13"/>
  <c r="F41" i="13"/>
  <c r="E41" i="13"/>
  <c r="D41" i="13"/>
  <c r="C41" i="13"/>
  <c r="B41" i="13"/>
  <c r="A41" i="13"/>
  <c r="U40" i="13"/>
  <c r="T40" i="13"/>
  <c r="S40" i="13"/>
  <c r="R40" i="13"/>
  <c r="Q40" i="13"/>
  <c r="P40" i="13"/>
  <c r="O40" i="13"/>
  <c r="N40" i="13"/>
  <c r="M40" i="13"/>
  <c r="L40" i="13"/>
  <c r="K40" i="13"/>
  <c r="J40" i="13"/>
  <c r="I40" i="13"/>
  <c r="H40" i="13"/>
  <c r="G40" i="13"/>
  <c r="F40" i="13"/>
  <c r="E40" i="13"/>
  <c r="D40" i="13"/>
  <c r="C40" i="13"/>
  <c r="B40" i="13"/>
  <c r="A40" i="13"/>
  <c r="U39" i="13"/>
  <c r="T39" i="13"/>
  <c r="S39" i="13"/>
  <c r="R39" i="13"/>
  <c r="Q39" i="13"/>
  <c r="P39" i="13"/>
  <c r="O39" i="13"/>
  <c r="N39" i="13"/>
  <c r="M39" i="13"/>
  <c r="L39" i="13"/>
  <c r="K39" i="13"/>
  <c r="J39" i="13"/>
  <c r="I39" i="13"/>
  <c r="H39" i="13"/>
  <c r="G39" i="13"/>
  <c r="F39" i="13"/>
  <c r="E39" i="13"/>
  <c r="D39" i="13"/>
  <c r="C39" i="13"/>
  <c r="B39" i="13"/>
  <c r="A39" i="13"/>
  <c r="U38" i="13"/>
  <c r="T38" i="13"/>
  <c r="S38" i="13"/>
  <c r="R38" i="13"/>
  <c r="Q38" i="13"/>
  <c r="P38" i="13"/>
  <c r="O38" i="13"/>
  <c r="N38" i="13"/>
  <c r="M38" i="13"/>
  <c r="L38" i="13"/>
  <c r="K38" i="13"/>
  <c r="J38" i="13"/>
  <c r="I38" i="13"/>
  <c r="H38" i="13"/>
  <c r="G38" i="13"/>
  <c r="F38" i="13"/>
  <c r="E38" i="13"/>
  <c r="D38" i="13"/>
  <c r="C38" i="13"/>
  <c r="B38" i="13"/>
  <c r="A38" i="13"/>
  <c r="U37" i="13"/>
  <c r="T37" i="13"/>
  <c r="S37" i="13"/>
  <c r="R37" i="13"/>
  <c r="Q37" i="13"/>
  <c r="P37" i="13"/>
  <c r="O37" i="13"/>
  <c r="N37" i="13"/>
  <c r="M37" i="13"/>
  <c r="L37" i="13"/>
  <c r="K37" i="13"/>
  <c r="J37" i="13"/>
  <c r="I37" i="13"/>
  <c r="H37" i="13"/>
  <c r="G37" i="13"/>
  <c r="F37" i="13"/>
  <c r="E37" i="13"/>
  <c r="D37" i="13"/>
  <c r="C37" i="13"/>
  <c r="B37" i="13"/>
  <c r="A37" i="13"/>
  <c r="U36" i="13"/>
  <c r="T36" i="13"/>
  <c r="S36" i="13"/>
  <c r="R36" i="13"/>
  <c r="Q36" i="13"/>
  <c r="P36" i="13"/>
  <c r="O36" i="13"/>
  <c r="N36" i="13"/>
  <c r="M36" i="13"/>
  <c r="L36" i="13"/>
  <c r="K36" i="13"/>
  <c r="G36" i="13"/>
  <c r="F36" i="13"/>
  <c r="E36" i="13"/>
  <c r="D36" i="13"/>
  <c r="C36" i="13"/>
  <c r="B36" i="13"/>
  <c r="A36" i="13"/>
  <c r="U35" i="13"/>
  <c r="T35" i="13"/>
  <c r="S35" i="13"/>
  <c r="R35" i="13"/>
  <c r="Q35" i="13"/>
  <c r="P35" i="13"/>
  <c r="O35" i="13"/>
  <c r="N35" i="13"/>
  <c r="M35" i="13"/>
  <c r="L35" i="13"/>
  <c r="K35" i="13"/>
  <c r="J35" i="13"/>
  <c r="I35" i="13"/>
  <c r="H35" i="13"/>
  <c r="G35" i="13"/>
  <c r="F35" i="13"/>
  <c r="E35" i="13"/>
  <c r="D35" i="13"/>
  <c r="C35" i="13"/>
  <c r="B35" i="13"/>
  <c r="A35" i="13"/>
  <c r="U34" i="13"/>
  <c r="T34" i="13"/>
  <c r="S34" i="13"/>
  <c r="R34" i="13"/>
  <c r="Q34" i="13"/>
  <c r="P34" i="13"/>
  <c r="O34" i="13"/>
  <c r="N34" i="13"/>
  <c r="L34" i="13"/>
  <c r="K34" i="13"/>
  <c r="J34" i="13"/>
  <c r="I34" i="13"/>
  <c r="G34" i="13"/>
  <c r="F34" i="13"/>
  <c r="E34" i="13"/>
  <c r="D34" i="13"/>
  <c r="C34" i="13"/>
  <c r="B34" i="13"/>
  <c r="A34" i="13"/>
  <c r="U33" i="13"/>
  <c r="T33" i="13"/>
  <c r="S33" i="13"/>
  <c r="R33" i="13"/>
  <c r="Q33" i="13"/>
  <c r="P33" i="13"/>
  <c r="O33" i="13"/>
  <c r="N33" i="13"/>
  <c r="M33" i="13"/>
  <c r="L33" i="13"/>
  <c r="K33" i="13"/>
  <c r="J33" i="13"/>
  <c r="I33" i="13"/>
  <c r="H33" i="13"/>
  <c r="G33" i="13"/>
  <c r="F33" i="13"/>
  <c r="E33" i="13"/>
  <c r="D33" i="13"/>
  <c r="C33" i="13"/>
  <c r="B33" i="13"/>
  <c r="A33" i="13"/>
  <c r="U32" i="13"/>
  <c r="T32" i="13"/>
  <c r="S32" i="13"/>
  <c r="R32" i="13"/>
  <c r="Q32" i="13"/>
  <c r="P32" i="13"/>
  <c r="O32" i="13"/>
  <c r="N32" i="13"/>
  <c r="M32" i="13"/>
  <c r="L32" i="13"/>
  <c r="K32" i="13"/>
  <c r="J32" i="13"/>
  <c r="I32" i="13"/>
  <c r="H32" i="13"/>
  <c r="G32" i="13"/>
  <c r="F32" i="13"/>
  <c r="E32" i="13"/>
  <c r="D32" i="13"/>
  <c r="C32" i="13"/>
  <c r="B32" i="13"/>
  <c r="A32" i="13"/>
  <c r="U31" i="13"/>
  <c r="T31" i="13"/>
  <c r="S31" i="13"/>
  <c r="R31" i="13"/>
  <c r="Q31" i="13"/>
  <c r="P31" i="13"/>
  <c r="O31" i="13"/>
  <c r="N31" i="13"/>
  <c r="M31" i="13"/>
  <c r="L31" i="13"/>
  <c r="K31" i="13"/>
  <c r="J31" i="13"/>
  <c r="I31" i="13"/>
  <c r="H31" i="13"/>
  <c r="G31" i="13"/>
  <c r="F31" i="13"/>
  <c r="E31" i="13"/>
  <c r="D31" i="13"/>
  <c r="C31" i="13"/>
  <c r="B31" i="13"/>
  <c r="A31" i="13"/>
  <c r="U30" i="13"/>
  <c r="T30" i="13"/>
  <c r="S30" i="13"/>
  <c r="R30" i="13"/>
  <c r="Q30" i="13"/>
  <c r="P30" i="13"/>
  <c r="O30" i="13"/>
  <c r="N30" i="13"/>
  <c r="L30" i="13"/>
  <c r="K30" i="13"/>
  <c r="J30" i="13"/>
  <c r="I30" i="13"/>
  <c r="G30" i="13"/>
  <c r="F30" i="13"/>
  <c r="E30" i="13"/>
  <c r="D30" i="13"/>
  <c r="C30" i="13"/>
  <c r="B30" i="13"/>
  <c r="A30" i="13"/>
  <c r="U29" i="13"/>
  <c r="T29" i="13"/>
  <c r="S29" i="13"/>
  <c r="R29" i="13"/>
  <c r="Q29" i="13"/>
  <c r="P29" i="13"/>
  <c r="O29" i="13"/>
  <c r="N29" i="13"/>
  <c r="M29" i="13"/>
  <c r="K29" i="13"/>
  <c r="J29" i="13"/>
  <c r="I29" i="13"/>
  <c r="G29" i="13"/>
  <c r="F29" i="13"/>
  <c r="E29" i="13"/>
  <c r="D29" i="13"/>
  <c r="C29" i="13"/>
  <c r="B29" i="13"/>
  <c r="A29" i="13"/>
  <c r="U28" i="13"/>
  <c r="T28" i="13"/>
  <c r="S28" i="13"/>
  <c r="R28" i="13"/>
  <c r="Q28" i="13"/>
  <c r="P28" i="13"/>
  <c r="O28" i="13"/>
  <c r="N28" i="13"/>
  <c r="M28" i="13"/>
  <c r="L28" i="13"/>
  <c r="K28" i="13"/>
  <c r="J28" i="13"/>
  <c r="G28" i="13"/>
  <c r="F28" i="13"/>
  <c r="E28" i="13"/>
  <c r="D28" i="13"/>
  <c r="C28" i="13"/>
  <c r="B28" i="13"/>
  <c r="A28" i="13"/>
  <c r="U27" i="13"/>
  <c r="T27" i="13"/>
  <c r="S27" i="13"/>
  <c r="R27" i="13"/>
  <c r="Q27" i="13"/>
  <c r="P27" i="13"/>
  <c r="O27" i="13"/>
  <c r="N27" i="13"/>
  <c r="M27" i="13"/>
  <c r="L27" i="13"/>
  <c r="K27" i="13"/>
  <c r="J27" i="13"/>
  <c r="I27" i="13"/>
  <c r="H27" i="13"/>
  <c r="G27" i="13"/>
  <c r="F27" i="13"/>
  <c r="E27" i="13"/>
  <c r="D27" i="13"/>
  <c r="C27" i="13"/>
  <c r="B27" i="13"/>
  <c r="A27" i="13"/>
  <c r="U26" i="13"/>
  <c r="T26" i="13"/>
  <c r="S26" i="13"/>
  <c r="R26" i="13"/>
  <c r="Q26" i="13"/>
  <c r="P26" i="13"/>
  <c r="O26" i="13"/>
  <c r="N26" i="13"/>
  <c r="M26" i="13"/>
  <c r="L26" i="13"/>
  <c r="K26" i="13"/>
  <c r="J26" i="13"/>
  <c r="I26" i="13"/>
  <c r="H26" i="13"/>
  <c r="G26" i="13"/>
  <c r="F26" i="13"/>
  <c r="E26" i="13"/>
  <c r="D26" i="13"/>
  <c r="C26" i="13"/>
  <c r="B26" i="13"/>
  <c r="A26" i="13"/>
  <c r="U25" i="13"/>
  <c r="T25" i="13"/>
  <c r="S25" i="13"/>
  <c r="R25" i="13"/>
  <c r="Q25" i="13"/>
  <c r="P25" i="13"/>
  <c r="O25" i="13"/>
  <c r="N25" i="13"/>
  <c r="M25" i="13"/>
  <c r="L25" i="13"/>
  <c r="K25" i="13"/>
  <c r="J25" i="13"/>
  <c r="I25" i="13"/>
  <c r="H25" i="13"/>
  <c r="G25" i="13"/>
  <c r="F25" i="13"/>
  <c r="E25" i="13"/>
  <c r="D25" i="13"/>
  <c r="C25" i="13"/>
  <c r="B25" i="13"/>
  <c r="A25" i="13"/>
  <c r="U24" i="13"/>
  <c r="T24" i="13"/>
  <c r="S24" i="13"/>
  <c r="R24" i="13"/>
  <c r="Q24" i="13"/>
  <c r="P24" i="13"/>
  <c r="O24" i="13"/>
  <c r="N24" i="13"/>
  <c r="M24" i="13"/>
  <c r="L24" i="13"/>
  <c r="K24" i="13"/>
  <c r="J24" i="13"/>
  <c r="I24" i="13"/>
  <c r="H24" i="13"/>
  <c r="G24" i="13"/>
  <c r="F24" i="13"/>
  <c r="E24" i="13"/>
  <c r="D24" i="13"/>
  <c r="C24" i="13"/>
  <c r="B24" i="13"/>
  <c r="A24" i="13"/>
  <c r="U23" i="13"/>
  <c r="T23" i="13"/>
  <c r="S23" i="13"/>
  <c r="R23" i="13"/>
  <c r="Q23" i="13"/>
  <c r="P23" i="13"/>
  <c r="O23" i="13"/>
  <c r="N23" i="13"/>
  <c r="M23" i="13"/>
  <c r="L23" i="13"/>
  <c r="K23" i="13"/>
  <c r="J23" i="13"/>
  <c r="I23" i="13"/>
  <c r="H23" i="13"/>
  <c r="G23" i="13"/>
  <c r="F23" i="13"/>
  <c r="E23" i="13"/>
  <c r="D23" i="13"/>
  <c r="C23" i="13"/>
  <c r="B23" i="13"/>
  <c r="A23" i="13"/>
  <c r="U22" i="13"/>
  <c r="T22" i="13"/>
  <c r="S22" i="13"/>
  <c r="R22" i="13"/>
  <c r="Q22" i="13"/>
  <c r="P22" i="13"/>
  <c r="O22" i="13"/>
  <c r="N22" i="13"/>
  <c r="M22" i="13"/>
  <c r="L22" i="13"/>
  <c r="K22" i="13"/>
  <c r="J22" i="13"/>
  <c r="I22" i="13"/>
  <c r="H22" i="13"/>
  <c r="G22" i="13"/>
  <c r="F22" i="13"/>
  <c r="E22" i="13"/>
  <c r="D22" i="13"/>
  <c r="C22" i="13"/>
  <c r="B22" i="13"/>
  <c r="A22" i="13"/>
  <c r="U21" i="13"/>
  <c r="T21" i="13"/>
  <c r="S21" i="13"/>
  <c r="R21" i="13"/>
  <c r="Q21" i="13"/>
  <c r="P21" i="13"/>
  <c r="O21" i="13"/>
  <c r="N21" i="13"/>
  <c r="M21" i="13"/>
  <c r="L21" i="13"/>
  <c r="K21" i="13"/>
  <c r="J21" i="13"/>
  <c r="I21" i="13"/>
  <c r="H21" i="13"/>
  <c r="G21" i="13"/>
  <c r="F21" i="13"/>
  <c r="E21" i="13"/>
  <c r="D21" i="13"/>
  <c r="C21" i="13"/>
  <c r="B21" i="13"/>
  <c r="A21" i="13"/>
  <c r="U20" i="13"/>
  <c r="T20" i="13"/>
  <c r="S20" i="13"/>
  <c r="R20" i="13"/>
  <c r="Q20" i="13"/>
  <c r="P20" i="13"/>
  <c r="O20" i="13"/>
  <c r="N20" i="13"/>
  <c r="M20" i="13"/>
  <c r="L20" i="13"/>
  <c r="K20" i="13"/>
  <c r="J20" i="13"/>
  <c r="I20" i="13"/>
  <c r="H20" i="13"/>
  <c r="G20" i="13"/>
  <c r="F20" i="13"/>
  <c r="E20" i="13"/>
  <c r="D20" i="13"/>
  <c r="C20" i="13"/>
  <c r="B20" i="13"/>
  <c r="A20" i="13"/>
  <c r="U19" i="13"/>
  <c r="T19" i="13"/>
  <c r="S19" i="13"/>
  <c r="R19" i="13"/>
  <c r="Q19" i="13"/>
  <c r="P19" i="13"/>
  <c r="O19" i="13"/>
  <c r="N19" i="13"/>
  <c r="M19" i="13"/>
  <c r="L19" i="13"/>
  <c r="K19" i="13"/>
  <c r="J19" i="13"/>
  <c r="I19" i="13"/>
  <c r="H19" i="13"/>
  <c r="G19" i="13"/>
  <c r="F19" i="13"/>
  <c r="E19" i="13"/>
  <c r="D19" i="13"/>
  <c r="C19" i="13"/>
  <c r="B19" i="13"/>
  <c r="A19" i="13"/>
  <c r="U18" i="13"/>
  <c r="T18" i="13"/>
  <c r="S18" i="13"/>
  <c r="R18" i="13"/>
  <c r="Q18" i="13"/>
  <c r="P18" i="13"/>
  <c r="O18" i="13"/>
  <c r="N18" i="13"/>
  <c r="M18" i="13"/>
  <c r="L18" i="13"/>
  <c r="K18" i="13"/>
  <c r="J18" i="13"/>
  <c r="I18" i="13"/>
  <c r="H18" i="13"/>
  <c r="G18" i="13"/>
  <c r="F18" i="13"/>
  <c r="E18" i="13"/>
  <c r="D18" i="13"/>
  <c r="C18" i="13"/>
  <c r="B18" i="13"/>
  <c r="A18" i="13"/>
  <c r="U17" i="13"/>
  <c r="T17" i="13"/>
  <c r="S17" i="13"/>
  <c r="R17" i="13"/>
  <c r="Q17" i="13"/>
  <c r="P17" i="13"/>
  <c r="O17" i="13"/>
  <c r="N17" i="13"/>
  <c r="M17" i="13"/>
  <c r="L17" i="13"/>
  <c r="K17" i="13"/>
  <c r="J17" i="13"/>
  <c r="I17" i="13"/>
  <c r="H17" i="13"/>
  <c r="G17" i="13"/>
  <c r="F17" i="13"/>
  <c r="E17" i="13"/>
  <c r="D17" i="13"/>
  <c r="C17" i="13"/>
  <c r="B17" i="13"/>
  <c r="A17" i="13"/>
  <c r="U16" i="13"/>
  <c r="T16" i="13"/>
  <c r="S16" i="13"/>
  <c r="R16" i="13"/>
  <c r="Q16" i="13"/>
  <c r="P16" i="13"/>
  <c r="O16" i="13"/>
  <c r="N16" i="13"/>
  <c r="M16" i="13"/>
  <c r="L16" i="13"/>
  <c r="K16" i="13"/>
  <c r="J16" i="13"/>
  <c r="I16" i="13"/>
  <c r="H16" i="13"/>
  <c r="G16" i="13"/>
  <c r="F16" i="13"/>
  <c r="E16" i="13"/>
  <c r="D16" i="13"/>
  <c r="C16" i="13"/>
  <c r="B16" i="13"/>
  <c r="A16" i="13"/>
  <c r="U15" i="13"/>
  <c r="T15" i="13"/>
  <c r="S15" i="13"/>
  <c r="R15" i="13"/>
  <c r="Q15" i="13"/>
  <c r="P15" i="13"/>
  <c r="O15" i="13"/>
  <c r="N15" i="13"/>
  <c r="M15" i="13"/>
  <c r="L15" i="13"/>
  <c r="K15" i="13"/>
  <c r="J15" i="13"/>
  <c r="I15" i="13"/>
  <c r="H15" i="13"/>
  <c r="G15" i="13"/>
  <c r="F15" i="13"/>
  <c r="E15" i="13"/>
  <c r="D15" i="13"/>
  <c r="C15" i="13"/>
  <c r="B15" i="13"/>
  <c r="A15" i="13"/>
  <c r="U14" i="13"/>
  <c r="T14" i="13"/>
  <c r="S14" i="13"/>
  <c r="R14" i="13"/>
  <c r="Q14" i="13"/>
  <c r="P14" i="13"/>
  <c r="O14" i="13"/>
  <c r="N14" i="13"/>
  <c r="M14" i="13"/>
  <c r="L14" i="13"/>
  <c r="K14" i="13"/>
  <c r="J14" i="13"/>
  <c r="I14" i="13"/>
  <c r="H14" i="13"/>
  <c r="G14" i="13"/>
  <c r="F14" i="13"/>
  <c r="E14" i="13"/>
  <c r="D14" i="13"/>
  <c r="C14" i="13"/>
  <c r="B14" i="13"/>
  <c r="A14" i="13"/>
  <c r="U13" i="13"/>
  <c r="T13" i="13"/>
  <c r="S13" i="13"/>
  <c r="R13" i="13"/>
  <c r="Q13" i="13"/>
  <c r="P13" i="13"/>
  <c r="O13" i="13"/>
  <c r="N13" i="13"/>
  <c r="M13" i="13"/>
  <c r="L13" i="13"/>
  <c r="K13" i="13"/>
  <c r="J13" i="13"/>
  <c r="I13" i="13"/>
  <c r="G13" i="13"/>
  <c r="F13" i="13"/>
  <c r="E13" i="13"/>
  <c r="D13" i="13"/>
  <c r="C13" i="13"/>
  <c r="B13" i="13"/>
  <c r="A13" i="13"/>
  <c r="U12" i="13"/>
  <c r="T12" i="13"/>
  <c r="S12" i="13"/>
  <c r="R12" i="13"/>
  <c r="Q12" i="13"/>
  <c r="P12" i="13"/>
  <c r="O12" i="13"/>
  <c r="N12" i="13"/>
  <c r="M12" i="13"/>
  <c r="L12" i="13"/>
  <c r="K12" i="13"/>
  <c r="J12" i="13"/>
  <c r="I12" i="13"/>
  <c r="H12" i="13"/>
  <c r="G12" i="13"/>
  <c r="F12" i="13"/>
  <c r="E12" i="13"/>
  <c r="D12" i="13"/>
  <c r="C12" i="13"/>
  <c r="B12" i="13"/>
  <c r="A12" i="13"/>
  <c r="U11" i="13"/>
  <c r="T11" i="13"/>
  <c r="S11" i="13"/>
  <c r="R11" i="13"/>
  <c r="Q11" i="13"/>
  <c r="P11" i="13"/>
  <c r="O11" i="13"/>
  <c r="N11" i="13"/>
  <c r="L11" i="13"/>
  <c r="K11" i="13"/>
  <c r="J11" i="13"/>
  <c r="I11" i="13"/>
  <c r="G11" i="13"/>
  <c r="F11" i="13"/>
  <c r="E11" i="13"/>
  <c r="D11" i="13"/>
  <c r="C11" i="13"/>
  <c r="B11" i="13"/>
  <c r="A11" i="13"/>
  <c r="U10" i="13"/>
  <c r="T10" i="13"/>
  <c r="S10" i="13"/>
  <c r="R10" i="13"/>
  <c r="Q10" i="13"/>
  <c r="P10" i="13"/>
  <c r="O10" i="13"/>
  <c r="N10" i="13"/>
  <c r="M10" i="13"/>
  <c r="L10" i="13"/>
  <c r="K10" i="13"/>
  <c r="J10" i="13"/>
  <c r="I10" i="13"/>
  <c r="H10" i="13"/>
  <c r="G10" i="13"/>
  <c r="F10" i="13"/>
  <c r="E10" i="13"/>
  <c r="D10" i="13"/>
  <c r="C10" i="13"/>
  <c r="B10" i="13"/>
  <c r="A10" i="13"/>
  <c r="U9" i="13"/>
  <c r="T9" i="13"/>
  <c r="S9" i="13"/>
  <c r="R9" i="13"/>
  <c r="Q9" i="13"/>
  <c r="P9" i="13"/>
  <c r="O9" i="13"/>
  <c r="N9" i="13"/>
  <c r="M9" i="13"/>
  <c r="L9" i="13"/>
  <c r="K9" i="13"/>
  <c r="J9" i="13"/>
  <c r="I9" i="13"/>
  <c r="H9" i="13"/>
  <c r="G9" i="13"/>
  <c r="F9" i="13"/>
  <c r="E9" i="13"/>
  <c r="D9" i="13"/>
  <c r="C9" i="13"/>
  <c r="B9" i="13"/>
  <c r="A9" i="13"/>
  <c r="U8" i="13"/>
  <c r="T8" i="13"/>
  <c r="S8" i="13"/>
  <c r="R8" i="13"/>
  <c r="Q8" i="13"/>
  <c r="P8" i="13"/>
  <c r="O8" i="13"/>
  <c r="N8" i="13"/>
  <c r="M8" i="13"/>
  <c r="L8" i="13"/>
  <c r="K8" i="13"/>
  <c r="J8" i="13"/>
  <c r="I8" i="13"/>
  <c r="H8" i="13"/>
  <c r="G8" i="13"/>
  <c r="F8" i="13"/>
  <c r="E8" i="13"/>
  <c r="D8" i="13"/>
  <c r="C8" i="13"/>
  <c r="B8" i="13"/>
  <c r="A8" i="13"/>
  <c r="U7" i="13"/>
  <c r="T7" i="13"/>
  <c r="S7" i="13"/>
  <c r="R7" i="13"/>
  <c r="Q7" i="13"/>
  <c r="P7" i="13"/>
  <c r="O7" i="13"/>
  <c r="N7" i="13"/>
  <c r="M7" i="13"/>
  <c r="L7" i="13"/>
  <c r="K7" i="13"/>
  <c r="J7" i="13"/>
  <c r="I7" i="13"/>
  <c r="H7" i="13"/>
  <c r="G7" i="13"/>
  <c r="F7" i="13"/>
  <c r="E7" i="13"/>
  <c r="D7" i="13"/>
  <c r="C7" i="13"/>
  <c r="B7" i="13"/>
  <c r="A7" i="13"/>
  <c r="U6" i="13"/>
  <c r="T6" i="13"/>
  <c r="S6" i="13"/>
  <c r="R6" i="13"/>
  <c r="Q6" i="13"/>
  <c r="P6" i="13"/>
  <c r="O6" i="13"/>
  <c r="N6" i="13"/>
  <c r="M6" i="13"/>
  <c r="L6" i="13"/>
  <c r="K6" i="13"/>
  <c r="J6" i="13"/>
  <c r="I6" i="13"/>
  <c r="H6" i="13"/>
  <c r="G6" i="13"/>
  <c r="F6" i="13"/>
  <c r="E6" i="13"/>
  <c r="D6" i="13"/>
  <c r="C6" i="13"/>
  <c r="B6" i="13"/>
  <c r="A6" i="13"/>
  <c r="U5" i="13"/>
  <c r="T5" i="13"/>
  <c r="S5" i="13"/>
  <c r="R5" i="13"/>
  <c r="Q5" i="13"/>
  <c r="P5" i="13"/>
  <c r="O5" i="13"/>
  <c r="N5" i="13"/>
  <c r="M5" i="13"/>
  <c r="L5" i="13"/>
  <c r="K5" i="13"/>
  <c r="J5" i="13"/>
  <c r="I5" i="13"/>
  <c r="H5" i="13"/>
  <c r="G5" i="13"/>
  <c r="F5" i="13"/>
  <c r="E5" i="13"/>
  <c r="D5" i="13"/>
  <c r="C5" i="13"/>
  <c r="B5" i="13"/>
  <c r="A5" i="13"/>
  <c r="U4" i="13"/>
  <c r="T4" i="13"/>
  <c r="S4" i="13"/>
  <c r="R4" i="13"/>
  <c r="Q4" i="13"/>
  <c r="P4" i="13"/>
  <c r="O4" i="13"/>
  <c r="N4" i="13"/>
  <c r="M4" i="13"/>
  <c r="L4" i="13"/>
  <c r="K4" i="13"/>
  <c r="J4" i="13"/>
  <c r="I4" i="13"/>
  <c r="H4" i="13"/>
  <c r="G4" i="13"/>
  <c r="F4" i="13"/>
  <c r="E4" i="13"/>
  <c r="D4" i="13"/>
  <c r="C4" i="13"/>
  <c r="B4" i="13"/>
  <c r="A4" i="13"/>
  <c r="U3" i="13"/>
  <c r="T3" i="13"/>
  <c r="S3" i="13"/>
  <c r="R3" i="13"/>
  <c r="Q3" i="13"/>
  <c r="P3" i="13"/>
  <c r="O3" i="13"/>
  <c r="N3" i="13"/>
  <c r="M3" i="13"/>
  <c r="L3" i="13"/>
  <c r="K3" i="13"/>
  <c r="J3" i="13"/>
  <c r="I3" i="13"/>
  <c r="H3" i="13"/>
  <c r="G3" i="13"/>
  <c r="F3" i="13"/>
  <c r="E3" i="13"/>
  <c r="D3" i="13"/>
  <c r="C3" i="13"/>
  <c r="B3" i="13"/>
  <c r="A3" i="13"/>
  <c r="U2" i="13"/>
  <c r="T2" i="13"/>
  <c r="S2" i="13"/>
  <c r="R2" i="13"/>
  <c r="Q2" i="13"/>
  <c r="P2" i="13"/>
  <c r="O2" i="13"/>
  <c r="N2" i="13"/>
  <c r="M2" i="13"/>
  <c r="L2" i="13"/>
  <c r="K2" i="13"/>
  <c r="J2" i="13"/>
  <c r="I2" i="13"/>
  <c r="H2" i="13"/>
  <c r="G2" i="13"/>
  <c r="F2" i="13"/>
  <c r="E2" i="13"/>
  <c r="D2" i="13"/>
  <c r="C2" i="13"/>
  <c r="B2" i="13"/>
  <c r="A2" i="13"/>
  <c r="U276" i="12"/>
  <c r="T276" i="12"/>
  <c r="S276" i="12"/>
  <c r="R276" i="12"/>
  <c r="Q276" i="12"/>
  <c r="P276" i="12"/>
  <c r="O276" i="12"/>
  <c r="N276" i="12"/>
  <c r="M276" i="12"/>
  <c r="L276" i="12"/>
  <c r="K276" i="12"/>
  <c r="J276" i="12"/>
  <c r="I276" i="12"/>
  <c r="H276" i="12"/>
  <c r="G276" i="12"/>
  <c r="F276" i="12"/>
  <c r="E276" i="12"/>
  <c r="D276" i="12"/>
  <c r="C276" i="12"/>
  <c r="B276" i="12"/>
  <c r="A276" i="12"/>
  <c r="U275" i="12"/>
  <c r="T275" i="12"/>
  <c r="S275" i="12"/>
  <c r="R275" i="12"/>
  <c r="Q275" i="12"/>
  <c r="P275" i="12"/>
  <c r="O275" i="12"/>
  <c r="N275" i="12"/>
  <c r="M275" i="12"/>
  <c r="L275" i="12"/>
  <c r="K275" i="12"/>
  <c r="J275" i="12"/>
  <c r="I275" i="12"/>
  <c r="H275" i="12"/>
  <c r="G275" i="12"/>
  <c r="F275" i="12"/>
  <c r="E275" i="12"/>
  <c r="D275" i="12"/>
  <c r="C275" i="12"/>
  <c r="B275" i="12"/>
  <c r="A275" i="12"/>
  <c r="U274" i="12"/>
  <c r="T274" i="12"/>
  <c r="S274" i="12"/>
  <c r="R274" i="12"/>
  <c r="Q274" i="12"/>
  <c r="P274" i="12"/>
  <c r="O274" i="12"/>
  <c r="N274" i="12"/>
  <c r="M274" i="12"/>
  <c r="L274" i="12"/>
  <c r="K274" i="12"/>
  <c r="J274" i="12"/>
  <c r="I274" i="12"/>
  <c r="H274" i="12"/>
  <c r="G274" i="12"/>
  <c r="F274" i="12"/>
  <c r="E274" i="12"/>
  <c r="D274" i="12"/>
  <c r="C274" i="12"/>
  <c r="B274" i="12"/>
  <c r="A274" i="12"/>
  <c r="U273" i="12"/>
  <c r="T273" i="12"/>
  <c r="S273" i="12"/>
  <c r="R273" i="12"/>
  <c r="Q273" i="12"/>
  <c r="P273" i="12"/>
  <c r="O273" i="12"/>
  <c r="N273" i="12"/>
  <c r="M273" i="12"/>
  <c r="L273" i="12"/>
  <c r="K273" i="12"/>
  <c r="J273" i="12"/>
  <c r="I273" i="12"/>
  <c r="H273" i="12"/>
  <c r="G273" i="12"/>
  <c r="F273" i="12"/>
  <c r="E273" i="12"/>
  <c r="D273" i="12"/>
  <c r="C273" i="12"/>
  <c r="B273" i="12"/>
  <c r="A273" i="12"/>
  <c r="U272" i="12"/>
  <c r="T272" i="12"/>
  <c r="S272" i="12"/>
  <c r="R272" i="12"/>
  <c r="Q272" i="12"/>
  <c r="P272" i="12"/>
  <c r="O272" i="12"/>
  <c r="N272" i="12"/>
  <c r="M272" i="12"/>
  <c r="L272" i="12"/>
  <c r="K272" i="12"/>
  <c r="J272" i="12"/>
  <c r="I272" i="12"/>
  <c r="H272" i="12"/>
  <c r="G272" i="12"/>
  <c r="F272" i="12"/>
  <c r="E272" i="12"/>
  <c r="D272" i="12"/>
  <c r="C272" i="12"/>
  <c r="B272" i="12"/>
  <c r="A272" i="12"/>
  <c r="U271" i="12"/>
  <c r="T271" i="12"/>
  <c r="S271" i="12"/>
  <c r="R271" i="12"/>
  <c r="Q271" i="12"/>
  <c r="P271" i="12"/>
  <c r="O271" i="12"/>
  <c r="N271" i="12"/>
  <c r="L271" i="12"/>
  <c r="K271" i="12"/>
  <c r="J271" i="12"/>
  <c r="I271" i="12"/>
  <c r="H271" i="12"/>
  <c r="G271" i="12"/>
  <c r="F271" i="12"/>
  <c r="E271" i="12"/>
  <c r="D271" i="12"/>
  <c r="C271" i="12"/>
  <c r="B271" i="12"/>
  <c r="A271" i="12"/>
  <c r="U270" i="12"/>
  <c r="T270" i="12"/>
  <c r="S270" i="12"/>
  <c r="R270" i="12"/>
  <c r="Q270" i="12"/>
  <c r="P270" i="12"/>
  <c r="O270" i="12"/>
  <c r="L270" i="12"/>
  <c r="K270" i="12"/>
  <c r="J270" i="12"/>
  <c r="I270" i="12"/>
  <c r="H270" i="12"/>
  <c r="G270" i="12"/>
  <c r="F270" i="12"/>
  <c r="E270" i="12"/>
  <c r="D270" i="12"/>
  <c r="C270" i="12"/>
  <c r="B270" i="12"/>
  <c r="A270" i="12"/>
  <c r="U269" i="12"/>
  <c r="T269" i="12"/>
  <c r="S269" i="12"/>
  <c r="R269" i="12"/>
  <c r="Q269" i="12"/>
  <c r="P269" i="12"/>
  <c r="O269" i="12"/>
  <c r="L269" i="12"/>
  <c r="K269" i="12"/>
  <c r="J269" i="12"/>
  <c r="I269" i="12"/>
  <c r="H269" i="12"/>
  <c r="G269" i="12"/>
  <c r="F269" i="12"/>
  <c r="E269" i="12"/>
  <c r="D269" i="12"/>
  <c r="C269" i="12"/>
  <c r="B269" i="12"/>
  <c r="A269" i="12"/>
  <c r="U268" i="12"/>
  <c r="T268" i="12"/>
  <c r="S268" i="12"/>
  <c r="R268" i="12"/>
  <c r="Q268" i="12"/>
  <c r="P268" i="12"/>
  <c r="O268" i="12"/>
  <c r="L268" i="12"/>
  <c r="K268" i="12"/>
  <c r="J268" i="12"/>
  <c r="I268" i="12"/>
  <c r="H268" i="12"/>
  <c r="G268" i="12"/>
  <c r="F268" i="12"/>
  <c r="E268" i="12"/>
  <c r="D268" i="12"/>
  <c r="C268" i="12"/>
  <c r="B268" i="12"/>
  <c r="A268" i="12"/>
  <c r="U267" i="12"/>
  <c r="T267" i="12"/>
  <c r="S267" i="12"/>
  <c r="R267" i="12"/>
  <c r="Q267" i="12"/>
  <c r="P267" i="12"/>
  <c r="O267" i="12"/>
  <c r="L267" i="12"/>
  <c r="K267" i="12"/>
  <c r="J267" i="12"/>
  <c r="I267" i="12"/>
  <c r="H267" i="12"/>
  <c r="G267" i="12"/>
  <c r="F267" i="12"/>
  <c r="E267" i="12"/>
  <c r="D267" i="12"/>
  <c r="C267" i="12"/>
  <c r="B267" i="12"/>
  <c r="A267" i="12"/>
  <c r="U266" i="12"/>
  <c r="T266" i="12"/>
  <c r="S266" i="12"/>
  <c r="R266" i="12"/>
  <c r="Q266" i="12"/>
  <c r="P266" i="12"/>
  <c r="O266" i="12"/>
  <c r="L266" i="12"/>
  <c r="K266" i="12"/>
  <c r="J266" i="12"/>
  <c r="I266" i="12"/>
  <c r="H266" i="12"/>
  <c r="G266" i="12"/>
  <c r="F266" i="12"/>
  <c r="E266" i="12"/>
  <c r="D266" i="12"/>
  <c r="C266" i="12"/>
  <c r="B266" i="12"/>
  <c r="A266" i="12"/>
  <c r="U265" i="12"/>
  <c r="T265" i="12"/>
  <c r="S265" i="12"/>
  <c r="R265" i="12"/>
  <c r="Q265" i="12"/>
  <c r="P265" i="12"/>
  <c r="O265" i="12"/>
  <c r="L265" i="12"/>
  <c r="K265" i="12"/>
  <c r="J265" i="12"/>
  <c r="I265" i="12"/>
  <c r="H265" i="12"/>
  <c r="G265" i="12"/>
  <c r="F265" i="12"/>
  <c r="E265" i="12"/>
  <c r="D265" i="12"/>
  <c r="C265" i="12"/>
  <c r="B265" i="12"/>
  <c r="A265" i="12"/>
  <c r="U264" i="12"/>
  <c r="T264" i="12"/>
  <c r="S264" i="12"/>
  <c r="R264" i="12"/>
  <c r="Q264" i="12"/>
  <c r="P264" i="12"/>
  <c r="O264" i="12"/>
  <c r="L264" i="12"/>
  <c r="K264" i="12"/>
  <c r="J264" i="12"/>
  <c r="I264" i="12"/>
  <c r="H264" i="12"/>
  <c r="G264" i="12"/>
  <c r="F264" i="12"/>
  <c r="E264" i="12"/>
  <c r="D264" i="12"/>
  <c r="C264" i="12"/>
  <c r="B264" i="12"/>
  <c r="A264" i="12"/>
  <c r="U263" i="12"/>
  <c r="T263" i="12"/>
  <c r="S263" i="12"/>
  <c r="R263" i="12"/>
  <c r="Q263" i="12"/>
  <c r="P263" i="12"/>
  <c r="O263" i="12"/>
  <c r="L263" i="12"/>
  <c r="K263" i="12"/>
  <c r="J263" i="12"/>
  <c r="I263" i="12"/>
  <c r="H263" i="12"/>
  <c r="G263" i="12"/>
  <c r="F263" i="12"/>
  <c r="E263" i="12"/>
  <c r="D263" i="12"/>
  <c r="C263" i="12"/>
  <c r="B263" i="12"/>
  <c r="A263" i="12"/>
  <c r="U262" i="12"/>
  <c r="T262" i="12"/>
  <c r="S262" i="12"/>
  <c r="R262" i="12"/>
  <c r="Q262" i="12"/>
  <c r="P262" i="12"/>
  <c r="O262" i="12"/>
  <c r="L262" i="12"/>
  <c r="K262" i="12"/>
  <c r="J262" i="12"/>
  <c r="I262" i="12"/>
  <c r="H262" i="12"/>
  <c r="G262" i="12"/>
  <c r="F262" i="12"/>
  <c r="E262" i="12"/>
  <c r="D262" i="12"/>
  <c r="C262" i="12"/>
  <c r="B262" i="12"/>
  <c r="A262" i="12"/>
  <c r="U261" i="12"/>
  <c r="T261" i="12"/>
  <c r="S261" i="12"/>
  <c r="R261" i="12"/>
  <c r="Q261" i="12"/>
  <c r="P261" i="12"/>
  <c r="O261" i="12"/>
  <c r="N261" i="12"/>
  <c r="G261" i="12"/>
  <c r="F261" i="12"/>
  <c r="E261" i="12"/>
  <c r="D261" i="12"/>
  <c r="C261" i="12"/>
  <c r="B261" i="12"/>
  <c r="A261" i="12"/>
  <c r="U260" i="12"/>
  <c r="T260" i="12"/>
  <c r="S260" i="12"/>
  <c r="R260" i="12"/>
  <c r="Q260" i="12"/>
  <c r="P260" i="12"/>
  <c r="O260" i="12"/>
  <c r="N260" i="12"/>
  <c r="M260" i="12"/>
  <c r="L260" i="12"/>
  <c r="K260" i="12"/>
  <c r="J260" i="12"/>
  <c r="I260" i="12"/>
  <c r="H260" i="12"/>
  <c r="G260" i="12"/>
  <c r="F260" i="12"/>
  <c r="E260" i="12"/>
  <c r="D260" i="12"/>
  <c r="C260" i="12"/>
  <c r="B260" i="12"/>
  <c r="A260" i="12"/>
  <c r="U259" i="12"/>
  <c r="T259" i="12"/>
  <c r="S259" i="12"/>
  <c r="R259" i="12"/>
  <c r="Q259" i="12"/>
  <c r="P259" i="12"/>
  <c r="O259" i="12"/>
  <c r="N259" i="12"/>
  <c r="M259" i="12"/>
  <c r="L259" i="12"/>
  <c r="K259" i="12"/>
  <c r="J259" i="12"/>
  <c r="I259" i="12"/>
  <c r="G259" i="12"/>
  <c r="F259" i="12"/>
  <c r="E259" i="12"/>
  <c r="D259" i="12"/>
  <c r="C259" i="12"/>
  <c r="B259" i="12"/>
  <c r="A259" i="12"/>
  <c r="U258" i="12"/>
  <c r="T258" i="12"/>
  <c r="S258" i="12"/>
  <c r="R258" i="12"/>
  <c r="Q258" i="12"/>
  <c r="P258" i="12"/>
  <c r="O258" i="12"/>
  <c r="N258" i="12"/>
  <c r="M258" i="12"/>
  <c r="L258" i="12"/>
  <c r="K258" i="12"/>
  <c r="J258" i="12"/>
  <c r="I258" i="12"/>
  <c r="G258" i="12"/>
  <c r="F258" i="12"/>
  <c r="E258" i="12"/>
  <c r="D258" i="12"/>
  <c r="C258" i="12"/>
  <c r="B258" i="12"/>
  <c r="A258" i="12"/>
  <c r="U257" i="12"/>
  <c r="T257" i="12"/>
  <c r="S257" i="12"/>
  <c r="R257" i="12"/>
  <c r="Q257" i="12"/>
  <c r="P257" i="12"/>
  <c r="O257" i="12"/>
  <c r="N257" i="12"/>
  <c r="M257" i="12"/>
  <c r="L257" i="12"/>
  <c r="K257" i="12"/>
  <c r="J257" i="12"/>
  <c r="I257" i="12"/>
  <c r="H257" i="12"/>
  <c r="G257" i="12"/>
  <c r="F257" i="12"/>
  <c r="E257" i="12"/>
  <c r="D257" i="12"/>
  <c r="C257" i="12"/>
  <c r="B257" i="12"/>
  <c r="A257" i="12"/>
  <c r="U256" i="12"/>
  <c r="T256" i="12"/>
  <c r="S256" i="12"/>
  <c r="R256" i="12"/>
  <c r="Q256" i="12"/>
  <c r="P256" i="12"/>
  <c r="O256" i="12"/>
  <c r="N256" i="12"/>
  <c r="M256" i="12"/>
  <c r="L256" i="12"/>
  <c r="K256" i="12"/>
  <c r="J256" i="12"/>
  <c r="I256" i="12"/>
  <c r="H256" i="12"/>
  <c r="G256" i="12"/>
  <c r="F256" i="12"/>
  <c r="E256" i="12"/>
  <c r="D256" i="12"/>
  <c r="C256" i="12"/>
  <c r="B256" i="12"/>
  <c r="A256" i="12"/>
  <c r="U255" i="12"/>
  <c r="T255" i="12"/>
  <c r="S255" i="12"/>
  <c r="R255" i="12"/>
  <c r="Q255" i="12"/>
  <c r="P255" i="12"/>
  <c r="O255" i="12"/>
  <c r="N255" i="12"/>
  <c r="M255" i="12"/>
  <c r="L255" i="12"/>
  <c r="K255" i="12"/>
  <c r="J255" i="12"/>
  <c r="I255" i="12"/>
  <c r="H255" i="12"/>
  <c r="G255" i="12"/>
  <c r="F255" i="12"/>
  <c r="E255" i="12"/>
  <c r="D255" i="12"/>
  <c r="C255" i="12"/>
  <c r="B255" i="12"/>
  <c r="A255" i="12"/>
  <c r="U254" i="12"/>
  <c r="T254" i="12"/>
  <c r="S254" i="12"/>
  <c r="R254" i="12"/>
  <c r="Q254" i="12"/>
  <c r="P254" i="12"/>
  <c r="O254" i="12"/>
  <c r="N254" i="12"/>
  <c r="M254" i="12"/>
  <c r="L254" i="12"/>
  <c r="K254" i="12"/>
  <c r="J254" i="12"/>
  <c r="I254" i="12"/>
  <c r="H254" i="12"/>
  <c r="G254" i="12"/>
  <c r="F254" i="12"/>
  <c r="E254" i="12"/>
  <c r="D254" i="12"/>
  <c r="C254" i="12"/>
  <c r="B254" i="12"/>
  <c r="A254" i="12"/>
  <c r="U253" i="12"/>
  <c r="T253" i="12"/>
  <c r="S253" i="12"/>
  <c r="R253" i="12"/>
  <c r="Q253" i="12"/>
  <c r="P253" i="12"/>
  <c r="O253" i="12"/>
  <c r="N253" i="12"/>
  <c r="M253" i="12"/>
  <c r="L253" i="12"/>
  <c r="K253" i="12"/>
  <c r="J253" i="12"/>
  <c r="I253" i="12"/>
  <c r="H253" i="12"/>
  <c r="G253" i="12"/>
  <c r="F253" i="12"/>
  <c r="E253" i="12"/>
  <c r="D253" i="12"/>
  <c r="C253" i="12"/>
  <c r="B253" i="12"/>
  <c r="A253" i="12"/>
  <c r="U252" i="12"/>
  <c r="T252" i="12"/>
  <c r="S252" i="12"/>
  <c r="R252" i="12"/>
  <c r="Q252" i="12"/>
  <c r="P252" i="12"/>
  <c r="O252" i="12"/>
  <c r="N252" i="12"/>
  <c r="M252" i="12"/>
  <c r="K252" i="12"/>
  <c r="J252" i="12"/>
  <c r="I252" i="12"/>
  <c r="G252" i="12"/>
  <c r="F252" i="12"/>
  <c r="E252" i="12"/>
  <c r="D252" i="12"/>
  <c r="C252" i="12"/>
  <c r="B252" i="12"/>
  <c r="A252" i="12"/>
  <c r="U251" i="12"/>
  <c r="T251" i="12"/>
  <c r="S251" i="12"/>
  <c r="R251" i="12"/>
  <c r="Q251" i="12"/>
  <c r="P251" i="12"/>
  <c r="O251" i="12"/>
  <c r="N251" i="12"/>
  <c r="M251" i="12"/>
  <c r="L251" i="12"/>
  <c r="K251" i="12"/>
  <c r="J251" i="12"/>
  <c r="I251" i="12"/>
  <c r="H251" i="12"/>
  <c r="G251" i="12"/>
  <c r="F251" i="12"/>
  <c r="E251" i="12"/>
  <c r="D251" i="12"/>
  <c r="C251" i="12"/>
  <c r="B251" i="12"/>
  <c r="A251" i="12"/>
  <c r="U250" i="12"/>
  <c r="T250" i="12"/>
  <c r="S250" i="12"/>
  <c r="R250" i="12"/>
  <c r="Q250" i="12"/>
  <c r="P250" i="12"/>
  <c r="O250" i="12"/>
  <c r="N250" i="12"/>
  <c r="M250" i="12"/>
  <c r="L250" i="12"/>
  <c r="K250" i="12"/>
  <c r="J250" i="12"/>
  <c r="I250" i="12"/>
  <c r="H250" i="12"/>
  <c r="G250" i="12"/>
  <c r="F250" i="12"/>
  <c r="E250" i="12"/>
  <c r="D250" i="12"/>
  <c r="C250" i="12"/>
  <c r="B250" i="12"/>
  <c r="A250" i="12"/>
  <c r="U249" i="12"/>
  <c r="T249" i="12"/>
  <c r="S249" i="12"/>
  <c r="R249" i="12"/>
  <c r="Q249" i="12"/>
  <c r="P249" i="12"/>
  <c r="O249" i="12"/>
  <c r="N249" i="12"/>
  <c r="M249" i="12"/>
  <c r="L249" i="12"/>
  <c r="K249" i="12"/>
  <c r="J249" i="12"/>
  <c r="I249" i="12"/>
  <c r="H249" i="12"/>
  <c r="G249" i="12"/>
  <c r="F249" i="12"/>
  <c r="E249" i="12"/>
  <c r="D249" i="12"/>
  <c r="C249" i="12"/>
  <c r="B249" i="12"/>
  <c r="A249" i="12"/>
  <c r="U248" i="12"/>
  <c r="T248" i="12"/>
  <c r="S248" i="12"/>
  <c r="R248" i="12"/>
  <c r="Q248" i="12"/>
  <c r="P248" i="12"/>
  <c r="O248" i="12"/>
  <c r="N248" i="12"/>
  <c r="L248" i="12"/>
  <c r="K248" i="12"/>
  <c r="J248" i="12"/>
  <c r="I248" i="12"/>
  <c r="G248" i="12"/>
  <c r="F248" i="12"/>
  <c r="E248" i="12"/>
  <c r="D248" i="12"/>
  <c r="C248" i="12"/>
  <c r="B248" i="12"/>
  <c r="A248" i="12"/>
  <c r="U247" i="12"/>
  <c r="T247" i="12"/>
  <c r="S247" i="12"/>
  <c r="R247" i="12"/>
  <c r="Q247" i="12"/>
  <c r="P247" i="12"/>
  <c r="O247" i="12"/>
  <c r="N247" i="12"/>
  <c r="M247" i="12"/>
  <c r="L247" i="12"/>
  <c r="K247" i="12"/>
  <c r="J247" i="12"/>
  <c r="I247" i="12"/>
  <c r="H247" i="12"/>
  <c r="G247" i="12"/>
  <c r="F247" i="12"/>
  <c r="E247" i="12"/>
  <c r="D247" i="12"/>
  <c r="C247" i="12"/>
  <c r="B247" i="12"/>
  <c r="A247" i="12"/>
  <c r="U246" i="12"/>
  <c r="T246" i="12"/>
  <c r="S246" i="12"/>
  <c r="R246" i="12"/>
  <c r="Q246" i="12"/>
  <c r="P246" i="12"/>
  <c r="O246" i="12"/>
  <c r="N246" i="12"/>
  <c r="M246" i="12"/>
  <c r="K246" i="12"/>
  <c r="J246" i="12"/>
  <c r="I246" i="12"/>
  <c r="G246" i="12"/>
  <c r="F246" i="12"/>
  <c r="E246" i="12"/>
  <c r="D246" i="12"/>
  <c r="C246" i="12"/>
  <c r="B246" i="12"/>
  <c r="A246" i="12"/>
  <c r="U245" i="12"/>
  <c r="T245" i="12"/>
  <c r="S245" i="12"/>
  <c r="R245" i="12"/>
  <c r="Q245" i="12"/>
  <c r="P245" i="12"/>
  <c r="O245" i="12"/>
  <c r="N245" i="12"/>
  <c r="M245" i="12"/>
  <c r="L245" i="12"/>
  <c r="K245" i="12"/>
  <c r="J245" i="12"/>
  <c r="I245" i="12"/>
  <c r="H245" i="12"/>
  <c r="G245" i="12"/>
  <c r="F245" i="12"/>
  <c r="E245" i="12"/>
  <c r="D245" i="12"/>
  <c r="C245" i="12"/>
  <c r="B245" i="12"/>
  <c r="A245" i="12"/>
  <c r="U244" i="12"/>
  <c r="T244" i="12"/>
  <c r="S244" i="12"/>
  <c r="R244" i="12"/>
  <c r="Q244" i="12"/>
  <c r="P244" i="12"/>
  <c r="O244" i="12"/>
  <c r="N244" i="12"/>
  <c r="M244" i="12"/>
  <c r="L244" i="12"/>
  <c r="K244" i="12"/>
  <c r="J244" i="12"/>
  <c r="I244" i="12"/>
  <c r="H244" i="12"/>
  <c r="G244" i="12"/>
  <c r="F244" i="12"/>
  <c r="E244" i="12"/>
  <c r="D244" i="12"/>
  <c r="C244" i="12"/>
  <c r="B244" i="12"/>
  <c r="A244" i="12"/>
  <c r="U243" i="12"/>
  <c r="T243" i="12"/>
  <c r="S243" i="12"/>
  <c r="R243" i="12"/>
  <c r="Q243" i="12"/>
  <c r="P243" i="12"/>
  <c r="O243" i="12"/>
  <c r="N243" i="12"/>
  <c r="L243" i="12"/>
  <c r="K243" i="12"/>
  <c r="J243" i="12"/>
  <c r="I243" i="12"/>
  <c r="G243" i="12"/>
  <c r="F243" i="12"/>
  <c r="E243" i="12"/>
  <c r="D243" i="12"/>
  <c r="C243" i="12"/>
  <c r="B243" i="12"/>
  <c r="A243" i="12"/>
  <c r="U242" i="12"/>
  <c r="T242" i="12"/>
  <c r="S242" i="12"/>
  <c r="R242" i="12"/>
  <c r="Q242" i="12"/>
  <c r="P242" i="12"/>
  <c r="O242" i="12"/>
  <c r="N242" i="12"/>
  <c r="M242" i="12"/>
  <c r="L242" i="12"/>
  <c r="K242" i="12"/>
  <c r="J242" i="12"/>
  <c r="I242" i="12"/>
  <c r="H242" i="12"/>
  <c r="G242" i="12"/>
  <c r="F242" i="12"/>
  <c r="E242" i="12"/>
  <c r="D242" i="12"/>
  <c r="C242" i="12"/>
  <c r="B242" i="12"/>
  <c r="A242" i="12"/>
  <c r="U241" i="12"/>
  <c r="T241" i="12"/>
  <c r="S241" i="12"/>
  <c r="R241" i="12"/>
  <c r="Q241" i="12"/>
  <c r="P241" i="12"/>
  <c r="O241" i="12"/>
  <c r="N241" i="12"/>
  <c r="M241" i="12"/>
  <c r="L241" i="12"/>
  <c r="K241" i="12"/>
  <c r="J241" i="12"/>
  <c r="I241" i="12"/>
  <c r="H241" i="12"/>
  <c r="G241" i="12"/>
  <c r="F241" i="12"/>
  <c r="E241" i="12"/>
  <c r="D241" i="12"/>
  <c r="C241" i="12"/>
  <c r="B241" i="12"/>
  <c r="A241" i="12"/>
  <c r="U240" i="12"/>
  <c r="T240" i="12"/>
  <c r="S240" i="12"/>
  <c r="R240" i="12"/>
  <c r="Q240" i="12"/>
  <c r="P240" i="12"/>
  <c r="O240" i="12"/>
  <c r="N240" i="12"/>
  <c r="M240" i="12"/>
  <c r="L240" i="12"/>
  <c r="K240" i="12"/>
  <c r="J240" i="12"/>
  <c r="I240" i="12"/>
  <c r="H240" i="12"/>
  <c r="G240" i="12"/>
  <c r="F240" i="12"/>
  <c r="E240" i="12"/>
  <c r="D240" i="12"/>
  <c r="C240" i="12"/>
  <c r="B240" i="12"/>
  <c r="A240" i="12"/>
  <c r="U239" i="12"/>
  <c r="T239" i="12"/>
  <c r="S239" i="12"/>
  <c r="R239" i="12"/>
  <c r="Q239" i="12"/>
  <c r="P239" i="12"/>
  <c r="O239" i="12"/>
  <c r="N239" i="12"/>
  <c r="M239" i="12"/>
  <c r="L239" i="12"/>
  <c r="K239" i="12"/>
  <c r="J239" i="12"/>
  <c r="I239" i="12"/>
  <c r="H239" i="12"/>
  <c r="G239" i="12"/>
  <c r="F239" i="12"/>
  <c r="E239" i="12"/>
  <c r="D239" i="12"/>
  <c r="C239" i="12"/>
  <c r="B239" i="12"/>
  <c r="A239" i="12"/>
  <c r="U238" i="12"/>
  <c r="T238" i="12"/>
  <c r="S238" i="12"/>
  <c r="R238" i="12"/>
  <c r="Q238" i="12"/>
  <c r="P238" i="12"/>
  <c r="O238" i="12"/>
  <c r="N238" i="12"/>
  <c r="M238" i="12"/>
  <c r="L238" i="12"/>
  <c r="K238" i="12"/>
  <c r="J238" i="12"/>
  <c r="I238" i="12"/>
  <c r="G238" i="12"/>
  <c r="F238" i="12"/>
  <c r="E238" i="12"/>
  <c r="D238" i="12"/>
  <c r="C238" i="12"/>
  <c r="B238" i="12"/>
  <c r="A238" i="12"/>
  <c r="U237" i="12"/>
  <c r="T237" i="12"/>
  <c r="S237" i="12"/>
  <c r="R237" i="12"/>
  <c r="Q237" i="12"/>
  <c r="P237" i="12"/>
  <c r="O237" i="12"/>
  <c r="N237" i="12"/>
  <c r="M237" i="12"/>
  <c r="L237" i="12"/>
  <c r="K237" i="12"/>
  <c r="J237" i="12"/>
  <c r="I237" i="12"/>
  <c r="H237" i="12"/>
  <c r="G237" i="12"/>
  <c r="F237" i="12"/>
  <c r="E237" i="12"/>
  <c r="D237" i="12"/>
  <c r="C237" i="12"/>
  <c r="B237" i="12"/>
  <c r="A237" i="12"/>
  <c r="U236" i="12"/>
  <c r="T236" i="12"/>
  <c r="S236" i="12"/>
  <c r="R236" i="12"/>
  <c r="Q236" i="12"/>
  <c r="P236" i="12"/>
  <c r="O236" i="12"/>
  <c r="N236" i="12"/>
  <c r="M236" i="12"/>
  <c r="L236" i="12"/>
  <c r="K236" i="12"/>
  <c r="J236" i="12"/>
  <c r="I236" i="12"/>
  <c r="H236" i="12"/>
  <c r="G236" i="12"/>
  <c r="F236" i="12"/>
  <c r="E236" i="12"/>
  <c r="D236" i="12"/>
  <c r="C236" i="12"/>
  <c r="B236" i="12"/>
  <c r="A236" i="12"/>
  <c r="U235" i="12"/>
  <c r="T235" i="12"/>
  <c r="S235" i="12"/>
  <c r="R235" i="12"/>
  <c r="Q235" i="12"/>
  <c r="P235" i="12"/>
  <c r="O235" i="12"/>
  <c r="N235" i="12"/>
  <c r="M235" i="12"/>
  <c r="L235" i="12"/>
  <c r="K235" i="12"/>
  <c r="J235" i="12"/>
  <c r="I235" i="12"/>
  <c r="H235" i="12"/>
  <c r="G235" i="12"/>
  <c r="F235" i="12"/>
  <c r="E235" i="12"/>
  <c r="D235" i="12"/>
  <c r="C235" i="12"/>
  <c r="B235" i="12"/>
  <c r="A235" i="12"/>
  <c r="U234" i="12"/>
  <c r="T234" i="12"/>
  <c r="S234" i="12"/>
  <c r="R234" i="12"/>
  <c r="Q234" i="12"/>
  <c r="P234" i="12"/>
  <c r="O234" i="12"/>
  <c r="N234" i="12"/>
  <c r="M234" i="12"/>
  <c r="L234" i="12"/>
  <c r="K234" i="12"/>
  <c r="J234" i="12"/>
  <c r="I234" i="12"/>
  <c r="H234" i="12"/>
  <c r="G234" i="12"/>
  <c r="F234" i="12"/>
  <c r="E234" i="12"/>
  <c r="D234" i="12"/>
  <c r="C234" i="12"/>
  <c r="B234" i="12"/>
  <c r="A234" i="12"/>
  <c r="U233" i="12"/>
  <c r="T233" i="12"/>
  <c r="S233" i="12"/>
  <c r="R233" i="12"/>
  <c r="Q233" i="12"/>
  <c r="P233" i="12"/>
  <c r="O233" i="12"/>
  <c r="N233" i="12"/>
  <c r="L233" i="12"/>
  <c r="K233" i="12"/>
  <c r="J233" i="12"/>
  <c r="I233" i="12"/>
  <c r="G233" i="12"/>
  <c r="F233" i="12"/>
  <c r="E233" i="12"/>
  <c r="D233" i="12"/>
  <c r="C233" i="12"/>
  <c r="B233" i="12"/>
  <c r="A233" i="12"/>
  <c r="U232" i="12"/>
  <c r="T232" i="12"/>
  <c r="S232" i="12"/>
  <c r="R232" i="12"/>
  <c r="Q232" i="12"/>
  <c r="P232" i="12"/>
  <c r="O232" i="12"/>
  <c r="N232" i="12"/>
  <c r="M232" i="12"/>
  <c r="L232" i="12"/>
  <c r="K232" i="12"/>
  <c r="J232" i="12"/>
  <c r="I232" i="12"/>
  <c r="H232" i="12"/>
  <c r="G232" i="12"/>
  <c r="F232" i="12"/>
  <c r="E232" i="12"/>
  <c r="D232" i="12"/>
  <c r="C232" i="12"/>
  <c r="B232" i="12"/>
  <c r="A232" i="12"/>
  <c r="U231" i="12"/>
  <c r="T231" i="12"/>
  <c r="S231" i="12"/>
  <c r="R231" i="12"/>
  <c r="Q231" i="12"/>
  <c r="P231" i="12"/>
  <c r="O231" i="12"/>
  <c r="N231" i="12"/>
  <c r="M231" i="12"/>
  <c r="L231" i="12"/>
  <c r="K231" i="12"/>
  <c r="J231" i="12"/>
  <c r="I231" i="12"/>
  <c r="H231" i="12"/>
  <c r="G231" i="12"/>
  <c r="F231" i="12"/>
  <c r="E231" i="12"/>
  <c r="D231" i="12"/>
  <c r="C231" i="12"/>
  <c r="B231" i="12"/>
  <c r="A231" i="12"/>
  <c r="U230" i="12"/>
  <c r="T230" i="12"/>
  <c r="S230" i="12"/>
  <c r="R230" i="12"/>
  <c r="Q230" i="12"/>
  <c r="P230" i="12"/>
  <c r="O230" i="12"/>
  <c r="N230" i="12"/>
  <c r="M230" i="12"/>
  <c r="L230" i="12"/>
  <c r="K230" i="12"/>
  <c r="J230" i="12"/>
  <c r="I230" i="12"/>
  <c r="H230" i="12"/>
  <c r="G230" i="12"/>
  <c r="F230" i="12"/>
  <c r="E230" i="12"/>
  <c r="D230" i="12"/>
  <c r="C230" i="12"/>
  <c r="B230" i="12"/>
  <c r="A230" i="12"/>
  <c r="U229" i="12"/>
  <c r="T229" i="12"/>
  <c r="S229" i="12"/>
  <c r="R229" i="12"/>
  <c r="Q229" i="12"/>
  <c r="P229" i="12"/>
  <c r="O229" i="12"/>
  <c r="N229" i="12"/>
  <c r="M229" i="12"/>
  <c r="L229" i="12"/>
  <c r="K229" i="12"/>
  <c r="J229" i="12"/>
  <c r="I229" i="12"/>
  <c r="H229" i="12"/>
  <c r="G229" i="12"/>
  <c r="F229" i="12"/>
  <c r="E229" i="12"/>
  <c r="D229" i="12"/>
  <c r="C229" i="12"/>
  <c r="B229" i="12"/>
  <c r="A229" i="12"/>
  <c r="U228" i="12"/>
  <c r="T228" i="12"/>
  <c r="S228" i="12"/>
  <c r="R228" i="12"/>
  <c r="Q228" i="12"/>
  <c r="P228" i="12"/>
  <c r="O228" i="12"/>
  <c r="N228" i="12"/>
  <c r="M228" i="12"/>
  <c r="L228" i="12"/>
  <c r="K228" i="12"/>
  <c r="J228" i="12"/>
  <c r="I228" i="12"/>
  <c r="H228" i="12"/>
  <c r="G228" i="12"/>
  <c r="F228" i="12"/>
  <c r="E228" i="12"/>
  <c r="D228" i="12"/>
  <c r="C228" i="12"/>
  <c r="B228" i="12"/>
  <c r="A228" i="12"/>
  <c r="U227" i="12"/>
  <c r="T227" i="12"/>
  <c r="S227" i="12"/>
  <c r="R227" i="12"/>
  <c r="Q227" i="12"/>
  <c r="P227" i="12"/>
  <c r="O227" i="12"/>
  <c r="N227" i="12"/>
  <c r="M227" i="12"/>
  <c r="L227" i="12"/>
  <c r="K227" i="12"/>
  <c r="J227" i="12"/>
  <c r="I227" i="12"/>
  <c r="H227" i="12"/>
  <c r="G227" i="12"/>
  <c r="F227" i="12"/>
  <c r="E227" i="12"/>
  <c r="D227" i="12"/>
  <c r="C227" i="12"/>
  <c r="B227" i="12"/>
  <c r="A227" i="12"/>
  <c r="U226" i="12"/>
  <c r="T226" i="12"/>
  <c r="S226" i="12"/>
  <c r="R226" i="12"/>
  <c r="Q226" i="12"/>
  <c r="P226" i="12"/>
  <c r="O226" i="12"/>
  <c r="N226" i="12"/>
  <c r="M226" i="12"/>
  <c r="L226" i="12"/>
  <c r="K226" i="12"/>
  <c r="J226" i="12"/>
  <c r="I226" i="12"/>
  <c r="H226" i="12"/>
  <c r="G226" i="12"/>
  <c r="F226" i="12"/>
  <c r="E226" i="12"/>
  <c r="D226" i="12"/>
  <c r="C226" i="12"/>
  <c r="B226" i="12"/>
  <c r="A226" i="12"/>
  <c r="U225" i="12"/>
  <c r="T225" i="12"/>
  <c r="S225" i="12"/>
  <c r="R225" i="12"/>
  <c r="Q225" i="12"/>
  <c r="P225" i="12"/>
  <c r="O225" i="12"/>
  <c r="N225" i="12"/>
  <c r="M225" i="12"/>
  <c r="L225" i="12"/>
  <c r="K225" i="12"/>
  <c r="J225" i="12"/>
  <c r="I225" i="12"/>
  <c r="H225" i="12"/>
  <c r="G225" i="12"/>
  <c r="F225" i="12"/>
  <c r="E225" i="12"/>
  <c r="D225" i="12"/>
  <c r="C225" i="12"/>
  <c r="B225" i="12"/>
  <c r="A225" i="12"/>
  <c r="U224" i="12"/>
  <c r="T224" i="12"/>
  <c r="S224" i="12"/>
  <c r="R224" i="12"/>
  <c r="Q224" i="12"/>
  <c r="P224" i="12"/>
  <c r="O224" i="12"/>
  <c r="N224" i="12"/>
  <c r="M224" i="12"/>
  <c r="K224" i="12"/>
  <c r="J224" i="12"/>
  <c r="I224" i="12"/>
  <c r="G224" i="12"/>
  <c r="F224" i="12"/>
  <c r="E224" i="12"/>
  <c r="D224" i="12"/>
  <c r="C224" i="12"/>
  <c r="B224" i="12"/>
  <c r="A224" i="12"/>
  <c r="U223" i="12"/>
  <c r="T223" i="12"/>
  <c r="S223" i="12"/>
  <c r="R223" i="12"/>
  <c r="Q223" i="12"/>
  <c r="P223" i="12"/>
  <c r="O223" i="12"/>
  <c r="N223" i="12"/>
  <c r="M223" i="12"/>
  <c r="L223" i="12"/>
  <c r="K223" i="12"/>
  <c r="J223" i="12"/>
  <c r="I223" i="12"/>
  <c r="H223" i="12"/>
  <c r="G223" i="12"/>
  <c r="F223" i="12"/>
  <c r="E223" i="12"/>
  <c r="D223" i="12"/>
  <c r="C223" i="12"/>
  <c r="B223" i="12"/>
  <c r="A223" i="12"/>
  <c r="U222" i="12"/>
  <c r="T222" i="12"/>
  <c r="S222" i="12"/>
  <c r="R222" i="12"/>
  <c r="Q222" i="12"/>
  <c r="P222" i="12"/>
  <c r="O222" i="12"/>
  <c r="N222" i="12"/>
  <c r="M222" i="12"/>
  <c r="L222" i="12"/>
  <c r="K222" i="12"/>
  <c r="J222" i="12"/>
  <c r="I222" i="12"/>
  <c r="H222" i="12"/>
  <c r="G222" i="12"/>
  <c r="F222" i="12"/>
  <c r="E222" i="12"/>
  <c r="D222" i="12"/>
  <c r="C222" i="12"/>
  <c r="B222" i="12"/>
  <c r="A222" i="12"/>
  <c r="U221" i="12"/>
  <c r="T221" i="12"/>
  <c r="S221" i="12"/>
  <c r="R221" i="12"/>
  <c r="Q221" i="12"/>
  <c r="P221" i="12"/>
  <c r="O221" i="12"/>
  <c r="N221" i="12"/>
  <c r="M221" i="12"/>
  <c r="L221" i="12"/>
  <c r="K221" i="12"/>
  <c r="J221" i="12"/>
  <c r="I221" i="12"/>
  <c r="H221" i="12"/>
  <c r="G221" i="12"/>
  <c r="F221" i="12"/>
  <c r="E221" i="12"/>
  <c r="D221" i="12"/>
  <c r="C221" i="12"/>
  <c r="B221" i="12"/>
  <c r="A221" i="12"/>
  <c r="U220" i="12"/>
  <c r="T220" i="12"/>
  <c r="S220" i="12"/>
  <c r="R220" i="12"/>
  <c r="Q220" i="12"/>
  <c r="P220" i="12"/>
  <c r="O220" i="12"/>
  <c r="N220" i="12"/>
  <c r="M220" i="12"/>
  <c r="L220" i="12"/>
  <c r="K220" i="12"/>
  <c r="J220" i="12"/>
  <c r="I220" i="12"/>
  <c r="G220" i="12"/>
  <c r="F220" i="12"/>
  <c r="E220" i="12"/>
  <c r="D220" i="12"/>
  <c r="C220" i="12"/>
  <c r="B220" i="12"/>
  <c r="A220" i="12"/>
  <c r="U219" i="12"/>
  <c r="T219" i="12"/>
  <c r="S219" i="12"/>
  <c r="R219" i="12"/>
  <c r="Q219" i="12"/>
  <c r="P219" i="12"/>
  <c r="O219" i="12"/>
  <c r="N219" i="12"/>
  <c r="M219" i="12"/>
  <c r="L219" i="12"/>
  <c r="K219" i="12"/>
  <c r="J219" i="12"/>
  <c r="I219" i="12"/>
  <c r="H219" i="12"/>
  <c r="G219" i="12"/>
  <c r="F219" i="12"/>
  <c r="E219" i="12"/>
  <c r="D219" i="12"/>
  <c r="C219" i="12"/>
  <c r="B219" i="12"/>
  <c r="A219" i="12"/>
  <c r="U218" i="12"/>
  <c r="T218" i="12"/>
  <c r="S218" i="12"/>
  <c r="R218" i="12"/>
  <c r="Q218" i="12"/>
  <c r="P218" i="12"/>
  <c r="O218" i="12"/>
  <c r="N218" i="12"/>
  <c r="M218" i="12"/>
  <c r="L218" i="12"/>
  <c r="K218" i="12"/>
  <c r="J218" i="12"/>
  <c r="I218" i="12"/>
  <c r="H218" i="12"/>
  <c r="G218" i="12"/>
  <c r="F218" i="12"/>
  <c r="E218" i="12"/>
  <c r="D218" i="12"/>
  <c r="C218" i="12"/>
  <c r="B218" i="12"/>
  <c r="A218" i="12"/>
  <c r="U217" i="12"/>
  <c r="T217" i="12"/>
  <c r="S217" i="12"/>
  <c r="R217" i="12"/>
  <c r="Q217" i="12"/>
  <c r="P217" i="12"/>
  <c r="O217" i="12"/>
  <c r="N217" i="12"/>
  <c r="M217" i="12"/>
  <c r="L217" i="12"/>
  <c r="K217" i="12"/>
  <c r="J217" i="12"/>
  <c r="I217" i="12"/>
  <c r="H217" i="12"/>
  <c r="G217" i="12"/>
  <c r="F217" i="12"/>
  <c r="E217" i="12"/>
  <c r="D217" i="12"/>
  <c r="C217" i="12"/>
  <c r="B217" i="12"/>
  <c r="A217" i="12"/>
  <c r="U216" i="12"/>
  <c r="T216" i="12"/>
  <c r="S216" i="12"/>
  <c r="R216" i="12"/>
  <c r="Q216" i="12"/>
  <c r="P216" i="12"/>
  <c r="O216" i="12"/>
  <c r="N216" i="12"/>
  <c r="M216" i="12"/>
  <c r="L216" i="12"/>
  <c r="K216" i="12"/>
  <c r="J216" i="12"/>
  <c r="I216" i="12"/>
  <c r="H216" i="12"/>
  <c r="G216" i="12"/>
  <c r="F216" i="12"/>
  <c r="E216" i="12"/>
  <c r="D216" i="12"/>
  <c r="C216" i="12"/>
  <c r="B216" i="12"/>
  <c r="A216" i="12"/>
  <c r="U215" i="12"/>
  <c r="T215" i="12"/>
  <c r="S215" i="12"/>
  <c r="R215" i="12"/>
  <c r="Q215" i="12"/>
  <c r="P215" i="12"/>
  <c r="O215" i="12"/>
  <c r="N215" i="12"/>
  <c r="M215" i="12"/>
  <c r="L215" i="12"/>
  <c r="K215" i="12"/>
  <c r="J215" i="12"/>
  <c r="I215" i="12"/>
  <c r="H215" i="12"/>
  <c r="G215" i="12"/>
  <c r="F215" i="12"/>
  <c r="E215" i="12"/>
  <c r="D215" i="12"/>
  <c r="C215" i="12"/>
  <c r="B215" i="12"/>
  <c r="A215" i="12"/>
  <c r="U214" i="12"/>
  <c r="T214" i="12"/>
  <c r="S214" i="12"/>
  <c r="R214" i="12"/>
  <c r="Q214" i="12"/>
  <c r="P214" i="12"/>
  <c r="O214" i="12"/>
  <c r="N214" i="12"/>
  <c r="M214" i="12"/>
  <c r="L214" i="12"/>
  <c r="K214" i="12"/>
  <c r="J214" i="12"/>
  <c r="I214" i="12"/>
  <c r="G214" i="12"/>
  <c r="F214" i="12"/>
  <c r="E214" i="12"/>
  <c r="D214" i="12"/>
  <c r="C214" i="12"/>
  <c r="B214" i="12"/>
  <c r="A214" i="12"/>
  <c r="U213" i="12"/>
  <c r="T213" i="12"/>
  <c r="S213" i="12"/>
  <c r="R213" i="12"/>
  <c r="Q213" i="12"/>
  <c r="P213" i="12"/>
  <c r="O213" i="12"/>
  <c r="N213" i="12"/>
  <c r="M213" i="12"/>
  <c r="L213" i="12"/>
  <c r="K213" i="12"/>
  <c r="J213" i="12"/>
  <c r="I213" i="12"/>
  <c r="H213" i="12"/>
  <c r="G213" i="12"/>
  <c r="F213" i="12"/>
  <c r="E213" i="12"/>
  <c r="D213" i="12"/>
  <c r="C213" i="12"/>
  <c r="B213" i="12"/>
  <c r="A213" i="12"/>
  <c r="U212" i="12"/>
  <c r="T212" i="12"/>
  <c r="S212" i="12"/>
  <c r="R212" i="12"/>
  <c r="Q212" i="12"/>
  <c r="P212" i="12"/>
  <c r="O212" i="12"/>
  <c r="N212" i="12"/>
  <c r="M212" i="12"/>
  <c r="L212" i="12"/>
  <c r="K212" i="12"/>
  <c r="J212" i="12"/>
  <c r="I212" i="12"/>
  <c r="H212" i="12"/>
  <c r="G212" i="12"/>
  <c r="F212" i="12"/>
  <c r="E212" i="12"/>
  <c r="D212" i="12"/>
  <c r="C212" i="12"/>
  <c r="B212" i="12"/>
  <c r="A212" i="12"/>
  <c r="U211" i="12"/>
  <c r="T211" i="12"/>
  <c r="S211" i="12"/>
  <c r="R211" i="12"/>
  <c r="Q211" i="12"/>
  <c r="P211" i="12"/>
  <c r="O211" i="12"/>
  <c r="N211" i="12"/>
  <c r="L211" i="12"/>
  <c r="K211" i="12"/>
  <c r="J211" i="12"/>
  <c r="I211" i="12"/>
  <c r="G211" i="12"/>
  <c r="F211" i="12"/>
  <c r="E211" i="12"/>
  <c r="D211" i="12"/>
  <c r="C211" i="12"/>
  <c r="B211" i="12"/>
  <c r="A211" i="12"/>
  <c r="U210" i="12"/>
  <c r="T210" i="12"/>
  <c r="S210" i="12"/>
  <c r="R210" i="12"/>
  <c r="Q210" i="12"/>
  <c r="P210" i="12"/>
  <c r="O210" i="12"/>
  <c r="N210" i="12"/>
  <c r="M210" i="12"/>
  <c r="L210" i="12"/>
  <c r="K210" i="12"/>
  <c r="J210" i="12"/>
  <c r="I210" i="12"/>
  <c r="H210" i="12"/>
  <c r="G210" i="12"/>
  <c r="F210" i="12"/>
  <c r="E210" i="12"/>
  <c r="D210" i="12"/>
  <c r="C210" i="12"/>
  <c r="B210" i="12"/>
  <c r="A210" i="12"/>
  <c r="U209" i="12"/>
  <c r="T209" i="12"/>
  <c r="S209" i="12"/>
  <c r="R209" i="12"/>
  <c r="Q209" i="12"/>
  <c r="P209" i="12"/>
  <c r="O209" i="12"/>
  <c r="N209" i="12"/>
  <c r="M209" i="12"/>
  <c r="L209" i="12"/>
  <c r="K209" i="12"/>
  <c r="J209" i="12"/>
  <c r="I209" i="12"/>
  <c r="H209" i="12"/>
  <c r="G209" i="12"/>
  <c r="F209" i="12"/>
  <c r="E209" i="12"/>
  <c r="D209" i="12"/>
  <c r="C209" i="12"/>
  <c r="B209" i="12"/>
  <c r="A209" i="12"/>
  <c r="U208" i="12"/>
  <c r="T208" i="12"/>
  <c r="S208" i="12"/>
  <c r="R208" i="12"/>
  <c r="Q208" i="12"/>
  <c r="P208" i="12"/>
  <c r="O208" i="12"/>
  <c r="N208" i="12"/>
  <c r="M208" i="12"/>
  <c r="K208" i="12"/>
  <c r="J208" i="12"/>
  <c r="I208" i="12"/>
  <c r="G208" i="12"/>
  <c r="F208" i="12"/>
  <c r="E208" i="12"/>
  <c r="D208" i="12"/>
  <c r="C208" i="12"/>
  <c r="B208" i="12"/>
  <c r="A208" i="12"/>
  <c r="U207" i="12"/>
  <c r="T207" i="12"/>
  <c r="S207" i="12"/>
  <c r="R207" i="12"/>
  <c r="Q207" i="12"/>
  <c r="P207" i="12"/>
  <c r="O207" i="12"/>
  <c r="N207" i="12"/>
  <c r="L207" i="12"/>
  <c r="K207" i="12"/>
  <c r="J207" i="12"/>
  <c r="I207" i="12"/>
  <c r="G207" i="12"/>
  <c r="F207" i="12"/>
  <c r="E207" i="12"/>
  <c r="D207" i="12"/>
  <c r="C207" i="12"/>
  <c r="B207" i="12"/>
  <c r="A207" i="12"/>
  <c r="U206" i="12"/>
  <c r="T206" i="12"/>
  <c r="S206" i="12"/>
  <c r="R206" i="12"/>
  <c r="Q206" i="12"/>
  <c r="P206" i="12"/>
  <c r="O206" i="12"/>
  <c r="N206" i="12"/>
  <c r="M206" i="12"/>
  <c r="L206" i="12"/>
  <c r="K206" i="12"/>
  <c r="J206" i="12"/>
  <c r="I206" i="12"/>
  <c r="H206" i="12"/>
  <c r="G206" i="12"/>
  <c r="F206" i="12"/>
  <c r="E206" i="12"/>
  <c r="D206" i="12"/>
  <c r="C206" i="12"/>
  <c r="B206" i="12"/>
  <c r="A206" i="12"/>
  <c r="U205" i="12"/>
  <c r="T205" i="12"/>
  <c r="S205" i="12"/>
  <c r="R205" i="12"/>
  <c r="Q205" i="12"/>
  <c r="P205" i="12"/>
  <c r="O205" i="12"/>
  <c r="N205" i="12"/>
  <c r="M205" i="12"/>
  <c r="L205" i="12"/>
  <c r="K205" i="12"/>
  <c r="J205" i="12"/>
  <c r="I205" i="12"/>
  <c r="H205" i="12"/>
  <c r="G205" i="12"/>
  <c r="F205" i="12"/>
  <c r="E205" i="12"/>
  <c r="D205" i="12"/>
  <c r="C205" i="12"/>
  <c r="B205" i="12"/>
  <c r="A205" i="12"/>
  <c r="U204" i="12"/>
  <c r="T204" i="12"/>
  <c r="S204" i="12"/>
  <c r="R204" i="12"/>
  <c r="Q204" i="12"/>
  <c r="P204" i="12"/>
  <c r="O204" i="12"/>
  <c r="N204" i="12"/>
  <c r="M204" i="12"/>
  <c r="L204" i="12"/>
  <c r="K204" i="12"/>
  <c r="J204" i="12"/>
  <c r="I204" i="12"/>
  <c r="H204" i="12"/>
  <c r="G204" i="12"/>
  <c r="F204" i="12"/>
  <c r="E204" i="12"/>
  <c r="D204" i="12"/>
  <c r="C204" i="12"/>
  <c r="B204" i="12"/>
  <c r="A204" i="12"/>
  <c r="U203" i="12"/>
  <c r="T203" i="12"/>
  <c r="S203" i="12"/>
  <c r="R203" i="12"/>
  <c r="Q203" i="12"/>
  <c r="P203" i="12"/>
  <c r="O203" i="12"/>
  <c r="N203" i="12"/>
  <c r="M203" i="12"/>
  <c r="L203" i="12"/>
  <c r="K203" i="12"/>
  <c r="J203" i="12"/>
  <c r="I203" i="12"/>
  <c r="H203" i="12"/>
  <c r="G203" i="12"/>
  <c r="F203" i="12"/>
  <c r="E203" i="12"/>
  <c r="D203" i="12"/>
  <c r="C203" i="12"/>
  <c r="B203" i="12"/>
  <c r="A203" i="12"/>
  <c r="U202" i="12"/>
  <c r="T202" i="12"/>
  <c r="S202" i="12"/>
  <c r="R202" i="12"/>
  <c r="Q202" i="12"/>
  <c r="P202" i="12"/>
  <c r="O202" i="12"/>
  <c r="N202" i="12"/>
  <c r="M202" i="12"/>
  <c r="L202" i="12"/>
  <c r="K202" i="12"/>
  <c r="J202" i="12"/>
  <c r="I202" i="12"/>
  <c r="H202" i="12"/>
  <c r="G202" i="12"/>
  <c r="F202" i="12"/>
  <c r="E202" i="12"/>
  <c r="D202" i="12"/>
  <c r="C202" i="12"/>
  <c r="B202" i="12"/>
  <c r="A202" i="12"/>
  <c r="U201" i="12"/>
  <c r="T201" i="12"/>
  <c r="S201" i="12"/>
  <c r="R201" i="12"/>
  <c r="Q201" i="12"/>
  <c r="P201" i="12"/>
  <c r="O201" i="12"/>
  <c r="N201" i="12"/>
  <c r="M201" i="12"/>
  <c r="L201" i="12"/>
  <c r="K201" i="12"/>
  <c r="J201" i="12"/>
  <c r="I201" i="12"/>
  <c r="H201" i="12"/>
  <c r="G201" i="12"/>
  <c r="F201" i="12"/>
  <c r="E201" i="12"/>
  <c r="D201" i="12"/>
  <c r="C201" i="12"/>
  <c r="B201" i="12"/>
  <c r="A201" i="12"/>
  <c r="U200" i="12"/>
  <c r="T200" i="12"/>
  <c r="S200" i="12"/>
  <c r="R200" i="12"/>
  <c r="Q200" i="12"/>
  <c r="P200" i="12"/>
  <c r="O200" i="12"/>
  <c r="N200" i="12"/>
  <c r="L200" i="12"/>
  <c r="K200" i="12"/>
  <c r="J200" i="12"/>
  <c r="I200" i="12"/>
  <c r="G200" i="12"/>
  <c r="F200" i="12"/>
  <c r="E200" i="12"/>
  <c r="D200" i="12"/>
  <c r="C200" i="12"/>
  <c r="B200" i="12"/>
  <c r="A200" i="12"/>
  <c r="U199" i="12"/>
  <c r="T199" i="12"/>
  <c r="S199" i="12"/>
  <c r="R199" i="12"/>
  <c r="Q199" i="12"/>
  <c r="P199" i="12"/>
  <c r="O199" i="12"/>
  <c r="N199" i="12"/>
  <c r="M199" i="12"/>
  <c r="L199" i="12"/>
  <c r="K199" i="12"/>
  <c r="J199" i="12"/>
  <c r="I199" i="12"/>
  <c r="H199" i="12"/>
  <c r="G199" i="12"/>
  <c r="F199" i="12"/>
  <c r="E199" i="12"/>
  <c r="D199" i="12"/>
  <c r="C199" i="12"/>
  <c r="B199" i="12"/>
  <c r="A199" i="12"/>
  <c r="U198" i="12"/>
  <c r="T198" i="12"/>
  <c r="S198" i="12"/>
  <c r="R198" i="12"/>
  <c r="Q198" i="12"/>
  <c r="P198" i="12"/>
  <c r="O198" i="12"/>
  <c r="N198" i="12"/>
  <c r="M198" i="12"/>
  <c r="L198" i="12"/>
  <c r="K198" i="12"/>
  <c r="J198" i="12"/>
  <c r="I198" i="12"/>
  <c r="H198" i="12"/>
  <c r="G198" i="12"/>
  <c r="F198" i="12"/>
  <c r="E198" i="12"/>
  <c r="D198" i="12"/>
  <c r="C198" i="12"/>
  <c r="B198" i="12"/>
  <c r="A198" i="12"/>
  <c r="U197" i="12"/>
  <c r="T197" i="12"/>
  <c r="S197" i="12"/>
  <c r="R197" i="12"/>
  <c r="Q197" i="12"/>
  <c r="P197" i="12"/>
  <c r="O197" i="12"/>
  <c r="N197" i="12"/>
  <c r="M197" i="12"/>
  <c r="L197" i="12"/>
  <c r="K197" i="12"/>
  <c r="J197" i="12"/>
  <c r="I197" i="12"/>
  <c r="H197" i="12"/>
  <c r="G197" i="12"/>
  <c r="F197" i="12"/>
  <c r="E197" i="12"/>
  <c r="D197" i="12"/>
  <c r="C197" i="12"/>
  <c r="B197" i="12"/>
  <c r="A197" i="12"/>
  <c r="U196" i="12"/>
  <c r="T196" i="12"/>
  <c r="S196" i="12"/>
  <c r="R196" i="12"/>
  <c r="Q196" i="12"/>
  <c r="P196" i="12"/>
  <c r="O196" i="12"/>
  <c r="N196" i="12"/>
  <c r="M196" i="12"/>
  <c r="L196" i="12"/>
  <c r="K196" i="12"/>
  <c r="J196" i="12"/>
  <c r="I196" i="12"/>
  <c r="H196" i="12"/>
  <c r="G196" i="12"/>
  <c r="F196" i="12"/>
  <c r="E196" i="12"/>
  <c r="D196" i="12"/>
  <c r="C196" i="12"/>
  <c r="B196" i="12"/>
  <c r="A196" i="12"/>
  <c r="U195" i="12"/>
  <c r="T195" i="12"/>
  <c r="S195" i="12"/>
  <c r="R195" i="12"/>
  <c r="Q195" i="12"/>
  <c r="P195" i="12"/>
  <c r="O195" i="12"/>
  <c r="N195" i="12"/>
  <c r="M195" i="12"/>
  <c r="L195" i="12"/>
  <c r="K195" i="12"/>
  <c r="J195" i="12"/>
  <c r="I195" i="12"/>
  <c r="H195" i="12"/>
  <c r="G195" i="12"/>
  <c r="F195" i="12"/>
  <c r="E195" i="12"/>
  <c r="D195" i="12"/>
  <c r="C195" i="12"/>
  <c r="B195" i="12"/>
  <c r="A195" i="12"/>
  <c r="U194" i="12"/>
  <c r="T194" i="12"/>
  <c r="S194" i="12"/>
  <c r="R194" i="12"/>
  <c r="Q194" i="12"/>
  <c r="P194" i="12"/>
  <c r="O194" i="12"/>
  <c r="N194" i="12"/>
  <c r="M194" i="12"/>
  <c r="L194" i="12"/>
  <c r="K194" i="12"/>
  <c r="J194" i="12"/>
  <c r="I194" i="12"/>
  <c r="G194" i="12"/>
  <c r="F194" i="12"/>
  <c r="E194" i="12"/>
  <c r="D194" i="12"/>
  <c r="C194" i="12"/>
  <c r="B194" i="12"/>
  <c r="A194" i="12"/>
  <c r="U193" i="12"/>
  <c r="T193" i="12"/>
  <c r="S193" i="12"/>
  <c r="R193" i="12"/>
  <c r="Q193" i="12"/>
  <c r="P193" i="12"/>
  <c r="O193" i="12"/>
  <c r="N193" i="12"/>
  <c r="M193" i="12"/>
  <c r="L193" i="12"/>
  <c r="K193" i="12"/>
  <c r="J193" i="12"/>
  <c r="I193" i="12"/>
  <c r="H193" i="12"/>
  <c r="G193" i="12"/>
  <c r="F193" i="12"/>
  <c r="E193" i="12"/>
  <c r="D193" i="12"/>
  <c r="C193" i="12"/>
  <c r="B193" i="12"/>
  <c r="A193" i="12"/>
  <c r="U192" i="12"/>
  <c r="T192" i="12"/>
  <c r="S192" i="12"/>
  <c r="R192" i="12"/>
  <c r="Q192" i="12"/>
  <c r="P192" i="12"/>
  <c r="O192" i="12"/>
  <c r="N192" i="12"/>
  <c r="M192" i="12"/>
  <c r="L192" i="12"/>
  <c r="K192" i="12"/>
  <c r="J192" i="12"/>
  <c r="I192" i="12"/>
  <c r="H192" i="12"/>
  <c r="G192" i="12"/>
  <c r="F192" i="12"/>
  <c r="E192" i="12"/>
  <c r="D192" i="12"/>
  <c r="C192" i="12"/>
  <c r="B192" i="12"/>
  <c r="A192" i="12"/>
  <c r="U191" i="12"/>
  <c r="T191" i="12"/>
  <c r="S191" i="12"/>
  <c r="R191" i="12"/>
  <c r="Q191" i="12"/>
  <c r="P191" i="12"/>
  <c r="O191" i="12"/>
  <c r="N191" i="12"/>
  <c r="M191" i="12"/>
  <c r="L191" i="12"/>
  <c r="K191" i="12"/>
  <c r="J191" i="12"/>
  <c r="I191" i="12"/>
  <c r="H191" i="12"/>
  <c r="G191" i="12"/>
  <c r="F191" i="12"/>
  <c r="E191" i="12"/>
  <c r="D191" i="12"/>
  <c r="C191" i="12"/>
  <c r="B191" i="12"/>
  <c r="A191" i="12"/>
  <c r="U190" i="12"/>
  <c r="T190" i="12"/>
  <c r="S190" i="12"/>
  <c r="R190" i="12"/>
  <c r="Q190" i="12"/>
  <c r="P190" i="12"/>
  <c r="O190" i="12"/>
  <c r="N190" i="12"/>
  <c r="M190" i="12"/>
  <c r="K190" i="12"/>
  <c r="J190" i="12"/>
  <c r="I190" i="12"/>
  <c r="G190" i="12"/>
  <c r="F190" i="12"/>
  <c r="E190" i="12"/>
  <c r="D190" i="12"/>
  <c r="C190" i="12"/>
  <c r="B190" i="12"/>
  <c r="A190" i="12"/>
  <c r="U189" i="12"/>
  <c r="T189" i="12"/>
  <c r="S189" i="12"/>
  <c r="R189" i="12"/>
  <c r="Q189" i="12"/>
  <c r="P189" i="12"/>
  <c r="O189" i="12"/>
  <c r="N189" i="12"/>
  <c r="L189" i="12"/>
  <c r="K189" i="12"/>
  <c r="J189" i="12"/>
  <c r="I189" i="12"/>
  <c r="G189" i="12"/>
  <c r="F189" i="12"/>
  <c r="E189" i="12"/>
  <c r="D189" i="12"/>
  <c r="C189" i="12"/>
  <c r="B189" i="12"/>
  <c r="A189" i="12"/>
  <c r="U188" i="12"/>
  <c r="T188" i="12"/>
  <c r="S188" i="12"/>
  <c r="R188" i="12"/>
  <c r="Q188" i="12"/>
  <c r="P188" i="12"/>
  <c r="O188" i="12"/>
  <c r="N188" i="12"/>
  <c r="M188" i="12"/>
  <c r="L188" i="12"/>
  <c r="K188" i="12"/>
  <c r="J188" i="12"/>
  <c r="I188" i="12"/>
  <c r="H188" i="12"/>
  <c r="G188" i="12"/>
  <c r="F188" i="12"/>
  <c r="E188" i="12"/>
  <c r="D188" i="12"/>
  <c r="C188" i="12"/>
  <c r="B188" i="12"/>
  <c r="A188" i="12"/>
  <c r="U187" i="12"/>
  <c r="T187" i="12"/>
  <c r="S187" i="12"/>
  <c r="R187" i="12"/>
  <c r="Q187" i="12"/>
  <c r="P187" i="12"/>
  <c r="O187" i="12"/>
  <c r="N187" i="12"/>
  <c r="M187" i="12"/>
  <c r="L187" i="12"/>
  <c r="K187" i="12"/>
  <c r="J187" i="12"/>
  <c r="I187" i="12"/>
  <c r="H187" i="12"/>
  <c r="G187" i="12"/>
  <c r="F187" i="12"/>
  <c r="E187" i="12"/>
  <c r="D187" i="12"/>
  <c r="C187" i="12"/>
  <c r="B187" i="12"/>
  <c r="A187" i="12"/>
  <c r="U186" i="12"/>
  <c r="T186" i="12"/>
  <c r="S186" i="12"/>
  <c r="R186" i="12"/>
  <c r="Q186" i="12"/>
  <c r="P186" i="12"/>
  <c r="O186" i="12"/>
  <c r="N186" i="12"/>
  <c r="L186" i="12"/>
  <c r="K186" i="12"/>
  <c r="J186" i="12"/>
  <c r="I186" i="12"/>
  <c r="G186" i="12"/>
  <c r="F186" i="12"/>
  <c r="E186" i="12"/>
  <c r="D186" i="12"/>
  <c r="C186" i="12"/>
  <c r="B186" i="12"/>
  <c r="A186" i="12"/>
  <c r="U185" i="12"/>
  <c r="T185" i="12"/>
  <c r="S185" i="12"/>
  <c r="R185" i="12"/>
  <c r="Q185" i="12"/>
  <c r="P185" i="12"/>
  <c r="O185" i="12"/>
  <c r="N185" i="12"/>
  <c r="M185" i="12"/>
  <c r="L185" i="12"/>
  <c r="K185" i="12"/>
  <c r="J185" i="12"/>
  <c r="H185" i="12"/>
  <c r="G185" i="12"/>
  <c r="F185" i="12"/>
  <c r="E185" i="12"/>
  <c r="D185" i="12"/>
  <c r="C185" i="12"/>
  <c r="B185" i="12"/>
  <c r="A185" i="12"/>
  <c r="U184" i="12"/>
  <c r="T184" i="12"/>
  <c r="S184" i="12"/>
  <c r="R184" i="12"/>
  <c r="Q184" i="12"/>
  <c r="P184" i="12"/>
  <c r="O184" i="12"/>
  <c r="N184" i="12"/>
  <c r="M184" i="12"/>
  <c r="L184" i="12"/>
  <c r="K184" i="12"/>
  <c r="J184" i="12"/>
  <c r="I184" i="12"/>
  <c r="H184" i="12"/>
  <c r="G184" i="12"/>
  <c r="F184" i="12"/>
  <c r="E184" i="12"/>
  <c r="D184" i="12"/>
  <c r="C184" i="12"/>
  <c r="B184" i="12"/>
  <c r="A184" i="12"/>
  <c r="U183" i="12"/>
  <c r="T183" i="12"/>
  <c r="S183" i="12"/>
  <c r="R183" i="12"/>
  <c r="Q183" i="12"/>
  <c r="P183" i="12"/>
  <c r="O183" i="12"/>
  <c r="N183" i="12"/>
  <c r="M183" i="12"/>
  <c r="L183" i="12"/>
  <c r="K183" i="12"/>
  <c r="J183" i="12"/>
  <c r="I183" i="12"/>
  <c r="H183" i="12"/>
  <c r="G183" i="12"/>
  <c r="F183" i="12"/>
  <c r="E183" i="12"/>
  <c r="D183" i="12"/>
  <c r="C183" i="12"/>
  <c r="B183" i="12"/>
  <c r="A183" i="12"/>
  <c r="U182" i="12"/>
  <c r="T182" i="12"/>
  <c r="S182" i="12"/>
  <c r="R182" i="12"/>
  <c r="Q182" i="12"/>
  <c r="P182" i="12"/>
  <c r="O182" i="12"/>
  <c r="N182" i="12"/>
  <c r="M182" i="12"/>
  <c r="L182" i="12"/>
  <c r="K182" i="12"/>
  <c r="J182" i="12"/>
  <c r="I182" i="12"/>
  <c r="G182" i="12"/>
  <c r="F182" i="12"/>
  <c r="E182" i="12"/>
  <c r="D182" i="12"/>
  <c r="C182" i="12"/>
  <c r="B182" i="12"/>
  <c r="A182" i="12"/>
  <c r="U181" i="12"/>
  <c r="T181" i="12"/>
  <c r="S181" i="12"/>
  <c r="R181" i="12"/>
  <c r="Q181" i="12"/>
  <c r="P181" i="12"/>
  <c r="O181" i="12"/>
  <c r="N181" i="12"/>
  <c r="M181" i="12"/>
  <c r="K181" i="12"/>
  <c r="J181" i="12"/>
  <c r="I181" i="12"/>
  <c r="G181" i="12"/>
  <c r="F181" i="12"/>
  <c r="E181" i="12"/>
  <c r="D181" i="12"/>
  <c r="C181" i="12"/>
  <c r="B181" i="12"/>
  <c r="A181" i="12"/>
  <c r="U180" i="12"/>
  <c r="T180" i="12"/>
  <c r="S180" i="12"/>
  <c r="R180" i="12"/>
  <c r="Q180" i="12"/>
  <c r="P180" i="12"/>
  <c r="O180" i="12"/>
  <c r="N180" i="12"/>
  <c r="M180" i="12"/>
  <c r="L180" i="12"/>
  <c r="K180" i="12"/>
  <c r="J180" i="12"/>
  <c r="I180" i="12"/>
  <c r="H180" i="12"/>
  <c r="G180" i="12"/>
  <c r="F180" i="12"/>
  <c r="E180" i="12"/>
  <c r="D180" i="12"/>
  <c r="C180" i="12"/>
  <c r="B180" i="12"/>
  <c r="A180" i="12"/>
  <c r="U179" i="12"/>
  <c r="T179" i="12"/>
  <c r="S179" i="12"/>
  <c r="R179" i="12"/>
  <c r="Q179" i="12"/>
  <c r="P179" i="12"/>
  <c r="O179" i="12"/>
  <c r="N179" i="12"/>
  <c r="L179" i="12"/>
  <c r="K179" i="12"/>
  <c r="J179" i="12"/>
  <c r="I179" i="12"/>
  <c r="G179" i="12"/>
  <c r="F179" i="12"/>
  <c r="E179" i="12"/>
  <c r="D179" i="12"/>
  <c r="C179" i="12"/>
  <c r="B179" i="12"/>
  <c r="A179" i="12"/>
  <c r="U178" i="12"/>
  <c r="T178" i="12"/>
  <c r="S178" i="12"/>
  <c r="R178" i="12"/>
  <c r="Q178" i="12"/>
  <c r="P178" i="12"/>
  <c r="O178" i="12"/>
  <c r="N178" i="12"/>
  <c r="M178" i="12"/>
  <c r="L178" i="12"/>
  <c r="K178" i="12"/>
  <c r="J178" i="12"/>
  <c r="I178" i="12"/>
  <c r="H178" i="12"/>
  <c r="G178" i="12"/>
  <c r="F178" i="12"/>
  <c r="E178" i="12"/>
  <c r="D178" i="12"/>
  <c r="C178" i="12"/>
  <c r="B178" i="12"/>
  <c r="A178" i="12"/>
  <c r="U177" i="12"/>
  <c r="T177" i="12"/>
  <c r="S177" i="12"/>
  <c r="R177" i="12"/>
  <c r="Q177" i="12"/>
  <c r="P177" i="12"/>
  <c r="O177" i="12"/>
  <c r="N177" i="12"/>
  <c r="L177" i="12"/>
  <c r="K177" i="12"/>
  <c r="J177" i="12"/>
  <c r="I177" i="12"/>
  <c r="G177" i="12"/>
  <c r="F177" i="12"/>
  <c r="E177" i="12"/>
  <c r="D177" i="12"/>
  <c r="C177" i="12"/>
  <c r="B177" i="12"/>
  <c r="A177" i="12"/>
  <c r="U176" i="12"/>
  <c r="T176" i="12"/>
  <c r="S176" i="12"/>
  <c r="R176" i="12"/>
  <c r="Q176" i="12"/>
  <c r="P176" i="12"/>
  <c r="O176" i="12"/>
  <c r="N176" i="12"/>
  <c r="M176" i="12"/>
  <c r="L176" i="12"/>
  <c r="K176" i="12"/>
  <c r="J176" i="12"/>
  <c r="I176" i="12"/>
  <c r="H176" i="12"/>
  <c r="G176" i="12"/>
  <c r="F176" i="12"/>
  <c r="E176" i="12"/>
  <c r="D176" i="12"/>
  <c r="C176" i="12"/>
  <c r="B176" i="12"/>
  <c r="A176" i="12"/>
  <c r="U175" i="12"/>
  <c r="T175" i="12"/>
  <c r="S175" i="12"/>
  <c r="R175" i="12"/>
  <c r="Q175" i="12"/>
  <c r="P175" i="12"/>
  <c r="O175" i="12"/>
  <c r="N175" i="12"/>
  <c r="L175" i="12"/>
  <c r="K175" i="12"/>
  <c r="J175" i="12"/>
  <c r="I175" i="12"/>
  <c r="G175" i="12"/>
  <c r="F175" i="12"/>
  <c r="E175" i="12"/>
  <c r="D175" i="12"/>
  <c r="C175" i="12"/>
  <c r="B175" i="12"/>
  <c r="A175" i="12"/>
  <c r="U174" i="12"/>
  <c r="T174" i="12"/>
  <c r="S174" i="12"/>
  <c r="R174" i="12"/>
  <c r="Q174" i="12"/>
  <c r="P174" i="12"/>
  <c r="O174" i="12"/>
  <c r="N174" i="12"/>
  <c r="M174" i="12"/>
  <c r="L174" i="12"/>
  <c r="K174" i="12"/>
  <c r="J174" i="12"/>
  <c r="I174" i="12"/>
  <c r="H174" i="12"/>
  <c r="G174" i="12"/>
  <c r="F174" i="12"/>
  <c r="E174" i="12"/>
  <c r="D174" i="12"/>
  <c r="C174" i="12"/>
  <c r="B174" i="12"/>
  <c r="A174" i="12"/>
  <c r="U173" i="12"/>
  <c r="T173" i="12"/>
  <c r="S173" i="12"/>
  <c r="R173" i="12"/>
  <c r="Q173" i="12"/>
  <c r="P173" i="12"/>
  <c r="O173" i="12"/>
  <c r="N173" i="12"/>
  <c r="M173" i="12"/>
  <c r="L173" i="12"/>
  <c r="K173" i="12"/>
  <c r="J173" i="12"/>
  <c r="I173" i="12"/>
  <c r="H173" i="12"/>
  <c r="G173" i="12"/>
  <c r="F173" i="12"/>
  <c r="E173" i="12"/>
  <c r="D173" i="12"/>
  <c r="C173" i="12"/>
  <c r="B173" i="12"/>
  <c r="A173" i="12"/>
  <c r="U172" i="12"/>
  <c r="T172" i="12"/>
  <c r="S172" i="12"/>
  <c r="R172" i="12"/>
  <c r="Q172" i="12"/>
  <c r="P172" i="12"/>
  <c r="O172" i="12"/>
  <c r="N172" i="12"/>
  <c r="M172" i="12"/>
  <c r="L172" i="12"/>
  <c r="K172" i="12"/>
  <c r="J172" i="12"/>
  <c r="I172" i="12"/>
  <c r="H172" i="12"/>
  <c r="G172" i="12"/>
  <c r="F172" i="12"/>
  <c r="E172" i="12"/>
  <c r="D172" i="12"/>
  <c r="C172" i="12"/>
  <c r="B172" i="12"/>
  <c r="A172" i="12"/>
  <c r="U171" i="12"/>
  <c r="T171" i="12"/>
  <c r="S171" i="12"/>
  <c r="R171" i="12"/>
  <c r="Q171" i="12"/>
  <c r="P171" i="12"/>
  <c r="O171" i="12"/>
  <c r="N171" i="12"/>
  <c r="M171" i="12"/>
  <c r="L171" i="12"/>
  <c r="K171" i="12"/>
  <c r="J171" i="12"/>
  <c r="I171" i="12"/>
  <c r="H171" i="12"/>
  <c r="G171" i="12"/>
  <c r="F171" i="12"/>
  <c r="E171" i="12"/>
  <c r="D171" i="12"/>
  <c r="C171" i="12"/>
  <c r="B171" i="12"/>
  <c r="A171" i="12"/>
  <c r="U170" i="12"/>
  <c r="T170" i="12"/>
  <c r="S170" i="12"/>
  <c r="R170" i="12"/>
  <c r="Q170" i="12"/>
  <c r="P170" i="12"/>
  <c r="O170" i="12"/>
  <c r="N170" i="12"/>
  <c r="M170" i="12"/>
  <c r="L170" i="12"/>
  <c r="K170" i="12"/>
  <c r="J170" i="12"/>
  <c r="I170" i="12"/>
  <c r="H170" i="12"/>
  <c r="G170" i="12"/>
  <c r="F170" i="12"/>
  <c r="E170" i="12"/>
  <c r="D170" i="12"/>
  <c r="C170" i="12"/>
  <c r="B170" i="12"/>
  <c r="A170" i="12"/>
  <c r="U169" i="12"/>
  <c r="T169" i="12"/>
  <c r="S169" i="12"/>
  <c r="R169" i="12"/>
  <c r="Q169" i="12"/>
  <c r="P169" i="12"/>
  <c r="O169" i="12"/>
  <c r="N169" i="12"/>
  <c r="M169" i="12"/>
  <c r="L169" i="12"/>
  <c r="K169" i="12"/>
  <c r="J169" i="12"/>
  <c r="I169" i="12"/>
  <c r="H169" i="12"/>
  <c r="G169" i="12"/>
  <c r="F169" i="12"/>
  <c r="E169" i="12"/>
  <c r="D169" i="12"/>
  <c r="C169" i="12"/>
  <c r="B169" i="12"/>
  <c r="A169" i="12"/>
  <c r="U168" i="12"/>
  <c r="T168" i="12"/>
  <c r="S168" i="12"/>
  <c r="R168" i="12"/>
  <c r="Q168" i="12"/>
  <c r="P168" i="12"/>
  <c r="O168" i="12"/>
  <c r="N168" i="12"/>
  <c r="M168" i="12"/>
  <c r="K168" i="12"/>
  <c r="J168" i="12"/>
  <c r="I168" i="12"/>
  <c r="G168" i="12"/>
  <c r="F168" i="12"/>
  <c r="E168" i="12"/>
  <c r="D168" i="12"/>
  <c r="C168" i="12"/>
  <c r="B168" i="12"/>
  <c r="A168" i="12"/>
  <c r="U167" i="12"/>
  <c r="T167" i="12"/>
  <c r="S167" i="12"/>
  <c r="R167" i="12"/>
  <c r="Q167" i="12"/>
  <c r="P167" i="12"/>
  <c r="O167" i="12"/>
  <c r="N167" i="12"/>
  <c r="M167" i="12"/>
  <c r="L167" i="12"/>
  <c r="K167" i="12"/>
  <c r="J167" i="12"/>
  <c r="I167" i="12"/>
  <c r="H167" i="12"/>
  <c r="G167" i="12"/>
  <c r="F167" i="12"/>
  <c r="E167" i="12"/>
  <c r="D167" i="12"/>
  <c r="C167" i="12"/>
  <c r="B167" i="12"/>
  <c r="A167" i="12"/>
  <c r="U166" i="12"/>
  <c r="T166" i="12"/>
  <c r="S166" i="12"/>
  <c r="R166" i="12"/>
  <c r="Q166" i="12"/>
  <c r="P166" i="12"/>
  <c r="O166" i="12"/>
  <c r="N166" i="12"/>
  <c r="M166" i="12"/>
  <c r="L166" i="12"/>
  <c r="K166" i="12"/>
  <c r="J166" i="12"/>
  <c r="H166" i="12"/>
  <c r="G166" i="12"/>
  <c r="F166" i="12"/>
  <c r="E166" i="12"/>
  <c r="D166" i="12"/>
  <c r="C166" i="12"/>
  <c r="B166" i="12"/>
  <c r="A166" i="12"/>
  <c r="U165" i="12"/>
  <c r="T165" i="12"/>
  <c r="S165" i="12"/>
  <c r="R165" i="12"/>
  <c r="Q165" i="12"/>
  <c r="P165" i="12"/>
  <c r="O165" i="12"/>
  <c r="N165" i="12"/>
  <c r="M165" i="12"/>
  <c r="L165" i="12"/>
  <c r="K165" i="12"/>
  <c r="J165" i="12"/>
  <c r="I165" i="12"/>
  <c r="H165" i="12"/>
  <c r="G165" i="12"/>
  <c r="F165" i="12"/>
  <c r="E165" i="12"/>
  <c r="D165" i="12"/>
  <c r="C165" i="12"/>
  <c r="B165" i="12"/>
  <c r="A165" i="12"/>
  <c r="U164" i="12"/>
  <c r="T164" i="12"/>
  <c r="S164" i="12"/>
  <c r="R164" i="12"/>
  <c r="Q164" i="12"/>
  <c r="P164" i="12"/>
  <c r="O164" i="12"/>
  <c r="N164" i="12"/>
  <c r="M164" i="12"/>
  <c r="L164" i="12"/>
  <c r="K164" i="12"/>
  <c r="J164" i="12"/>
  <c r="I164" i="12"/>
  <c r="H164" i="12"/>
  <c r="G164" i="12"/>
  <c r="F164" i="12"/>
  <c r="E164" i="12"/>
  <c r="D164" i="12"/>
  <c r="C164" i="12"/>
  <c r="B164" i="12"/>
  <c r="A164" i="12"/>
  <c r="U163" i="12"/>
  <c r="T163" i="12"/>
  <c r="S163" i="12"/>
  <c r="R163" i="12"/>
  <c r="Q163" i="12"/>
  <c r="P163" i="12"/>
  <c r="O163" i="12"/>
  <c r="N163" i="12"/>
  <c r="M163" i="12"/>
  <c r="L163" i="12"/>
  <c r="K163" i="12"/>
  <c r="J163" i="12"/>
  <c r="I163" i="12"/>
  <c r="H163" i="12"/>
  <c r="G163" i="12"/>
  <c r="F163" i="12"/>
  <c r="E163" i="12"/>
  <c r="D163" i="12"/>
  <c r="C163" i="12"/>
  <c r="B163" i="12"/>
  <c r="A163" i="12"/>
  <c r="U162" i="12"/>
  <c r="T162" i="12"/>
  <c r="S162" i="12"/>
  <c r="R162" i="12"/>
  <c r="Q162" i="12"/>
  <c r="P162" i="12"/>
  <c r="O162" i="12"/>
  <c r="N162" i="12"/>
  <c r="M162" i="12"/>
  <c r="L162" i="12"/>
  <c r="K162" i="12"/>
  <c r="J162" i="12"/>
  <c r="I162" i="12"/>
  <c r="H162" i="12"/>
  <c r="G162" i="12"/>
  <c r="F162" i="12"/>
  <c r="E162" i="12"/>
  <c r="D162" i="12"/>
  <c r="C162" i="12"/>
  <c r="B162" i="12"/>
  <c r="A162" i="12"/>
  <c r="U161" i="12"/>
  <c r="T161" i="12"/>
  <c r="S161" i="12"/>
  <c r="R161" i="12"/>
  <c r="Q161" i="12"/>
  <c r="P161" i="12"/>
  <c r="O161" i="12"/>
  <c r="N161" i="12"/>
  <c r="M161" i="12"/>
  <c r="L161" i="12"/>
  <c r="K161" i="12"/>
  <c r="J161" i="12"/>
  <c r="I161" i="12"/>
  <c r="H161" i="12"/>
  <c r="G161" i="12"/>
  <c r="F161" i="12"/>
  <c r="E161" i="12"/>
  <c r="D161" i="12"/>
  <c r="C161" i="12"/>
  <c r="B161" i="12"/>
  <c r="A161" i="12"/>
  <c r="U160" i="12"/>
  <c r="T160" i="12"/>
  <c r="S160" i="12"/>
  <c r="R160" i="12"/>
  <c r="Q160" i="12"/>
  <c r="P160" i="12"/>
  <c r="O160" i="12"/>
  <c r="N160" i="12"/>
  <c r="M160" i="12"/>
  <c r="L160" i="12"/>
  <c r="K160" i="12"/>
  <c r="J160" i="12"/>
  <c r="I160" i="12"/>
  <c r="H160" i="12"/>
  <c r="G160" i="12"/>
  <c r="F160" i="12"/>
  <c r="E160" i="12"/>
  <c r="D160" i="12"/>
  <c r="C160" i="12"/>
  <c r="B160" i="12"/>
  <c r="A160" i="12"/>
  <c r="U159" i="12"/>
  <c r="T159" i="12"/>
  <c r="S159" i="12"/>
  <c r="R159" i="12"/>
  <c r="Q159" i="12"/>
  <c r="P159" i="12"/>
  <c r="O159" i="12"/>
  <c r="N159" i="12"/>
  <c r="M159" i="12"/>
  <c r="L159" i="12"/>
  <c r="K159" i="12"/>
  <c r="J159" i="12"/>
  <c r="I159" i="12"/>
  <c r="H159" i="12"/>
  <c r="G159" i="12"/>
  <c r="F159" i="12"/>
  <c r="E159" i="12"/>
  <c r="D159" i="12"/>
  <c r="C159" i="12"/>
  <c r="B159" i="12"/>
  <c r="A159" i="12"/>
  <c r="U158" i="12"/>
  <c r="T158" i="12"/>
  <c r="S158" i="12"/>
  <c r="R158" i="12"/>
  <c r="Q158" i="12"/>
  <c r="P158" i="12"/>
  <c r="O158" i="12"/>
  <c r="N158" i="12"/>
  <c r="M158" i="12"/>
  <c r="L158" i="12"/>
  <c r="K158" i="12"/>
  <c r="J158" i="12"/>
  <c r="I158" i="12"/>
  <c r="H158" i="12"/>
  <c r="G158" i="12"/>
  <c r="F158" i="12"/>
  <c r="E158" i="12"/>
  <c r="D158" i="12"/>
  <c r="C158" i="12"/>
  <c r="B158" i="12"/>
  <c r="A158" i="12"/>
  <c r="U157" i="12"/>
  <c r="T157" i="12"/>
  <c r="S157" i="12"/>
  <c r="R157" i="12"/>
  <c r="Q157" i="12"/>
  <c r="P157" i="12"/>
  <c r="O157" i="12"/>
  <c r="N157" i="12"/>
  <c r="M157" i="12"/>
  <c r="L157" i="12"/>
  <c r="K157" i="12"/>
  <c r="J157" i="12"/>
  <c r="I157" i="12"/>
  <c r="H157" i="12"/>
  <c r="G157" i="12"/>
  <c r="F157" i="12"/>
  <c r="E157" i="12"/>
  <c r="D157" i="12"/>
  <c r="C157" i="12"/>
  <c r="B157" i="12"/>
  <c r="A157" i="12"/>
  <c r="U156" i="12"/>
  <c r="T156" i="12"/>
  <c r="S156" i="12"/>
  <c r="R156" i="12"/>
  <c r="Q156" i="12"/>
  <c r="P156" i="12"/>
  <c r="O156" i="12"/>
  <c r="N156" i="12"/>
  <c r="M156" i="12"/>
  <c r="L156" i="12"/>
  <c r="K156" i="12"/>
  <c r="J156" i="12"/>
  <c r="I156" i="12"/>
  <c r="H156" i="12"/>
  <c r="G156" i="12"/>
  <c r="F156" i="12"/>
  <c r="E156" i="12"/>
  <c r="D156" i="12"/>
  <c r="C156" i="12"/>
  <c r="B156" i="12"/>
  <c r="A156" i="12"/>
  <c r="U155" i="12"/>
  <c r="T155" i="12"/>
  <c r="S155" i="12"/>
  <c r="R155" i="12"/>
  <c r="Q155" i="12"/>
  <c r="P155" i="12"/>
  <c r="O155" i="12"/>
  <c r="N155" i="12"/>
  <c r="M155" i="12"/>
  <c r="L155" i="12"/>
  <c r="K155" i="12"/>
  <c r="J155" i="12"/>
  <c r="I155" i="12"/>
  <c r="H155" i="12"/>
  <c r="G155" i="12"/>
  <c r="F155" i="12"/>
  <c r="E155" i="12"/>
  <c r="D155" i="12"/>
  <c r="C155" i="12"/>
  <c r="B155" i="12"/>
  <c r="A155" i="12"/>
  <c r="U154" i="12"/>
  <c r="T154" i="12"/>
  <c r="S154" i="12"/>
  <c r="R154" i="12"/>
  <c r="Q154" i="12"/>
  <c r="P154" i="12"/>
  <c r="O154" i="12"/>
  <c r="N154" i="12"/>
  <c r="M154" i="12"/>
  <c r="L154" i="12"/>
  <c r="K154" i="12"/>
  <c r="J154" i="12"/>
  <c r="I154" i="12"/>
  <c r="H154" i="12"/>
  <c r="G154" i="12"/>
  <c r="F154" i="12"/>
  <c r="E154" i="12"/>
  <c r="D154" i="12"/>
  <c r="C154" i="12"/>
  <c r="B154" i="12"/>
  <c r="A154" i="12"/>
  <c r="U153" i="12"/>
  <c r="T153" i="12"/>
  <c r="S153" i="12"/>
  <c r="R153" i="12"/>
  <c r="Q153" i="12"/>
  <c r="P153" i="12"/>
  <c r="O153" i="12"/>
  <c r="N153" i="12"/>
  <c r="M153" i="12"/>
  <c r="L153" i="12"/>
  <c r="K153" i="12"/>
  <c r="J153" i="12"/>
  <c r="I153" i="12"/>
  <c r="H153" i="12"/>
  <c r="G153" i="12"/>
  <c r="F153" i="12"/>
  <c r="E153" i="12"/>
  <c r="D153" i="12"/>
  <c r="C153" i="12"/>
  <c r="B153" i="12"/>
  <c r="A153" i="12"/>
  <c r="U152" i="12"/>
  <c r="T152" i="12"/>
  <c r="S152" i="12"/>
  <c r="R152" i="12"/>
  <c r="Q152" i="12"/>
  <c r="P152" i="12"/>
  <c r="O152" i="12"/>
  <c r="N152" i="12"/>
  <c r="M152" i="12"/>
  <c r="L152" i="12"/>
  <c r="K152" i="12"/>
  <c r="J152" i="12"/>
  <c r="I152" i="12"/>
  <c r="H152" i="12"/>
  <c r="G152" i="12"/>
  <c r="F152" i="12"/>
  <c r="E152" i="12"/>
  <c r="D152" i="12"/>
  <c r="C152" i="12"/>
  <c r="B152" i="12"/>
  <c r="A152" i="12"/>
  <c r="U151" i="12"/>
  <c r="T151" i="12"/>
  <c r="S151" i="12"/>
  <c r="R151" i="12"/>
  <c r="Q151" i="12"/>
  <c r="P151" i="12"/>
  <c r="O151" i="12"/>
  <c r="N151" i="12"/>
  <c r="M151" i="12"/>
  <c r="L151" i="12"/>
  <c r="K151" i="12"/>
  <c r="J151" i="12"/>
  <c r="I151" i="12"/>
  <c r="H151" i="12"/>
  <c r="G151" i="12"/>
  <c r="F151" i="12"/>
  <c r="E151" i="12"/>
  <c r="D151" i="12"/>
  <c r="C151" i="12"/>
  <c r="B151" i="12"/>
  <c r="A151" i="12"/>
  <c r="U150" i="12"/>
  <c r="T150" i="12"/>
  <c r="S150" i="12"/>
  <c r="R150" i="12"/>
  <c r="Q150" i="12"/>
  <c r="P150" i="12"/>
  <c r="O150" i="12"/>
  <c r="N150" i="12"/>
  <c r="M150" i="12"/>
  <c r="L150" i="12"/>
  <c r="K150" i="12"/>
  <c r="J150" i="12"/>
  <c r="I150" i="12"/>
  <c r="H150" i="12"/>
  <c r="G150" i="12"/>
  <c r="F150" i="12"/>
  <c r="E150" i="12"/>
  <c r="D150" i="12"/>
  <c r="C150" i="12"/>
  <c r="B150" i="12"/>
  <c r="A150" i="12"/>
  <c r="U149" i="12"/>
  <c r="T149" i="12"/>
  <c r="S149" i="12"/>
  <c r="R149" i="12"/>
  <c r="Q149" i="12"/>
  <c r="P149" i="12"/>
  <c r="O149" i="12"/>
  <c r="N149" i="12"/>
  <c r="M149" i="12"/>
  <c r="L149" i="12"/>
  <c r="K149" i="12"/>
  <c r="J149" i="12"/>
  <c r="I149" i="12"/>
  <c r="H149" i="12"/>
  <c r="G149" i="12"/>
  <c r="F149" i="12"/>
  <c r="E149" i="12"/>
  <c r="D149" i="12"/>
  <c r="C149" i="12"/>
  <c r="B149" i="12"/>
  <c r="A149" i="12"/>
  <c r="U148" i="12"/>
  <c r="T148" i="12"/>
  <c r="S148" i="12"/>
  <c r="R148" i="12"/>
  <c r="Q148" i="12"/>
  <c r="P148" i="12"/>
  <c r="O148" i="12"/>
  <c r="N148" i="12"/>
  <c r="M148" i="12"/>
  <c r="L148" i="12"/>
  <c r="K148" i="12"/>
  <c r="J148" i="12"/>
  <c r="I148" i="12"/>
  <c r="H148" i="12"/>
  <c r="G148" i="12"/>
  <c r="F148" i="12"/>
  <c r="E148" i="12"/>
  <c r="D148" i="12"/>
  <c r="C148" i="12"/>
  <c r="B148" i="12"/>
  <c r="A148" i="12"/>
  <c r="U147" i="12"/>
  <c r="T147" i="12"/>
  <c r="S147" i="12"/>
  <c r="R147" i="12"/>
  <c r="Q147" i="12"/>
  <c r="P147" i="12"/>
  <c r="O147" i="12"/>
  <c r="N147" i="12"/>
  <c r="M147" i="12"/>
  <c r="L147" i="12"/>
  <c r="K147" i="12"/>
  <c r="J147" i="12"/>
  <c r="I147" i="12"/>
  <c r="H147" i="12"/>
  <c r="G147" i="12"/>
  <c r="F147" i="12"/>
  <c r="E147" i="12"/>
  <c r="D147" i="12"/>
  <c r="C147" i="12"/>
  <c r="B147" i="12"/>
  <c r="A147" i="12"/>
  <c r="U146" i="12"/>
  <c r="T146" i="12"/>
  <c r="S146" i="12"/>
  <c r="R146" i="12"/>
  <c r="Q146" i="12"/>
  <c r="P146" i="12"/>
  <c r="O146" i="12"/>
  <c r="N146" i="12"/>
  <c r="M146" i="12"/>
  <c r="L146" i="12"/>
  <c r="K146" i="12"/>
  <c r="J146" i="12"/>
  <c r="I146" i="12"/>
  <c r="H146" i="12"/>
  <c r="G146" i="12"/>
  <c r="F146" i="12"/>
  <c r="E146" i="12"/>
  <c r="D146" i="12"/>
  <c r="C146" i="12"/>
  <c r="B146" i="12"/>
  <c r="A146" i="12"/>
  <c r="U145" i="12"/>
  <c r="T145" i="12"/>
  <c r="S145" i="12"/>
  <c r="R145" i="12"/>
  <c r="Q145" i="12"/>
  <c r="P145" i="12"/>
  <c r="O145" i="12"/>
  <c r="N145" i="12"/>
  <c r="M145" i="12"/>
  <c r="L145" i="12"/>
  <c r="K145" i="12"/>
  <c r="J145" i="12"/>
  <c r="I145" i="12"/>
  <c r="H145" i="12"/>
  <c r="G145" i="12"/>
  <c r="F145" i="12"/>
  <c r="E145" i="12"/>
  <c r="D145" i="12"/>
  <c r="C145" i="12"/>
  <c r="B145" i="12"/>
  <c r="A145" i="12"/>
  <c r="U144" i="12"/>
  <c r="T144" i="12"/>
  <c r="S144" i="12"/>
  <c r="R144" i="12"/>
  <c r="Q144" i="12"/>
  <c r="P144" i="12"/>
  <c r="O144" i="12"/>
  <c r="N144" i="12"/>
  <c r="L144" i="12"/>
  <c r="K144" i="12"/>
  <c r="J144" i="12"/>
  <c r="I144" i="12"/>
  <c r="G144" i="12"/>
  <c r="F144" i="12"/>
  <c r="E144" i="12"/>
  <c r="D144" i="12"/>
  <c r="C144" i="12"/>
  <c r="B144" i="12"/>
  <c r="A144" i="12"/>
  <c r="U143" i="12"/>
  <c r="T143" i="12"/>
  <c r="S143" i="12"/>
  <c r="R143" i="12"/>
  <c r="Q143" i="12"/>
  <c r="P143" i="12"/>
  <c r="O143" i="12"/>
  <c r="N143" i="12"/>
  <c r="L143" i="12"/>
  <c r="K143" i="12"/>
  <c r="J143" i="12"/>
  <c r="I143" i="12"/>
  <c r="G143" i="12"/>
  <c r="F143" i="12"/>
  <c r="E143" i="12"/>
  <c r="D143" i="12"/>
  <c r="C143" i="12"/>
  <c r="B143" i="12"/>
  <c r="A143" i="12"/>
  <c r="U142" i="12"/>
  <c r="T142" i="12"/>
  <c r="S142" i="12"/>
  <c r="R142" i="12"/>
  <c r="Q142" i="12"/>
  <c r="P142" i="12"/>
  <c r="O142" i="12"/>
  <c r="N142" i="12"/>
  <c r="M142" i="12"/>
  <c r="L142" i="12"/>
  <c r="K142" i="12"/>
  <c r="J142" i="12"/>
  <c r="I142" i="12"/>
  <c r="H142" i="12"/>
  <c r="G142" i="12"/>
  <c r="F142" i="12"/>
  <c r="E142" i="12"/>
  <c r="D142" i="12"/>
  <c r="C142" i="12"/>
  <c r="B142" i="12"/>
  <c r="A142" i="12"/>
  <c r="U141" i="12"/>
  <c r="T141" i="12"/>
  <c r="S141" i="12"/>
  <c r="R141" i="12"/>
  <c r="Q141" i="12"/>
  <c r="P141" i="12"/>
  <c r="O141" i="12"/>
  <c r="N141" i="12"/>
  <c r="M141" i="12"/>
  <c r="L141" i="12"/>
  <c r="K141" i="12"/>
  <c r="J141" i="12"/>
  <c r="I141" i="12"/>
  <c r="H141" i="12"/>
  <c r="G141" i="12"/>
  <c r="F141" i="12"/>
  <c r="E141" i="12"/>
  <c r="D141" i="12"/>
  <c r="C141" i="12"/>
  <c r="B141" i="12"/>
  <c r="A141" i="12"/>
  <c r="U140" i="12"/>
  <c r="T140" i="12"/>
  <c r="S140" i="12"/>
  <c r="R140" i="12"/>
  <c r="Q140" i="12"/>
  <c r="P140" i="12"/>
  <c r="O140" i="12"/>
  <c r="N140" i="12"/>
  <c r="M140" i="12"/>
  <c r="L140" i="12"/>
  <c r="K140" i="12"/>
  <c r="J140" i="12"/>
  <c r="I140" i="12"/>
  <c r="H140" i="12"/>
  <c r="G140" i="12"/>
  <c r="F140" i="12"/>
  <c r="E140" i="12"/>
  <c r="D140" i="12"/>
  <c r="C140" i="12"/>
  <c r="B140" i="12"/>
  <c r="A140" i="12"/>
  <c r="U139" i="12"/>
  <c r="T139" i="12"/>
  <c r="S139" i="12"/>
  <c r="R139" i="12"/>
  <c r="Q139" i="12"/>
  <c r="P139" i="12"/>
  <c r="O139" i="12"/>
  <c r="N139" i="12"/>
  <c r="L139" i="12"/>
  <c r="K139" i="12"/>
  <c r="J139" i="12"/>
  <c r="I139" i="12"/>
  <c r="G139" i="12"/>
  <c r="F139" i="12"/>
  <c r="E139" i="12"/>
  <c r="D139" i="12"/>
  <c r="C139" i="12"/>
  <c r="B139" i="12"/>
  <c r="A139" i="12"/>
  <c r="U138" i="12"/>
  <c r="T138" i="12"/>
  <c r="S138" i="12"/>
  <c r="R138" i="12"/>
  <c r="Q138" i="12"/>
  <c r="P138" i="12"/>
  <c r="O138" i="12"/>
  <c r="N138" i="12"/>
  <c r="M138" i="12"/>
  <c r="L138" i="12"/>
  <c r="K138" i="12"/>
  <c r="J138" i="12"/>
  <c r="I138" i="12"/>
  <c r="H138" i="12"/>
  <c r="G138" i="12"/>
  <c r="F138" i="12"/>
  <c r="E138" i="12"/>
  <c r="D138" i="12"/>
  <c r="C138" i="12"/>
  <c r="B138" i="12"/>
  <c r="A138" i="12"/>
  <c r="U137" i="12"/>
  <c r="T137" i="12"/>
  <c r="S137" i="12"/>
  <c r="R137" i="12"/>
  <c r="Q137" i="12"/>
  <c r="P137" i="12"/>
  <c r="O137" i="12"/>
  <c r="N137" i="12"/>
  <c r="M137" i="12"/>
  <c r="L137" i="12"/>
  <c r="K137" i="12"/>
  <c r="J137" i="12"/>
  <c r="I137" i="12"/>
  <c r="H137" i="12"/>
  <c r="G137" i="12"/>
  <c r="F137" i="12"/>
  <c r="E137" i="12"/>
  <c r="D137" i="12"/>
  <c r="C137" i="12"/>
  <c r="B137" i="12"/>
  <c r="A137" i="12"/>
  <c r="U136" i="12"/>
  <c r="T136" i="12"/>
  <c r="S136" i="12"/>
  <c r="R136" i="12"/>
  <c r="Q136" i="12"/>
  <c r="P136" i="12"/>
  <c r="O136" i="12"/>
  <c r="N136" i="12"/>
  <c r="M136" i="12"/>
  <c r="L136" i="12"/>
  <c r="K136" i="12"/>
  <c r="J136" i="12"/>
  <c r="I136" i="12"/>
  <c r="H136" i="12"/>
  <c r="G136" i="12"/>
  <c r="F136" i="12"/>
  <c r="E136" i="12"/>
  <c r="D136" i="12"/>
  <c r="C136" i="12"/>
  <c r="B136" i="12"/>
  <c r="A136" i="12"/>
  <c r="U135" i="12"/>
  <c r="T135" i="12"/>
  <c r="S135" i="12"/>
  <c r="R135" i="12"/>
  <c r="Q135" i="12"/>
  <c r="P135" i="12"/>
  <c r="O135" i="12"/>
  <c r="N135" i="12"/>
  <c r="M135" i="12"/>
  <c r="L135" i="12"/>
  <c r="K135" i="12"/>
  <c r="J135" i="12"/>
  <c r="I135" i="12"/>
  <c r="H135" i="12"/>
  <c r="G135" i="12"/>
  <c r="F135" i="12"/>
  <c r="E135" i="12"/>
  <c r="D135" i="12"/>
  <c r="C135" i="12"/>
  <c r="B135" i="12"/>
  <c r="A135" i="12"/>
  <c r="U134" i="12"/>
  <c r="T134" i="12"/>
  <c r="S134" i="12"/>
  <c r="R134" i="12"/>
  <c r="Q134" i="12"/>
  <c r="P134" i="12"/>
  <c r="O134" i="12"/>
  <c r="N134" i="12"/>
  <c r="M134" i="12"/>
  <c r="L134" i="12"/>
  <c r="K134" i="12"/>
  <c r="J134" i="12"/>
  <c r="I134" i="12"/>
  <c r="H134" i="12"/>
  <c r="G134" i="12"/>
  <c r="F134" i="12"/>
  <c r="E134" i="12"/>
  <c r="D134" i="12"/>
  <c r="C134" i="12"/>
  <c r="B134" i="12"/>
  <c r="A134" i="12"/>
  <c r="U133" i="12"/>
  <c r="T133" i="12"/>
  <c r="S133" i="12"/>
  <c r="R133" i="12"/>
  <c r="Q133" i="12"/>
  <c r="P133" i="12"/>
  <c r="O133" i="12"/>
  <c r="N133" i="12"/>
  <c r="M133" i="12"/>
  <c r="L133" i="12"/>
  <c r="K133" i="12"/>
  <c r="J133" i="12"/>
  <c r="I133" i="12"/>
  <c r="H133" i="12"/>
  <c r="G133" i="12"/>
  <c r="F133" i="12"/>
  <c r="E133" i="12"/>
  <c r="D133" i="12"/>
  <c r="C133" i="12"/>
  <c r="B133" i="12"/>
  <c r="A133" i="12"/>
  <c r="U132" i="12"/>
  <c r="T132" i="12"/>
  <c r="S132" i="12"/>
  <c r="R132" i="12"/>
  <c r="Q132" i="12"/>
  <c r="P132" i="12"/>
  <c r="O132" i="12"/>
  <c r="N132" i="12"/>
  <c r="M132" i="12"/>
  <c r="L132" i="12"/>
  <c r="K132" i="12"/>
  <c r="J132" i="12"/>
  <c r="I132" i="12"/>
  <c r="H132" i="12"/>
  <c r="G132" i="12"/>
  <c r="F132" i="12"/>
  <c r="E132" i="12"/>
  <c r="D132" i="12"/>
  <c r="C132" i="12"/>
  <c r="B132" i="12"/>
  <c r="A132" i="12"/>
  <c r="U131" i="12"/>
  <c r="T131" i="12"/>
  <c r="S131" i="12"/>
  <c r="R131" i="12"/>
  <c r="Q131" i="12"/>
  <c r="P131" i="12"/>
  <c r="O131" i="12"/>
  <c r="N131" i="12"/>
  <c r="M131" i="12"/>
  <c r="L131" i="12"/>
  <c r="K131" i="12"/>
  <c r="J131" i="12"/>
  <c r="I131" i="12"/>
  <c r="H131" i="12"/>
  <c r="G131" i="12"/>
  <c r="F131" i="12"/>
  <c r="E131" i="12"/>
  <c r="D131" i="12"/>
  <c r="C131" i="12"/>
  <c r="B131" i="12"/>
  <c r="A131" i="12"/>
  <c r="U130" i="12"/>
  <c r="T130" i="12"/>
  <c r="S130" i="12"/>
  <c r="R130" i="12"/>
  <c r="Q130" i="12"/>
  <c r="P130" i="12"/>
  <c r="O130" i="12"/>
  <c r="N130" i="12"/>
  <c r="M130" i="12"/>
  <c r="L130" i="12"/>
  <c r="K130" i="12"/>
  <c r="J130" i="12"/>
  <c r="I130" i="12"/>
  <c r="H130" i="12"/>
  <c r="G130" i="12"/>
  <c r="F130" i="12"/>
  <c r="E130" i="12"/>
  <c r="D130" i="12"/>
  <c r="C130" i="12"/>
  <c r="B130" i="12"/>
  <c r="A130" i="12"/>
  <c r="U129" i="12"/>
  <c r="T129" i="12"/>
  <c r="S129" i="12"/>
  <c r="R129" i="12"/>
  <c r="Q129" i="12"/>
  <c r="P129" i="12"/>
  <c r="O129" i="12"/>
  <c r="N129" i="12"/>
  <c r="M129" i="12"/>
  <c r="L129" i="12"/>
  <c r="K129" i="12"/>
  <c r="J129" i="12"/>
  <c r="I129" i="12"/>
  <c r="H129" i="12"/>
  <c r="G129" i="12"/>
  <c r="F129" i="12"/>
  <c r="E129" i="12"/>
  <c r="D129" i="12"/>
  <c r="C129" i="12"/>
  <c r="B129" i="12"/>
  <c r="A129" i="12"/>
  <c r="U128" i="12"/>
  <c r="T128" i="12"/>
  <c r="S128" i="12"/>
  <c r="R128" i="12"/>
  <c r="Q128" i="12"/>
  <c r="P128" i="12"/>
  <c r="O128" i="12"/>
  <c r="N128" i="12"/>
  <c r="M128" i="12"/>
  <c r="L128" i="12"/>
  <c r="K128" i="12"/>
  <c r="J128" i="12"/>
  <c r="I128" i="12"/>
  <c r="H128" i="12"/>
  <c r="G128" i="12"/>
  <c r="F128" i="12"/>
  <c r="E128" i="12"/>
  <c r="D128" i="12"/>
  <c r="C128" i="12"/>
  <c r="B128" i="12"/>
  <c r="A128" i="12"/>
  <c r="U127" i="12"/>
  <c r="T127" i="12"/>
  <c r="S127" i="12"/>
  <c r="R127" i="12"/>
  <c r="Q127" i="12"/>
  <c r="P127" i="12"/>
  <c r="O127" i="12"/>
  <c r="N127" i="12"/>
  <c r="M127" i="12"/>
  <c r="L127" i="12"/>
  <c r="K127" i="12"/>
  <c r="J127" i="12"/>
  <c r="I127" i="12"/>
  <c r="H127" i="12"/>
  <c r="G127" i="12"/>
  <c r="F127" i="12"/>
  <c r="E127" i="12"/>
  <c r="D127" i="12"/>
  <c r="C127" i="12"/>
  <c r="B127" i="12"/>
  <c r="A127" i="12"/>
  <c r="U126" i="12"/>
  <c r="T126" i="12"/>
  <c r="S126" i="12"/>
  <c r="R126" i="12"/>
  <c r="Q126" i="12"/>
  <c r="P126" i="12"/>
  <c r="O126" i="12"/>
  <c r="N126" i="12"/>
  <c r="M126" i="12"/>
  <c r="L126" i="12"/>
  <c r="K126" i="12"/>
  <c r="J126" i="12"/>
  <c r="I126" i="12"/>
  <c r="H126" i="12"/>
  <c r="G126" i="12"/>
  <c r="F126" i="12"/>
  <c r="E126" i="12"/>
  <c r="D126" i="12"/>
  <c r="C126" i="12"/>
  <c r="B126" i="12"/>
  <c r="A126" i="12"/>
  <c r="U125" i="12"/>
  <c r="T125" i="12"/>
  <c r="S125" i="12"/>
  <c r="R125" i="12"/>
  <c r="Q125" i="12"/>
  <c r="P125" i="12"/>
  <c r="O125" i="12"/>
  <c r="N125" i="12"/>
  <c r="M125" i="12"/>
  <c r="L125" i="12"/>
  <c r="K125" i="12"/>
  <c r="J125" i="12"/>
  <c r="I125" i="12"/>
  <c r="H125" i="12"/>
  <c r="G125" i="12"/>
  <c r="F125" i="12"/>
  <c r="E125" i="12"/>
  <c r="D125" i="12"/>
  <c r="C125" i="12"/>
  <c r="B125" i="12"/>
  <c r="A125" i="12"/>
  <c r="U124" i="12"/>
  <c r="T124" i="12"/>
  <c r="S124" i="12"/>
  <c r="R124" i="12"/>
  <c r="Q124" i="12"/>
  <c r="P124" i="12"/>
  <c r="O124" i="12"/>
  <c r="N124" i="12"/>
  <c r="M124" i="12"/>
  <c r="L124" i="12"/>
  <c r="K124" i="12"/>
  <c r="J124" i="12"/>
  <c r="I124" i="12"/>
  <c r="H124" i="12"/>
  <c r="G124" i="12"/>
  <c r="F124" i="12"/>
  <c r="E124" i="12"/>
  <c r="D124" i="12"/>
  <c r="C124" i="12"/>
  <c r="B124" i="12"/>
  <c r="A124" i="12"/>
  <c r="U123" i="12"/>
  <c r="T123" i="12"/>
  <c r="S123" i="12"/>
  <c r="R123" i="12"/>
  <c r="Q123" i="12"/>
  <c r="P123" i="12"/>
  <c r="O123" i="12"/>
  <c r="N123" i="12"/>
  <c r="M123" i="12"/>
  <c r="L123" i="12"/>
  <c r="K123" i="12"/>
  <c r="J123" i="12"/>
  <c r="I123" i="12"/>
  <c r="H123" i="12"/>
  <c r="G123" i="12"/>
  <c r="F123" i="12"/>
  <c r="E123" i="12"/>
  <c r="D123" i="12"/>
  <c r="C123" i="12"/>
  <c r="B123" i="12"/>
  <c r="A123" i="12"/>
  <c r="U122" i="12"/>
  <c r="T122" i="12"/>
  <c r="S122" i="12"/>
  <c r="R122" i="12"/>
  <c r="Q122" i="12"/>
  <c r="P122" i="12"/>
  <c r="O122" i="12"/>
  <c r="N122" i="12"/>
  <c r="M122" i="12"/>
  <c r="L122" i="12"/>
  <c r="K122" i="12"/>
  <c r="J122" i="12"/>
  <c r="I122" i="12"/>
  <c r="H122" i="12"/>
  <c r="G122" i="12"/>
  <c r="F122" i="12"/>
  <c r="E122" i="12"/>
  <c r="D122" i="12"/>
  <c r="C122" i="12"/>
  <c r="B122" i="12"/>
  <c r="A122" i="12"/>
  <c r="U121" i="12"/>
  <c r="T121" i="12"/>
  <c r="S121" i="12"/>
  <c r="R121" i="12"/>
  <c r="Q121" i="12"/>
  <c r="P121" i="12"/>
  <c r="O121" i="12"/>
  <c r="N121" i="12"/>
  <c r="M121" i="12"/>
  <c r="L121" i="12"/>
  <c r="K121" i="12"/>
  <c r="J121" i="12"/>
  <c r="I121" i="12"/>
  <c r="H121" i="12"/>
  <c r="G121" i="12"/>
  <c r="F121" i="12"/>
  <c r="E121" i="12"/>
  <c r="D121" i="12"/>
  <c r="C121" i="12"/>
  <c r="B121" i="12"/>
  <c r="A121" i="12"/>
  <c r="U120" i="12"/>
  <c r="T120" i="12"/>
  <c r="S120" i="12"/>
  <c r="R120" i="12"/>
  <c r="Q120" i="12"/>
  <c r="P120" i="12"/>
  <c r="O120" i="12"/>
  <c r="N120" i="12"/>
  <c r="M120" i="12"/>
  <c r="L120" i="12"/>
  <c r="K120" i="12"/>
  <c r="J120" i="12"/>
  <c r="I120" i="12"/>
  <c r="H120" i="12"/>
  <c r="G120" i="12"/>
  <c r="F120" i="12"/>
  <c r="E120" i="12"/>
  <c r="D120" i="12"/>
  <c r="C120" i="12"/>
  <c r="B120" i="12"/>
  <c r="A120" i="12"/>
  <c r="U119" i="12"/>
  <c r="T119" i="12"/>
  <c r="S119" i="12"/>
  <c r="R119" i="12"/>
  <c r="Q119" i="12"/>
  <c r="P119" i="12"/>
  <c r="O119" i="12"/>
  <c r="N119" i="12"/>
  <c r="M119" i="12"/>
  <c r="L119" i="12"/>
  <c r="K119" i="12"/>
  <c r="J119" i="12"/>
  <c r="I119" i="12"/>
  <c r="H119" i="12"/>
  <c r="G119" i="12"/>
  <c r="F119" i="12"/>
  <c r="E119" i="12"/>
  <c r="D119" i="12"/>
  <c r="C119" i="12"/>
  <c r="B119" i="12"/>
  <c r="A119" i="12"/>
  <c r="U118" i="12"/>
  <c r="T118" i="12"/>
  <c r="S118" i="12"/>
  <c r="R118" i="12"/>
  <c r="Q118" i="12"/>
  <c r="P118" i="12"/>
  <c r="O118" i="12"/>
  <c r="N118" i="12"/>
  <c r="M118" i="12"/>
  <c r="L118" i="12"/>
  <c r="K118" i="12"/>
  <c r="J118" i="12"/>
  <c r="I118" i="12"/>
  <c r="H118" i="12"/>
  <c r="G118" i="12"/>
  <c r="F118" i="12"/>
  <c r="E118" i="12"/>
  <c r="D118" i="12"/>
  <c r="C118" i="12"/>
  <c r="B118" i="12"/>
  <c r="A118" i="12"/>
  <c r="U117" i="12"/>
  <c r="T117" i="12"/>
  <c r="S117" i="12"/>
  <c r="R117" i="12"/>
  <c r="Q117" i="12"/>
  <c r="P117" i="12"/>
  <c r="O117" i="12"/>
  <c r="N117" i="12"/>
  <c r="M117" i="12"/>
  <c r="L117" i="12"/>
  <c r="K117" i="12"/>
  <c r="J117" i="12"/>
  <c r="I117" i="12"/>
  <c r="H117" i="12"/>
  <c r="G117" i="12"/>
  <c r="F117" i="12"/>
  <c r="E117" i="12"/>
  <c r="D117" i="12"/>
  <c r="C117" i="12"/>
  <c r="B117" i="12"/>
  <c r="A117" i="12"/>
  <c r="U116" i="12"/>
  <c r="T116" i="12"/>
  <c r="S116" i="12"/>
  <c r="R116" i="12"/>
  <c r="Q116" i="12"/>
  <c r="P116" i="12"/>
  <c r="O116" i="12"/>
  <c r="N116" i="12"/>
  <c r="M116" i="12"/>
  <c r="L116" i="12"/>
  <c r="K116" i="12"/>
  <c r="J116" i="12"/>
  <c r="I116" i="12"/>
  <c r="H116" i="12"/>
  <c r="G116" i="12"/>
  <c r="F116" i="12"/>
  <c r="E116" i="12"/>
  <c r="D116" i="12"/>
  <c r="C116" i="12"/>
  <c r="B116" i="12"/>
  <c r="A116" i="12"/>
  <c r="U115" i="12"/>
  <c r="T115" i="12"/>
  <c r="S115" i="12"/>
  <c r="R115" i="12"/>
  <c r="Q115" i="12"/>
  <c r="P115" i="12"/>
  <c r="O115" i="12"/>
  <c r="N115" i="12"/>
  <c r="M115" i="12"/>
  <c r="L115" i="12"/>
  <c r="K115" i="12"/>
  <c r="J115" i="12"/>
  <c r="I115" i="12"/>
  <c r="H115" i="12"/>
  <c r="G115" i="12"/>
  <c r="F115" i="12"/>
  <c r="E115" i="12"/>
  <c r="D115" i="12"/>
  <c r="C115" i="12"/>
  <c r="B115" i="12"/>
  <c r="A115" i="12"/>
  <c r="U114" i="12"/>
  <c r="T114" i="12"/>
  <c r="S114" i="12"/>
  <c r="R114" i="12"/>
  <c r="Q114" i="12"/>
  <c r="P114" i="12"/>
  <c r="O114" i="12"/>
  <c r="N114" i="12"/>
  <c r="M114" i="12"/>
  <c r="L114" i="12"/>
  <c r="K114" i="12"/>
  <c r="J114" i="12"/>
  <c r="I114" i="12"/>
  <c r="H114" i="12"/>
  <c r="G114" i="12"/>
  <c r="F114" i="12"/>
  <c r="E114" i="12"/>
  <c r="D114" i="12"/>
  <c r="C114" i="12"/>
  <c r="B114" i="12"/>
  <c r="A114" i="12"/>
  <c r="U113" i="12"/>
  <c r="T113" i="12"/>
  <c r="S113" i="12"/>
  <c r="R113" i="12"/>
  <c r="Q113" i="12"/>
  <c r="P113" i="12"/>
  <c r="O113" i="12"/>
  <c r="N113" i="12"/>
  <c r="M113" i="12"/>
  <c r="L113" i="12"/>
  <c r="K113" i="12"/>
  <c r="J113" i="12"/>
  <c r="I113" i="12"/>
  <c r="H113" i="12"/>
  <c r="G113" i="12"/>
  <c r="F113" i="12"/>
  <c r="E113" i="12"/>
  <c r="D113" i="12"/>
  <c r="C113" i="12"/>
  <c r="B113" i="12"/>
  <c r="A113" i="12"/>
  <c r="U112" i="12"/>
  <c r="T112" i="12"/>
  <c r="S112" i="12"/>
  <c r="R112" i="12"/>
  <c r="Q112" i="12"/>
  <c r="P112" i="12"/>
  <c r="O112" i="12"/>
  <c r="N112" i="12"/>
  <c r="M112" i="12"/>
  <c r="L112" i="12"/>
  <c r="K112" i="12"/>
  <c r="J112" i="12"/>
  <c r="I112" i="12"/>
  <c r="H112" i="12"/>
  <c r="G112" i="12"/>
  <c r="F112" i="12"/>
  <c r="E112" i="12"/>
  <c r="D112" i="12"/>
  <c r="C112" i="12"/>
  <c r="B112" i="12"/>
  <c r="A112" i="12"/>
  <c r="U111" i="12"/>
  <c r="T111" i="12"/>
  <c r="S111" i="12"/>
  <c r="R111" i="12"/>
  <c r="Q111" i="12"/>
  <c r="P111" i="12"/>
  <c r="O111" i="12"/>
  <c r="N111" i="12"/>
  <c r="M111" i="12"/>
  <c r="L111" i="12"/>
  <c r="K111" i="12"/>
  <c r="J111" i="12"/>
  <c r="I111" i="12"/>
  <c r="H111" i="12"/>
  <c r="G111" i="12"/>
  <c r="F111" i="12"/>
  <c r="E111" i="12"/>
  <c r="D111" i="12"/>
  <c r="C111" i="12"/>
  <c r="B111" i="12"/>
  <c r="A111" i="12"/>
  <c r="U110" i="12"/>
  <c r="T110" i="12"/>
  <c r="S110" i="12"/>
  <c r="R110" i="12"/>
  <c r="Q110" i="12"/>
  <c r="P110" i="12"/>
  <c r="O110" i="12"/>
  <c r="N110" i="12"/>
  <c r="L110" i="12"/>
  <c r="K110" i="12"/>
  <c r="J110" i="12"/>
  <c r="I110" i="12"/>
  <c r="G110" i="12"/>
  <c r="F110" i="12"/>
  <c r="E110" i="12"/>
  <c r="D110" i="12"/>
  <c r="C110" i="12"/>
  <c r="B110" i="12"/>
  <c r="A110" i="12"/>
  <c r="U109" i="12"/>
  <c r="T109" i="12"/>
  <c r="S109" i="12"/>
  <c r="R109" i="12"/>
  <c r="Q109" i="12"/>
  <c r="P109" i="12"/>
  <c r="O109" i="12"/>
  <c r="N109" i="12"/>
  <c r="M109" i="12"/>
  <c r="L109" i="12"/>
  <c r="K109" i="12"/>
  <c r="J109" i="12"/>
  <c r="I109" i="12"/>
  <c r="G109" i="12"/>
  <c r="F109" i="12"/>
  <c r="E109" i="12"/>
  <c r="D109" i="12"/>
  <c r="C109" i="12"/>
  <c r="B109" i="12"/>
  <c r="A109" i="12"/>
  <c r="U108" i="12"/>
  <c r="T108" i="12"/>
  <c r="S108" i="12"/>
  <c r="R108" i="12"/>
  <c r="Q108" i="12"/>
  <c r="P108" i="12"/>
  <c r="O108" i="12"/>
  <c r="N108" i="12"/>
  <c r="L108" i="12"/>
  <c r="K108" i="12"/>
  <c r="J108" i="12"/>
  <c r="I108" i="12"/>
  <c r="G108" i="12"/>
  <c r="F108" i="12"/>
  <c r="E108" i="12"/>
  <c r="D108" i="12"/>
  <c r="C108" i="12"/>
  <c r="B108" i="12"/>
  <c r="A108" i="12"/>
  <c r="U107" i="12"/>
  <c r="T107" i="12"/>
  <c r="S107" i="12"/>
  <c r="R107" i="12"/>
  <c r="Q107" i="12"/>
  <c r="P107" i="12"/>
  <c r="O107" i="12"/>
  <c r="N107" i="12"/>
  <c r="L107" i="12"/>
  <c r="K107" i="12"/>
  <c r="J107" i="12"/>
  <c r="I107" i="12"/>
  <c r="G107" i="12"/>
  <c r="F107" i="12"/>
  <c r="E107" i="12"/>
  <c r="D107" i="12"/>
  <c r="C107" i="12"/>
  <c r="B107" i="12"/>
  <c r="A107" i="12"/>
  <c r="U106" i="12"/>
  <c r="T106" i="12"/>
  <c r="S106" i="12"/>
  <c r="R106" i="12"/>
  <c r="Q106" i="12"/>
  <c r="P106" i="12"/>
  <c r="O106" i="12"/>
  <c r="N106" i="12"/>
  <c r="M106" i="12"/>
  <c r="L106" i="12"/>
  <c r="K106" i="12"/>
  <c r="J106" i="12"/>
  <c r="I106" i="12"/>
  <c r="G106" i="12"/>
  <c r="F106" i="12"/>
  <c r="E106" i="12"/>
  <c r="D106" i="12"/>
  <c r="C106" i="12"/>
  <c r="B106" i="12"/>
  <c r="A106" i="12"/>
  <c r="U105" i="12"/>
  <c r="T105" i="12"/>
  <c r="S105" i="12"/>
  <c r="R105" i="12"/>
  <c r="Q105" i="12"/>
  <c r="P105" i="12"/>
  <c r="O105" i="12"/>
  <c r="N105" i="12"/>
  <c r="M105" i="12"/>
  <c r="L105" i="12"/>
  <c r="K105" i="12"/>
  <c r="J105" i="12"/>
  <c r="I105" i="12"/>
  <c r="H105" i="12"/>
  <c r="G105" i="12"/>
  <c r="F105" i="12"/>
  <c r="E105" i="12"/>
  <c r="D105" i="12"/>
  <c r="C105" i="12"/>
  <c r="B105" i="12"/>
  <c r="A105" i="12"/>
  <c r="U104" i="12"/>
  <c r="T104" i="12"/>
  <c r="S104" i="12"/>
  <c r="R104" i="12"/>
  <c r="Q104" i="12"/>
  <c r="P104" i="12"/>
  <c r="O104" i="12"/>
  <c r="N104" i="12"/>
  <c r="M104" i="12"/>
  <c r="L104" i="12"/>
  <c r="K104" i="12"/>
  <c r="J104" i="12"/>
  <c r="I104" i="12"/>
  <c r="H104" i="12"/>
  <c r="G104" i="12"/>
  <c r="F104" i="12"/>
  <c r="E104" i="12"/>
  <c r="D104" i="12"/>
  <c r="C104" i="12"/>
  <c r="B104" i="12"/>
  <c r="A104" i="12"/>
  <c r="U103" i="12"/>
  <c r="T103" i="12"/>
  <c r="S103" i="12"/>
  <c r="R103" i="12"/>
  <c r="Q103" i="12"/>
  <c r="P103" i="12"/>
  <c r="O103" i="12"/>
  <c r="N103" i="12"/>
  <c r="M103" i="12"/>
  <c r="L103" i="12"/>
  <c r="K103" i="12"/>
  <c r="J103" i="12"/>
  <c r="I103" i="12"/>
  <c r="H103" i="12"/>
  <c r="G103" i="12"/>
  <c r="F103" i="12"/>
  <c r="E103" i="12"/>
  <c r="D103" i="12"/>
  <c r="C103" i="12"/>
  <c r="B103" i="12"/>
  <c r="A103" i="12"/>
  <c r="U102" i="12"/>
  <c r="T102" i="12"/>
  <c r="S102" i="12"/>
  <c r="R102" i="12"/>
  <c r="Q102" i="12"/>
  <c r="P102" i="12"/>
  <c r="O102" i="12"/>
  <c r="N102" i="12"/>
  <c r="M102" i="12"/>
  <c r="L102" i="12"/>
  <c r="K102" i="12"/>
  <c r="J102" i="12"/>
  <c r="I102" i="12"/>
  <c r="H102" i="12"/>
  <c r="G102" i="12"/>
  <c r="F102" i="12"/>
  <c r="E102" i="12"/>
  <c r="D102" i="12"/>
  <c r="C102" i="12"/>
  <c r="B102" i="12"/>
  <c r="A102" i="12"/>
  <c r="U101" i="12"/>
  <c r="T101" i="12"/>
  <c r="S101" i="12"/>
  <c r="R101" i="12"/>
  <c r="Q101" i="12"/>
  <c r="P101" i="12"/>
  <c r="O101" i="12"/>
  <c r="N101" i="12"/>
  <c r="M101" i="12"/>
  <c r="L101" i="12"/>
  <c r="K101" i="12"/>
  <c r="J101" i="12"/>
  <c r="I101" i="12"/>
  <c r="H101" i="12"/>
  <c r="G101" i="12"/>
  <c r="F101" i="12"/>
  <c r="E101" i="12"/>
  <c r="D101" i="12"/>
  <c r="C101" i="12"/>
  <c r="B101" i="12"/>
  <c r="A101" i="12"/>
  <c r="U100" i="12"/>
  <c r="T100" i="12"/>
  <c r="S100" i="12"/>
  <c r="R100" i="12"/>
  <c r="Q100" i="12"/>
  <c r="P100" i="12"/>
  <c r="O100" i="12"/>
  <c r="N100" i="12"/>
  <c r="L100" i="12"/>
  <c r="K100" i="12"/>
  <c r="J100" i="12"/>
  <c r="I100" i="12"/>
  <c r="G100" i="12"/>
  <c r="F100" i="12"/>
  <c r="E100" i="12"/>
  <c r="D100" i="12"/>
  <c r="C100" i="12"/>
  <c r="B100" i="12"/>
  <c r="A100" i="12"/>
  <c r="U99" i="12"/>
  <c r="T99" i="12"/>
  <c r="S99" i="12"/>
  <c r="R99" i="12"/>
  <c r="Q99" i="12"/>
  <c r="P99" i="12"/>
  <c r="O99" i="12"/>
  <c r="N99" i="12"/>
  <c r="M99" i="12"/>
  <c r="L99" i="12"/>
  <c r="K99" i="12"/>
  <c r="J99" i="12"/>
  <c r="I99" i="12"/>
  <c r="H99" i="12"/>
  <c r="G99" i="12"/>
  <c r="F99" i="12"/>
  <c r="E99" i="12"/>
  <c r="D99" i="12"/>
  <c r="C99" i="12"/>
  <c r="B99" i="12"/>
  <c r="A99" i="12"/>
  <c r="U98" i="12"/>
  <c r="T98" i="12"/>
  <c r="S98" i="12"/>
  <c r="R98" i="12"/>
  <c r="Q98" i="12"/>
  <c r="P98" i="12"/>
  <c r="O98" i="12"/>
  <c r="N98" i="12"/>
  <c r="M98" i="12"/>
  <c r="L98" i="12"/>
  <c r="K98" i="12"/>
  <c r="J98" i="12"/>
  <c r="I98" i="12"/>
  <c r="H98" i="12"/>
  <c r="G98" i="12"/>
  <c r="F98" i="12"/>
  <c r="E98" i="12"/>
  <c r="D98" i="12"/>
  <c r="C98" i="12"/>
  <c r="B98" i="12"/>
  <c r="A98" i="12"/>
  <c r="U97" i="12"/>
  <c r="T97" i="12"/>
  <c r="S97" i="12"/>
  <c r="R97" i="12"/>
  <c r="Q97" i="12"/>
  <c r="P97" i="12"/>
  <c r="O97" i="12"/>
  <c r="N97" i="12"/>
  <c r="M97" i="12"/>
  <c r="L97" i="12"/>
  <c r="K97" i="12"/>
  <c r="J97" i="12"/>
  <c r="I97" i="12"/>
  <c r="H97" i="12"/>
  <c r="G97" i="12"/>
  <c r="F97" i="12"/>
  <c r="E97" i="12"/>
  <c r="D97" i="12"/>
  <c r="C97" i="12"/>
  <c r="B97" i="12"/>
  <c r="A97" i="12"/>
  <c r="U96" i="12"/>
  <c r="T96" i="12"/>
  <c r="S96" i="12"/>
  <c r="R96" i="12"/>
  <c r="Q96" i="12"/>
  <c r="P96" i="12"/>
  <c r="O96" i="12"/>
  <c r="N96" i="12"/>
  <c r="M96" i="12"/>
  <c r="L96" i="12"/>
  <c r="K96" i="12"/>
  <c r="J96" i="12"/>
  <c r="I96" i="12"/>
  <c r="G96" i="12"/>
  <c r="F96" i="12"/>
  <c r="E96" i="12"/>
  <c r="D96" i="12"/>
  <c r="C96" i="12"/>
  <c r="B96" i="12"/>
  <c r="A96" i="12"/>
  <c r="U95" i="12"/>
  <c r="T95" i="12"/>
  <c r="S95" i="12"/>
  <c r="R95" i="12"/>
  <c r="Q95" i="12"/>
  <c r="P95" i="12"/>
  <c r="O95" i="12"/>
  <c r="N95" i="12"/>
  <c r="M95" i="12"/>
  <c r="L95" i="12"/>
  <c r="K95" i="12"/>
  <c r="J95" i="12"/>
  <c r="I95" i="12"/>
  <c r="H95" i="12"/>
  <c r="G95" i="12"/>
  <c r="F95" i="12"/>
  <c r="E95" i="12"/>
  <c r="D95" i="12"/>
  <c r="C95" i="12"/>
  <c r="B95" i="12"/>
  <c r="A95" i="12"/>
  <c r="U94" i="12"/>
  <c r="T94" i="12"/>
  <c r="S94" i="12"/>
  <c r="R94" i="12"/>
  <c r="Q94" i="12"/>
  <c r="P94" i="12"/>
  <c r="O94" i="12"/>
  <c r="N94" i="12"/>
  <c r="M94" i="12"/>
  <c r="L94" i="12"/>
  <c r="K94" i="12"/>
  <c r="J94" i="12"/>
  <c r="I94" i="12"/>
  <c r="H94" i="12"/>
  <c r="G94" i="12"/>
  <c r="F94" i="12"/>
  <c r="E94" i="12"/>
  <c r="D94" i="12"/>
  <c r="C94" i="12"/>
  <c r="B94" i="12"/>
  <c r="A94" i="12"/>
  <c r="U93" i="12"/>
  <c r="T93" i="12"/>
  <c r="S93" i="12"/>
  <c r="R93" i="12"/>
  <c r="Q93" i="12"/>
  <c r="P93" i="12"/>
  <c r="O93" i="12"/>
  <c r="N93" i="12"/>
  <c r="M93" i="12"/>
  <c r="L93" i="12"/>
  <c r="K93" i="12"/>
  <c r="J93" i="12"/>
  <c r="I93" i="12"/>
  <c r="H93" i="12"/>
  <c r="G93" i="12"/>
  <c r="F93" i="12"/>
  <c r="E93" i="12"/>
  <c r="D93" i="12"/>
  <c r="C93" i="12"/>
  <c r="B93" i="12"/>
  <c r="A93" i="12"/>
  <c r="U92" i="12"/>
  <c r="T92" i="12"/>
  <c r="S92" i="12"/>
  <c r="R92" i="12"/>
  <c r="Q92" i="12"/>
  <c r="P92" i="12"/>
  <c r="O92" i="12"/>
  <c r="N92" i="12"/>
  <c r="M92" i="12"/>
  <c r="L92" i="12"/>
  <c r="K92" i="12"/>
  <c r="J92" i="12"/>
  <c r="I92" i="12"/>
  <c r="H92" i="12"/>
  <c r="G92" i="12"/>
  <c r="F92" i="12"/>
  <c r="E92" i="12"/>
  <c r="D92" i="12"/>
  <c r="C92" i="12"/>
  <c r="B92" i="12"/>
  <c r="A92" i="12"/>
  <c r="U91" i="12"/>
  <c r="T91" i="12"/>
  <c r="S91" i="12"/>
  <c r="R91" i="12"/>
  <c r="Q91" i="12"/>
  <c r="P91" i="12"/>
  <c r="O91" i="12"/>
  <c r="N91" i="12"/>
  <c r="L91" i="12"/>
  <c r="K91" i="12"/>
  <c r="J91" i="12"/>
  <c r="I91" i="12"/>
  <c r="G91" i="12"/>
  <c r="F91" i="12"/>
  <c r="E91" i="12"/>
  <c r="D91" i="12"/>
  <c r="C91" i="12"/>
  <c r="B91" i="12"/>
  <c r="A91" i="12"/>
  <c r="U90" i="12"/>
  <c r="T90" i="12"/>
  <c r="S90" i="12"/>
  <c r="R90" i="12"/>
  <c r="Q90" i="12"/>
  <c r="P90" i="12"/>
  <c r="O90" i="12"/>
  <c r="N90" i="12"/>
  <c r="M90" i="12"/>
  <c r="L90" i="12"/>
  <c r="K90" i="12"/>
  <c r="J90" i="12"/>
  <c r="I90" i="12"/>
  <c r="H90" i="12"/>
  <c r="G90" i="12"/>
  <c r="F90" i="12"/>
  <c r="E90" i="12"/>
  <c r="D90" i="12"/>
  <c r="C90" i="12"/>
  <c r="B90" i="12"/>
  <c r="A90" i="12"/>
  <c r="U89" i="12"/>
  <c r="T89" i="12"/>
  <c r="S89" i="12"/>
  <c r="R89" i="12"/>
  <c r="Q89" i="12"/>
  <c r="P89" i="12"/>
  <c r="O89" i="12"/>
  <c r="N89" i="12"/>
  <c r="M89" i="12"/>
  <c r="L89" i="12"/>
  <c r="K89" i="12"/>
  <c r="J89" i="12"/>
  <c r="I89" i="12"/>
  <c r="H89" i="12"/>
  <c r="G89" i="12"/>
  <c r="F89" i="12"/>
  <c r="E89" i="12"/>
  <c r="D89" i="12"/>
  <c r="C89" i="12"/>
  <c r="B89" i="12"/>
  <c r="A89" i="12"/>
  <c r="U88" i="12"/>
  <c r="T88" i="12"/>
  <c r="S88" i="12"/>
  <c r="R88" i="12"/>
  <c r="Q88" i="12"/>
  <c r="P88" i="12"/>
  <c r="O88" i="12"/>
  <c r="N88" i="12"/>
  <c r="M88" i="12"/>
  <c r="L88" i="12"/>
  <c r="K88" i="12"/>
  <c r="J88" i="12"/>
  <c r="I88" i="12"/>
  <c r="H88" i="12"/>
  <c r="G88" i="12"/>
  <c r="F88" i="12"/>
  <c r="E88" i="12"/>
  <c r="D88" i="12"/>
  <c r="C88" i="12"/>
  <c r="B88" i="12"/>
  <c r="A88" i="12"/>
  <c r="U87" i="12"/>
  <c r="T87" i="12"/>
  <c r="S87" i="12"/>
  <c r="R87" i="12"/>
  <c r="Q87" i="12"/>
  <c r="P87" i="12"/>
  <c r="O87" i="12"/>
  <c r="N87" i="12"/>
  <c r="M87" i="12"/>
  <c r="L87" i="12"/>
  <c r="K87" i="12"/>
  <c r="J87" i="12"/>
  <c r="I87" i="12"/>
  <c r="H87" i="12"/>
  <c r="G87" i="12"/>
  <c r="F87" i="12"/>
  <c r="E87" i="12"/>
  <c r="D87" i="12"/>
  <c r="C87" i="12"/>
  <c r="B87" i="12"/>
  <c r="A87" i="12"/>
  <c r="U86" i="12"/>
  <c r="T86" i="12"/>
  <c r="S86" i="12"/>
  <c r="R86" i="12"/>
  <c r="Q86" i="12"/>
  <c r="P86" i="12"/>
  <c r="O86" i="12"/>
  <c r="N86" i="12"/>
  <c r="M86" i="12"/>
  <c r="L86" i="12"/>
  <c r="K86" i="12"/>
  <c r="J86" i="12"/>
  <c r="I86" i="12"/>
  <c r="H86" i="12"/>
  <c r="G86" i="12"/>
  <c r="F86" i="12"/>
  <c r="E86" i="12"/>
  <c r="D86" i="12"/>
  <c r="C86" i="12"/>
  <c r="B86" i="12"/>
  <c r="A86" i="12"/>
  <c r="U85" i="12"/>
  <c r="T85" i="12"/>
  <c r="S85" i="12"/>
  <c r="R85" i="12"/>
  <c r="Q85" i="12"/>
  <c r="P85" i="12"/>
  <c r="O85" i="12"/>
  <c r="N85" i="12"/>
  <c r="L85" i="12"/>
  <c r="K85" i="12"/>
  <c r="J85" i="12"/>
  <c r="I85" i="12"/>
  <c r="G85" i="12"/>
  <c r="F85" i="12"/>
  <c r="E85" i="12"/>
  <c r="D85" i="12"/>
  <c r="C85" i="12"/>
  <c r="B85" i="12"/>
  <c r="A85" i="12"/>
  <c r="U84" i="12"/>
  <c r="T84" i="12"/>
  <c r="S84" i="12"/>
  <c r="R84" i="12"/>
  <c r="Q84" i="12"/>
  <c r="P84" i="12"/>
  <c r="O84" i="12"/>
  <c r="N84" i="12"/>
  <c r="M84" i="12"/>
  <c r="L84" i="12"/>
  <c r="K84" i="12"/>
  <c r="J84" i="12"/>
  <c r="I84" i="12"/>
  <c r="H84" i="12"/>
  <c r="G84" i="12"/>
  <c r="F84" i="12"/>
  <c r="E84" i="12"/>
  <c r="D84" i="12"/>
  <c r="C84" i="12"/>
  <c r="B84" i="12"/>
  <c r="A84" i="12"/>
  <c r="U83" i="12"/>
  <c r="T83" i="12"/>
  <c r="S83" i="12"/>
  <c r="R83" i="12"/>
  <c r="Q83" i="12"/>
  <c r="P83" i="12"/>
  <c r="O83" i="12"/>
  <c r="N83" i="12"/>
  <c r="M83" i="12"/>
  <c r="L83" i="12"/>
  <c r="K83" i="12"/>
  <c r="J83" i="12"/>
  <c r="I83" i="12"/>
  <c r="H83" i="12"/>
  <c r="G83" i="12"/>
  <c r="F83" i="12"/>
  <c r="E83" i="12"/>
  <c r="D83" i="12"/>
  <c r="C83" i="12"/>
  <c r="B83" i="12"/>
  <c r="A83" i="12"/>
  <c r="U82" i="12"/>
  <c r="T82" i="12"/>
  <c r="S82" i="12"/>
  <c r="R82" i="12"/>
  <c r="Q82" i="12"/>
  <c r="P82" i="12"/>
  <c r="O82" i="12"/>
  <c r="N82" i="12"/>
  <c r="M82" i="12"/>
  <c r="L82" i="12"/>
  <c r="K82" i="12"/>
  <c r="J82" i="12"/>
  <c r="I82" i="12"/>
  <c r="H82" i="12"/>
  <c r="G82" i="12"/>
  <c r="F82" i="12"/>
  <c r="E82" i="12"/>
  <c r="D82" i="12"/>
  <c r="C82" i="12"/>
  <c r="B82" i="12"/>
  <c r="A82" i="12"/>
  <c r="U81" i="12"/>
  <c r="T81" i="12"/>
  <c r="S81" i="12"/>
  <c r="R81" i="12"/>
  <c r="Q81" i="12"/>
  <c r="P81" i="12"/>
  <c r="O81" i="12"/>
  <c r="N81" i="12"/>
  <c r="M81" i="12"/>
  <c r="L81" i="12"/>
  <c r="K81" i="12"/>
  <c r="J81" i="12"/>
  <c r="I81" i="12"/>
  <c r="H81" i="12"/>
  <c r="G81" i="12"/>
  <c r="F81" i="12"/>
  <c r="E81" i="12"/>
  <c r="D81" i="12"/>
  <c r="C81" i="12"/>
  <c r="B81" i="12"/>
  <c r="A81" i="12"/>
  <c r="U80" i="12"/>
  <c r="T80" i="12"/>
  <c r="S80" i="12"/>
  <c r="R80" i="12"/>
  <c r="Q80" i="12"/>
  <c r="P80" i="12"/>
  <c r="O80" i="12"/>
  <c r="N80" i="12"/>
  <c r="M80" i="12"/>
  <c r="L80" i="12"/>
  <c r="K80" i="12"/>
  <c r="J80" i="12"/>
  <c r="I80" i="12"/>
  <c r="H80" i="12"/>
  <c r="G80" i="12"/>
  <c r="F80" i="12"/>
  <c r="E80" i="12"/>
  <c r="D80" i="12"/>
  <c r="C80" i="12"/>
  <c r="B80" i="12"/>
  <c r="A80" i="12"/>
  <c r="U79" i="12"/>
  <c r="T79" i="12"/>
  <c r="S79" i="12"/>
  <c r="R79" i="12"/>
  <c r="Q79" i="12"/>
  <c r="P79" i="12"/>
  <c r="O79" i="12"/>
  <c r="N79" i="12"/>
  <c r="M79" i="12"/>
  <c r="L79" i="12"/>
  <c r="K79" i="12"/>
  <c r="J79" i="12"/>
  <c r="I79" i="12"/>
  <c r="H79" i="12"/>
  <c r="G79" i="12"/>
  <c r="F79" i="12"/>
  <c r="E79" i="12"/>
  <c r="D79" i="12"/>
  <c r="C79" i="12"/>
  <c r="B79" i="12"/>
  <c r="A79" i="12"/>
  <c r="U78" i="12"/>
  <c r="T78" i="12"/>
  <c r="S78" i="12"/>
  <c r="R78" i="12"/>
  <c r="Q78" i="12"/>
  <c r="P78" i="12"/>
  <c r="O78" i="12"/>
  <c r="N78" i="12"/>
  <c r="M78" i="12"/>
  <c r="L78" i="12"/>
  <c r="K78" i="12"/>
  <c r="J78" i="12"/>
  <c r="I78" i="12"/>
  <c r="H78" i="12"/>
  <c r="G78" i="12"/>
  <c r="F78" i="12"/>
  <c r="E78" i="12"/>
  <c r="D78" i="12"/>
  <c r="C78" i="12"/>
  <c r="B78" i="12"/>
  <c r="A78" i="12"/>
  <c r="U77" i="12"/>
  <c r="T77" i="12"/>
  <c r="S77" i="12"/>
  <c r="R77" i="12"/>
  <c r="Q77" i="12"/>
  <c r="P77" i="12"/>
  <c r="O77" i="12"/>
  <c r="N77" i="12"/>
  <c r="M77" i="12"/>
  <c r="L77" i="12"/>
  <c r="K77" i="12"/>
  <c r="J77" i="12"/>
  <c r="I77" i="12"/>
  <c r="H77" i="12"/>
  <c r="G77" i="12"/>
  <c r="F77" i="12"/>
  <c r="E77" i="12"/>
  <c r="D77" i="12"/>
  <c r="C77" i="12"/>
  <c r="B77" i="12"/>
  <c r="A77" i="12"/>
  <c r="U76" i="12"/>
  <c r="T76" i="12"/>
  <c r="S76" i="12"/>
  <c r="R76" i="12"/>
  <c r="Q76" i="12"/>
  <c r="P76" i="12"/>
  <c r="O76" i="12"/>
  <c r="N76" i="12"/>
  <c r="M76" i="12"/>
  <c r="L76" i="12"/>
  <c r="K76" i="12"/>
  <c r="J76" i="12"/>
  <c r="I76" i="12"/>
  <c r="H76" i="12"/>
  <c r="G76" i="12"/>
  <c r="F76" i="12"/>
  <c r="E76" i="12"/>
  <c r="D76" i="12"/>
  <c r="C76" i="12"/>
  <c r="B76" i="12"/>
  <c r="A76" i="12"/>
  <c r="U75" i="12"/>
  <c r="T75" i="12"/>
  <c r="S75" i="12"/>
  <c r="R75" i="12"/>
  <c r="Q75" i="12"/>
  <c r="P75" i="12"/>
  <c r="O75" i="12"/>
  <c r="N75" i="12"/>
  <c r="M75" i="12"/>
  <c r="L75" i="12"/>
  <c r="K75" i="12"/>
  <c r="J75" i="12"/>
  <c r="I75" i="12"/>
  <c r="H75" i="12"/>
  <c r="G75" i="12"/>
  <c r="F75" i="12"/>
  <c r="E75" i="12"/>
  <c r="D75" i="12"/>
  <c r="C75" i="12"/>
  <c r="B75" i="12"/>
  <c r="A75" i="12"/>
  <c r="U74" i="12"/>
  <c r="T74" i="12"/>
  <c r="S74" i="12"/>
  <c r="R74" i="12"/>
  <c r="Q74" i="12"/>
  <c r="P74" i="12"/>
  <c r="O74" i="12"/>
  <c r="N74" i="12"/>
  <c r="M74" i="12"/>
  <c r="L74" i="12"/>
  <c r="K74" i="12"/>
  <c r="J74" i="12"/>
  <c r="I74" i="12"/>
  <c r="H74" i="12"/>
  <c r="G74" i="12"/>
  <c r="F74" i="12"/>
  <c r="E74" i="12"/>
  <c r="D74" i="12"/>
  <c r="C74" i="12"/>
  <c r="B74" i="12"/>
  <c r="A74" i="12"/>
  <c r="U73" i="12"/>
  <c r="T73" i="12"/>
  <c r="S73" i="12"/>
  <c r="R73" i="12"/>
  <c r="Q73" i="12"/>
  <c r="P73" i="12"/>
  <c r="O73" i="12"/>
  <c r="N73" i="12"/>
  <c r="M73" i="12"/>
  <c r="L73" i="12"/>
  <c r="K73" i="12"/>
  <c r="J73" i="12"/>
  <c r="I73" i="12"/>
  <c r="H73" i="12"/>
  <c r="G73" i="12"/>
  <c r="F73" i="12"/>
  <c r="E73" i="12"/>
  <c r="D73" i="12"/>
  <c r="C73" i="12"/>
  <c r="B73" i="12"/>
  <c r="A73" i="12"/>
  <c r="U72" i="12"/>
  <c r="T72" i="12"/>
  <c r="S72" i="12"/>
  <c r="R72" i="12"/>
  <c r="Q72" i="12"/>
  <c r="P72" i="12"/>
  <c r="O72" i="12"/>
  <c r="N72" i="12"/>
  <c r="M72" i="12"/>
  <c r="L72" i="12"/>
  <c r="K72" i="12"/>
  <c r="J72" i="12"/>
  <c r="I72" i="12"/>
  <c r="H72" i="12"/>
  <c r="G72" i="12"/>
  <c r="F72" i="12"/>
  <c r="E72" i="12"/>
  <c r="D72" i="12"/>
  <c r="C72" i="12"/>
  <c r="B72" i="12"/>
  <c r="A72" i="12"/>
  <c r="U71" i="12"/>
  <c r="T71" i="12"/>
  <c r="S71" i="12"/>
  <c r="R71" i="12"/>
  <c r="Q71" i="12"/>
  <c r="P71" i="12"/>
  <c r="O71" i="12"/>
  <c r="N71" i="12"/>
  <c r="M71" i="12"/>
  <c r="L71" i="12"/>
  <c r="K71" i="12"/>
  <c r="J71" i="12"/>
  <c r="I71" i="12"/>
  <c r="H71" i="12"/>
  <c r="G71" i="12"/>
  <c r="F71" i="12"/>
  <c r="E71" i="12"/>
  <c r="D71" i="12"/>
  <c r="C71" i="12"/>
  <c r="B71" i="12"/>
  <c r="A71" i="12"/>
  <c r="U70" i="12"/>
  <c r="T70" i="12"/>
  <c r="S70" i="12"/>
  <c r="R70" i="12"/>
  <c r="Q70" i="12"/>
  <c r="P70" i="12"/>
  <c r="O70" i="12"/>
  <c r="N70" i="12"/>
  <c r="M70" i="12"/>
  <c r="L70" i="12"/>
  <c r="K70" i="12"/>
  <c r="J70" i="12"/>
  <c r="I70" i="12"/>
  <c r="H70" i="12"/>
  <c r="G70" i="12"/>
  <c r="F70" i="12"/>
  <c r="E70" i="12"/>
  <c r="D70" i="12"/>
  <c r="C70" i="12"/>
  <c r="B70" i="12"/>
  <c r="A70" i="12"/>
  <c r="U69" i="12"/>
  <c r="T69" i="12"/>
  <c r="S69" i="12"/>
  <c r="R69" i="12"/>
  <c r="Q69" i="12"/>
  <c r="P69" i="12"/>
  <c r="O69" i="12"/>
  <c r="N69" i="12"/>
  <c r="M69" i="12"/>
  <c r="L69" i="12"/>
  <c r="K69" i="12"/>
  <c r="J69" i="12"/>
  <c r="I69" i="12"/>
  <c r="H69" i="12"/>
  <c r="G69" i="12"/>
  <c r="F69" i="12"/>
  <c r="E69" i="12"/>
  <c r="D69" i="12"/>
  <c r="C69" i="12"/>
  <c r="B69" i="12"/>
  <c r="A69" i="12"/>
  <c r="U68" i="12"/>
  <c r="T68" i="12"/>
  <c r="S68" i="12"/>
  <c r="R68" i="12"/>
  <c r="Q68" i="12"/>
  <c r="P68" i="12"/>
  <c r="O68" i="12"/>
  <c r="N68" i="12"/>
  <c r="M68" i="12"/>
  <c r="L68" i="12"/>
  <c r="K68" i="12"/>
  <c r="J68" i="12"/>
  <c r="I68" i="12"/>
  <c r="H68" i="12"/>
  <c r="G68" i="12"/>
  <c r="F68" i="12"/>
  <c r="E68" i="12"/>
  <c r="D68" i="12"/>
  <c r="C68" i="12"/>
  <c r="B68" i="12"/>
  <c r="A68" i="12"/>
  <c r="U67" i="12"/>
  <c r="T67" i="12"/>
  <c r="S67" i="12"/>
  <c r="R67" i="12"/>
  <c r="Q67" i="12"/>
  <c r="P67" i="12"/>
  <c r="O67" i="12"/>
  <c r="N67" i="12"/>
  <c r="L67" i="12"/>
  <c r="K67" i="12"/>
  <c r="J67" i="12"/>
  <c r="I67" i="12"/>
  <c r="G67" i="12"/>
  <c r="F67" i="12"/>
  <c r="E67" i="12"/>
  <c r="D67" i="12"/>
  <c r="C67" i="12"/>
  <c r="B67" i="12"/>
  <c r="A67" i="12"/>
  <c r="U66" i="12"/>
  <c r="T66" i="12"/>
  <c r="S66" i="12"/>
  <c r="R66" i="12"/>
  <c r="Q66" i="12"/>
  <c r="P66" i="12"/>
  <c r="O66" i="12"/>
  <c r="N66" i="12"/>
  <c r="M66" i="12"/>
  <c r="L66" i="12"/>
  <c r="K66" i="12"/>
  <c r="J66" i="12"/>
  <c r="I66" i="12"/>
  <c r="H66" i="12"/>
  <c r="G66" i="12"/>
  <c r="F66" i="12"/>
  <c r="E66" i="12"/>
  <c r="D66" i="12"/>
  <c r="C66" i="12"/>
  <c r="B66" i="12"/>
  <c r="A66" i="12"/>
  <c r="U65" i="12"/>
  <c r="T65" i="12"/>
  <c r="S65" i="12"/>
  <c r="R65" i="12"/>
  <c r="Q65" i="12"/>
  <c r="P65" i="12"/>
  <c r="O65" i="12"/>
  <c r="N65" i="12"/>
  <c r="M65" i="12"/>
  <c r="L65" i="12"/>
  <c r="J65" i="12"/>
  <c r="H65" i="12"/>
  <c r="G65" i="12"/>
  <c r="F65" i="12"/>
  <c r="E65" i="12"/>
  <c r="D65" i="12"/>
  <c r="C65" i="12"/>
  <c r="B65" i="12"/>
  <c r="A65" i="12"/>
  <c r="U64" i="12"/>
  <c r="T64" i="12"/>
  <c r="S64" i="12"/>
  <c r="R64" i="12"/>
  <c r="Q64" i="12"/>
  <c r="P64" i="12"/>
  <c r="O64" i="12"/>
  <c r="N64" i="12"/>
  <c r="M64" i="12"/>
  <c r="L64" i="12"/>
  <c r="K64" i="12"/>
  <c r="J64" i="12"/>
  <c r="I64" i="12"/>
  <c r="H64" i="12"/>
  <c r="G64" i="12"/>
  <c r="F64" i="12"/>
  <c r="E64" i="12"/>
  <c r="D64" i="12"/>
  <c r="C64" i="12"/>
  <c r="B64" i="12"/>
  <c r="A64" i="12"/>
  <c r="U63" i="12"/>
  <c r="T63" i="12"/>
  <c r="S63" i="12"/>
  <c r="R63" i="12"/>
  <c r="Q63" i="12"/>
  <c r="P63" i="12"/>
  <c r="O63" i="12"/>
  <c r="N63" i="12"/>
  <c r="M63" i="12"/>
  <c r="L63" i="12"/>
  <c r="K63" i="12"/>
  <c r="J63" i="12"/>
  <c r="I63" i="12"/>
  <c r="H63" i="12"/>
  <c r="G63" i="12"/>
  <c r="F63" i="12"/>
  <c r="E63" i="12"/>
  <c r="D63" i="12"/>
  <c r="C63" i="12"/>
  <c r="B63" i="12"/>
  <c r="A63" i="12"/>
  <c r="U62" i="12"/>
  <c r="T62" i="12"/>
  <c r="S62" i="12"/>
  <c r="R62" i="12"/>
  <c r="Q62" i="12"/>
  <c r="P62" i="12"/>
  <c r="O62" i="12"/>
  <c r="N62" i="12"/>
  <c r="M62" i="12"/>
  <c r="L62" i="12"/>
  <c r="K62" i="12"/>
  <c r="J62" i="12"/>
  <c r="I62" i="12"/>
  <c r="H62" i="12"/>
  <c r="G62" i="12"/>
  <c r="F62" i="12"/>
  <c r="E62" i="12"/>
  <c r="D62" i="12"/>
  <c r="C62" i="12"/>
  <c r="B62" i="12"/>
  <c r="A62" i="12"/>
  <c r="U61" i="12"/>
  <c r="T61" i="12"/>
  <c r="S61" i="12"/>
  <c r="R61" i="12"/>
  <c r="Q61" i="12"/>
  <c r="P61" i="12"/>
  <c r="O61" i="12"/>
  <c r="N61" i="12"/>
  <c r="L61" i="12"/>
  <c r="K61" i="12"/>
  <c r="J61" i="12"/>
  <c r="I61" i="12"/>
  <c r="G61" i="12"/>
  <c r="F61" i="12"/>
  <c r="E61" i="12"/>
  <c r="D61" i="12"/>
  <c r="C61" i="12"/>
  <c r="B61" i="12"/>
  <c r="A61" i="12"/>
  <c r="U60" i="12"/>
  <c r="T60" i="12"/>
  <c r="S60" i="12"/>
  <c r="R60" i="12"/>
  <c r="Q60" i="12"/>
  <c r="P60" i="12"/>
  <c r="O60" i="12"/>
  <c r="N60" i="12"/>
  <c r="M60" i="12"/>
  <c r="L60" i="12"/>
  <c r="K60" i="12"/>
  <c r="J60" i="12"/>
  <c r="I60" i="12"/>
  <c r="H60" i="12"/>
  <c r="G60" i="12"/>
  <c r="F60" i="12"/>
  <c r="E60" i="12"/>
  <c r="D60" i="12"/>
  <c r="C60" i="12"/>
  <c r="B60" i="12"/>
  <c r="A60" i="12"/>
  <c r="U59" i="12"/>
  <c r="T59" i="12"/>
  <c r="S59" i="12"/>
  <c r="R59" i="12"/>
  <c r="Q59" i="12"/>
  <c r="P59" i="12"/>
  <c r="O59" i="12"/>
  <c r="N59" i="12"/>
  <c r="M59" i="12"/>
  <c r="L59" i="12"/>
  <c r="K59" i="12"/>
  <c r="J59" i="12"/>
  <c r="I59" i="12"/>
  <c r="H59" i="12"/>
  <c r="G59" i="12"/>
  <c r="F59" i="12"/>
  <c r="E59" i="12"/>
  <c r="D59" i="12"/>
  <c r="C59" i="12"/>
  <c r="B59" i="12"/>
  <c r="A59" i="12"/>
  <c r="U58" i="12"/>
  <c r="T58" i="12"/>
  <c r="S58" i="12"/>
  <c r="R58" i="12"/>
  <c r="Q58" i="12"/>
  <c r="P58" i="12"/>
  <c r="O58" i="12"/>
  <c r="N58" i="12"/>
  <c r="M58" i="12"/>
  <c r="L58" i="12"/>
  <c r="K58" i="12"/>
  <c r="J58" i="12"/>
  <c r="I58" i="12"/>
  <c r="H58" i="12"/>
  <c r="G58" i="12"/>
  <c r="F58" i="12"/>
  <c r="E58" i="12"/>
  <c r="D58" i="12"/>
  <c r="C58" i="12"/>
  <c r="B58" i="12"/>
  <c r="A58" i="12"/>
  <c r="U57" i="12"/>
  <c r="T57" i="12"/>
  <c r="S57" i="12"/>
  <c r="R57" i="12"/>
  <c r="Q57" i="12"/>
  <c r="P57" i="12"/>
  <c r="O57" i="12"/>
  <c r="N57" i="12"/>
  <c r="M57" i="12"/>
  <c r="L57" i="12"/>
  <c r="K57" i="12"/>
  <c r="J57" i="12"/>
  <c r="I57" i="12"/>
  <c r="H57" i="12"/>
  <c r="G57" i="12"/>
  <c r="F57" i="12"/>
  <c r="E57" i="12"/>
  <c r="D57" i="12"/>
  <c r="C57" i="12"/>
  <c r="B57" i="12"/>
  <c r="A57" i="12"/>
  <c r="U56" i="12"/>
  <c r="T56" i="12"/>
  <c r="S56" i="12"/>
  <c r="R56" i="12"/>
  <c r="Q56" i="12"/>
  <c r="P56" i="12"/>
  <c r="O56" i="12"/>
  <c r="N56" i="12"/>
  <c r="M56" i="12"/>
  <c r="L56" i="12"/>
  <c r="K56" i="12"/>
  <c r="J56" i="12"/>
  <c r="I56" i="12"/>
  <c r="H56" i="12"/>
  <c r="G56" i="12"/>
  <c r="F56" i="12"/>
  <c r="E56" i="12"/>
  <c r="D56" i="12"/>
  <c r="C56" i="12"/>
  <c r="B56" i="12"/>
  <c r="A56" i="12"/>
  <c r="U55" i="12"/>
  <c r="T55" i="12"/>
  <c r="S55" i="12"/>
  <c r="R55" i="12"/>
  <c r="Q55" i="12"/>
  <c r="P55" i="12"/>
  <c r="O55" i="12"/>
  <c r="N55" i="12"/>
  <c r="L55" i="12"/>
  <c r="K55" i="12"/>
  <c r="J55" i="12"/>
  <c r="I55" i="12"/>
  <c r="G55" i="12"/>
  <c r="F55" i="12"/>
  <c r="E55" i="12"/>
  <c r="D55" i="12"/>
  <c r="C55" i="12"/>
  <c r="B55" i="12"/>
  <c r="A55" i="12"/>
  <c r="U54" i="12"/>
  <c r="T54" i="12"/>
  <c r="S54" i="12"/>
  <c r="R54" i="12"/>
  <c r="Q54" i="12"/>
  <c r="P54" i="12"/>
  <c r="O54" i="12"/>
  <c r="N54" i="12"/>
  <c r="M54" i="12"/>
  <c r="L54" i="12"/>
  <c r="K54" i="12"/>
  <c r="J54" i="12"/>
  <c r="I54" i="12"/>
  <c r="H54" i="12"/>
  <c r="G54" i="12"/>
  <c r="F54" i="12"/>
  <c r="E54" i="12"/>
  <c r="D54" i="12"/>
  <c r="C54" i="12"/>
  <c r="B54" i="12"/>
  <c r="A54" i="12"/>
  <c r="U53" i="12"/>
  <c r="T53" i="12"/>
  <c r="S53" i="12"/>
  <c r="R53" i="12"/>
  <c r="Q53" i="12"/>
  <c r="P53" i="12"/>
  <c r="O53" i="12"/>
  <c r="N53" i="12"/>
  <c r="M53" i="12"/>
  <c r="K53" i="12"/>
  <c r="J53" i="12"/>
  <c r="I53" i="12"/>
  <c r="G53" i="12"/>
  <c r="F53" i="12"/>
  <c r="E53" i="12"/>
  <c r="D53" i="12"/>
  <c r="C53" i="12"/>
  <c r="B53" i="12"/>
  <c r="A53" i="12"/>
  <c r="U52" i="12"/>
  <c r="T52" i="12"/>
  <c r="S52" i="12"/>
  <c r="R52" i="12"/>
  <c r="Q52" i="12"/>
  <c r="P52" i="12"/>
  <c r="O52" i="12"/>
  <c r="N52" i="12"/>
  <c r="L52" i="12"/>
  <c r="K52" i="12"/>
  <c r="J52" i="12"/>
  <c r="I52" i="12"/>
  <c r="G52" i="12"/>
  <c r="F52" i="12"/>
  <c r="E52" i="12"/>
  <c r="D52" i="12"/>
  <c r="C52" i="12"/>
  <c r="B52" i="12"/>
  <c r="A52" i="12"/>
  <c r="U51" i="12"/>
  <c r="T51" i="12"/>
  <c r="S51" i="12"/>
  <c r="R51" i="12"/>
  <c r="Q51" i="12"/>
  <c r="P51" i="12"/>
  <c r="O51" i="12"/>
  <c r="N51" i="12"/>
  <c r="M51" i="12"/>
  <c r="L51" i="12"/>
  <c r="K51" i="12"/>
  <c r="J51" i="12"/>
  <c r="I51" i="12"/>
  <c r="H51" i="12"/>
  <c r="G51" i="12"/>
  <c r="F51" i="12"/>
  <c r="E51" i="12"/>
  <c r="D51" i="12"/>
  <c r="C51" i="12"/>
  <c r="B51" i="12"/>
  <c r="A51" i="12"/>
  <c r="U50" i="12"/>
  <c r="T50" i="12"/>
  <c r="S50" i="12"/>
  <c r="R50" i="12"/>
  <c r="Q50" i="12"/>
  <c r="P50" i="12"/>
  <c r="O50" i="12"/>
  <c r="N50" i="12"/>
  <c r="M50" i="12"/>
  <c r="L50" i="12"/>
  <c r="K50" i="12"/>
  <c r="J50" i="12"/>
  <c r="I50" i="12"/>
  <c r="H50" i="12"/>
  <c r="G50" i="12"/>
  <c r="F50" i="12"/>
  <c r="E50" i="12"/>
  <c r="D50" i="12"/>
  <c r="C50" i="12"/>
  <c r="B50" i="12"/>
  <c r="A50" i="12"/>
  <c r="U49" i="12"/>
  <c r="T49" i="12"/>
  <c r="S49" i="12"/>
  <c r="R49" i="12"/>
  <c r="Q49" i="12"/>
  <c r="P49" i="12"/>
  <c r="O49" i="12"/>
  <c r="N49" i="12"/>
  <c r="M49" i="12"/>
  <c r="L49" i="12"/>
  <c r="K49" i="12"/>
  <c r="J49" i="12"/>
  <c r="I49" i="12"/>
  <c r="H49" i="12"/>
  <c r="G49" i="12"/>
  <c r="F49" i="12"/>
  <c r="E49" i="12"/>
  <c r="D49" i="12"/>
  <c r="C49" i="12"/>
  <c r="B49" i="12"/>
  <c r="A49" i="12"/>
  <c r="U48" i="12"/>
  <c r="T48" i="12"/>
  <c r="S48" i="12"/>
  <c r="R48" i="12"/>
  <c r="Q48" i="12"/>
  <c r="P48" i="12"/>
  <c r="O48" i="12"/>
  <c r="N48" i="12"/>
  <c r="M48" i="12"/>
  <c r="L48" i="12"/>
  <c r="K48" i="12"/>
  <c r="J48" i="12"/>
  <c r="I48" i="12"/>
  <c r="H48" i="12"/>
  <c r="G48" i="12"/>
  <c r="F48" i="12"/>
  <c r="E48" i="12"/>
  <c r="D48" i="12"/>
  <c r="C48" i="12"/>
  <c r="B48" i="12"/>
  <c r="A48" i="12"/>
  <c r="U47" i="12"/>
  <c r="T47" i="12"/>
  <c r="S47" i="12"/>
  <c r="R47" i="12"/>
  <c r="Q47" i="12"/>
  <c r="P47" i="12"/>
  <c r="O47" i="12"/>
  <c r="N47" i="12"/>
  <c r="M47" i="12"/>
  <c r="L47" i="12"/>
  <c r="K47" i="12"/>
  <c r="J47" i="12"/>
  <c r="I47" i="12"/>
  <c r="H47" i="12"/>
  <c r="G47" i="12"/>
  <c r="F47" i="12"/>
  <c r="E47" i="12"/>
  <c r="D47" i="12"/>
  <c r="C47" i="12"/>
  <c r="B47" i="12"/>
  <c r="A47" i="12"/>
  <c r="U46" i="12"/>
  <c r="T46" i="12"/>
  <c r="S46" i="12"/>
  <c r="R46" i="12"/>
  <c r="Q46" i="12"/>
  <c r="P46" i="12"/>
  <c r="O46" i="12"/>
  <c r="N46" i="12"/>
  <c r="M46" i="12"/>
  <c r="L46" i="12"/>
  <c r="K46" i="12"/>
  <c r="J46" i="12"/>
  <c r="I46" i="12"/>
  <c r="H46" i="12"/>
  <c r="G46" i="12"/>
  <c r="F46" i="12"/>
  <c r="E46" i="12"/>
  <c r="D46" i="12"/>
  <c r="C46" i="12"/>
  <c r="B46" i="12"/>
  <c r="A46" i="12"/>
  <c r="U45" i="12"/>
  <c r="T45" i="12"/>
  <c r="S45" i="12"/>
  <c r="R45" i="12"/>
  <c r="Q45" i="12"/>
  <c r="P45" i="12"/>
  <c r="O45" i="12"/>
  <c r="N45" i="12"/>
  <c r="M45" i="12"/>
  <c r="L45" i="12"/>
  <c r="K45" i="12"/>
  <c r="J45" i="12"/>
  <c r="I45" i="12"/>
  <c r="H45" i="12"/>
  <c r="G45" i="12"/>
  <c r="F45" i="12"/>
  <c r="E45" i="12"/>
  <c r="D45" i="12"/>
  <c r="C45" i="12"/>
  <c r="B45" i="12"/>
  <c r="A45" i="12"/>
  <c r="U44" i="12"/>
  <c r="T44" i="12"/>
  <c r="S44" i="12"/>
  <c r="R44" i="12"/>
  <c r="Q44" i="12"/>
  <c r="P44" i="12"/>
  <c r="O44" i="12"/>
  <c r="N44" i="12"/>
  <c r="M44" i="12"/>
  <c r="L44" i="12"/>
  <c r="K44" i="12"/>
  <c r="J44" i="12"/>
  <c r="I44" i="12"/>
  <c r="H44" i="12"/>
  <c r="G44" i="12"/>
  <c r="F44" i="12"/>
  <c r="E44" i="12"/>
  <c r="D44" i="12"/>
  <c r="C44" i="12"/>
  <c r="B44" i="12"/>
  <c r="A44" i="12"/>
  <c r="U43" i="12"/>
  <c r="T43" i="12"/>
  <c r="S43" i="12"/>
  <c r="R43" i="12"/>
  <c r="Q43" i="12"/>
  <c r="P43" i="12"/>
  <c r="O43" i="12"/>
  <c r="N43" i="12"/>
  <c r="M43" i="12"/>
  <c r="L43" i="12"/>
  <c r="K43" i="12"/>
  <c r="J43" i="12"/>
  <c r="I43" i="12"/>
  <c r="H43" i="12"/>
  <c r="G43" i="12"/>
  <c r="F43" i="12"/>
  <c r="E43" i="12"/>
  <c r="D43" i="12"/>
  <c r="C43" i="12"/>
  <c r="B43" i="12"/>
  <c r="A43" i="12"/>
  <c r="U42" i="12"/>
  <c r="T42" i="12"/>
  <c r="S42" i="12"/>
  <c r="R42" i="12"/>
  <c r="Q42" i="12"/>
  <c r="P42" i="12"/>
  <c r="O42" i="12"/>
  <c r="N42" i="12"/>
  <c r="M42" i="12"/>
  <c r="L42" i="12"/>
  <c r="K42" i="12"/>
  <c r="J42" i="12"/>
  <c r="I42" i="12"/>
  <c r="H42" i="12"/>
  <c r="G42" i="12"/>
  <c r="F42" i="12"/>
  <c r="E42" i="12"/>
  <c r="D42" i="12"/>
  <c r="C42" i="12"/>
  <c r="B42" i="12"/>
  <c r="A42" i="12"/>
  <c r="U41" i="12"/>
  <c r="T41" i="12"/>
  <c r="S41" i="12"/>
  <c r="R41" i="12"/>
  <c r="Q41" i="12"/>
  <c r="P41" i="12"/>
  <c r="O41" i="12"/>
  <c r="N41" i="12"/>
  <c r="M41" i="12"/>
  <c r="L41" i="12"/>
  <c r="K41" i="12"/>
  <c r="J41" i="12"/>
  <c r="I41" i="12"/>
  <c r="H41" i="12"/>
  <c r="G41" i="12"/>
  <c r="F41" i="12"/>
  <c r="E41" i="12"/>
  <c r="D41" i="12"/>
  <c r="C41" i="12"/>
  <c r="B41" i="12"/>
  <c r="A41" i="12"/>
  <c r="U40" i="12"/>
  <c r="T40" i="12"/>
  <c r="S40" i="12"/>
  <c r="R40" i="12"/>
  <c r="Q40" i="12"/>
  <c r="P40" i="12"/>
  <c r="O40" i="12"/>
  <c r="N40" i="12"/>
  <c r="M40" i="12"/>
  <c r="L40" i="12"/>
  <c r="K40" i="12"/>
  <c r="J40" i="12"/>
  <c r="I40" i="12"/>
  <c r="H40" i="12"/>
  <c r="G40" i="12"/>
  <c r="F40" i="12"/>
  <c r="E40" i="12"/>
  <c r="D40" i="12"/>
  <c r="C40" i="12"/>
  <c r="B40" i="12"/>
  <c r="A40" i="12"/>
  <c r="U39" i="12"/>
  <c r="T39" i="12"/>
  <c r="S39" i="12"/>
  <c r="R39" i="12"/>
  <c r="Q39" i="12"/>
  <c r="P39" i="12"/>
  <c r="O39" i="12"/>
  <c r="N39" i="12"/>
  <c r="M39" i="12"/>
  <c r="L39" i="12"/>
  <c r="K39" i="12"/>
  <c r="J39" i="12"/>
  <c r="I39" i="12"/>
  <c r="H39" i="12"/>
  <c r="G39" i="12"/>
  <c r="F39" i="12"/>
  <c r="E39" i="12"/>
  <c r="D39" i="12"/>
  <c r="C39" i="12"/>
  <c r="B39" i="12"/>
  <c r="A39" i="12"/>
  <c r="U38" i="12"/>
  <c r="T38" i="12"/>
  <c r="S38" i="12"/>
  <c r="R38" i="12"/>
  <c r="Q38" i="12"/>
  <c r="P38" i="12"/>
  <c r="O38" i="12"/>
  <c r="N38" i="12"/>
  <c r="M38" i="12"/>
  <c r="L38" i="12"/>
  <c r="K38" i="12"/>
  <c r="J38" i="12"/>
  <c r="I38" i="12"/>
  <c r="H38" i="12"/>
  <c r="G38" i="12"/>
  <c r="F38" i="12"/>
  <c r="E38" i="12"/>
  <c r="D38" i="12"/>
  <c r="C38" i="12"/>
  <c r="B38" i="12"/>
  <c r="A38" i="12"/>
  <c r="U37" i="12"/>
  <c r="T37" i="12"/>
  <c r="S37" i="12"/>
  <c r="R37" i="12"/>
  <c r="Q37" i="12"/>
  <c r="P37" i="12"/>
  <c r="O37" i="12"/>
  <c r="N37" i="12"/>
  <c r="M37" i="12"/>
  <c r="L37" i="12"/>
  <c r="K37" i="12"/>
  <c r="J37" i="12"/>
  <c r="I37" i="12"/>
  <c r="H37" i="12"/>
  <c r="G37" i="12"/>
  <c r="F37" i="12"/>
  <c r="E37" i="12"/>
  <c r="D37" i="12"/>
  <c r="C37" i="12"/>
  <c r="B37" i="12"/>
  <c r="A37" i="12"/>
  <c r="U36" i="12"/>
  <c r="T36" i="12"/>
  <c r="S36" i="12"/>
  <c r="R36" i="12"/>
  <c r="Q36" i="12"/>
  <c r="P36" i="12"/>
  <c r="O36" i="12"/>
  <c r="N36" i="12"/>
  <c r="M36" i="12"/>
  <c r="L36" i="12"/>
  <c r="K36" i="12"/>
  <c r="G36" i="12"/>
  <c r="F36" i="12"/>
  <c r="E36" i="12"/>
  <c r="D36" i="12"/>
  <c r="C36" i="12"/>
  <c r="B36" i="12"/>
  <c r="A36" i="12"/>
  <c r="U35" i="12"/>
  <c r="T35" i="12"/>
  <c r="S35" i="12"/>
  <c r="R35" i="12"/>
  <c r="Q35" i="12"/>
  <c r="P35" i="12"/>
  <c r="O35" i="12"/>
  <c r="N35" i="12"/>
  <c r="M35" i="12"/>
  <c r="L35" i="12"/>
  <c r="K35" i="12"/>
  <c r="J35" i="12"/>
  <c r="I35" i="12"/>
  <c r="H35" i="12"/>
  <c r="G35" i="12"/>
  <c r="F35" i="12"/>
  <c r="E35" i="12"/>
  <c r="D35" i="12"/>
  <c r="C35" i="12"/>
  <c r="B35" i="12"/>
  <c r="A35" i="12"/>
  <c r="U34" i="12"/>
  <c r="T34" i="12"/>
  <c r="S34" i="12"/>
  <c r="R34" i="12"/>
  <c r="Q34" i="12"/>
  <c r="P34" i="12"/>
  <c r="O34" i="12"/>
  <c r="N34" i="12"/>
  <c r="L34" i="12"/>
  <c r="K34" i="12"/>
  <c r="J34" i="12"/>
  <c r="I34" i="12"/>
  <c r="G34" i="12"/>
  <c r="F34" i="12"/>
  <c r="E34" i="12"/>
  <c r="D34" i="12"/>
  <c r="C34" i="12"/>
  <c r="B34" i="12"/>
  <c r="A34" i="12"/>
  <c r="U33" i="12"/>
  <c r="T33" i="12"/>
  <c r="S33" i="12"/>
  <c r="R33" i="12"/>
  <c r="Q33" i="12"/>
  <c r="P33" i="12"/>
  <c r="O33" i="12"/>
  <c r="N33" i="12"/>
  <c r="M33" i="12"/>
  <c r="L33" i="12"/>
  <c r="K33" i="12"/>
  <c r="J33" i="12"/>
  <c r="I33" i="12"/>
  <c r="H33" i="12"/>
  <c r="G33" i="12"/>
  <c r="F33" i="12"/>
  <c r="E33" i="12"/>
  <c r="D33" i="12"/>
  <c r="C33" i="12"/>
  <c r="B33" i="12"/>
  <c r="A33" i="12"/>
  <c r="U32" i="12"/>
  <c r="T32" i="12"/>
  <c r="S32" i="12"/>
  <c r="R32" i="12"/>
  <c r="Q32" i="12"/>
  <c r="P32" i="12"/>
  <c r="O32" i="12"/>
  <c r="N32" i="12"/>
  <c r="M32" i="12"/>
  <c r="L32" i="12"/>
  <c r="K32" i="12"/>
  <c r="J32" i="12"/>
  <c r="I32" i="12"/>
  <c r="H32" i="12"/>
  <c r="G32" i="12"/>
  <c r="F32" i="12"/>
  <c r="E32" i="12"/>
  <c r="D32" i="12"/>
  <c r="C32" i="12"/>
  <c r="B32" i="12"/>
  <c r="A32" i="12"/>
  <c r="U31" i="12"/>
  <c r="T31" i="12"/>
  <c r="S31" i="12"/>
  <c r="R31" i="12"/>
  <c r="Q31" i="12"/>
  <c r="P31" i="12"/>
  <c r="O31" i="12"/>
  <c r="N31" i="12"/>
  <c r="M31" i="12"/>
  <c r="L31" i="12"/>
  <c r="K31" i="12"/>
  <c r="J31" i="12"/>
  <c r="I31" i="12"/>
  <c r="H31" i="12"/>
  <c r="G31" i="12"/>
  <c r="F31" i="12"/>
  <c r="E31" i="12"/>
  <c r="D31" i="12"/>
  <c r="C31" i="12"/>
  <c r="B31" i="12"/>
  <c r="A31" i="12"/>
  <c r="U30" i="12"/>
  <c r="T30" i="12"/>
  <c r="S30" i="12"/>
  <c r="R30" i="12"/>
  <c r="Q30" i="12"/>
  <c r="P30" i="12"/>
  <c r="O30" i="12"/>
  <c r="N30" i="12"/>
  <c r="L30" i="12"/>
  <c r="K30" i="12"/>
  <c r="J30" i="12"/>
  <c r="I30" i="12"/>
  <c r="G30" i="12"/>
  <c r="F30" i="12"/>
  <c r="E30" i="12"/>
  <c r="D30" i="12"/>
  <c r="C30" i="12"/>
  <c r="B30" i="12"/>
  <c r="A30" i="12"/>
  <c r="U29" i="12"/>
  <c r="T29" i="12"/>
  <c r="S29" i="12"/>
  <c r="R29" i="12"/>
  <c r="Q29" i="12"/>
  <c r="P29" i="12"/>
  <c r="O29" i="12"/>
  <c r="N29" i="12"/>
  <c r="M29" i="12"/>
  <c r="K29" i="12"/>
  <c r="J29" i="12"/>
  <c r="I29" i="12"/>
  <c r="G29" i="12"/>
  <c r="F29" i="12"/>
  <c r="E29" i="12"/>
  <c r="D29" i="12"/>
  <c r="C29" i="12"/>
  <c r="B29" i="12"/>
  <c r="A29" i="12"/>
  <c r="U28" i="12"/>
  <c r="T28" i="12"/>
  <c r="S28" i="12"/>
  <c r="R28" i="12"/>
  <c r="Q28" i="12"/>
  <c r="P28" i="12"/>
  <c r="O28" i="12"/>
  <c r="N28" i="12"/>
  <c r="M28" i="12"/>
  <c r="L28" i="12"/>
  <c r="K28" i="12"/>
  <c r="J28" i="12"/>
  <c r="G28" i="12"/>
  <c r="F28" i="12"/>
  <c r="E28" i="12"/>
  <c r="D28" i="12"/>
  <c r="C28" i="12"/>
  <c r="B28" i="12"/>
  <c r="A28" i="12"/>
  <c r="U27" i="12"/>
  <c r="T27" i="12"/>
  <c r="S27" i="12"/>
  <c r="R27" i="12"/>
  <c r="Q27" i="12"/>
  <c r="P27" i="12"/>
  <c r="O27" i="12"/>
  <c r="N27" i="12"/>
  <c r="M27" i="12"/>
  <c r="L27" i="12"/>
  <c r="K27" i="12"/>
  <c r="J27" i="12"/>
  <c r="I27" i="12"/>
  <c r="H27" i="12"/>
  <c r="G27" i="12"/>
  <c r="F27" i="12"/>
  <c r="E27" i="12"/>
  <c r="D27" i="12"/>
  <c r="C27" i="12"/>
  <c r="B27" i="12"/>
  <c r="A27" i="12"/>
  <c r="U26" i="12"/>
  <c r="T26" i="12"/>
  <c r="S26" i="12"/>
  <c r="R26" i="12"/>
  <c r="Q26" i="12"/>
  <c r="P26" i="12"/>
  <c r="O26" i="12"/>
  <c r="N26" i="12"/>
  <c r="M26" i="12"/>
  <c r="L26" i="12"/>
  <c r="K26" i="12"/>
  <c r="J26" i="12"/>
  <c r="I26" i="12"/>
  <c r="H26" i="12"/>
  <c r="G26" i="12"/>
  <c r="F26" i="12"/>
  <c r="E26" i="12"/>
  <c r="D26" i="12"/>
  <c r="C26" i="12"/>
  <c r="B26" i="12"/>
  <c r="A26" i="12"/>
  <c r="U25" i="12"/>
  <c r="T25" i="12"/>
  <c r="S25" i="12"/>
  <c r="R25" i="12"/>
  <c r="Q25" i="12"/>
  <c r="P25" i="12"/>
  <c r="O25" i="12"/>
  <c r="N25" i="12"/>
  <c r="M25" i="12"/>
  <c r="L25" i="12"/>
  <c r="K25" i="12"/>
  <c r="J25" i="12"/>
  <c r="I25" i="12"/>
  <c r="H25" i="12"/>
  <c r="G25" i="12"/>
  <c r="F25" i="12"/>
  <c r="E25" i="12"/>
  <c r="D25" i="12"/>
  <c r="C25" i="12"/>
  <c r="B25" i="12"/>
  <c r="A25" i="12"/>
  <c r="U24" i="12"/>
  <c r="T24" i="12"/>
  <c r="S24" i="12"/>
  <c r="R24" i="12"/>
  <c r="Q24" i="12"/>
  <c r="P24" i="12"/>
  <c r="O24" i="12"/>
  <c r="N24" i="12"/>
  <c r="M24" i="12"/>
  <c r="L24" i="12"/>
  <c r="K24" i="12"/>
  <c r="J24" i="12"/>
  <c r="I24" i="12"/>
  <c r="H24" i="12"/>
  <c r="G24" i="12"/>
  <c r="F24" i="12"/>
  <c r="E24" i="12"/>
  <c r="D24" i="12"/>
  <c r="C24" i="12"/>
  <c r="B24" i="12"/>
  <c r="A24" i="12"/>
  <c r="U23" i="12"/>
  <c r="T23" i="12"/>
  <c r="S23" i="12"/>
  <c r="R23" i="12"/>
  <c r="Q23" i="12"/>
  <c r="P23" i="12"/>
  <c r="O23" i="12"/>
  <c r="N23" i="12"/>
  <c r="M23" i="12"/>
  <c r="L23" i="12"/>
  <c r="K23" i="12"/>
  <c r="J23" i="12"/>
  <c r="I23" i="12"/>
  <c r="H23" i="12"/>
  <c r="G23" i="12"/>
  <c r="F23" i="12"/>
  <c r="E23" i="12"/>
  <c r="D23" i="12"/>
  <c r="C23" i="12"/>
  <c r="B23" i="12"/>
  <c r="A23" i="12"/>
  <c r="U22" i="12"/>
  <c r="T22" i="12"/>
  <c r="S22" i="12"/>
  <c r="R22" i="12"/>
  <c r="Q22" i="12"/>
  <c r="P22" i="12"/>
  <c r="O22" i="12"/>
  <c r="N22" i="12"/>
  <c r="M22" i="12"/>
  <c r="L22" i="12"/>
  <c r="K22" i="12"/>
  <c r="J22" i="12"/>
  <c r="I22" i="12"/>
  <c r="H22" i="12"/>
  <c r="G22" i="12"/>
  <c r="F22" i="12"/>
  <c r="E22" i="12"/>
  <c r="D22" i="12"/>
  <c r="C22" i="12"/>
  <c r="B22" i="12"/>
  <c r="A22" i="12"/>
  <c r="U21" i="12"/>
  <c r="T21" i="12"/>
  <c r="S21" i="12"/>
  <c r="R21" i="12"/>
  <c r="Q21" i="12"/>
  <c r="P21" i="12"/>
  <c r="O21" i="12"/>
  <c r="N21" i="12"/>
  <c r="M21" i="12"/>
  <c r="L21" i="12"/>
  <c r="K21" i="12"/>
  <c r="J21" i="12"/>
  <c r="I21" i="12"/>
  <c r="H21" i="12"/>
  <c r="G21" i="12"/>
  <c r="F21" i="12"/>
  <c r="E21" i="12"/>
  <c r="D21" i="12"/>
  <c r="C21" i="12"/>
  <c r="B21" i="12"/>
  <c r="A21" i="12"/>
  <c r="U20" i="12"/>
  <c r="T20" i="12"/>
  <c r="S20" i="12"/>
  <c r="R20" i="12"/>
  <c r="Q20" i="12"/>
  <c r="P20" i="12"/>
  <c r="O20" i="12"/>
  <c r="N20" i="12"/>
  <c r="M20" i="12"/>
  <c r="L20" i="12"/>
  <c r="K20" i="12"/>
  <c r="J20" i="12"/>
  <c r="I20" i="12"/>
  <c r="H20" i="12"/>
  <c r="G20" i="12"/>
  <c r="F20" i="12"/>
  <c r="E20" i="12"/>
  <c r="D20" i="12"/>
  <c r="C20" i="12"/>
  <c r="B20" i="12"/>
  <c r="A20" i="12"/>
  <c r="U19" i="12"/>
  <c r="T19" i="12"/>
  <c r="S19" i="12"/>
  <c r="R19" i="12"/>
  <c r="Q19" i="12"/>
  <c r="P19" i="12"/>
  <c r="O19" i="12"/>
  <c r="N19" i="12"/>
  <c r="M19" i="12"/>
  <c r="L19" i="12"/>
  <c r="K19" i="12"/>
  <c r="J19" i="12"/>
  <c r="I19" i="12"/>
  <c r="H19" i="12"/>
  <c r="G19" i="12"/>
  <c r="F19" i="12"/>
  <c r="E19" i="12"/>
  <c r="D19" i="12"/>
  <c r="C19" i="12"/>
  <c r="B19" i="12"/>
  <c r="A19" i="12"/>
  <c r="U18" i="12"/>
  <c r="T18" i="12"/>
  <c r="S18" i="12"/>
  <c r="R18" i="12"/>
  <c r="Q18" i="12"/>
  <c r="P18" i="12"/>
  <c r="O18" i="12"/>
  <c r="N18" i="12"/>
  <c r="M18" i="12"/>
  <c r="L18" i="12"/>
  <c r="K18" i="12"/>
  <c r="J18" i="12"/>
  <c r="I18" i="12"/>
  <c r="H18" i="12"/>
  <c r="G18" i="12"/>
  <c r="F18" i="12"/>
  <c r="E18" i="12"/>
  <c r="D18" i="12"/>
  <c r="C18" i="12"/>
  <c r="B18" i="12"/>
  <c r="A18" i="12"/>
  <c r="U17" i="12"/>
  <c r="T17" i="12"/>
  <c r="S17" i="12"/>
  <c r="R17" i="12"/>
  <c r="Q17" i="12"/>
  <c r="P17" i="12"/>
  <c r="O17" i="12"/>
  <c r="N17" i="12"/>
  <c r="M17" i="12"/>
  <c r="L17" i="12"/>
  <c r="K17" i="12"/>
  <c r="J17" i="12"/>
  <c r="I17" i="12"/>
  <c r="H17" i="12"/>
  <c r="G17" i="12"/>
  <c r="F17" i="12"/>
  <c r="E17" i="12"/>
  <c r="D17" i="12"/>
  <c r="C17" i="12"/>
  <c r="B17" i="12"/>
  <c r="A17" i="12"/>
  <c r="U16" i="12"/>
  <c r="T16" i="12"/>
  <c r="S16" i="12"/>
  <c r="R16" i="12"/>
  <c r="Q16" i="12"/>
  <c r="P16" i="12"/>
  <c r="O16" i="12"/>
  <c r="N16" i="12"/>
  <c r="M16" i="12"/>
  <c r="L16" i="12"/>
  <c r="K16" i="12"/>
  <c r="J16" i="12"/>
  <c r="I16" i="12"/>
  <c r="H16" i="12"/>
  <c r="G16" i="12"/>
  <c r="F16" i="12"/>
  <c r="E16" i="12"/>
  <c r="D16" i="12"/>
  <c r="C16" i="12"/>
  <c r="B16" i="12"/>
  <c r="A16" i="12"/>
  <c r="U15" i="12"/>
  <c r="T15" i="12"/>
  <c r="S15" i="12"/>
  <c r="R15" i="12"/>
  <c r="Q15" i="12"/>
  <c r="P15" i="12"/>
  <c r="O15" i="12"/>
  <c r="N15" i="12"/>
  <c r="M15" i="12"/>
  <c r="L15" i="12"/>
  <c r="K15" i="12"/>
  <c r="J15" i="12"/>
  <c r="I15" i="12"/>
  <c r="H15" i="12"/>
  <c r="G15" i="12"/>
  <c r="F15" i="12"/>
  <c r="E15" i="12"/>
  <c r="D15" i="12"/>
  <c r="C15" i="12"/>
  <c r="B15" i="12"/>
  <c r="A15" i="12"/>
  <c r="U14" i="12"/>
  <c r="T14" i="12"/>
  <c r="S14" i="12"/>
  <c r="R14" i="12"/>
  <c r="Q14" i="12"/>
  <c r="P14" i="12"/>
  <c r="O14" i="12"/>
  <c r="N14" i="12"/>
  <c r="M14" i="12"/>
  <c r="L14" i="12"/>
  <c r="K14" i="12"/>
  <c r="J14" i="12"/>
  <c r="I14" i="12"/>
  <c r="H14" i="12"/>
  <c r="G14" i="12"/>
  <c r="F14" i="12"/>
  <c r="E14" i="12"/>
  <c r="D14" i="12"/>
  <c r="C14" i="12"/>
  <c r="B14" i="12"/>
  <c r="A14" i="12"/>
  <c r="U13" i="12"/>
  <c r="T13" i="12"/>
  <c r="S13" i="12"/>
  <c r="R13" i="12"/>
  <c r="Q13" i="12"/>
  <c r="P13" i="12"/>
  <c r="O13" i="12"/>
  <c r="N13" i="12"/>
  <c r="M13" i="12"/>
  <c r="L13" i="12"/>
  <c r="K13" i="12"/>
  <c r="J13" i="12"/>
  <c r="I13" i="12"/>
  <c r="G13" i="12"/>
  <c r="F13" i="12"/>
  <c r="E13" i="12"/>
  <c r="D13" i="12"/>
  <c r="C13" i="12"/>
  <c r="B13" i="12"/>
  <c r="A13" i="12"/>
  <c r="U12" i="12"/>
  <c r="T12" i="12"/>
  <c r="S12" i="12"/>
  <c r="R12" i="12"/>
  <c r="Q12" i="12"/>
  <c r="P12" i="12"/>
  <c r="O12" i="12"/>
  <c r="N12" i="12"/>
  <c r="M12" i="12"/>
  <c r="L12" i="12"/>
  <c r="K12" i="12"/>
  <c r="J12" i="12"/>
  <c r="I12" i="12"/>
  <c r="H12" i="12"/>
  <c r="G12" i="12"/>
  <c r="F12" i="12"/>
  <c r="E12" i="12"/>
  <c r="D12" i="12"/>
  <c r="C12" i="12"/>
  <c r="B12" i="12"/>
  <c r="A12" i="12"/>
  <c r="U11" i="12"/>
  <c r="T11" i="12"/>
  <c r="S11" i="12"/>
  <c r="R11" i="12"/>
  <c r="Q11" i="12"/>
  <c r="P11" i="12"/>
  <c r="O11" i="12"/>
  <c r="N11" i="12"/>
  <c r="L11" i="12"/>
  <c r="K11" i="12"/>
  <c r="J11" i="12"/>
  <c r="I11" i="12"/>
  <c r="G11" i="12"/>
  <c r="F11" i="12"/>
  <c r="E11" i="12"/>
  <c r="D11" i="12"/>
  <c r="C11" i="12"/>
  <c r="B11" i="12"/>
  <c r="A11" i="12"/>
  <c r="U10" i="12"/>
  <c r="T10" i="12"/>
  <c r="S10" i="12"/>
  <c r="R10" i="12"/>
  <c r="Q10" i="12"/>
  <c r="P10" i="12"/>
  <c r="O10" i="12"/>
  <c r="N10" i="12"/>
  <c r="M10" i="12"/>
  <c r="L10" i="12"/>
  <c r="K10" i="12"/>
  <c r="J10" i="12"/>
  <c r="I10" i="12"/>
  <c r="H10" i="12"/>
  <c r="G10" i="12"/>
  <c r="F10" i="12"/>
  <c r="E10" i="12"/>
  <c r="D10" i="12"/>
  <c r="C10" i="12"/>
  <c r="B10" i="12"/>
  <c r="A10" i="12"/>
  <c r="U9" i="12"/>
  <c r="T9" i="12"/>
  <c r="S9" i="12"/>
  <c r="R9" i="12"/>
  <c r="Q9" i="12"/>
  <c r="P9" i="12"/>
  <c r="O9" i="12"/>
  <c r="N9" i="12"/>
  <c r="M9" i="12"/>
  <c r="L9" i="12"/>
  <c r="K9" i="12"/>
  <c r="J9" i="12"/>
  <c r="I9" i="12"/>
  <c r="H9" i="12"/>
  <c r="G9" i="12"/>
  <c r="F9" i="12"/>
  <c r="E9" i="12"/>
  <c r="D9" i="12"/>
  <c r="C9" i="12"/>
  <c r="B9" i="12"/>
  <c r="A9" i="12"/>
  <c r="U8" i="12"/>
  <c r="T8" i="12"/>
  <c r="S8" i="12"/>
  <c r="R8" i="12"/>
  <c r="Q8" i="12"/>
  <c r="P8" i="12"/>
  <c r="O8" i="12"/>
  <c r="N8" i="12"/>
  <c r="M8" i="12"/>
  <c r="L8" i="12"/>
  <c r="K8" i="12"/>
  <c r="J8" i="12"/>
  <c r="I8" i="12"/>
  <c r="H8" i="12"/>
  <c r="G8" i="12"/>
  <c r="F8" i="12"/>
  <c r="E8" i="12"/>
  <c r="D8" i="12"/>
  <c r="C8" i="12"/>
  <c r="B8" i="12"/>
  <c r="A8" i="12"/>
  <c r="U7" i="12"/>
  <c r="T7" i="12"/>
  <c r="S7" i="12"/>
  <c r="R7" i="12"/>
  <c r="Q7" i="12"/>
  <c r="P7" i="12"/>
  <c r="O7" i="12"/>
  <c r="N7" i="12"/>
  <c r="M7" i="12"/>
  <c r="L7" i="12"/>
  <c r="K7" i="12"/>
  <c r="J7" i="12"/>
  <c r="I7" i="12"/>
  <c r="H7" i="12"/>
  <c r="G7" i="12"/>
  <c r="F7" i="12"/>
  <c r="E7" i="12"/>
  <c r="D7" i="12"/>
  <c r="C7" i="12"/>
  <c r="B7" i="12"/>
  <c r="A7" i="12"/>
  <c r="U6" i="12"/>
  <c r="T6" i="12"/>
  <c r="S6" i="12"/>
  <c r="R6" i="12"/>
  <c r="Q6" i="12"/>
  <c r="P6" i="12"/>
  <c r="O6" i="12"/>
  <c r="N6" i="12"/>
  <c r="M6" i="12"/>
  <c r="L6" i="12"/>
  <c r="K6" i="12"/>
  <c r="J6" i="12"/>
  <c r="I6" i="12"/>
  <c r="H6" i="12"/>
  <c r="G6" i="12"/>
  <c r="F6" i="12"/>
  <c r="E6" i="12"/>
  <c r="D6" i="12"/>
  <c r="C6" i="12"/>
  <c r="B6" i="12"/>
  <c r="A6" i="12"/>
  <c r="U5" i="12"/>
  <c r="T5" i="12"/>
  <c r="S5" i="12"/>
  <c r="R5" i="12"/>
  <c r="Q5" i="12"/>
  <c r="P5" i="12"/>
  <c r="O5" i="12"/>
  <c r="N5" i="12"/>
  <c r="M5" i="12"/>
  <c r="L5" i="12"/>
  <c r="K5" i="12"/>
  <c r="J5" i="12"/>
  <c r="I5" i="12"/>
  <c r="H5" i="12"/>
  <c r="G5" i="12"/>
  <c r="F5" i="12"/>
  <c r="E5" i="12"/>
  <c r="D5" i="12"/>
  <c r="C5" i="12"/>
  <c r="B5" i="12"/>
  <c r="A5" i="12"/>
  <c r="U4" i="12"/>
  <c r="T4" i="12"/>
  <c r="S4" i="12"/>
  <c r="R4" i="12"/>
  <c r="Q4" i="12"/>
  <c r="P4" i="12"/>
  <c r="O4" i="12"/>
  <c r="N4" i="12"/>
  <c r="M4" i="12"/>
  <c r="L4" i="12"/>
  <c r="K4" i="12"/>
  <c r="J4" i="12"/>
  <c r="I4" i="12"/>
  <c r="H4" i="12"/>
  <c r="G4" i="12"/>
  <c r="F4" i="12"/>
  <c r="E4" i="12"/>
  <c r="D4" i="12"/>
  <c r="C4" i="12"/>
  <c r="B4" i="12"/>
  <c r="A4" i="12"/>
  <c r="U3" i="12"/>
  <c r="T3" i="12"/>
  <c r="S3" i="12"/>
  <c r="R3" i="12"/>
  <c r="Q3" i="12"/>
  <c r="P3" i="12"/>
  <c r="O3" i="12"/>
  <c r="N3" i="12"/>
  <c r="M3" i="12"/>
  <c r="L3" i="12"/>
  <c r="K3" i="12"/>
  <c r="J3" i="12"/>
  <c r="I3" i="12"/>
  <c r="H3" i="12"/>
  <c r="G3" i="12"/>
  <c r="F3" i="12"/>
  <c r="E3" i="12"/>
  <c r="D3" i="12"/>
  <c r="C3" i="12"/>
  <c r="B3" i="12"/>
  <c r="A3" i="12"/>
  <c r="U2" i="12"/>
  <c r="T2" i="12"/>
  <c r="S2" i="12"/>
  <c r="R2" i="12"/>
  <c r="Q2" i="12"/>
  <c r="P2" i="12"/>
  <c r="O2" i="12"/>
  <c r="N2" i="12"/>
  <c r="M2" i="12"/>
  <c r="L2" i="12"/>
  <c r="K2" i="12"/>
  <c r="J2" i="12"/>
  <c r="I2" i="12"/>
  <c r="H2" i="12"/>
  <c r="G2" i="12"/>
  <c r="F2" i="12"/>
  <c r="E2" i="12"/>
  <c r="D2" i="12"/>
  <c r="C2" i="12"/>
  <c r="B2" i="12"/>
  <c r="A2" i="12"/>
  <c r="U276" i="11"/>
  <c r="T276" i="11"/>
  <c r="S276" i="11"/>
  <c r="R276" i="11"/>
  <c r="Q276" i="11"/>
  <c r="P276" i="11"/>
  <c r="O276" i="11"/>
  <c r="N276" i="11"/>
  <c r="M276" i="11"/>
  <c r="L276" i="11"/>
  <c r="K276" i="11"/>
  <c r="J276" i="11"/>
  <c r="I276" i="11"/>
  <c r="H276" i="11"/>
  <c r="G276" i="11"/>
  <c r="F276" i="11"/>
  <c r="E276" i="11"/>
  <c r="D276" i="11"/>
  <c r="C276" i="11"/>
  <c r="B276" i="11"/>
  <c r="A276" i="11"/>
  <c r="U275" i="11"/>
  <c r="T275" i="11"/>
  <c r="S275" i="11"/>
  <c r="R275" i="11"/>
  <c r="Q275" i="11"/>
  <c r="P275" i="11"/>
  <c r="O275" i="11"/>
  <c r="N275" i="11"/>
  <c r="M275" i="11"/>
  <c r="L275" i="11"/>
  <c r="K275" i="11"/>
  <c r="J275" i="11"/>
  <c r="I275" i="11"/>
  <c r="H275" i="11"/>
  <c r="G275" i="11"/>
  <c r="F275" i="11"/>
  <c r="E275" i="11"/>
  <c r="D275" i="11"/>
  <c r="C275" i="11"/>
  <c r="B275" i="11"/>
  <c r="A275" i="11"/>
  <c r="U274" i="11"/>
  <c r="T274" i="11"/>
  <c r="S274" i="11"/>
  <c r="R274" i="11"/>
  <c r="Q274" i="11"/>
  <c r="P274" i="11"/>
  <c r="O274" i="11"/>
  <c r="N274" i="11"/>
  <c r="M274" i="11"/>
  <c r="L274" i="11"/>
  <c r="K274" i="11"/>
  <c r="J274" i="11"/>
  <c r="I274" i="11"/>
  <c r="H274" i="11"/>
  <c r="G274" i="11"/>
  <c r="F274" i="11"/>
  <c r="E274" i="11"/>
  <c r="D274" i="11"/>
  <c r="C274" i="11"/>
  <c r="B274" i="11"/>
  <c r="A274" i="11"/>
  <c r="U273" i="11"/>
  <c r="T273" i="11"/>
  <c r="S273" i="11"/>
  <c r="R273" i="11"/>
  <c r="Q273" i="11"/>
  <c r="P273" i="11"/>
  <c r="O273" i="11"/>
  <c r="N273" i="11"/>
  <c r="M273" i="11"/>
  <c r="L273" i="11"/>
  <c r="K273" i="11"/>
  <c r="J273" i="11"/>
  <c r="I273" i="11"/>
  <c r="H273" i="11"/>
  <c r="G273" i="11"/>
  <c r="F273" i="11"/>
  <c r="E273" i="11"/>
  <c r="D273" i="11"/>
  <c r="C273" i="11"/>
  <c r="B273" i="11"/>
  <c r="A273" i="11"/>
  <c r="U272" i="11"/>
  <c r="T272" i="11"/>
  <c r="S272" i="11"/>
  <c r="R272" i="11"/>
  <c r="Q272" i="11"/>
  <c r="P272" i="11"/>
  <c r="O272" i="11"/>
  <c r="N272" i="11"/>
  <c r="M272" i="11"/>
  <c r="L272" i="11"/>
  <c r="K272" i="11"/>
  <c r="J272" i="11"/>
  <c r="I272" i="11"/>
  <c r="H272" i="11"/>
  <c r="G272" i="11"/>
  <c r="F272" i="11"/>
  <c r="E272" i="11"/>
  <c r="D272" i="11"/>
  <c r="C272" i="11"/>
  <c r="B272" i="11"/>
  <c r="A272" i="11"/>
  <c r="U271" i="11"/>
  <c r="T271" i="11"/>
  <c r="S271" i="11"/>
  <c r="R271" i="11"/>
  <c r="Q271" i="11"/>
  <c r="P271" i="11"/>
  <c r="O271" i="11"/>
  <c r="N271" i="11"/>
  <c r="L271" i="11"/>
  <c r="K271" i="11"/>
  <c r="J271" i="11"/>
  <c r="I271" i="11"/>
  <c r="H271" i="11"/>
  <c r="G271" i="11"/>
  <c r="F271" i="11"/>
  <c r="E271" i="11"/>
  <c r="D271" i="11"/>
  <c r="C271" i="11"/>
  <c r="B271" i="11"/>
  <c r="A271" i="11"/>
  <c r="U270" i="11"/>
  <c r="T270" i="11"/>
  <c r="S270" i="11"/>
  <c r="R270" i="11"/>
  <c r="Q270" i="11"/>
  <c r="P270" i="11"/>
  <c r="O270" i="11"/>
  <c r="L270" i="11"/>
  <c r="K270" i="11"/>
  <c r="J270" i="11"/>
  <c r="I270" i="11"/>
  <c r="H270" i="11"/>
  <c r="G270" i="11"/>
  <c r="F270" i="11"/>
  <c r="E270" i="11"/>
  <c r="D270" i="11"/>
  <c r="C270" i="11"/>
  <c r="B270" i="11"/>
  <c r="A270" i="11"/>
  <c r="U269" i="11"/>
  <c r="T269" i="11"/>
  <c r="S269" i="11"/>
  <c r="R269" i="11"/>
  <c r="Q269" i="11"/>
  <c r="P269" i="11"/>
  <c r="O269" i="11"/>
  <c r="L269" i="11"/>
  <c r="K269" i="11"/>
  <c r="J269" i="11"/>
  <c r="I269" i="11"/>
  <c r="H269" i="11"/>
  <c r="G269" i="11"/>
  <c r="F269" i="11"/>
  <c r="E269" i="11"/>
  <c r="D269" i="11"/>
  <c r="C269" i="11"/>
  <c r="B269" i="11"/>
  <c r="A269" i="11"/>
  <c r="U268" i="11"/>
  <c r="T268" i="11"/>
  <c r="S268" i="11"/>
  <c r="R268" i="11"/>
  <c r="Q268" i="11"/>
  <c r="P268" i="11"/>
  <c r="O268" i="11"/>
  <c r="L268" i="11"/>
  <c r="K268" i="11"/>
  <c r="J268" i="11"/>
  <c r="I268" i="11"/>
  <c r="H268" i="11"/>
  <c r="G268" i="11"/>
  <c r="F268" i="11"/>
  <c r="E268" i="11"/>
  <c r="D268" i="11"/>
  <c r="C268" i="11"/>
  <c r="B268" i="11"/>
  <c r="A268" i="11"/>
  <c r="U267" i="11"/>
  <c r="T267" i="11"/>
  <c r="S267" i="11"/>
  <c r="R267" i="11"/>
  <c r="Q267" i="11"/>
  <c r="P267" i="11"/>
  <c r="O267" i="11"/>
  <c r="L267" i="11"/>
  <c r="K267" i="11"/>
  <c r="J267" i="11"/>
  <c r="I267" i="11"/>
  <c r="H267" i="11"/>
  <c r="G267" i="11"/>
  <c r="F267" i="11"/>
  <c r="E267" i="11"/>
  <c r="D267" i="11"/>
  <c r="C267" i="11"/>
  <c r="B267" i="11"/>
  <c r="A267" i="11"/>
  <c r="U266" i="11"/>
  <c r="T266" i="11"/>
  <c r="S266" i="11"/>
  <c r="R266" i="11"/>
  <c r="Q266" i="11"/>
  <c r="P266" i="11"/>
  <c r="O266" i="11"/>
  <c r="L266" i="11"/>
  <c r="K266" i="11"/>
  <c r="J266" i="11"/>
  <c r="I266" i="11"/>
  <c r="H266" i="11"/>
  <c r="G266" i="11"/>
  <c r="F266" i="11"/>
  <c r="E266" i="11"/>
  <c r="D266" i="11"/>
  <c r="C266" i="11"/>
  <c r="B266" i="11"/>
  <c r="A266" i="11"/>
  <c r="U265" i="11"/>
  <c r="T265" i="11"/>
  <c r="S265" i="11"/>
  <c r="R265" i="11"/>
  <c r="Q265" i="11"/>
  <c r="P265" i="11"/>
  <c r="O265" i="11"/>
  <c r="L265" i="11"/>
  <c r="K265" i="11"/>
  <c r="J265" i="11"/>
  <c r="I265" i="11"/>
  <c r="H265" i="11"/>
  <c r="G265" i="11"/>
  <c r="F265" i="11"/>
  <c r="E265" i="11"/>
  <c r="D265" i="11"/>
  <c r="C265" i="11"/>
  <c r="B265" i="11"/>
  <c r="A265" i="11"/>
  <c r="U264" i="11"/>
  <c r="T264" i="11"/>
  <c r="S264" i="11"/>
  <c r="R264" i="11"/>
  <c r="Q264" i="11"/>
  <c r="P264" i="11"/>
  <c r="O264" i="11"/>
  <c r="L264" i="11"/>
  <c r="K264" i="11"/>
  <c r="J264" i="11"/>
  <c r="I264" i="11"/>
  <c r="H264" i="11"/>
  <c r="G264" i="11"/>
  <c r="F264" i="11"/>
  <c r="E264" i="11"/>
  <c r="D264" i="11"/>
  <c r="C264" i="11"/>
  <c r="B264" i="11"/>
  <c r="A264" i="11"/>
  <c r="U263" i="11"/>
  <c r="T263" i="11"/>
  <c r="S263" i="11"/>
  <c r="R263" i="11"/>
  <c r="Q263" i="11"/>
  <c r="P263" i="11"/>
  <c r="O263" i="11"/>
  <c r="L263" i="11"/>
  <c r="K263" i="11"/>
  <c r="J263" i="11"/>
  <c r="I263" i="11"/>
  <c r="H263" i="11"/>
  <c r="G263" i="11"/>
  <c r="F263" i="11"/>
  <c r="E263" i="11"/>
  <c r="D263" i="11"/>
  <c r="C263" i="11"/>
  <c r="B263" i="11"/>
  <c r="A263" i="11"/>
  <c r="U262" i="11"/>
  <c r="T262" i="11"/>
  <c r="S262" i="11"/>
  <c r="R262" i="11"/>
  <c r="Q262" i="11"/>
  <c r="P262" i="11"/>
  <c r="O262" i="11"/>
  <c r="L262" i="11"/>
  <c r="K262" i="11"/>
  <c r="J262" i="11"/>
  <c r="I262" i="11"/>
  <c r="H262" i="11"/>
  <c r="G262" i="11"/>
  <c r="F262" i="11"/>
  <c r="E262" i="11"/>
  <c r="D262" i="11"/>
  <c r="C262" i="11"/>
  <c r="B262" i="11"/>
  <c r="A262" i="11"/>
  <c r="U261" i="11"/>
  <c r="T261" i="11"/>
  <c r="S261" i="11"/>
  <c r="R261" i="11"/>
  <c r="Q261" i="11"/>
  <c r="P261" i="11"/>
  <c r="O261" i="11"/>
  <c r="N261" i="11"/>
  <c r="G261" i="11"/>
  <c r="F261" i="11"/>
  <c r="E261" i="11"/>
  <c r="D261" i="11"/>
  <c r="C261" i="11"/>
  <c r="B261" i="11"/>
  <c r="A261" i="11"/>
  <c r="U260" i="11"/>
  <c r="T260" i="11"/>
  <c r="S260" i="11"/>
  <c r="R260" i="11"/>
  <c r="Q260" i="11"/>
  <c r="P260" i="11"/>
  <c r="O260" i="11"/>
  <c r="N260" i="11"/>
  <c r="M260" i="11"/>
  <c r="L260" i="11"/>
  <c r="K260" i="11"/>
  <c r="J260" i="11"/>
  <c r="I260" i="11"/>
  <c r="H260" i="11"/>
  <c r="G260" i="11"/>
  <c r="F260" i="11"/>
  <c r="E260" i="11"/>
  <c r="D260" i="11"/>
  <c r="C260" i="11"/>
  <c r="B260" i="11"/>
  <c r="A260" i="11"/>
  <c r="U259" i="11"/>
  <c r="T259" i="11"/>
  <c r="S259" i="11"/>
  <c r="R259" i="11"/>
  <c r="Q259" i="11"/>
  <c r="P259" i="11"/>
  <c r="O259" i="11"/>
  <c r="N259" i="11"/>
  <c r="M259" i="11"/>
  <c r="L259" i="11"/>
  <c r="K259" i="11"/>
  <c r="J259" i="11"/>
  <c r="I259" i="11"/>
  <c r="G259" i="11"/>
  <c r="F259" i="11"/>
  <c r="E259" i="11"/>
  <c r="D259" i="11"/>
  <c r="C259" i="11"/>
  <c r="B259" i="11"/>
  <c r="A259" i="11"/>
  <c r="U258" i="11"/>
  <c r="T258" i="11"/>
  <c r="S258" i="11"/>
  <c r="R258" i="11"/>
  <c r="Q258" i="11"/>
  <c r="P258" i="11"/>
  <c r="O258" i="11"/>
  <c r="N258" i="11"/>
  <c r="M258" i="11"/>
  <c r="L258" i="11"/>
  <c r="K258" i="11"/>
  <c r="J258" i="11"/>
  <c r="I258" i="11"/>
  <c r="G258" i="11"/>
  <c r="F258" i="11"/>
  <c r="E258" i="11"/>
  <c r="D258" i="11"/>
  <c r="C258" i="11"/>
  <c r="B258" i="11"/>
  <c r="A258" i="11"/>
  <c r="U257" i="11"/>
  <c r="T257" i="11"/>
  <c r="S257" i="11"/>
  <c r="R257" i="11"/>
  <c r="Q257" i="11"/>
  <c r="P257" i="11"/>
  <c r="O257" i="11"/>
  <c r="N257" i="11"/>
  <c r="M257" i="11"/>
  <c r="L257" i="11"/>
  <c r="K257" i="11"/>
  <c r="J257" i="11"/>
  <c r="I257" i="11"/>
  <c r="H257" i="11"/>
  <c r="G257" i="11"/>
  <c r="F257" i="11"/>
  <c r="E257" i="11"/>
  <c r="D257" i="11"/>
  <c r="C257" i="11"/>
  <c r="B257" i="11"/>
  <c r="A257" i="11"/>
  <c r="U256" i="11"/>
  <c r="T256" i="11"/>
  <c r="S256" i="11"/>
  <c r="R256" i="11"/>
  <c r="Q256" i="11"/>
  <c r="P256" i="11"/>
  <c r="O256" i="11"/>
  <c r="N256" i="11"/>
  <c r="M256" i="11"/>
  <c r="L256" i="11"/>
  <c r="K256" i="11"/>
  <c r="J256" i="11"/>
  <c r="I256" i="11"/>
  <c r="H256" i="11"/>
  <c r="G256" i="11"/>
  <c r="F256" i="11"/>
  <c r="E256" i="11"/>
  <c r="D256" i="11"/>
  <c r="C256" i="11"/>
  <c r="B256" i="11"/>
  <c r="A256" i="11"/>
  <c r="U255" i="11"/>
  <c r="T255" i="11"/>
  <c r="S255" i="11"/>
  <c r="R255" i="11"/>
  <c r="Q255" i="11"/>
  <c r="P255" i="11"/>
  <c r="O255" i="11"/>
  <c r="N255" i="11"/>
  <c r="M255" i="11"/>
  <c r="L255" i="11"/>
  <c r="K255" i="11"/>
  <c r="J255" i="11"/>
  <c r="I255" i="11"/>
  <c r="H255" i="11"/>
  <c r="G255" i="11"/>
  <c r="F255" i="11"/>
  <c r="E255" i="11"/>
  <c r="D255" i="11"/>
  <c r="C255" i="11"/>
  <c r="B255" i="11"/>
  <c r="A255" i="11"/>
  <c r="U254" i="11"/>
  <c r="T254" i="11"/>
  <c r="S254" i="11"/>
  <c r="R254" i="11"/>
  <c r="Q254" i="11"/>
  <c r="P254" i="11"/>
  <c r="O254" i="11"/>
  <c r="N254" i="11"/>
  <c r="M254" i="11"/>
  <c r="L254" i="11"/>
  <c r="K254" i="11"/>
  <c r="J254" i="11"/>
  <c r="I254" i="11"/>
  <c r="H254" i="11"/>
  <c r="G254" i="11"/>
  <c r="F254" i="11"/>
  <c r="E254" i="11"/>
  <c r="D254" i="11"/>
  <c r="C254" i="11"/>
  <c r="B254" i="11"/>
  <c r="A254" i="11"/>
  <c r="U253" i="11"/>
  <c r="T253" i="11"/>
  <c r="S253" i="11"/>
  <c r="R253" i="11"/>
  <c r="Q253" i="11"/>
  <c r="P253" i="11"/>
  <c r="O253" i="11"/>
  <c r="N253" i="11"/>
  <c r="M253" i="11"/>
  <c r="L253" i="11"/>
  <c r="K253" i="11"/>
  <c r="J253" i="11"/>
  <c r="I253" i="11"/>
  <c r="H253" i="11"/>
  <c r="G253" i="11"/>
  <c r="F253" i="11"/>
  <c r="E253" i="11"/>
  <c r="D253" i="11"/>
  <c r="C253" i="11"/>
  <c r="B253" i="11"/>
  <c r="A253" i="11"/>
  <c r="U252" i="11"/>
  <c r="T252" i="11"/>
  <c r="S252" i="11"/>
  <c r="R252" i="11"/>
  <c r="Q252" i="11"/>
  <c r="P252" i="11"/>
  <c r="O252" i="11"/>
  <c r="N252" i="11"/>
  <c r="M252" i="11"/>
  <c r="K252" i="11"/>
  <c r="J252" i="11"/>
  <c r="I252" i="11"/>
  <c r="G252" i="11"/>
  <c r="F252" i="11"/>
  <c r="E252" i="11"/>
  <c r="D252" i="11"/>
  <c r="C252" i="11"/>
  <c r="B252" i="11"/>
  <c r="A252" i="11"/>
  <c r="U251" i="11"/>
  <c r="T251" i="11"/>
  <c r="S251" i="11"/>
  <c r="R251" i="11"/>
  <c r="Q251" i="11"/>
  <c r="P251" i="11"/>
  <c r="O251" i="11"/>
  <c r="N251" i="11"/>
  <c r="M251" i="11"/>
  <c r="L251" i="11"/>
  <c r="K251" i="11"/>
  <c r="J251" i="11"/>
  <c r="I251" i="11"/>
  <c r="H251" i="11"/>
  <c r="G251" i="11"/>
  <c r="F251" i="11"/>
  <c r="E251" i="11"/>
  <c r="D251" i="11"/>
  <c r="C251" i="11"/>
  <c r="B251" i="11"/>
  <c r="A251" i="11"/>
  <c r="U250" i="11"/>
  <c r="T250" i="11"/>
  <c r="S250" i="11"/>
  <c r="R250" i="11"/>
  <c r="Q250" i="11"/>
  <c r="P250" i="11"/>
  <c r="O250" i="11"/>
  <c r="N250" i="11"/>
  <c r="M250" i="11"/>
  <c r="L250" i="11"/>
  <c r="K250" i="11"/>
  <c r="J250" i="11"/>
  <c r="I250" i="11"/>
  <c r="H250" i="11"/>
  <c r="G250" i="11"/>
  <c r="F250" i="11"/>
  <c r="E250" i="11"/>
  <c r="D250" i="11"/>
  <c r="C250" i="11"/>
  <c r="B250" i="11"/>
  <c r="A250" i="11"/>
  <c r="U249" i="11"/>
  <c r="T249" i="11"/>
  <c r="S249" i="11"/>
  <c r="R249" i="11"/>
  <c r="Q249" i="11"/>
  <c r="P249" i="11"/>
  <c r="O249" i="11"/>
  <c r="N249" i="11"/>
  <c r="M249" i="11"/>
  <c r="L249" i="11"/>
  <c r="K249" i="11"/>
  <c r="J249" i="11"/>
  <c r="I249" i="11"/>
  <c r="H249" i="11"/>
  <c r="G249" i="11"/>
  <c r="F249" i="11"/>
  <c r="E249" i="11"/>
  <c r="D249" i="11"/>
  <c r="C249" i="11"/>
  <c r="B249" i="11"/>
  <c r="A249" i="11"/>
  <c r="U248" i="11"/>
  <c r="T248" i="11"/>
  <c r="S248" i="11"/>
  <c r="R248" i="11"/>
  <c r="Q248" i="11"/>
  <c r="P248" i="11"/>
  <c r="O248" i="11"/>
  <c r="N248" i="11"/>
  <c r="L248" i="11"/>
  <c r="K248" i="11"/>
  <c r="J248" i="11"/>
  <c r="I248" i="11"/>
  <c r="G248" i="11"/>
  <c r="F248" i="11"/>
  <c r="E248" i="11"/>
  <c r="D248" i="11"/>
  <c r="C248" i="11"/>
  <c r="B248" i="11"/>
  <c r="A248" i="11"/>
  <c r="U247" i="11"/>
  <c r="T247" i="11"/>
  <c r="S247" i="11"/>
  <c r="R247" i="11"/>
  <c r="Q247" i="11"/>
  <c r="P247" i="11"/>
  <c r="O247" i="11"/>
  <c r="N247" i="11"/>
  <c r="M247" i="11"/>
  <c r="L247" i="11"/>
  <c r="K247" i="11"/>
  <c r="J247" i="11"/>
  <c r="I247" i="11"/>
  <c r="H247" i="11"/>
  <c r="G247" i="11"/>
  <c r="F247" i="11"/>
  <c r="E247" i="11"/>
  <c r="D247" i="11"/>
  <c r="C247" i="11"/>
  <c r="B247" i="11"/>
  <c r="A247" i="11"/>
  <c r="U246" i="11"/>
  <c r="T246" i="11"/>
  <c r="S246" i="11"/>
  <c r="R246" i="11"/>
  <c r="Q246" i="11"/>
  <c r="P246" i="11"/>
  <c r="O246" i="11"/>
  <c r="N246" i="11"/>
  <c r="M246" i="11"/>
  <c r="K246" i="11"/>
  <c r="J246" i="11"/>
  <c r="I246" i="11"/>
  <c r="G246" i="11"/>
  <c r="F246" i="11"/>
  <c r="E246" i="11"/>
  <c r="D246" i="11"/>
  <c r="C246" i="11"/>
  <c r="B246" i="11"/>
  <c r="A246" i="11"/>
  <c r="U245" i="11"/>
  <c r="T245" i="11"/>
  <c r="S245" i="11"/>
  <c r="R245" i="11"/>
  <c r="Q245" i="11"/>
  <c r="P245" i="11"/>
  <c r="O245" i="11"/>
  <c r="N245" i="11"/>
  <c r="M245" i="11"/>
  <c r="L245" i="11"/>
  <c r="K245" i="11"/>
  <c r="J245" i="11"/>
  <c r="I245" i="11"/>
  <c r="H245" i="11"/>
  <c r="G245" i="11"/>
  <c r="F245" i="11"/>
  <c r="E245" i="11"/>
  <c r="D245" i="11"/>
  <c r="C245" i="11"/>
  <c r="B245" i="11"/>
  <c r="A245" i="11"/>
  <c r="U244" i="11"/>
  <c r="T244" i="11"/>
  <c r="S244" i="11"/>
  <c r="R244" i="11"/>
  <c r="Q244" i="11"/>
  <c r="P244" i="11"/>
  <c r="O244" i="11"/>
  <c r="N244" i="11"/>
  <c r="M244" i="11"/>
  <c r="L244" i="11"/>
  <c r="K244" i="11"/>
  <c r="J244" i="11"/>
  <c r="I244" i="11"/>
  <c r="H244" i="11"/>
  <c r="G244" i="11"/>
  <c r="F244" i="11"/>
  <c r="E244" i="11"/>
  <c r="D244" i="11"/>
  <c r="C244" i="11"/>
  <c r="B244" i="11"/>
  <c r="A244" i="11"/>
  <c r="U243" i="11"/>
  <c r="T243" i="11"/>
  <c r="S243" i="11"/>
  <c r="R243" i="11"/>
  <c r="Q243" i="11"/>
  <c r="P243" i="11"/>
  <c r="O243" i="11"/>
  <c r="N243" i="11"/>
  <c r="L243" i="11"/>
  <c r="K243" i="11"/>
  <c r="J243" i="11"/>
  <c r="I243" i="11"/>
  <c r="G243" i="11"/>
  <c r="F243" i="11"/>
  <c r="E243" i="11"/>
  <c r="D243" i="11"/>
  <c r="C243" i="11"/>
  <c r="B243" i="11"/>
  <c r="A243" i="11"/>
  <c r="U242" i="11"/>
  <c r="T242" i="11"/>
  <c r="S242" i="11"/>
  <c r="R242" i="11"/>
  <c r="Q242" i="11"/>
  <c r="P242" i="11"/>
  <c r="O242" i="11"/>
  <c r="N242" i="11"/>
  <c r="M242" i="11"/>
  <c r="L242" i="11"/>
  <c r="K242" i="11"/>
  <c r="J242" i="11"/>
  <c r="I242" i="11"/>
  <c r="H242" i="11"/>
  <c r="G242" i="11"/>
  <c r="F242" i="11"/>
  <c r="E242" i="11"/>
  <c r="D242" i="11"/>
  <c r="C242" i="11"/>
  <c r="B242" i="11"/>
  <c r="A242" i="11"/>
  <c r="U241" i="11"/>
  <c r="T241" i="11"/>
  <c r="S241" i="11"/>
  <c r="R241" i="11"/>
  <c r="Q241" i="11"/>
  <c r="P241" i="11"/>
  <c r="O241" i="11"/>
  <c r="N241" i="11"/>
  <c r="M241" i="11"/>
  <c r="L241" i="11"/>
  <c r="K241" i="11"/>
  <c r="J241" i="11"/>
  <c r="I241" i="11"/>
  <c r="H241" i="11"/>
  <c r="G241" i="11"/>
  <c r="F241" i="11"/>
  <c r="E241" i="11"/>
  <c r="D241" i="11"/>
  <c r="C241" i="11"/>
  <c r="B241" i="11"/>
  <c r="A241" i="11"/>
  <c r="U240" i="11"/>
  <c r="T240" i="11"/>
  <c r="S240" i="11"/>
  <c r="R240" i="11"/>
  <c r="Q240" i="11"/>
  <c r="P240" i="11"/>
  <c r="O240" i="11"/>
  <c r="N240" i="11"/>
  <c r="M240" i="11"/>
  <c r="L240" i="11"/>
  <c r="K240" i="11"/>
  <c r="J240" i="11"/>
  <c r="I240" i="11"/>
  <c r="H240" i="11"/>
  <c r="G240" i="11"/>
  <c r="F240" i="11"/>
  <c r="E240" i="11"/>
  <c r="D240" i="11"/>
  <c r="C240" i="11"/>
  <c r="B240" i="11"/>
  <c r="A240" i="11"/>
  <c r="U239" i="11"/>
  <c r="T239" i="11"/>
  <c r="S239" i="11"/>
  <c r="R239" i="11"/>
  <c r="Q239" i="11"/>
  <c r="P239" i="11"/>
  <c r="O239" i="11"/>
  <c r="N239" i="11"/>
  <c r="M239" i="11"/>
  <c r="L239" i="11"/>
  <c r="K239" i="11"/>
  <c r="J239" i="11"/>
  <c r="I239" i="11"/>
  <c r="H239" i="11"/>
  <c r="G239" i="11"/>
  <c r="F239" i="11"/>
  <c r="E239" i="11"/>
  <c r="D239" i="11"/>
  <c r="C239" i="11"/>
  <c r="B239" i="11"/>
  <c r="A239" i="11"/>
  <c r="U238" i="11"/>
  <c r="T238" i="11"/>
  <c r="S238" i="11"/>
  <c r="R238" i="11"/>
  <c r="Q238" i="11"/>
  <c r="P238" i="11"/>
  <c r="O238" i="11"/>
  <c r="N238" i="11"/>
  <c r="M238" i="11"/>
  <c r="L238" i="11"/>
  <c r="K238" i="11"/>
  <c r="J238" i="11"/>
  <c r="I238" i="11"/>
  <c r="G238" i="11"/>
  <c r="F238" i="11"/>
  <c r="E238" i="11"/>
  <c r="D238" i="11"/>
  <c r="C238" i="11"/>
  <c r="B238" i="11"/>
  <c r="A238" i="11"/>
  <c r="U237" i="11"/>
  <c r="T237" i="11"/>
  <c r="S237" i="11"/>
  <c r="R237" i="11"/>
  <c r="Q237" i="11"/>
  <c r="P237" i="11"/>
  <c r="O237" i="11"/>
  <c r="N237" i="11"/>
  <c r="M237" i="11"/>
  <c r="L237" i="11"/>
  <c r="K237" i="11"/>
  <c r="J237" i="11"/>
  <c r="I237" i="11"/>
  <c r="H237" i="11"/>
  <c r="G237" i="11"/>
  <c r="F237" i="11"/>
  <c r="E237" i="11"/>
  <c r="D237" i="11"/>
  <c r="C237" i="11"/>
  <c r="B237" i="11"/>
  <c r="A237" i="11"/>
  <c r="U236" i="11"/>
  <c r="T236" i="11"/>
  <c r="S236" i="11"/>
  <c r="R236" i="11"/>
  <c r="Q236" i="11"/>
  <c r="P236" i="11"/>
  <c r="O236" i="11"/>
  <c r="N236" i="11"/>
  <c r="M236" i="11"/>
  <c r="L236" i="11"/>
  <c r="K236" i="11"/>
  <c r="J236" i="11"/>
  <c r="I236" i="11"/>
  <c r="H236" i="11"/>
  <c r="G236" i="11"/>
  <c r="F236" i="11"/>
  <c r="E236" i="11"/>
  <c r="D236" i="11"/>
  <c r="C236" i="11"/>
  <c r="B236" i="11"/>
  <c r="A236" i="11"/>
  <c r="U235" i="11"/>
  <c r="T235" i="11"/>
  <c r="S235" i="11"/>
  <c r="R235" i="11"/>
  <c r="Q235" i="11"/>
  <c r="P235" i="11"/>
  <c r="O235" i="11"/>
  <c r="N235" i="11"/>
  <c r="M235" i="11"/>
  <c r="L235" i="11"/>
  <c r="K235" i="11"/>
  <c r="J235" i="11"/>
  <c r="I235" i="11"/>
  <c r="H235" i="11"/>
  <c r="G235" i="11"/>
  <c r="F235" i="11"/>
  <c r="E235" i="11"/>
  <c r="D235" i="11"/>
  <c r="C235" i="11"/>
  <c r="B235" i="11"/>
  <c r="A235" i="11"/>
  <c r="U234" i="11"/>
  <c r="T234" i="11"/>
  <c r="S234" i="11"/>
  <c r="R234" i="11"/>
  <c r="Q234" i="11"/>
  <c r="P234" i="11"/>
  <c r="O234" i="11"/>
  <c r="N234" i="11"/>
  <c r="M234" i="11"/>
  <c r="L234" i="11"/>
  <c r="K234" i="11"/>
  <c r="J234" i="11"/>
  <c r="I234" i="11"/>
  <c r="H234" i="11"/>
  <c r="G234" i="11"/>
  <c r="F234" i="11"/>
  <c r="E234" i="11"/>
  <c r="D234" i="11"/>
  <c r="C234" i="11"/>
  <c r="B234" i="11"/>
  <c r="A234" i="11"/>
  <c r="U233" i="11"/>
  <c r="T233" i="11"/>
  <c r="S233" i="11"/>
  <c r="R233" i="11"/>
  <c r="Q233" i="11"/>
  <c r="P233" i="11"/>
  <c r="O233" i="11"/>
  <c r="N233" i="11"/>
  <c r="L233" i="11"/>
  <c r="K233" i="11"/>
  <c r="J233" i="11"/>
  <c r="I233" i="11"/>
  <c r="G233" i="11"/>
  <c r="F233" i="11"/>
  <c r="E233" i="11"/>
  <c r="D233" i="11"/>
  <c r="C233" i="11"/>
  <c r="B233" i="11"/>
  <c r="A233" i="11"/>
  <c r="U232" i="11"/>
  <c r="T232" i="11"/>
  <c r="S232" i="11"/>
  <c r="R232" i="11"/>
  <c r="Q232" i="11"/>
  <c r="P232" i="11"/>
  <c r="O232" i="11"/>
  <c r="N232" i="11"/>
  <c r="M232" i="11"/>
  <c r="L232" i="11"/>
  <c r="K232" i="11"/>
  <c r="J232" i="11"/>
  <c r="I232" i="11"/>
  <c r="H232" i="11"/>
  <c r="G232" i="11"/>
  <c r="F232" i="11"/>
  <c r="E232" i="11"/>
  <c r="D232" i="11"/>
  <c r="C232" i="11"/>
  <c r="B232" i="11"/>
  <c r="A232" i="11"/>
  <c r="U231" i="11"/>
  <c r="T231" i="11"/>
  <c r="S231" i="11"/>
  <c r="R231" i="11"/>
  <c r="Q231" i="11"/>
  <c r="P231" i="11"/>
  <c r="O231" i="11"/>
  <c r="N231" i="11"/>
  <c r="M231" i="11"/>
  <c r="L231" i="11"/>
  <c r="K231" i="11"/>
  <c r="J231" i="11"/>
  <c r="I231" i="11"/>
  <c r="H231" i="11"/>
  <c r="G231" i="11"/>
  <c r="F231" i="11"/>
  <c r="E231" i="11"/>
  <c r="D231" i="11"/>
  <c r="C231" i="11"/>
  <c r="B231" i="11"/>
  <c r="A231" i="11"/>
  <c r="U230" i="11"/>
  <c r="T230" i="11"/>
  <c r="S230" i="11"/>
  <c r="R230" i="11"/>
  <c r="Q230" i="11"/>
  <c r="P230" i="11"/>
  <c r="O230" i="11"/>
  <c r="N230" i="11"/>
  <c r="M230" i="11"/>
  <c r="L230" i="11"/>
  <c r="K230" i="11"/>
  <c r="J230" i="11"/>
  <c r="I230" i="11"/>
  <c r="H230" i="11"/>
  <c r="G230" i="11"/>
  <c r="F230" i="11"/>
  <c r="E230" i="11"/>
  <c r="D230" i="11"/>
  <c r="C230" i="11"/>
  <c r="B230" i="11"/>
  <c r="A230" i="11"/>
  <c r="U229" i="11"/>
  <c r="T229" i="11"/>
  <c r="S229" i="11"/>
  <c r="R229" i="11"/>
  <c r="Q229" i="11"/>
  <c r="P229" i="11"/>
  <c r="O229" i="11"/>
  <c r="N229" i="11"/>
  <c r="M229" i="11"/>
  <c r="L229" i="11"/>
  <c r="K229" i="11"/>
  <c r="J229" i="11"/>
  <c r="I229" i="11"/>
  <c r="H229" i="11"/>
  <c r="G229" i="11"/>
  <c r="F229" i="11"/>
  <c r="E229" i="11"/>
  <c r="D229" i="11"/>
  <c r="C229" i="11"/>
  <c r="B229" i="11"/>
  <c r="A229" i="11"/>
  <c r="U228" i="11"/>
  <c r="T228" i="11"/>
  <c r="S228" i="11"/>
  <c r="R228" i="11"/>
  <c r="Q228" i="11"/>
  <c r="P228" i="11"/>
  <c r="O228" i="11"/>
  <c r="N228" i="11"/>
  <c r="M228" i="11"/>
  <c r="L228" i="11"/>
  <c r="K228" i="11"/>
  <c r="J228" i="11"/>
  <c r="I228" i="11"/>
  <c r="H228" i="11"/>
  <c r="G228" i="11"/>
  <c r="F228" i="11"/>
  <c r="E228" i="11"/>
  <c r="D228" i="11"/>
  <c r="C228" i="11"/>
  <c r="B228" i="11"/>
  <c r="A228" i="11"/>
  <c r="U227" i="11"/>
  <c r="T227" i="11"/>
  <c r="S227" i="11"/>
  <c r="R227" i="11"/>
  <c r="Q227" i="11"/>
  <c r="P227" i="11"/>
  <c r="O227" i="11"/>
  <c r="N227" i="11"/>
  <c r="M227" i="11"/>
  <c r="L227" i="11"/>
  <c r="K227" i="11"/>
  <c r="J227" i="11"/>
  <c r="I227" i="11"/>
  <c r="H227" i="11"/>
  <c r="G227" i="11"/>
  <c r="F227" i="11"/>
  <c r="E227" i="11"/>
  <c r="D227" i="11"/>
  <c r="C227" i="11"/>
  <c r="B227" i="11"/>
  <c r="A227" i="11"/>
  <c r="U226" i="11"/>
  <c r="T226" i="11"/>
  <c r="S226" i="11"/>
  <c r="R226" i="11"/>
  <c r="Q226" i="11"/>
  <c r="P226" i="11"/>
  <c r="O226" i="11"/>
  <c r="N226" i="11"/>
  <c r="M226" i="11"/>
  <c r="L226" i="11"/>
  <c r="K226" i="11"/>
  <c r="J226" i="11"/>
  <c r="I226" i="11"/>
  <c r="H226" i="11"/>
  <c r="G226" i="11"/>
  <c r="F226" i="11"/>
  <c r="E226" i="11"/>
  <c r="D226" i="11"/>
  <c r="C226" i="11"/>
  <c r="B226" i="11"/>
  <c r="A226" i="11"/>
  <c r="U225" i="11"/>
  <c r="T225" i="11"/>
  <c r="S225" i="11"/>
  <c r="R225" i="11"/>
  <c r="Q225" i="11"/>
  <c r="P225" i="11"/>
  <c r="O225" i="11"/>
  <c r="N225" i="11"/>
  <c r="M225" i="11"/>
  <c r="L225" i="11"/>
  <c r="K225" i="11"/>
  <c r="J225" i="11"/>
  <c r="I225" i="11"/>
  <c r="H225" i="11"/>
  <c r="G225" i="11"/>
  <c r="F225" i="11"/>
  <c r="E225" i="11"/>
  <c r="D225" i="11"/>
  <c r="C225" i="11"/>
  <c r="B225" i="11"/>
  <c r="A225" i="11"/>
  <c r="U224" i="11"/>
  <c r="T224" i="11"/>
  <c r="S224" i="11"/>
  <c r="R224" i="11"/>
  <c r="Q224" i="11"/>
  <c r="P224" i="11"/>
  <c r="O224" i="11"/>
  <c r="N224" i="11"/>
  <c r="M224" i="11"/>
  <c r="K224" i="11"/>
  <c r="J224" i="11"/>
  <c r="I224" i="11"/>
  <c r="G224" i="11"/>
  <c r="F224" i="11"/>
  <c r="E224" i="11"/>
  <c r="D224" i="11"/>
  <c r="C224" i="11"/>
  <c r="B224" i="11"/>
  <c r="A224" i="11"/>
  <c r="U223" i="11"/>
  <c r="T223" i="11"/>
  <c r="S223" i="11"/>
  <c r="R223" i="11"/>
  <c r="Q223" i="11"/>
  <c r="P223" i="11"/>
  <c r="O223" i="11"/>
  <c r="N223" i="11"/>
  <c r="M223" i="11"/>
  <c r="L223" i="11"/>
  <c r="K223" i="11"/>
  <c r="J223" i="11"/>
  <c r="I223" i="11"/>
  <c r="H223" i="11"/>
  <c r="G223" i="11"/>
  <c r="F223" i="11"/>
  <c r="E223" i="11"/>
  <c r="D223" i="11"/>
  <c r="C223" i="11"/>
  <c r="B223" i="11"/>
  <c r="A223" i="11"/>
  <c r="U222" i="11"/>
  <c r="T222" i="11"/>
  <c r="S222" i="11"/>
  <c r="R222" i="11"/>
  <c r="Q222" i="11"/>
  <c r="P222" i="11"/>
  <c r="O222" i="11"/>
  <c r="N222" i="11"/>
  <c r="M222" i="11"/>
  <c r="L222" i="11"/>
  <c r="K222" i="11"/>
  <c r="J222" i="11"/>
  <c r="I222" i="11"/>
  <c r="H222" i="11"/>
  <c r="G222" i="11"/>
  <c r="F222" i="11"/>
  <c r="E222" i="11"/>
  <c r="D222" i="11"/>
  <c r="C222" i="11"/>
  <c r="B222" i="11"/>
  <c r="A222" i="11"/>
  <c r="U221" i="11"/>
  <c r="T221" i="11"/>
  <c r="S221" i="11"/>
  <c r="R221" i="11"/>
  <c r="Q221" i="11"/>
  <c r="P221" i="11"/>
  <c r="O221" i="11"/>
  <c r="N221" i="11"/>
  <c r="M221" i="11"/>
  <c r="L221" i="11"/>
  <c r="K221" i="11"/>
  <c r="J221" i="11"/>
  <c r="I221" i="11"/>
  <c r="H221" i="11"/>
  <c r="G221" i="11"/>
  <c r="F221" i="11"/>
  <c r="E221" i="11"/>
  <c r="D221" i="11"/>
  <c r="C221" i="11"/>
  <c r="B221" i="11"/>
  <c r="A221" i="11"/>
  <c r="U220" i="11"/>
  <c r="T220" i="11"/>
  <c r="S220" i="11"/>
  <c r="R220" i="11"/>
  <c r="Q220" i="11"/>
  <c r="P220" i="11"/>
  <c r="O220" i="11"/>
  <c r="N220" i="11"/>
  <c r="M220" i="11"/>
  <c r="L220" i="11"/>
  <c r="K220" i="11"/>
  <c r="J220" i="11"/>
  <c r="I220" i="11"/>
  <c r="G220" i="11"/>
  <c r="F220" i="11"/>
  <c r="E220" i="11"/>
  <c r="D220" i="11"/>
  <c r="C220" i="11"/>
  <c r="B220" i="11"/>
  <c r="A220" i="11"/>
  <c r="U219" i="11"/>
  <c r="T219" i="11"/>
  <c r="S219" i="11"/>
  <c r="R219" i="11"/>
  <c r="Q219" i="11"/>
  <c r="P219" i="11"/>
  <c r="O219" i="11"/>
  <c r="N219" i="11"/>
  <c r="M219" i="11"/>
  <c r="L219" i="11"/>
  <c r="K219" i="11"/>
  <c r="J219" i="11"/>
  <c r="I219" i="11"/>
  <c r="H219" i="11"/>
  <c r="G219" i="11"/>
  <c r="F219" i="11"/>
  <c r="E219" i="11"/>
  <c r="D219" i="11"/>
  <c r="C219" i="11"/>
  <c r="B219" i="11"/>
  <c r="A219" i="11"/>
  <c r="U218" i="11"/>
  <c r="T218" i="11"/>
  <c r="S218" i="11"/>
  <c r="R218" i="11"/>
  <c r="Q218" i="11"/>
  <c r="P218" i="11"/>
  <c r="O218" i="11"/>
  <c r="N218" i="11"/>
  <c r="M218" i="11"/>
  <c r="L218" i="11"/>
  <c r="K218" i="11"/>
  <c r="J218" i="11"/>
  <c r="I218" i="11"/>
  <c r="H218" i="11"/>
  <c r="G218" i="11"/>
  <c r="F218" i="11"/>
  <c r="E218" i="11"/>
  <c r="D218" i="11"/>
  <c r="C218" i="11"/>
  <c r="B218" i="11"/>
  <c r="A218" i="11"/>
  <c r="U217" i="11"/>
  <c r="T217" i="11"/>
  <c r="S217" i="11"/>
  <c r="R217" i="11"/>
  <c r="Q217" i="11"/>
  <c r="P217" i="11"/>
  <c r="O217" i="11"/>
  <c r="N217" i="11"/>
  <c r="M217" i="11"/>
  <c r="L217" i="11"/>
  <c r="K217" i="11"/>
  <c r="J217" i="11"/>
  <c r="I217" i="11"/>
  <c r="H217" i="11"/>
  <c r="G217" i="11"/>
  <c r="F217" i="11"/>
  <c r="E217" i="11"/>
  <c r="D217" i="11"/>
  <c r="C217" i="11"/>
  <c r="B217" i="11"/>
  <c r="A217" i="11"/>
  <c r="U216" i="11"/>
  <c r="T216" i="11"/>
  <c r="S216" i="11"/>
  <c r="R216" i="11"/>
  <c r="Q216" i="11"/>
  <c r="P216" i="11"/>
  <c r="O216" i="11"/>
  <c r="N216" i="11"/>
  <c r="M216" i="11"/>
  <c r="L216" i="11"/>
  <c r="K216" i="11"/>
  <c r="J216" i="11"/>
  <c r="I216" i="11"/>
  <c r="H216" i="11"/>
  <c r="G216" i="11"/>
  <c r="F216" i="11"/>
  <c r="E216" i="11"/>
  <c r="D216" i="11"/>
  <c r="C216" i="11"/>
  <c r="B216" i="11"/>
  <c r="A216" i="11"/>
  <c r="U215" i="11"/>
  <c r="T215" i="11"/>
  <c r="S215" i="11"/>
  <c r="R215" i="11"/>
  <c r="Q215" i="11"/>
  <c r="P215" i="11"/>
  <c r="O215" i="11"/>
  <c r="N215" i="11"/>
  <c r="M215" i="11"/>
  <c r="L215" i="11"/>
  <c r="K215" i="11"/>
  <c r="J215" i="11"/>
  <c r="I215" i="11"/>
  <c r="H215" i="11"/>
  <c r="G215" i="11"/>
  <c r="F215" i="11"/>
  <c r="E215" i="11"/>
  <c r="D215" i="11"/>
  <c r="C215" i="11"/>
  <c r="B215" i="11"/>
  <c r="A215" i="11"/>
  <c r="U214" i="11"/>
  <c r="T214" i="11"/>
  <c r="S214" i="11"/>
  <c r="R214" i="11"/>
  <c r="Q214" i="11"/>
  <c r="P214" i="11"/>
  <c r="O214" i="11"/>
  <c r="N214" i="11"/>
  <c r="M214" i="11"/>
  <c r="L214" i="11"/>
  <c r="K214" i="11"/>
  <c r="J214" i="11"/>
  <c r="I214" i="11"/>
  <c r="G214" i="11"/>
  <c r="F214" i="11"/>
  <c r="E214" i="11"/>
  <c r="D214" i="11"/>
  <c r="C214" i="11"/>
  <c r="B214" i="11"/>
  <c r="A214" i="11"/>
  <c r="U213" i="11"/>
  <c r="T213" i="11"/>
  <c r="S213" i="11"/>
  <c r="R213" i="11"/>
  <c r="Q213" i="11"/>
  <c r="P213" i="11"/>
  <c r="O213" i="11"/>
  <c r="N213" i="11"/>
  <c r="M213" i="11"/>
  <c r="L213" i="11"/>
  <c r="K213" i="11"/>
  <c r="J213" i="11"/>
  <c r="I213" i="11"/>
  <c r="H213" i="11"/>
  <c r="G213" i="11"/>
  <c r="F213" i="11"/>
  <c r="E213" i="11"/>
  <c r="D213" i="11"/>
  <c r="C213" i="11"/>
  <c r="B213" i="11"/>
  <c r="A213" i="11"/>
  <c r="U212" i="11"/>
  <c r="T212" i="11"/>
  <c r="S212" i="11"/>
  <c r="R212" i="11"/>
  <c r="Q212" i="11"/>
  <c r="P212" i="11"/>
  <c r="O212" i="11"/>
  <c r="N212" i="11"/>
  <c r="M212" i="11"/>
  <c r="L212" i="11"/>
  <c r="K212" i="11"/>
  <c r="J212" i="11"/>
  <c r="I212" i="11"/>
  <c r="H212" i="11"/>
  <c r="G212" i="11"/>
  <c r="F212" i="11"/>
  <c r="E212" i="11"/>
  <c r="D212" i="11"/>
  <c r="C212" i="11"/>
  <c r="B212" i="11"/>
  <c r="A212" i="11"/>
  <c r="U211" i="11"/>
  <c r="T211" i="11"/>
  <c r="S211" i="11"/>
  <c r="R211" i="11"/>
  <c r="Q211" i="11"/>
  <c r="P211" i="11"/>
  <c r="O211" i="11"/>
  <c r="N211" i="11"/>
  <c r="L211" i="11"/>
  <c r="K211" i="11"/>
  <c r="J211" i="11"/>
  <c r="I211" i="11"/>
  <c r="G211" i="11"/>
  <c r="F211" i="11"/>
  <c r="E211" i="11"/>
  <c r="D211" i="11"/>
  <c r="C211" i="11"/>
  <c r="B211" i="11"/>
  <c r="A211" i="11"/>
  <c r="U210" i="11"/>
  <c r="T210" i="11"/>
  <c r="S210" i="11"/>
  <c r="R210" i="11"/>
  <c r="Q210" i="11"/>
  <c r="P210" i="11"/>
  <c r="O210" i="11"/>
  <c r="N210" i="11"/>
  <c r="M210" i="11"/>
  <c r="L210" i="11"/>
  <c r="K210" i="11"/>
  <c r="J210" i="11"/>
  <c r="I210" i="11"/>
  <c r="H210" i="11"/>
  <c r="G210" i="11"/>
  <c r="F210" i="11"/>
  <c r="E210" i="11"/>
  <c r="D210" i="11"/>
  <c r="C210" i="11"/>
  <c r="B210" i="11"/>
  <c r="A210" i="11"/>
  <c r="U209" i="11"/>
  <c r="T209" i="11"/>
  <c r="S209" i="11"/>
  <c r="R209" i="11"/>
  <c r="Q209" i="11"/>
  <c r="P209" i="11"/>
  <c r="O209" i="11"/>
  <c r="N209" i="11"/>
  <c r="M209" i="11"/>
  <c r="L209" i="11"/>
  <c r="K209" i="11"/>
  <c r="J209" i="11"/>
  <c r="I209" i="11"/>
  <c r="H209" i="11"/>
  <c r="G209" i="11"/>
  <c r="F209" i="11"/>
  <c r="E209" i="11"/>
  <c r="D209" i="11"/>
  <c r="C209" i="11"/>
  <c r="B209" i="11"/>
  <c r="A209" i="11"/>
  <c r="U208" i="11"/>
  <c r="T208" i="11"/>
  <c r="S208" i="11"/>
  <c r="R208" i="11"/>
  <c r="Q208" i="11"/>
  <c r="P208" i="11"/>
  <c r="O208" i="11"/>
  <c r="N208" i="11"/>
  <c r="M208" i="11"/>
  <c r="K208" i="11"/>
  <c r="J208" i="11"/>
  <c r="I208" i="11"/>
  <c r="G208" i="11"/>
  <c r="F208" i="11"/>
  <c r="E208" i="11"/>
  <c r="D208" i="11"/>
  <c r="C208" i="11"/>
  <c r="B208" i="11"/>
  <c r="A208" i="11"/>
  <c r="U207" i="11"/>
  <c r="T207" i="11"/>
  <c r="S207" i="11"/>
  <c r="R207" i="11"/>
  <c r="Q207" i="11"/>
  <c r="P207" i="11"/>
  <c r="O207" i="11"/>
  <c r="N207" i="11"/>
  <c r="L207" i="11"/>
  <c r="K207" i="11"/>
  <c r="J207" i="11"/>
  <c r="I207" i="11"/>
  <c r="G207" i="11"/>
  <c r="F207" i="11"/>
  <c r="E207" i="11"/>
  <c r="D207" i="11"/>
  <c r="C207" i="11"/>
  <c r="B207" i="11"/>
  <c r="A207" i="11"/>
  <c r="U206" i="11"/>
  <c r="T206" i="11"/>
  <c r="S206" i="11"/>
  <c r="R206" i="11"/>
  <c r="Q206" i="11"/>
  <c r="P206" i="11"/>
  <c r="O206" i="11"/>
  <c r="N206" i="11"/>
  <c r="M206" i="11"/>
  <c r="L206" i="11"/>
  <c r="K206" i="11"/>
  <c r="J206" i="11"/>
  <c r="I206" i="11"/>
  <c r="H206" i="11"/>
  <c r="G206" i="11"/>
  <c r="F206" i="11"/>
  <c r="E206" i="11"/>
  <c r="D206" i="11"/>
  <c r="C206" i="11"/>
  <c r="B206" i="11"/>
  <c r="A206" i="11"/>
  <c r="U205" i="11"/>
  <c r="T205" i="11"/>
  <c r="S205" i="11"/>
  <c r="R205" i="11"/>
  <c r="Q205" i="11"/>
  <c r="P205" i="11"/>
  <c r="O205" i="11"/>
  <c r="N205" i="11"/>
  <c r="M205" i="11"/>
  <c r="L205" i="11"/>
  <c r="K205" i="11"/>
  <c r="J205" i="11"/>
  <c r="I205" i="11"/>
  <c r="H205" i="11"/>
  <c r="G205" i="11"/>
  <c r="F205" i="11"/>
  <c r="E205" i="11"/>
  <c r="D205" i="11"/>
  <c r="C205" i="11"/>
  <c r="B205" i="11"/>
  <c r="A205" i="11"/>
  <c r="U204" i="11"/>
  <c r="T204" i="11"/>
  <c r="S204" i="11"/>
  <c r="R204" i="11"/>
  <c r="Q204" i="11"/>
  <c r="P204" i="11"/>
  <c r="O204" i="11"/>
  <c r="N204" i="11"/>
  <c r="M204" i="11"/>
  <c r="L204" i="11"/>
  <c r="K204" i="11"/>
  <c r="J204" i="11"/>
  <c r="I204" i="11"/>
  <c r="H204" i="11"/>
  <c r="G204" i="11"/>
  <c r="F204" i="11"/>
  <c r="E204" i="11"/>
  <c r="D204" i="11"/>
  <c r="C204" i="11"/>
  <c r="B204" i="11"/>
  <c r="A204" i="11"/>
  <c r="U203" i="11"/>
  <c r="T203" i="11"/>
  <c r="S203" i="11"/>
  <c r="R203" i="11"/>
  <c r="Q203" i="11"/>
  <c r="P203" i="11"/>
  <c r="O203" i="11"/>
  <c r="N203" i="11"/>
  <c r="M203" i="11"/>
  <c r="L203" i="11"/>
  <c r="K203" i="11"/>
  <c r="J203" i="11"/>
  <c r="I203" i="11"/>
  <c r="H203" i="11"/>
  <c r="G203" i="11"/>
  <c r="F203" i="11"/>
  <c r="E203" i="11"/>
  <c r="D203" i="11"/>
  <c r="C203" i="11"/>
  <c r="B203" i="11"/>
  <c r="A203" i="11"/>
  <c r="U202" i="11"/>
  <c r="T202" i="11"/>
  <c r="S202" i="11"/>
  <c r="R202" i="11"/>
  <c r="Q202" i="11"/>
  <c r="P202" i="11"/>
  <c r="O202" i="11"/>
  <c r="N202" i="11"/>
  <c r="M202" i="11"/>
  <c r="L202" i="11"/>
  <c r="K202" i="11"/>
  <c r="J202" i="11"/>
  <c r="I202" i="11"/>
  <c r="H202" i="11"/>
  <c r="G202" i="11"/>
  <c r="F202" i="11"/>
  <c r="E202" i="11"/>
  <c r="D202" i="11"/>
  <c r="C202" i="11"/>
  <c r="B202" i="11"/>
  <c r="A202" i="11"/>
  <c r="U201" i="11"/>
  <c r="T201" i="11"/>
  <c r="S201" i="11"/>
  <c r="R201" i="11"/>
  <c r="Q201" i="11"/>
  <c r="P201" i="11"/>
  <c r="O201" i="11"/>
  <c r="N201" i="11"/>
  <c r="M201" i="11"/>
  <c r="L201" i="11"/>
  <c r="K201" i="11"/>
  <c r="J201" i="11"/>
  <c r="I201" i="11"/>
  <c r="H201" i="11"/>
  <c r="G201" i="11"/>
  <c r="F201" i="11"/>
  <c r="E201" i="11"/>
  <c r="D201" i="11"/>
  <c r="C201" i="11"/>
  <c r="B201" i="11"/>
  <c r="A201" i="11"/>
  <c r="U200" i="11"/>
  <c r="T200" i="11"/>
  <c r="S200" i="11"/>
  <c r="R200" i="11"/>
  <c r="Q200" i="11"/>
  <c r="P200" i="11"/>
  <c r="O200" i="11"/>
  <c r="N200" i="11"/>
  <c r="L200" i="11"/>
  <c r="K200" i="11"/>
  <c r="J200" i="11"/>
  <c r="I200" i="11"/>
  <c r="G200" i="11"/>
  <c r="F200" i="11"/>
  <c r="E200" i="11"/>
  <c r="D200" i="11"/>
  <c r="C200" i="11"/>
  <c r="B200" i="11"/>
  <c r="A200" i="11"/>
  <c r="U199" i="11"/>
  <c r="T199" i="11"/>
  <c r="S199" i="11"/>
  <c r="R199" i="11"/>
  <c r="Q199" i="11"/>
  <c r="P199" i="11"/>
  <c r="O199" i="11"/>
  <c r="N199" i="11"/>
  <c r="M199" i="11"/>
  <c r="L199" i="11"/>
  <c r="K199" i="11"/>
  <c r="J199" i="11"/>
  <c r="I199" i="11"/>
  <c r="H199" i="11"/>
  <c r="G199" i="11"/>
  <c r="F199" i="11"/>
  <c r="E199" i="11"/>
  <c r="D199" i="11"/>
  <c r="C199" i="11"/>
  <c r="B199" i="11"/>
  <c r="A199" i="11"/>
  <c r="U198" i="11"/>
  <c r="T198" i="11"/>
  <c r="S198" i="11"/>
  <c r="R198" i="11"/>
  <c r="Q198" i="11"/>
  <c r="P198" i="11"/>
  <c r="O198" i="11"/>
  <c r="N198" i="11"/>
  <c r="M198" i="11"/>
  <c r="L198" i="11"/>
  <c r="K198" i="11"/>
  <c r="J198" i="11"/>
  <c r="I198" i="11"/>
  <c r="H198" i="11"/>
  <c r="G198" i="11"/>
  <c r="F198" i="11"/>
  <c r="E198" i="11"/>
  <c r="D198" i="11"/>
  <c r="C198" i="11"/>
  <c r="B198" i="11"/>
  <c r="A198" i="11"/>
  <c r="U197" i="11"/>
  <c r="T197" i="11"/>
  <c r="S197" i="11"/>
  <c r="R197" i="11"/>
  <c r="Q197" i="11"/>
  <c r="P197" i="11"/>
  <c r="O197" i="11"/>
  <c r="N197" i="11"/>
  <c r="M197" i="11"/>
  <c r="L197" i="11"/>
  <c r="K197" i="11"/>
  <c r="J197" i="11"/>
  <c r="I197" i="11"/>
  <c r="H197" i="11"/>
  <c r="G197" i="11"/>
  <c r="F197" i="11"/>
  <c r="E197" i="11"/>
  <c r="D197" i="11"/>
  <c r="C197" i="11"/>
  <c r="B197" i="11"/>
  <c r="A197" i="11"/>
  <c r="U196" i="11"/>
  <c r="T196" i="11"/>
  <c r="S196" i="11"/>
  <c r="R196" i="11"/>
  <c r="Q196" i="11"/>
  <c r="P196" i="11"/>
  <c r="O196" i="11"/>
  <c r="N196" i="11"/>
  <c r="M196" i="11"/>
  <c r="L196" i="11"/>
  <c r="K196" i="11"/>
  <c r="J196" i="11"/>
  <c r="I196" i="11"/>
  <c r="H196" i="11"/>
  <c r="G196" i="11"/>
  <c r="F196" i="11"/>
  <c r="E196" i="11"/>
  <c r="D196" i="11"/>
  <c r="C196" i="11"/>
  <c r="B196" i="11"/>
  <c r="A196" i="11"/>
  <c r="U195" i="11"/>
  <c r="T195" i="11"/>
  <c r="S195" i="11"/>
  <c r="R195" i="11"/>
  <c r="Q195" i="11"/>
  <c r="P195" i="11"/>
  <c r="O195" i="11"/>
  <c r="N195" i="11"/>
  <c r="M195" i="11"/>
  <c r="L195" i="11"/>
  <c r="K195" i="11"/>
  <c r="J195" i="11"/>
  <c r="I195" i="11"/>
  <c r="H195" i="11"/>
  <c r="G195" i="11"/>
  <c r="F195" i="11"/>
  <c r="E195" i="11"/>
  <c r="D195" i="11"/>
  <c r="C195" i="11"/>
  <c r="B195" i="11"/>
  <c r="A195" i="11"/>
  <c r="U194" i="11"/>
  <c r="T194" i="11"/>
  <c r="S194" i="11"/>
  <c r="R194" i="11"/>
  <c r="Q194" i="11"/>
  <c r="P194" i="11"/>
  <c r="O194" i="11"/>
  <c r="N194" i="11"/>
  <c r="M194" i="11"/>
  <c r="L194" i="11"/>
  <c r="K194" i="11"/>
  <c r="J194" i="11"/>
  <c r="I194" i="11"/>
  <c r="G194" i="11"/>
  <c r="F194" i="11"/>
  <c r="E194" i="11"/>
  <c r="D194" i="11"/>
  <c r="C194" i="11"/>
  <c r="B194" i="11"/>
  <c r="A194" i="11"/>
  <c r="U193" i="11"/>
  <c r="T193" i="11"/>
  <c r="S193" i="11"/>
  <c r="R193" i="11"/>
  <c r="Q193" i="11"/>
  <c r="P193" i="11"/>
  <c r="O193" i="11"/>
  <c r="N193" i="11"/>
  <c r="M193" i="11"/>
  <c r="L193" i="11"/>
  <c r="K193" i="11"/>
  <c r="J193" i="11"/>
  <c r="I193" i="11"/>
  <c r="H193" i="11"/>
  <c r="G193" i="11"/>
  <c r="F193" i="11"/>
  <c r="E193" i="11"/>
  <c r="D193" i="11"/>
  <c r="C193" i="11"/>
  <c r="B193" i="11"/>
  <c r="A193" i="11"/>
  <c r="U192" i="11"/>
  <c r="T192" i="11"/>
  <c r="S192" i="11"/>
  <c r="R192" i="11"/>
  <c r="Q192" i="11"/>
  <c r="P192" i="11"/>
  <c r="O192" i="11"/>
  <c r="N192" i="11"/>
  <c r="M192" i="11"/>
  <c r="L192" i="11"/>
  <c r="K192" i="11"/>
  <c r="J192" i="11"/>
  <c r="I192" i="11"/>
  <c r="H192" i="11"/>
  <c r="G192" i="11"/>
  <c r="F192" i="11"/>
  <c r="E192" i="11"/>
  <c r="D192" i="11"/>
  <c r="C192" i="11"/>
  <c r="B192" i="11"/>
  <c r="A192" i="11"/>
  <c r="U191" i="11"/>
  <c r="T191" i="11"/>
  <c r="S191" i="11"/>
  <c r="R191" i="11"/>
  <c r="Q191" i="11"/>
  <c r="P191" i="11"/>
  <c r="O191" i="11"/>
  <c r="N191" i="11"/>
  <c r="M191" i="11"/>
  <c r="L191" i="11"/>
  <c r="K191" i="11"/>
  <c r="J191" i="11"/>
  <c r="I191" i="11"/>
  <c r="H191" i="11"/>
  <c r="G191" i="11"/>
  <c r="F191" i="11"/>
  <c r="E191" i="11"/>
  <c r="D191" i="11"/>
  <c r="C191" i="11"/>
  <c r="B191" i="11"/>
  <c r="A191" i="11"/>
  <c r="U190" i="11"/>
  <c r="T190" i="11"/>
  <c r="S190" i="11"/>
  <c r="R190" i="11"/>
  <c r="Q190" i="11"/>
  <c r="P190" i="11"/>
  <c r="O190" i="11"/>
  <c r="N190" i="11"/>
  <c r="M190" i="11"/>
  <c r="K190" i="11"/>
  <c r="J190" i="11"/>
  <c r="I190" i="11"/>
  <c r="G190" i="11"/>
  <c r="F190" i="11"/>
  <c r="E190" i="11"/>
  <c r="D190" i="11"/>
  <c r="C190" i="11"/>
  <c r="B190" i="11"/>
  <c r="A190" i="11"/>
  <c r="U189" i="11"/>
  <c r="T189" i="11"/>
  <c r="S189" i="11"/>
  <c r="R189" i="11"/>
  <c r="Q189" i="11"/>
  <c r="P189" i="11"/>
  <c r="O189" i="11"/>
  <c r="N189" i="11"/>
  <c r="L189" i="11"/>
  <c r="K189" i="11"/>
  <c r="J189" i="11"/>
  <c r="I189" i="11"/>
  <c r="G189" i="11"/>
  <c r="F189" i="11"/>
  <c r="E189" i="11"/>
  <c r="D189" i="11"/>
  <c r="C189" i="11"/>
  <c r="B189" i="11"/>
  <c r="A189" i="11"/>
  <c r="U188" i="11"/>
  <c r="T188" i="11"/>
  <c r="S188" i="11"/>
  <c r="R188" i="11"/>
  <c r="Q188" i="11"/>
  <c r="P188" i="11"/>
  <c r="O188" i="11"/>
  <c r="N188" i="11"/>
  <c r="M188" i="11"/>
  <c r="L188" i="11"/>
  <c r="K188" i="11"/>
  <c r="J188" i="11"/>
  <c r="I188" i="11"/>
  <c r="H188" i="11"/>
  <c r="G188" i="11"/>
  <c r="F188" i="11"/>
  <c r="E188" i="11"/>
  <c r="D188" i="11"/>
  <c r="C188" i="11"/>
  <c r="B188" i="11"/>
  <c r="A188" i="11"/>
  <c r="U187" i="11"/>
  <c r="T187" i="11"/>
  <c r="S187" i="11"/>
  <c r="R187" i="11"/>
  <c r="Q187" i="11"/>
  <c r="P187" i="11"/>
  <c r="O187" i="11"/>
  <c r="N187" i="11"/>
  <c r="M187" i="11"/>
  <c r="L187" i="11"/>
  <c r="K187" i="11"/>
  <c r="J187" i="11"/>
  <c r="I187" i="11"/>
  <c r="H187" i="11"/>
  <c r="G187" i="11"/>
  <c r="F187" i="11"/>
  <c r="E187" i="11"/>
  <c r="D187" i="11"/>
  <c r="C187" i="11"/>
  <c r="B187" i="11"/>
  <c r="A187" i="11"/>
  <c r="U186" i="11"/>
  <c r="T186" i="11"/>
  <c r="S186" i="11"/>
  <c r="R186" i="11"/>
  <c r="Q186" i="11"/>
  <c r="P186" i="11"/>
  <c r="O186" i="11"/>
  <c r="N186" i="11"/>
  <c r="L186" i="11"/>
  <c r="K186" i="11"/>
  <c r="J186" i="11"/>
  <c r="I186" i="11"/>
  <c r="G186" i="11"/>
  <c r="F186" i="11"/>
  <c r="E186" i="11"/>
  <c r="D186" i="11"/>
  <c r="C186" i="11"/>
  <c r="B186" i="11"/>
  <c r="A186" i="11"/>
  <c r="U185" i="11"/>
  <c r="T185" i="11"/>
  <c r="S185" i="11"/>
  <c r="R185" i="11"/>
  <c r="Q185" i="11"/>
  <c r="P185" i="11"/>
  <c r="O185" i="11"/>
  <c r="N185" i="11"/>
  <c r="M185" i="11"/>
  <c r="L185" i="11"/>
  <c r="K185" i="11"/>
  <c r="J185" i="11"/>
  <c r="H185" i="11"/>
  <c r="G185" i="11"/>
  <c r="F185" i="11"/>
  <c r="E185" i="11"/>
  <c r="D185" i="11"/>
  <c r="C185" i="11"/>
  <c r="B185" i="11"/>
  <c r="A185" i="11"/>
  <c r="U184" i="11"/>
  <c r="T184" i="11"/>
  <c r="S184" i="11"/>
  <c r="R184" i="11"/>
  <c r="Q184" i="11"/>
  <c r="P184" i="11"/>
  <c r="O184" i="11"/>
  <c r="N184" i="11"/>
  <c r="M184" i="11"/>
  <c r="L184" i="11"/>
  <c r="K184" i="11"/>
  <c r="J184" i="11"/>
  <c r="I184" i="11"/>
  <c r="H184" i="11"/>
  <c r="G184" i="11"/>
  <c r="F184" i="11"/>
  <c r="E184" i="11"/>
  <c r="D184" i="11"/>
  <c r="C184" i="11"/>
  <c r="B184" i="11"/>
  <c r="A184" i="11"/>
  <c r="U183" i="11"/>
  <c r="T183" i="11"/>
  <c r="S183" i="11"/>
  <c r="R183" i="11"/>
  <c r="Q183" i="11"/>
  <c r="P183" i="11"/>
  <c r="O183" i="11"/>
  <c r="N183" i="11"/>
  <c r="M183" i="11"/>
  <c r="L183" i="11"/>
  <c r="K183" i="11"/>
  <c r="J183" i="11"/>
  <c r="I183" i="11"/>
  <c r="H183" i="11"/>
  <c r="G183" i="11"/>
  <c r="F183" i="11"/>
  <c r="E183" i="11"/>
  <c r="D183" i="11"/>
  <c r="C183" i="11"/>
  <c r="B183" i="11"/>
  <c r="A183" i="11"/>
  <c r="U182" i="11"/>
  <c r="T182" i="11"/>
  <c r="S182" i="11"/>
  <c r="R182" i="11"/>
  <c r="Q182" i="11"/>
  <c r="P182" i="11"/>
  <c r="O182" i="11"/>
  <c r="N182" i="11"/>
  <c r="M182" i="11"/>
  <c r="L182" i="11"/>
  <c r="K182" i="11"/>
  <c r="J182" i="11"/>
  <c r="I182" i="11"/>
  <c r="G182" i="11"/>
  <c r="F182" i="11"/>
  <c r="E182" i="11"/>
  <c r="D182" i="11"/>
  <c r="C182" i="11"/>
  <c r="B182" i="11"/>
  <c r="A182" i="11"/>
  <c r="U181" i="11"/>
  <c r="T181" i="11"/>
  <c r="S181" i="11"/>
  <c r="R181" i="11"/>
  <c r="Q181" i="11"/>
  <c r="P181" i="11"/>
  <c r="O181" i="11"/>
  <c r="N181" i="11"/>
  <c r="M181" i="11"/>
  <c r="K181" i="11"/>
  <c r="J181" i="11"/>
  <c r="I181" i="11"/>
  <c r="G181" i="11"/>
  <c r="F181" i="11"/>
  <c r="E181" i="11"/>
  <c r="D181" i="11"/>
  <c r="C181" i="11"/>
  <c r="B181" i="11"/>
  <c r="A181" i="11"/>
  <c r="U180" i="11"/>
  <c r="T180" i="11"/>
  <c r="S180" i="11"/>
  <c r="R180" i="11"/>
  <c r="Q180" i="11"/>
  <c r="P180" i="11"/>
  <c r="O180" i="11"/>
  <c r="N180" i="11"/>
  <c r="M180" i="11"/>
  <c r="L180" i="11"/>
  <c r="K180" i="11"/>
  <c r="J180" i="11"/>
  <c r="I180" i="11"/>
  <c r="H180" i="11"/>
  <c r="G180" i="11"/>
  <c r="F180" i="11"/>
  <c r="E180" i="11"/>
  <c r="D180" i="11"/>
  <c r="C180" i="11"/>
  <c r="B180" i="11"/>
  <c r="A180" i="11"/>
  <c r="U179" i="11"/>
  <c r="T179" i="11"/>
  <c r="S179" i="11"/>
  <c r="R179" i="11"/>
  <c r="Q179" i="11"/>
  <c r="P179" i="11"/>
  <c r="O179" i="11"/>
  <c r="N179" i="11"/>
  <c r="L179" i="11"/>
  <c r="K179" i="11"/>
  <c r="J179" i="11"/>
  <c r="I179" i="11"/>
  <c r="G179" i="11"/>
  <c r="F179" i="11"/>
  <c r="E179" i="11"/>
  <c r="D179" i="11"/>
  <c r="C179" i="11"/>
  <c r="B179" i="11"/>
  <c r="A179" i="11"/>
  <c r="U178" i="11"/>
  <c r="T178" i="11"/>
  <c r="S178" i="11"/>
  <c r="R178" i="11"/>
  <c r="Q178" i="11"/>
  <c r="P178" i="11"/>
  <c r="O178" i="11"/>
  <c r="N178" i="11"/>
  <c r="M178" i="11"/>
  <c r="L178" i="11"/>
  <c r="K178" i="11"/>
  <c r="J178" i="11"/>
  <c r="I178" i="11"/>
  <c r="H178" i="11"/>
  <c r="G178" i="11"/>
  <c r="F178" i="11"/>
  <c r="E178" i="11"/>
  <c r="D178" i="11"/>
  <c r="C178" i="11"/>
  <c r="B178" i="11"/>
  <c r="A178" i="11"/>
  <c r="U177" i="11"/>
  <c r="T177" i="11"/>
  <c r="S177" i="11"/>
  <c r="R177" i="11"/>
  <c r="Q177" i="11"/>
  <c r="P177" i="11"/>
  <c r="O177" i="11"/>
  <c r="N177" i="11"/>
  <c r="L177" i="11"/>
  <c r="K177" i="11"/>
  <c r="J177" i="11"/>
  <c r="I177" i="11"/>
  <c r="G177" i="11"/>
  <c r="F177" i="11"/>
  <c r="E177" i="11"/>
  <c r="D177" i="11"/>
  <c r="C177" i="11"/>
  <c r="B177" i="11"/>
  <c r="A177" i="11"/>
  <c r="U176" i="11"/>
  <c r="T176" i="11"/>
  <c r="S176" i="11"/>
  <c r="R176" i="11"/>
  <c r="Q176" i="11"/>
  <c r="P176" i="11"/>
  <c r="O176" i="11"/>
  <c r="N176" i="11"/>
  <c r="M176" i="11"/>
  <c r="L176" i="11"/>
  <c r="K176" i="11"/>
  <c r="J176" i="11"/>
  <c r="I176" i="11"/>
  <c r="H176" i="11"/>
  <c r="G176" i="11"/>
  <c r="F176" i="11"/>
  <c r="E176" i="11"/>
  <c r="D176" i="11"/>
  <c r="C176" i="11"/>
  <c r="B176" i="11"/>
  <c r="A176" i="11"/>
  <c r="U175" i="11"/>
  <c r="T175" i="11"/>
  <c r="S175" i="11"/>
  <c r="R175" i="11"/>
  <c r="Q175" i="11"/>
  <c r="P175" i="11"/>
  <c r="O175" i="11"/>
  <c r="N175" i="11"/>
  <c r="L175" i="11"/>
  <c r="K175" i="11"/>
  <c r="J175" i="11"/>
  <c r="I175" i="11"/>
  <c r="G175" i="11"/>
  <c r="F175" i="11"/>
  <c r="E175" i="11"/>
  <c r="D175" i="11"/>
  <c r="C175" i="11"/>
  <c r="B175" i="11"/>
  <c r="A175" i="11"/>
  <c r="U174" i="11"/>
  <c r="T174" i="11"/>
  <c r="S174" i="11"/>
  <c r="R174" i="11"/>
  <c r="Q174" i="11"/>
  <c r="P174" i="11"/>
  <c r="O174" i="11"/>
  <c r="N174" i="11"/>
  <c r="M174" i="11"/>
  <c r="L174" i="11"/>
  <c r="K174" i="11"/>
  <c r="J174" i="11"/>
  <c r="I174" i="11"/>
  <c r="H174" i="11"/>
  <c r="G174" i="11"/>
  <c r="F174" i="11"/>
  <c r="E174" i="11"/>
  <c r="D174" i="11"/>
  <c r="C174" i="11"/>
  <c r="B174" i="11"/>
  <c r="A174" i="11"/>
  <c r="U173" i="11"/>
  <c r="T173" i="11"/>
  <c r="S173" i="11"/>
  <c r="R173" i="11"/>
  <c r="Q173" i="11"/>
  <c r="P173" i="11"/>
  <c r="O173" i="11"/>
  <c r="N173" i="11"/>
  <c r="M173" i="11"/>
  <c r="L173" i="11"/>
  <c r="K173" i="11"/>
  <c r="J173" i="11"/>
  <c r="I173" i="11"/>
  <c r="H173" i="11"/>
  <c r="G173" i="11"/>
  <c r="F173" i="11"/>
  <c r="E173" i="11"/>
  <c r="D173" i="11"/>
  <c r="C173" i="11"/>
  <c r="B173" i="11"/>
  <c r="A173" i="11"/>
  <c r="U172" i="11"/>
  <c r="T172" i="11"/>
  <c r="S172" i="11"/>
  <c r="R172" i="11"/>
  <c r="Q172" i="11"/>
  <c r="P172" i="11"/>
  <c r="O172" i="11"/>
  <c r="N172" i="11"/>
  <c r="M172" i="11"/>
  <c r="L172" i="11"/>
  <c r="K172" i="11"/>
  <c r="J172" i="11"/>
  <c r="I172" i="11"/>
  <c r="H172" i="11"/>
  <c r="G172" i="11"/>
  <c r="F172" i="11"/>
  <c r="E172" i="11"/>
  <c r="D172" i="11"/>
  <c r="C172" i="11"/>
  <c r="B172" i="11"/>
  <c r="A172" i="11"/>
  <c r="U171" i="11"/>
  <c r="T171" i="11"/>
  <c r="S171" i="11"/>
  <c r="R171" i="11"/>
  <c r="Q171" i="11"/>
  <c r="P171" i="11"/>
  <c r="O171" i="11"/>
  <c r="N171" i="11"/>
  <c r="M171" i="11"/>
  <c r="L171" i="11"/>
  <c r="K171" i="11"/>
  <c r="J171" i="11"/>
  <c r="I171" i="11"/>
  <c r="H171" i="11"/>
  <c r="G171" i="11"/>
  <c r="F171" i="11"/>
  <c r="E171" i="11"/>
  <c r="D171" i="11"/>
  <c r="C171" i="11"/>
  <c r="B171" i="11"/>
  <c r="A171" i="11"/>
  <c r="U170" i="11"/>
  <c r="T170" i="11"/>
  <c r="S170" i="11"/>
  <c r="R170" i="11"/>
  <c r="Q170" i="11"/>
  <c r="P170" i="11"/>
  <c r="O170" i="11"/>
  <c r="N170" i="11"/>
  <c r="M170" i="11"/>
  <c r="L170" i="11"/>
  <c r="K170" i="11"/>
  <c r="J170" i="11"/>
  <c r="I170" i="11"/>
  <c r="H170" i="11"/>
  <c r="G170" i="11"/>
  <c r="F170" i="11"/>
  <c r="E170" i="11"/>
  <c r="D170" i="11"/>
  <c r="C170" i="11"/>
  <c r="B170" i="11"/>
  <c r="A170" i="11"/>
  <c r="U169" i="11"/>
  <c r="T169" i="11"/>
  <c r="S169" i="11"/>
  <c r="R169" i="11"/>
  <c r="Q169" i="11"/>
  <c r="P169" i="11"/>
  <c r="O169" i="11"/>
  <c r="N169" i="11"/>
  <c r="M169" i="11"/>
  <c r="L169" i="11"/>
  <c r="K169" i="11"/>
  <c r="J169" i="11"/>
  <c r="I169" i="11"/>
  <c r="H169" i="11"/>
  <c r="G169" i="11"/>
  <c r="F169" i="11"/>
  <c r="E169" i="11"/>
  <c r="D169" i="11"/>
  <c r="C169" i="11"/>
  <c r="B169" i="11"/>
  <c r="A169" i="11"/>
  <c r="U168" i="11"/>
  <c r="T168" i="11"/>
  <c r="S168" i="11"/>
  <c r="R168" i="11"/>
  <c r="Q168" i="11"/>
  <c r="P168" i="11"/>
  <c r="O168" i="11"/>
  <c r="N168" i="11"/>
  <c r="M168" i="11"/>
  <c r="K168" i="11"/>
  <c r="J168" i="11"/>
  <c r="I168" i="11"/>
  <c r="G168" i="11"/>
  <c r="F168" i="11"/>
  <c r="E168" i="11"/>
  <c r="D168" i="11"/>
  <c r="C168" i="11"/>
  <c r="B168" i="11"/>
  <c r="A168" i="11"/>
  <c r="U167" i="11"/>
  <c r="T167" i="11"/>
  <c r="S167" i="11"/>
  <c r="R167" i="11"/>
  <c r="Q167" i="11"/>
  <c r="P167" i="11"/>
  <c r="O167" i="11"/>
  <c r="N167" i="11"/>
  <c r="M167" i="11"/>
  <c r="L167" i="11"/>
  <c r="K167" i="11"/>
  <c r="J167" i="11"/>
  <c r="I167" i="11"/>
  <c r="H167" i="11"/>
  <c r="G167" i="11"/>
  <c r="F167" i="11"/>
  <c r="E167" i="11"/>
  <c r="D167" i="11"/>
  <c r="C167" i="11"/>
  <c r="B167" i="11"/>
  <c r="A167" i="11"/>
  <c r="U166" i="11"/>
  <c r="T166" i="11"/>
  <c r="S166" i="11"/>
  <c r="R166" i="11"/>
  <c r="Q166" i="11"/>
  <c r="P166" i="11"/>
  <c r="O166" i="11"/>
  <c r="N166" i="11"/>
  <c r="M166" i="11"/>
  <c r="L166" i="11"/>
  <c r="K166" i="11"/>
  <c r="J166" i="11"/>
  <c r="H166" i="11"/>
  <c r="G166" i="11"/>
  <c r="F166" i="11"/>
  <c r="E166" i="11"/>
  <c r="D166" i="11"/>
  <c r="C166" i="11"/>
  <c r="B166" i="11"/>
  <c r="A166" i="11"/>
  <c r="U165" i="11"/>
  <c r="T165" i="11"/>
  <c r="S165" i="11"/>
  <c r="R165" i="11"/>
  <c r="Q165" i="11"/>
  <c r="P165" i="11"/>
  <c r="O165" i="11"/>
  <c r="N165" i="11"/>
  <c r="M165" i="11"/>
  <c r="L165" i="11"/>
  <c r="K165" i="11"/>
  <c r="J165" i="11"/>
  <c r="I165" i="11"/>
  <c r="H165" i="11"/>
  <c r="G165" i="11"/>
  <c r="F165" i="11"/>
  <c r="E165" i="11"/>
  <c r="D165" i="11"/>
  <c r="C165" i="11"/>
  <c r="B165" i="11"/>
  <c r="A165" i="11"/>
  <c r="U164" i="11"/>
  <c r="T164" i="11"/>
  <c r="S164" i="11"/>
  <c r="R164" i="11"/>
  <c r="Q164" i="11"/>
  <c r="P164" i="11"/>
  <c r="O164" i="11"/>
  <c r="N164" i="11"/>
  <c r="M164" i="11"/>
  <c r="L164" i="11"/>
  <c r="K164" i="11"/>
  <c r="J164" i="11"/>
  <c r="I164" i="11"/>
  <c r="H164" i="11"/>
  <c r="G164" i="11"/>
  <c r="F164" i="11"/>
  <c r="E164" i="11"/>
  <c r="D164" i="11"/>
  <c r="C164" i="11"/>
  <c r="B164" i="11"/>
  <c r="A164" i="11"/>
  <c r="U163" i="11"/>
  <c r="T163" i="11"/>
  <c r="S163" i="11"/>
  <c r="R163" i="11"/>
  <c r="Q163" i="11"/>
  <c r="P163" i="11"/>
  <c r="O163" i="11"/>
  <c r="N163" i="11"/>
  <c r="M163" i="11"/>
  <c r="L163" i="11"/>
  <c r="K163" i="11"/>
  <c r="J163" i="11"/>
  <c r="I163" i="11"/>
  <c r="H163" i="11"/>
  <c r="G163" i="11"/>
  <c r="F163" i="11"/>
  <c r="E163" i="11"/>
  <c r="D163" i="11"/>
  <c r="C163" i="11"/>
  <c r="B163" i="11"/>
  <c r="A163" i="11"/>
  <c r="U162" i="11"/>
  <c r="T162" i="11"/>
  <c r="S162" i="11"/>
  <c r="R162" i="11"/>
  <c r="Q162" i="11"/>
  <c r="P162" i="11"/>
  <c r="O162" i="11"/>
  <c r="N162" i="11"/>
  <c r="M162" i="11"/>
  <c r="L162" i="11"/>
  <c r="K162" i="11"/>
  <c r="J162" i="11"/>
  <c r="I162" i="11"/>
  <c r="H162" i="11"/>
  <c r="G162" i="11"/>
  <c r="F162" i="11"/>
  <c r="E162" i="11"/>
  <c r="D162" i="11"/>
  <c r="C162" i="11"/>
  <c r="B162" i="11"/>
  <c r="A162" i="11"/>
  <c r="U161" i="11"/>
  <c r="T161" i="11"/>
  <c r="S161" i="11"/>
  <c r="R161" i="11"/>
  <c r="Q161" i="11"/>
  <c r="P161" i="11"/>
  <c r="O161" i="11"/>
  <c r="N161" i="11"/>
  <c r="M161" i="11"/>
  <c r="L161" i="11"/>
  <c r="K161" i="11"/>
  <c r="J161" i="11"/>
  <c r="I161" i="11"/>
  <c r="H161" i="11"/>
  <c r="G161" i="11"/>
  <c r="F161" i="11"/>
  <c r="E161" i="11"/>
  <c r="D161" i="11"/>
  <c r="C161" i="11"/>
  <c r="B161" i="11"/>
  <c r="A161" i="11"/>
  <c r="U160" i="11"/>
  <c r="T160" i="11"/>
  <c r="S160" i="11"/>
  <c r="R160" i="11"/>
  <c r="Q160" i="11"/>
  <c r="P160" i="11"/>
  <c r="O160" i="11"/>
  <c r="N160" i="11"/>
  <c r="M160" i="11"/>
  <c r="L160" i="11"/>
  <c r="K160" i="11"/>
  <c r="J160" i="11"/>
  <c r="I160" i="11"/>
  <c r="H160" i="11"/>
  <c r="G160" i="11"/>
  <c r="F160" i="11"/>
  <c r="E160" i="11"/>
  <c r="D160" i="11"/>
  <c r="C160" i="11"/>
  <c r="B160" i="11"/>
  <c r="A160" i="11"/>
  <c r="U159" i="11"/>
  <c r="T159" i="11"/>
  <c r="S159" i="11"/>
  <c r="R159" i="11"/>
  <c r="Q159" i="11"/>
  <c r="P159" i="11"/>
  <c r="O159" i="11"/>
  <c r="N159" i="11"/>
  <c r="M159" i="11"/>
  <c r="L159" i="11"/>
  <c r="K159" i="11"/>
  <c r="J159" i="11"/>
  <c r="I159" i="11"/>
  <c r="H159" i="11"/>
  <c r="G159" i="11"/>
  <c r="F159" i="11"/>
  <c r="E159" i="11"/>
  <c r="D159" i="11"/>
  <c r="C159" i="11"/>
  <c r="B159" i="11"/>
  <c r="A159" i="11"/>
  <c r="U158" i="11"/>
  <c r="T158" i="11"/>
  <c r="S158" i="11"/>
  <c r="R158" i="11"/>
  <c r="Q158" i="11"/>
  <c r="P158" i="11"/>
  <c r="O158" i="11"/>
  <c r="N158" i="11"/>
  <c r="M158" i="11"/>
  <c r="L158" i="11"/>
  <c r="K158" i="11"/>
  <c r="J158" i="11"/>
  <c r="I158" i="11"/>
  <c r="H158" i="11"/>
  <c r="G158" i="11"/>
  <c r="F158" i="11"/>
  <c r="E158" i="11"/>
  <c r="D158" i="11"/>
  <c r="C158" i="11"/>
  <c r="B158" i="11"/>
  <c r="A158" i="11"/>
  <c r="U157" i="11"/>
  <c r="T157" i="11"/>
  <c r="S157" i="11"/>
  <c r="R157" i="11"/>
  <c r="Q157" i="11"/>
  <c r="P157" i="11"/>
  <c r="O157" i="11"/>
  <c r="N157" i="11"/>
  <c r="M157" i="11"/>
  <c r="L157" i="11"/>
  <c r="K157" i="11"/>
  <c r="J157" i="11"/>
  <c r="I157" i="11"/>
  <c r="H157" i="11"/>
  <c r="G157" i="11"/>
  <c r="F157" i="11"/>
  <c r="E157" i="11"/>
  <c r="D157" i="11"/>
  <c r="C157" i="11"/>
  <c r="B157" i="11"/>
  <c r="A157" i="11"/>
  <c r="U156" i="11"/>
  <c r="T156" i="11"/>
  <c r="S156" i="11"/>
  <c r="R156" i="11"/>
  <c r="Q156" i="11"/>
  <c r="P156" i="11"/>
  <c r="O156" i="11"/>
  <c r="N156" i="11"/>
  <c r="M156" i="11"/>
  <c r="L156" i="11"/>
  <c r="K156" i="11"/>
  <c r="J156" i="11"/>
  <c r="I156" i="11"/>
  <c r="H156" i="11"/>
  <c r="G156" i="11"/>
  <c r="F156" i="11"/>
  <c r="E156" i="11"/>
  <c r="D156" i="11"/>
  <c r="C156" i="11"/>
  <c r="B156" i="11"/>
  <c r="A156" i="11"/>
  <c r="U155" i="11"/>
  <c r="T155" i="11"/>
  <c r="S155" i="11"/>
  <c r="R155" i="11"/>
  <c r="Q155" i="11"/>
  <c r="P155" i="11"/>
  <c r="O155" i="11"/>
  <c r="N155" i="11"/>
  <c r="M155" i="11"/>
  <c r="L155" i="11"/>
  <c r="K155" i="11"/>
  <c r="J155" i="11"/>
  <c r="I155" i="11"/>
  <c r="H155" i="11"/>
  <c r="G155" i="11"/>
  <c r="F155" i="11"/>
  <c r="E155" i="11"/>
  <c r="D155" i="11"/>
  <c r="C155" i="11"/>
  <c r="B155" i="11"/>
  <c r="A155" i="11"/>
  <c r="U154" i="11"/>
  <c r="T154" i="11"/>
  <c r="S154" i="11"/>
  <c r="R154" i="11"/>
  <c r="Q154" i="11"/>
  <c r="P154" i="11"/>
  <c r="O154" i="11"/>
  <c r="N154" i="11"/>
  <c r="M154" i="11"/>
  <c r="L154" i="11"/>
  <c r="K154" i="11"/>
  <c r="J154" i="11"/>
  <c r="I154" i="11"/>
  <c r="H154" i="11"/>
  <c r="G154" i="11"/>
  <c r="F154" i="11"/>
  <c r="E154" i="11"/>
  <c r="D154" i="11"/>
  <c r="C154" i="11"/>
  <c r="B154" i="11"/>
  <c r="A154" i="11"/>
  <c r="U153" i="11"/>
  <c r="T153" i="11"/>
  <c r="S153" i="11"/>
  <c r="R153" i="11"/>
  <c r="Q153" i="11"/>
  <c r="P153" i="11"/>
  <c r="O153" i="11"/>
  <c r="N153" i="11"/>
  <c r="M153" i="11"/>
  <c r="L153" i="11"/>
  <c r="K153" i="11"/>
  <c r="J153" i="11"/>
  <c r="I153" i="11"/>
  <c r="H153" i="11"/>
  <c r="G153" i="11"/>
  <c r="F153" i="11"/>
  <c r="E153" i="11"/>
  <c r="D153" i="11"/>
  <c r="C153" i="11"/>
  <c r="B153" i="11"/>
  <c r="A153" i="11"/>
  <c r="U152" i="11"/>
  <c r="T152" i="11"/>
  <c r="S152" i="11"/>
  <c r="R152" i="11"/>
  <c r="Q152" i="11"/>
  <c r="P152" i="11"/>
  <c r="O152" i="11"/>
  <c r="N152" i="11"/>
  <c r="M152" i="11"/>
  <c r="L152" i="11"/>
  <c r="K152" i="11"/>
  <c r="J152" i="11"/>
  <c r="I152" i="11"/>
  <c r="H152" i="11"/>
  <c r="G152" i="11"/>
  <c r="F152" i="11"/>
  <c r="E152" i="11"/>
  <c r="D152" i="11"/>
  <c r="C152" i="11"/>
  <c r="B152" i="11"/>
  <c r="A152" i="11"/>
  <c r="U151" i="11"/>
  <c r="T151" i="11"/>
  <c r="S151" i="11"/>
  <c r="R151" i="11"/>
  <c r="Q151" i="11"/>
  <c r="P151" i="11"/>
  <c r="O151" i="11"/>
  <c r="N151" i="11"/>
  <c r="M151" i="11"/>
  <c r="L151" i="11"/>
  <c r="K151" i="11"/>
  <c r="J151" i="11"/>
  <c r="I151" i="11"/>
  <c r="H151" i="11"/>
  <c r="G151" i="11"/>
  <c r="F151" i="11"/>
  <c r="E151" i="11"/>
  <c r="D151" i="11"/>
  <c r="C151" i="11"/>
  <c r="B151" i="11"/>
  <c r="A151" i="11"/>
  <c r="U150" i="11"/>
  <c r="T150" i="11"/>
  <c r="S150" i="11"/>
  <c r="R150" i="11"/>
  <c r="Q150" i="11"/>
  <c r="P150" i="11"/>
  <c r="O150" i="11"/>
  <c r="N150" i="11"/>
  <c r="M150" i="11"/>
  <c r="L150" i="11"/>
  <c r="K150" i="11"/>
  <c r="J150" i="11"/>
  <c r="I150" i="11"/>
  <c r="H150" i="11"/>
  <c r="G150" i="11"/>
  <c r="F150" i="11"/>
  <c r="E150" i="11"/>
  <c r="D150" i="11"/>
  <c r="C150" i="11"/>
  <c r="B150" i="11"/>
  <c r="A150" i="11"/>
  <c r="U149" i="11"/>
  <c r="T149" i="11"/>
  <c r="S149" i="11"/>
  <c r="R149" i="11"/>
  <c r="Q149" i="11"/>
  <c r="P149" i="11"/>
  <c r="O149" i="11"/>
  <c r="N149" i="11"/>
  <c r="M149" i="11"/>
  <c r="L149" i="11"/>
  <c r="K149" i="11"/>
  <c r="J149" i="11"/>
  <c r="I149" i="11"/>
  <c r="H149" i="11"/>
  <c r="G149" i="11"/>
  <c r="F149" i="11"/>
  <c r="E149" i="11"/>
  <c r="D149" i="11"/>
  <c r="C149" i="11"/>
  <c r="B149" i="11"/>
  <c r="A149" i="11"/>
  <c r="U148" i="11"/>
  <c r="T148" i="11"/>
  <c r="S148" i="11"/>
  <c r="R148" i="11"/>
  <c r="Q148" i="11"/>
  <c r="P148" i="11"/>
  <c r="O148" i="11"/>
  <c r="N148" i="11"/>
  <c r="M148" i="11"/>
  <c r="L148" i="11"/>
  <c r="K148" i="11"/>
  <c r="J148" i="11"/>
  <c r="I148" i="11"/>
  <c r="H148" i="11"/>
  <c r="G148" i="11"/>
  <c r="F148" i="11"/>
  <c r="E148" i="11"/>
  <c r="D148" i="11"/>
  <c r="C148" i="11"/>
  <c r="B148" i="11"/>
  <c r="A148" i="11"/>
  <c r="U147" i="11"/>
  <c r="T147" i="11"/>
  <c r="S147" i="11"/>
  <c r="R147" i="11"/>
  <c r="Q147" i="11"/>
  <c r="P147" i="11"/>
  <c r="O147" i="11"/>
  <c r="N147" i="11"/>
  <c r="M147" i="11"/>
  <c r="L147" i="11"/>
  <c r="K147" i="11"/>
  <c r="J147" i="11"/>
  <c r="I147" i="11"/>
  <c r="H147" i="11"/>
  <c r="G147" i="11"/>
  <c r="F147" i="11"/>
  <c r="E147" i="11"/>
  <c r="D147" i="11"/>
  <c r="C147" i="11"/>
  <c r="B147" i="11"/>
  <c r="A147" i="11"/>
  <c r="U146" i="11"/>
  <c r="T146" i="11"/>
  <c r="S146" i="11"/>
  <c r="R146" i="11"/>
  <c r="Q146" i="11"/>
  <c r="P146" i="11"/>
  <c r="O146" i="11"/>
  <c r="N146" i="11"/>
  <c r="M146" i="11"/>
  <c r="L146" i="11"/>
  <c r="K146" i="11"/>
  <c r="J146" i="11"/>
  <c r="I146" i="11"/>
  <c r="H146" i="11"/>
  <c r="G146" i="11"/>
  <c r="F146" i="11"/>
  <c r="E146" i="11"/>
  <c r="D146" i="11"/>
  <c r="C146" i="11"/>
  <c r="B146" i="11"/>
  <c r="A146" i="11"/>
  <c r="U145" i="11"/>
  <c r="T145" i="11"/>
  <c r="S145" i="11"/>
  <c r="R145" i="11"/>
  <c r="Q145" i="11"/>
  <c r="P145" i="11"/>
  <c r="O145" i="11"/>
  <c r="N145" i="11"/>
  <c r="M145" i="11"/>
  <c r="L145" i="11"/>
  <c r="K145" i="11"/>
  <c r="J145" i="11"/>
  <c r="I145" i="11"/>
  <c r="H145" i="11"/>
  <c r="G145" i="11"/>
  <c r="F145" i="11"/>
  <c r="E145" i="11"/>
  <c r="D145" i="11"/>
  <c r="C145" i="11"/>
  <c r="B145" i="11"/>
  <c r="A145" i="11"/>
  <c r="U144" i="11"/>
  <c r="T144" i="11"/>
  <c r="S144" i="11"/>
  <c r="R144" i="11"/>
  <c r="Q144" i="11"/>
  <c r="P144" i="11"/>
  <c r="O144" i="11"/>
  <c r="N144" i="11"/>
  <c r="L144" i="11"/>
  <c r="K144" i="11"/>
  <c r="J144" i="11"/>
  <c r="I144" i="11"/>
  <c r="G144" i="11"/>
  <c r="F144" i="11"/>
  <c r="E144" i="11"/>
  <c r="D144" i="11"/>
  <c r="C144" i="11"/>
  <c r="B144" i="11"/>
  <c r="A144" i="11"/>
  <c r="U143" i="11"/>
  <c r="T143" i="11"/>
  <c r="S143" i="11"/>
  <c r="R143" i="11"/>
  <c r="Q143" i="11"/>
  <c r="P143" i="11"/>
  <c r="O143" i="11"/>
  <c r="N143" i="11"/>
  <c r="L143" i="11"/>
  <c r="K143" i="11"/>
  <c r="J143" i="11"/>
  <c r="I143" i="11"/>
  <c r="G143" i="11"/>
  <c r="F143" i="11"/>
  <c r="E143" i="11"/>
  <c r="D143" i="11"/>
  <c r="C143" i="11"/>
  <c r="B143" i="11"/>
  <c r="A143" i="11"/>
  <c r="U142" i="11"/>
  <c r="T142" i="11"/>
  <c r="S142" i="11"/>
  <c r="R142" i="11"/>
  <c r="Q142" i="11"/>
  <c r="P142" i="11"/>
  <c r="O142" i="11"/>
  <c r="N142" i="11"/>
  <c r="M142" i="11"/>
  <c r="L142" i="11"/>
  <c r="K142" i="11"/>
  <c r="J142" i="11"/>
  <c r="I142" i="11"/>
  <c r="H142" i="11"/>
  <c r="G142" i="11"/>
  <c r="F142" i="11"/>
  <c r="E142" i="11"/>
  <c r="D142" i="11"/>
  <c r="C142" i="11"/>
  <c r="B142" i="11"/>
  <c r="A142" i="11"/>
  <c r="U141" i="11"/>
  <c r="T141" i="11"/>
  <c r="S141" i="11"/>
  <c r="R141" i="11"/>
  <c r="Q141" i="11"/>
  <c r="P141" i="11"/>
  <c r="O141" i="11"/>
  <c r="N141" i="11"/>
  <c r="M141" i="11"/>
  <c r="L141" i="11"/>
  <c r="K141" i="11"/>
  <c r="J141" i="11"/>
  <c r="I141" i="11"/>
  <c r="H141" i="11"/>
  <c r="G141" i="11"/>
  <c r="F141" i="11"/>
  <c r="E141" i="11"/>
  <c r="D141" i="11"/>
  <c r="C141" i="11"/>
  <c r="B141" i="11"/>
  <c r="A141" i="11"/>
  <c r="U140" i="11"/>
  <c r="T140" i="11"/>
  <c r="S140" i="11"/>
  <c r="R140" i="11"/>
  <c r="Q140" i="11"/>
  <c r="P140" i="11"/>
  <c r="O140" i="11"/>
  <c r="N140" i="11"/>
  <c r="M140" i="11"/>
  <c r="L140" i="11"/>
  <c r="K140" i="11"/>
  <c r="J140" i="11"/>
  <c r="I140" i="11"/>
  <c r="H140" i="11"/>
  <c r="G140" i="11"/>
  <c r="F140" i="11"/>
  <c r="E140" i="11"/>
  <c r="D140" i="11"/>
  <c r="C140" i="11"/>
  <c r="B140" i="11"/>
  <c r="A140" i="11"/>
  <c r="U139" i="11"/>
  <c r="T139" i="11"/>
  <c r="S139" i="11"/>
  <c r="R139" i="11"/>
  <c r="Q139" i="11"/>
  <c r="P139" i="11"/>
  <c r="O139" i="11"/>
  <c r="N139" i="11"/>
  <c r="L139" i="11"/>
  <c r="K139" i="11"/>
  <c r="J139" i="11"/>
  <c r="I139" i="11"/>
  <c r="G139" i="11"/>
  <c r="F139" i="11"/>
  <c r="E139" i="11"/>
  <c r="D139" i="11"/>
  <c r="C139" i="11"/>
  <c r="B139" i="11"/>
  <c r="A139" i="11"/>
  <c r="U138" i="11"/>
  <c r="T138" i="11"/>
  <c r="S138" i="11"/>
  <c r="R138" i="11"/>
  <c r="Q138" i="11"/>
  <c r="P138" i="11"/>
  <c r="O138" i="11"/>
  <c r="N138" i="11"/>
  <c r="M138" i="11"/>
  <c r="L138" i="11"/>
  <c r="K138" i="11"/>
  <c r="J138" i="11"/>
  <c r="I138" i="11"/>
  <c r="H138" i="11"/>
  <c r="G138" i="11"/>
  <c r="F138" i="11"/>
  <c r="E138" i="11"/>
  <c r="D138" i="11"/>
  <c r="C138" i="11"/>
  <c r="B138" i="11"/>
  <c r="A138" i="11"/>
  <c r="U137" i="11"/>
  <c r="T137" i="11"/>
  <c r="S137" i="11"/>
  <c r="R137" i="11"/>
  <c r="Q137" i="11"/>
  <c r="P137" i="11"/>
  <c r="O137" i="11"/>
  <c r="N137" i="11"/>
  <c r="M137" i="11"/>
  <c r="L137" i="11"/>
  <c r="K137" i="11"/>
  <c r="J137" i="11"/>
  <c r="I137" i="11"/>
  <c r="H137" i="11"/>
  <c r="G137" i="11"/>
  <c r="F137" i="11"/>
  <c r="E137" i="11"/>
  <c r="D137" i="11"/>
  <c r="C137" i="11"/>
  <c r="B137" i="11"/>
  <c r="A137" i="11"/>
  <c r="U136" i="11"/>
  <c r="T136" i="11"/>
  <c r="S136" i="11"/>
  <c r="R136" i="11"/>
  <c r="Q136" i="11"/>
  <c r="P136" i="11"/>
  <c r="O136" i="11"/>
  <c r="N136" i="11"/>
  <c r="M136" i="11"/>
  <c r="L136" i="11"/>
  <c r="K136" i="11"/>
  <c r="J136" i="11"/>
  <c r="I136" i="11"/>
  <c r="H136" i="11"/>
  <c r="G136" i="11"/>
  <c r="F136" i="11"/>
  <c r="E136" i="11"/>
  <c r="D136" i="11"/>
  <c r="C136" i="11"/>
  <c r="B136" i="11"/>
  <c r="A136" i="11"/>
  <c r="U135" i="11"/>
  <c r="T135" i="11"/>
  <c r="S135" i="11"/>
  <c r="R135" i="11"/>
  <c r="Q135" i="11"/>
  <c r="P135" i="11"/>
  <c r="O135" i="11"/>
  <c r="N135" i="11"/>
  <c r="M135" i="11"/>
  <c r="L135" i="11"/>
  <c r="K135" i="11"/>
  <c r="J135" i="11"/>
  <c r="I135" i="11"/>
  <c r="H135" i="11"/>
  <c r="G135" i="11"/>
  <c r="F135" i="11"/>
  <c r="E135" i="11"/>
  <c r="D135" i="11"/>
  <c r="C135" i="11"/>
  <c r="B135" i="11"/>
  <c r="A135" i="11"/>
  <c r="U134" i="11"/>
  <c r="T134" i="11"/>
  <c r="S134" i="11"/>
  <c r="R134" i="11"/>
  <c r="Q134" i="11"/>
  <c r="P134" i="11"/>
  <c r="O134" i="11"/>
  <c r="N134" i="11"/>
  <c r="M134" i="11"/>
  <c r="L134" i="11"/>
  <c r="K134" i="11"/>
  <c r="J134" i="11"/>
  <c r="I134" i="11"/>
  <c r="H134" i="11"/>
  <c r="G134" i="11"/>
  <c r="F134" i="11"/>
  <c r="E134" i="11"/>
  <c r="D134" i="11"/>
  <c r="C134" i="11"/>
  <c r="B134" i="11"/>
  <c r="A134" i="11"/>
  <c r="U133" i="11"/>
  <c r="T133" i="11"/>
  <c r="S133" i="11"/>
  <c r="R133" i="11"/>
  <c r="Q133" i="11"/>
  <c r="P133" i="11"/>
  <c r="O133" i="11"/>
  <c r="N133" i="11"/>
  <c r="M133" i="11"/>
  <c r="L133" i="11"/>
  <c r="K133" i="11"/>
  <c r="J133" i="11"/>
  <c r="I133" i="11"/>
  <c r="H133" i="11"/>
  <c r="G133" i="11"/>
  <c r="F133" i="11"/>
  <c r="E133" i="11"/>
  <c r="D133" i="11"/>
  <c r="C133" i="11"/>
  <c r="B133" i="11"/>
  <c r="A133" i="11"/>
  <c r="U132" i="11"/>
  <c r="T132" i="11"/>
  <c r="S132" i="11"/>
  <c r="R132" i="11"/>
  <c r="Q132" i="11"/>
  <c r="P132" i="11"/>
  <c r="O132" i="11"/>
  <c r="N132" i="11"/>
  <c r="M132" i="11"/>
  <c r="L132" i="11"/>
  <c r="K132" i="11"/>
  <c r="J132" i="11"/>
  <c r="I132" i="11"/>
  <c r="H132" i="11"/>
  <c r="G132" i="11"/>
  <c r="F132" i="11"/>
  <c r="E132" i="11"/>
  <c r="D132" i="11"/>
  <c r="C132" i="11"/>
  <c r="B132" i="11"/>
  <c r="A132" i="11"/>
  <c r="U131" i="11"/>
  <c r="T131" i="11"/>
  <c r="S131" i="11"/>
  <c r="R131" i="11"/>
  <c r="Q131" i="11"/>
  <c r="P131" i="11"/>
  <c r="O131" i="11"/>
  <c r="N131" i="11"/>
  <c r="M131" i="11"/>
  <c r="L131" i="11"/>
  <c r="K131" i="11"/>
  <c r="J131" i="11"/>
  <c r="I131" i="11"/>
  <c r="H131" i="11"/>
  <c r="G131" i="11"/>
  <c r="F131" i="11"/>
  <c r="E131" i="11"/>
  <c r="D131" i="11"/>
  <c r="C131" i="11"/>
  <c r="B131" i="11"/>
  <c r="A131" i="11"/>
  <c r="U130" i="11"/>
  <c r="T130" i="11"/>
  <c r="S130" i="11"/>
  <c r="R130" i="11"/>
  <c r="Q130" i="11"/>
  <c r="P130" i="11"/>
  <c r="O130" i="11"/>
  <c r="N130" i="11"/>
  <c r="M130" i="11"/>
  <c r="L130" i="11"/>
  <c r="K130" i="11"/>
  <c r="J130" i="11"/>
  <c r="I130" i="11"/>
  <c r="H130" i="11"/>
  <c r="G130" i="11"/>
  <c r="F130" i="11"/>
  <c r="E130" i="11"/>
  <c r="D130" i="11"/>
  <c r="C130" i="11"/>
  <c r="B130" i="11"/>
  <c r="A130" i="11"/>
  <c r="U129" i="11"/>
  <c r="T129" i="11"/>
  <c r="S129" i="11"/>
  <c r="R129" i="11"/>
  <c r="Q129" i="11"/>
  <c r="P129" i="11"/>
  <c r="O129" i="11"/>
  <c r="N129" i="11"/>
  <c r="M129" i="11"/>
  <c r="L129" i="11"/>
  <c r="K129" i="11"/>
  <c r="J129" i="11"/>
  <c r="I129" i="11"/>
  <c r="H129" i="11"/>
  <c r="G129" i="11"/>
  <c r="F129" i="11"/>
  <c r="E129" i="11"/>
  <c r="D129" i="11"/>
  <c r="C129" i="11"/>
  <c r="B129" i="11"/>
  <c r="A129" i="11"/>
  <c r="U128" i="11"/>
  <c r="T128" i="11"/>
  <c r="S128" i="11"/>
  <c r="R128" i="11"/>
  <c r="Q128" i="11"/>
  <c r="P128" i="11"/>
  <c r="O128" i="11"/>
  <c r="N128" i="11"/>
  <c r="M128" i="11"/>
  <c r="L128" i="11"/>
  <c r="K128" i="11"/>
  <c r="J128" i="11"/>
  <c r="I128" i="11"/>
  <c r="H128" i="11"/>
  <c r="G128" i="11"/>
  <c r="F128" i="11"/>
  <c r="E128" i="11"/>
  <c r="D128" i="11"/>
  <c r="C128" i="11"/>
  <c r="B128" i="11"/>
  <c r="A128" i="11"/>
  <c r="U127" i="11"/>
  <c r="T127" i="11"/>
  <c r="S127" i="11"/>
  <c r="R127" i="11"/>
  <c r="Q127" i="11"/>
  <c r="P127" i="11"/>
  <c r="O127" i="11"/>
  <c r="N127" i="11"/>
  <c r="M127" i="11"/>
  <c r="L127" i="11"/>
  <c r="K127" i="11"/>
  <c r="J127" i="11"/>
  <c r="I127" i="11"/>
  <c r="H127" i="11"/>
  <c r="G127" i="11"/>
  <c r="F127" i="11"/>
  <c r="E127" i="11"/>
  <c r="D127" i="11"/>
  <c r="C127" i="11"/>
  <c r="B127" i="11"/>
  <c r="A127" i="11"/>
  <c r="U126" i="11"/>
  <c r="T126" i="11"/>
  <c r="S126" i="11"/>
  <c r="R126" i="11"/>
  <c r="Q126" i="11"/>
  <c r="P126" i="11"/>
  <c r="O126" i="11"/>
  <c r="N126" i="11"/>
  <c r="M126" i="11"/>
  <c r="L126" i="11"/>
  <c r="K126" i="11"/>
  <c r="J126" i="11"/>
  <c r="I126" i="11"/>
  <c r="H126" i="11"/>
  <c r="G126" i="11"/>
  <c r="F126" i="11"/>
  <c r="E126" i="11"/>
  <c r="D126" i="11"/>
  <c r="C126" i="11"/>
  <c r="B126" i="11"/>
  <c r="A126" i="11"/>
  <c r="U125" i="11"/>
  <c r="T125" i="11"/>
  <c r="S125" i="11"/>
  <c r="R125" i="11"/>
  <c r="Q125" i="11"/>
  <c r="P125" i="11"/>
  <c r="O125" i="11"/>
  <c r="N125" i="11"/>
  <c r="M125" i="11"/>
  <c r="L125" i="11"/>
  <c r="K125" i="11"/>
  <c r="J125" i="11"/>
  <c r="I125" i="11"/>
  <c r="H125" i="11"/>
  <c r="G125" i="11"/>
  <c r="F125" i="11"/>
  <c r="E125" i="11"/>
  <c r="D125" i="11"/>
  <c r="C125" i="11"/>
  <c r="B125" i="11"/>
  <c r="A125" i="11"/>
  <c r="U124" i="11"/>
  <c r="T124" i="11"/>
  <c r="S124" i="11"/>
  <c r="R124" i="11"/>
  <c r="Q124" i="11"/>
  <c r="P124" i="11"/>
  <c r="O124" i="11"/>
  <c r="N124" i="11"/>
  <c r="M124" i="11"/>
  <c r="L124" i="11"/>
  <c r="K124" i="11"/>
  <c r="J124" i="11"/>
  <c r="I124" i="11"/>
  <c r="H124" i="11"/>
  <c r="G124" i="11"/>
  <c r="F124" i="11"/>
  <c r="E124" i="11"/>
  <c r="D124" i="11"/>
  <c r="C124" i="11"/>
  <c r="B124" i="11"/>
  <c r="A124" i="11"/>
  <c r="U123" i="11"/>
  <c r="T123" i="11"/>
  <c r="S123" i="11"/>
  <c r="R123" i="11"/>
  <c r="Q123" i="11"/>
  <c r="P123" i="11"/>
  <c r="O123" i="11"/>
  <c r="N123" i="11"/>
  <c r="M123" i="11"/>
  <c r="L123" i="11"/>
  <c r="K123" i="11"/>
  <c r="J123" i="11"/>
  <c r="I123" i="11"/>
  <c r="H123" i="11"/>
  <c r="G123" i="11"/>
  <c r="F123" i="11"/>
  <c r="E123" i="11"/>
  <c r="D123" i="11"/>
  <c r="C123" i="11"/>
  <c r="B123" i="11"/>
  <c r="A123" i="11"/>
  <c r="U122" i="11"/>
  <c r="T122" i="11"/>
  <c r="S122" i="11"/>
  <c r="R122" i="11"/>
  <c r="Q122" i="11"/>
  <c r="P122" i="11"/>
  <c r="O122" i="11"/>
  <c r="N122" i="11"/>
  <c r="M122" i="11"/>
  <c r="L122" i="11"/>
  <c r="K122" i="11"/>
  <c r="J122" i="11"/>
  <c r="I122" i="11"/>
  <c r="H122" i="11"/>
  <c r="G122" i="11"/>
  <c r="F122" i="11"/>
  <c r="E122" i="11"/>
  <c r="D122" i="11"/>
  <c r="C122" i="11"/>
  <c r="B122" i="11"/>
  <c r="A122" i="11"/>
  <c r="U121" i="11"/>
  <c r="T121" i="11"/>
  <c r="S121" i="11"/>
  <c r="R121" i="11"/>
  <c r="Q121" i="11"/>
  <c r="P121" i="11"/>
  <c r="O121" i="11"/>
  <c r="N121" i="11"/>
  <c r="M121" i="11"/>
  <c r="L121" i="11"/>
  <c r="K121" i="11"/>
  <c r="J121" i="11"/>
  <c r="I121" i="11"/>
  <c r="H121" i="11"/>
  <c r="G121" i="11"/>
  <c r="F121" i="11"/>
  <c r="E121" i="11"/>
  <c r="D121" i="11"/>
  <c r="C121" i="11"/>
  <c r="B121" i="11"/>
  <c r="A121" i="11"/>
  <c r="U120" i="11"/>
  <c r="T120" i="11"/>
  <c r="S120" i="11"/>
  <c r="R120" i="11"/>
  <c r="Q120" i="11"/>
  <c r="P120" i="11"/>
  <c r="O120" i="11"/>
  <c r="N120" i="11"/>
  <c r="M120" i="11"/>
  <c r="L120" i="11"/>
  <c r="K120" i="11"/>
  <c r="J120" i="11"/>
  <c r="I120" i="11"/>
  <c r="H120" i="11"/>
  <c r="G120" i="11"/>
  <c r="F120" i="11"/>
  <c r="E120" i="11"/>
  <c r="D120" i="11"/>
  <c r="C120" i="11"/>
  <c r="B120" i="11"/>
  <c r="A120" i="11"/>
  <c r="U119" i="11"/>
  <c r="T119" i="11"/>
  <c r="S119" i="11"/>
  <c r="R119" i="11"/>
  <c r="Q119" i="11"/>
  <c r="P119" i="11"/>
  <c r="O119" i="11"/>
  <c r="N119" i="11"/>
  <c r="M119" i="11"/>
  <c r="L119" i="11"/>
  <c r="K119" i="11"/>
  <c r="J119" i="11"/>
  <c r="I119" i="11"/>
  <c r="H119" i="11"/>
  <c r="G119" i="11"/>
  <c r="F119" i="11"/>
  <c r="E119" i="11"/>
  <c r="D119" i="11"/>
  <c r="C119" i="11"/>
  <c r="B119" i="11"/>
  <c r="A119" i="11"/>
  <c r="U118" i="11"/>
  <c r="T118" i="11"/>
  <c r="S118" i="11"/>
  <c r="R118" i="11"/>
  <c r="Q118" i="11"/>
  <c r="P118" i="11"/>
  <c r="O118" i="11"/>
  <c r="N118" i="11"/>
  <c r="M118" i="11"/>
  <c r="L118" i="11"/>
  <c r="K118" i="11"/>
  <c r="J118" i="11"/>
  <c r="I118" i="11"/>
  <c r="H118" i="11"/>
  <c r="G118" i="11"/>
  <c r="F118" i="11"/>
  <c r="E118" i="11"/>
  <c r="D118" i="11"/>
  <c r="C118" i="11"/>
  <c r="B118" i="11"/>
  <c r="A118" i="11"/>
  <c r="U117" i="11"/>
  <c r="T117" i="11"/>
  <c r="S117" i="11"/>
  <c r="R117" i="11"/>
  <c r="Q117" i="11"/>
  <c r="P117" i="11"/>
  <c r="O117" i="11"/>
  <c r="N117" i="11"/>
  <c r="M117" i="11"/>
  <c r="L117" i="11"/>
  <c r="K117" i="11"/>
  <c r="J117" i="11"/>
  <c r="I117" i="11"/>
  <c r="H117" i="11"/>
  <c r="G117" i="11"/>
  <c r="F117" i="11"/>
  <c r="E117" i="11"/>
  <c r="D117" i="11"/>
  <c r="C117" i="11"/>
  <c r="B117" i="11"/>
  <c r="A117" i="11"/>
  <c r="U116" i="11"/>
  <c r="T116" i="11"/>
  <c r="S116" i="11"/>
  <c r="R116" i="11"/>
  <c r="Q116" i="11"/>
  <c r="P116" i="11"/>
  <c r="O116" i="11"/>
  <c r="N116" i="11"/>
  <c r="M116" i="11"/>
  <c r="L116" i="11"/>
  <c r="K116" i="11"/>
  <c r="J116" i="11"/>
  <c r="I116" i="11"/>
  <c r="H116" i="11"/>
  <c r="G116" i="11"/>
  <c r="F116" i="11"/>
  <c r="E116" i="11"/>
  <c r="D116" i="11"/>
  <c r="C116" i="11"/>
  <c r="B116" i="11"/>
  <c r="A116" i="11"/>
  <c r="U115" i="11"/>
  <c r="T115" i="11"/>
  <c r="S115" i="11"/>
  <c r="R115" i="11"/>
  <c r="Q115" i="11"/>
  <c r="P115" i="11"/>
  <c r="O115" i="11"/>
  <c r="N115" i="11"/>
  <c r="M115" i="11"/>
  <c r="L115" i="11"/>
  <c r="K115" i="11"/>
  <c r="J115" i="11"/>
  <c r="I115" i="11"/>
  <c r="H115" i="11"/>
  <c r="G115" i="11"/>
  <c r="F115" i="11"/>
  <c r="E115" i="11"/>
  <c r="D115" i="11"/>
  <c r="C115" i="11"/>
  <c r="B115" i="11"/>
  <c r="A115" i="11"/>
  <c r="U114" i="11"/>
  <c r="T114" i="11"/>
  <c r="S114" i="11"/>
  <c r="R114" i="11"/>
  <c r="Q114" i="11"/>
  <c r="P114" i="11"/>
  <c r="O114" i="11"/>
  <c r="N114" i="11"/>
  <c r="M114" i="11"/>
  <c r="L114" i="11"/>
  <c r="K114" i="11"/>
  <c r="J114" i="11"/>
  <c r="I114" i="11"/>
  <c r="H114" i="11"/>
  <c r="G114" i="11"/>
  <c r="F114" i="11"/>
  <c r="E114" i="11"/>
  <c r="D114" i="11"/>
  <c r="C114" i="11"/>
  <c r="B114" i="11"/>
  <c r="A114" i="11"/>
  <c r="U113" i="11"/>
  <c r="T113" i="11"/>
  <c r="S113" i="11"/>
  <c r="R113" i="11"/>
  <c r="Q113" i="11"/>
  <c r="P113" i="11"/>
  <c r="O113" i="11"/>
  <c r="N113" i="11"/>
  <c r="M113" i="11"/>
  <c r="L113" i="11"/>
  <c r="K113" i="11"/>
  <c r="J113" i="11"/>
  <c r="I113" i="11"/>
  <c r="H113" i="11"/>
  <c r="G113" i="11"/>
  <c r="F113" i="11"/>
  <c r="E113" i="11"/>
  <c r="D113" i="11"/>
  <c r="C113" i="11"/>
  <c r="B113" i="11"/>
  <c r="A113" i="11"/>
  <c r="U112" i="11"/>
  <c r="T112" i="11"/>
  <c r="S112" i="11"/>
  <c r="R112" i="11"/>
  <c r="Q112" i="11"/>
  <c r="P112" i="11"/>
  <c r="O112" i="11"/>
  <c r="N112" i="11"/>
  <c r="M112" i="11"/>
  <c r="L112" i="11"/>
  <c r="K112" i="11"/>
  <c r="J112" i="11"/>
  <c r="I112" i="11"/>
  <c r="H112" i="11"/>
  <c r="G112" i="11"/>
  <c r="F112" i="11"/>
  <c r="E112" i="11"/>
  <c r="D112" i="11"/>
  <c r="C112" i="11"/>
  <c r="B112" i="11"/>
  <c r="A112" i="11"/>
  <c r="U111" i="11"/>
  <c r="T111" i="11"/>
  <c r="S111" i="11"/>
  <c r="R111" i="11"/>
  <c r="Q111" i="11"/>
  <c r="P111" i="11"/>
  <c r="O111" i="11"/>
  <c r="N111" i="11"/>
  <c r="M111" i="11"/>
  <c r="L111" i="11"/>
  <c r="K111" i="11"/>
  <c r="J111" i="11"/>
  <c r="I111" i="11"/>
  <c r="H111" i="11"/>
  <c r="G111" i="11"/>
  <c r="F111" i="11"/>
  <c r="E111" i="11"/>
  <c r="D111" i="11"/>
  <c r="C111" i="11"/>
  <c r="B111" i="11"/>
  <c r="A111" i="11"/>
  <c r="U110" i="11"/>
  <c r="T110" i="11"/>
  <c r="S110" i="11"/>
  <c r="R110" i="11"/>
  <c r="Q110" i="11"/>
  <c r="P110" i="11"/>
  <c r="O110" i="11"/>
  <c r="N110" i="11"/>
  <c r="L110" i="11"/>
  <c r="K110" i="11"/>
  <c r="J110" i="11"/>
  <c r="I110" i="11"/>
  <c r="G110" i="11"/>
  <c r="F110" i="11"/>
  <c r="E110" i="11"/>
  <c r="D110" i="11"/>
  <c r="C110" i="11"/>
  <c r="B110" i="11"/>
  <c r="A110" i="11"/>
  <c r="U109" i="11"/>
  <c r="T109" i="11"/>
  <c r="S109" i="11"/>
  <c r="R109" i="11"/>
  <c r="Q109" i="11"/>
  <c r="P109" i="11"/>
  <c r="O109" i="11"/>
  <c r="N109" i="11"/>
  <c r="M109" i="11"/>
  <c r="L109" i="11"/>
  <c r="K109" i="11"/>
  <c r="J109" i="11"/>
  <c r="I109" i="11"/>
  <c r="G109" i="11"/>
  <c r="F109" i="11"/>
  <c r="E109" i="11"/>
  <c r="D109" i="11"/>
  <c r="C109" i="11"/>
  <c r="B109" i="11"/>
  <c r="A109" i="11"/>
  <c r="U108" i="11"/>
  <c r="T108" i="11"/>
  <c r="S108" i="11"/>
  <c r="R108" i="11"/>
  <c r="Q108" i="11"/>
  <c r="P108" i="11"/>
  <c r="O108" i="11"/>
  <c r="N108" i="11"/>
  <c r="L108" i="11"/>
  <c r="K108" i="11"/>
  <c r="J108" i="11"/>
  <c r="I108" i="11"/>
  <c r="G108" i="11"/>
  <c r="F108" i="11"/>
  <c r="E108" i="11"/>
  <c r="D108" i="11"/>
  <c r="C108" i="11"/>
  <c r="B108" i="11"/>
  <c r="A108" i="11"/>
  <c r="U107" i="11"/>
  <c r="T107" i="11"/>
  <c r="S107" i="11"/>
  <c r="R107" i="11"/>
  <c r="Q107" i="11"/>
  <c r="P107" i="11"/>
  <c r="O107" i="11"/>
  <c r="N107" i="11"/>
  <c r="L107" i="11"/>
  <c r="K107" i="11"/>
  <c r="J107" i="11"/>
  <c r="I107" i="11"/>
  <c r="G107" i="11"/>
  <c r="F107" i="11"/>
  <c r="E107" i="11"/>
  <c r="D107" i="11"/>
  <c r="C107" i="11"/>
  <c r="B107" i="11"/>
  <c r="A107" i="11"/>
  <c r="U106" i="11"/>
  <c r="T106" i="11"/>
  <c r="S106" i="11"/>
  <c r="R106" i="11"/>
  <c r="Q106" i="11"/>
  <c r="P106" i="11"/>
  <c r="O106" i="11"/>
  <c r="N106" i="11"/>
  <c r="M106" i="11"/>
  <c r="L106" i="11"/>
  <c r="K106" i="11"/>
  <c r="J106" i="11"/>
  <c r="I106" i="11"/>
  <c r="G106" i="11"/>
  <c r="F106" i="11"/>
  <c r="E106" i="11"/>
  <c r="D106" i="11"/>
  <c r="C106" i="11"/>
  <c r="B106" i="11"/>
  <c r="A106" i="11"/>
  <c r="U105" i="11"/>
  <c r="T105" i="11"/>
  <c r="S105" i="11"/>
  <c r="R105" i="11"/>
  <c r="Q105" i="11"/>
  <c r="P105" i="11"/>
  <c r="O105" i="11"/>
  <c r="N105" i="11"/>
  <c r="M105" i="11"/>
  <c r="L105" i="11"/>
  <c r="K105" i="11"/>
  <c r="J105" i="11"/>
  <c r="I105" i="11"/>
  <c r="H105" i="11"/>
  <c r="G105" i="11"/>
  <c r="F105" i="11"/>
  <c r="E105" i="11"/>
  <c r="D105" i="11"/>
  <c r="C105" i="11"/>
  <c r="B105" i="11"/>
  <c r="A105" i="11"/>
  <c r="U104" i="11"/>
  <c r="T104" i="11"/>
  <c r="S104" i="11"/>
  <c r="R104" i="11"/>
  <c r="Q104" i="11"/>
  <c r="P104" i="11"/>
  <c r="O104" i="11"/>
  <c r="N104" i="11"/>
  <c r="M104" i="11"/>
  <c r="L104" i="11"/>
  <c r="K104" i="11"/>
  <c r="J104" i="11"/>
  <c r="I104" i="11"/>
  <c r="H104" i="11"/>
  <c r="G104" i="11"/>
  <c r="F104" i="11"/>
  <c r="E104" i="11"/>
  <c r="D104" i="11"/>
  <c r="C104" i="11"/>
  <c r="B104" i="11"/>
  <c r="A104" i="11"/>
  <c r="U103" i="11"/>
  <c r="T103" i="11"/>
  <c r="S103" i="11"/>
  <c r="R103" i="11"/>
  <c r="Q103" i="11"/>
  <c r="P103" i="11"/>
  <c r="O103" i="11"/>
  <c r="N103" i="11"/>
  <c r="M103" i="11"/>
  <c r="L103" i="11"/>
  <c r="K103" i="11"/>
  <c r="J103" i="11"/>
  <c r="I103" i="11"/>
  <c r="H103" i="11"/>
  <c r="G103" i="11"/>
  <c r="F103" i="11"/>
  <c r="E103" i="11"/>
  <c r="D103" i="11"/>
  <c r="C103" i="11"/>
  <c r="B103" i="11"/>
  <c r="A103" i="11"/>
  <c r="U102" i="11"/>
  <c r="T102" i="11"/>
  <c r="S102" i="11"/>
  <c r="R102" i="11"/>
  <c r="Q102" i="11"/>
  <c r="P102" i="11"/>
  <c r="O102" i="11"/>
  <c r="N102" i="11"/>
  <c r="M102" i="11"/>
  <c r="L102" i="11"/>
  <c r="K102" i="11"/>
  <c r="J102" i="11"/>
  <c r="I102" i="11"/>
  <c r="H102" i="11"/>
  <c r="G102" i="11"/>
  <c r="F102" i="11"/>
  <c r="E102" i="11"/>
  <c r="D102" i="11"/>
  <c r="C102" i="11"/>
  <c r="B102" i="11"/>
  <c r="A102" i="11"/>
  <c r="U101" i="11"/>
  <c r="T101" i="11"/>
  <c r="S101" i="11"/>
  <c r="R101" i="11"/>
  <c r="Q101" i="11"/>
  <c r="P101" i="11"/>
  <c r="O101" i="11"/>
  <c r="N101" i="11"/>
  <c r="M101" i="11"/>
  <c r="L101" i="11"/>
  <c r="K101" i="11"/>
  <c r="J101" i="11"/>
  <c r="I101" i="11"/>
  <c r="H101" i="11"/>
  <c r="G101" i="11"/>
  <c r="F101" i="11"/>
  <c r="E101" i="11"/>
  <c r="D101" i="11"/>
  <c r="C101" i="11"/>
  <c r="B101" i="11"/>
  <c r="A101" i="11"/>
  <c r="U100" i="11"/>
  <c r="T100" i="11"/>
  <c r="S100" i="11"/>
  <c r="R100" i="11"/>
  <c r="Q100" i="11"/>
  <c r="P100" i="11"/>
  <c r="O100" i="11"/>
  <c r="N100" i="11"/>
  <c r="L100" i="11"/>
  <c r="K100" i="11"/>
  <c r="J100" i="11"/>
  <c r="I100" i="11"/>
  <c r="G100" i="11"/>
  <c r="F100" i="11"/>
  <c r="E100" i="11"/>
  <c r="D100" i="11"/>
  <c r="C100" i="11"/>
  <c r="B100" i="11"/>
  <c r="A100" i="11"/>
  <c r="U99" i="11"/>
  <c r="T99" i="11"/>
  <c r="S99" i="11"/>
  <c r="R99" i="11"/>
  <c r="Q99" i="11"/>
  <c r="P99" i="11"/>
  <c r="O99" i="11"/>
  <c r="N99" i="11"/>
  <c r="M99" i="11"/>
  <c r="L99" i="11"/>
  <c r="K99" i="11"/>
  <c r="J99" i="11"/>
  <c r="I99" i="11"/>
  <c r="H99" i="11"/>
  <c r="G99" i="11"/>
  <c r="F99" i="11"/>
  <c r="E99" i="11"/>
  <c r="D99" i="11"/>
  <c r="C99" i="11"/>
  <c r="B99" i="11"/>
  <c r="A99" i="11"/>
  <c r="U98" i="11"/>
  <c r="T98" i="11"/>
  <c r="S98" i="11"/>
  <c r="R98" i="11"/>
  <c r="Q98" i="11"/>
  <c r="P98" i="11"/>
  <c r="O98" i="11"/>
  <c r="N98" i="11"/>
  <c r="M98" i="11"/>
  <c r="L98" i="11"/>
  <c r="K98" i="11"/>
  <c r="J98" i="11"/>
  <c r="I98" i="11"/>
  <c r="H98" i="11"/>
  <c r="G98" i="11"/>
  <c r="F98" i="11"/>
  <c r="E98" i="11"/>
  <c r="D98" i="11"/>
  <c r="C98" i="11"/>
  <c r="B98" i="11"/>
  <c r="A98" i="11"/>
  <c r="U97" i="11"/>
  <c r="T97" i="11"/>
  <c r="S97" i="11"/>
  <c r="R97" i="11"/>
  <c r="Q97" i="11"/>
  <c r="P97" i="11"/>
  <c r="O97" i="11"/>
  <c r="N97" i="11"/>
  <c r="M97" i="11"/>
  <c r="L97" i="11"/>
  <c r="K97" i="11"/>
  <c r="J97" i="11"/>
  <c r="I97" i="11"/>
  <c r="H97" i="11"/>
  <c r="G97" i="11"/>
  <c r="F97" i="11"/>
  <c r="E97" i="11"/>
  <c r="D97" i="11"/>
  <c r="C97" i="11"/>
  <c r="B97" i="11"/>
  <c r="A97" i="11"/>
  <c r="U96" i="11"/>
  <c r="T96" i="11"/>
  <c r="S96" i="11"/>
  <c r="R96" i="11"/>
  <c r="Q96" i="11"/>
  <c r="P96" i="11"/>
  <c r="O96" i="11"/>
  <c r="N96" i="11"/>
  <c r="M96" i="11"/>
  <c r="L96" i="11"/>
  <c r="K96" i="11"/>
  <c r="J96" i="11"/>
  <c r="I96" i="11"/>
  <c r="G96" i="11"/>
  <c r="F96" i="11"/>
  <c r="E96" i="11"/>
  <c r="D96" i="11"/>
  <c r="C96" i="11"/>
  <c r="B96" i="11"/>
  <c r="A96" i="11"/>
  <c r="U95" i="11"/>
  <c r="T95" i="11"/>
  <c r="S95" i="11"/>
  <c r="R95" i="11"/>
  <c r="Q95" i="11"/>
  <c r="P95" i="11"/>
  <c r="O95" i="11"/>
  <c r="N95" i="11"/>
  <c r="M95" i="11"/>
  <c r="L95" i="11"/>
  <c r="K95" i="11"/>
  <c r="J95" i="11"/>
  <c r="I95" i="11"/>
  <c r="H95" i="11"/>
  <c r="G95" i="11"/>
  <c r="F95" i="11"/>
  <c r="E95" i="11"/>
  <c r="D95" i="11"/>
  <c r="C95" i="11"/>
  <c r="B95" i="11"/>
  <c r="A95" i="11"/>
  <c r="U94" i="11"/>
  <c r="T94" i="11"/>
  <c r="S94" i="11"/>
  <c r="R94" i="11"/>
  <c r="Q94" i="11"/>
  <c r="P94" i="11"/>
  <c r="O94" i="11"/>
  <c r="N94" i="11"/>
  <c r="M94" i="11"/>
  <c r="L94" i="11"/>
  <c r="K94" i="11"/>
  <c r="J94" i="11"/>
  <c r="I94" i="11"/>
  <c r="H94" i="11"/>
  <c r="G94" i="11"/>
  <c r="F94" i="11"/>
  <c r="E94" i="11"/>
  <c r="D94" i="11"/>
  <c r="C94" i="11"/>
  <c r="B94" i="11"/>
  <c r="A94" i="11"/>
  <c r="U93" i="11"/>
  <c r="T93" i="11"/>
  <c r="S93" i="11"/>
  <c r="R93" i="11"/>
  <c r="Q93" i="11"/>
  <c r="P93" i="11"/>
  <c r="O93" i="11"/>
  <c r="N93" i="11"/>
  <c r="M93" i="11"/>
  <c r="L93" i="11"/>
  <c r="K93" i="11"/>
  <c r="J93" i="11"/>
  <c r="I93" i="11"/>
  <c r="H93" i="11"/>
  <c r="G93" i="11"/>
  <c r="F93" i="11"/>
  <c r="E93" i="11"/>
  <c r="D93" i="11"/>
  <c r="C93" i="11"/>
  <c r="B93" i="11"/>
  <c r="A93" i="11"/>
  <c r="U92" i="11"/>
  <c r="T92" i="11"/>
  <c r="S92" i="11"/>
  <c r="R92" i="11"/>
  <c r="Q92" i="11"/>
  <c r="P92" i="11"/>
  <c r="O92" i="11"/>
  <c r="N92" i="11"/>
  <c r="M92" i="11"/>
  <c r="L92" i="11"/>
  <c r="K92" i="11"/>
  <c r="J92" i="11"/>
  <c r="I92" i="11"/>
  <c r="H92" i="11"/>
  <c r="G92" i="11"/>
  <c r="F92" i="11"/>
  <c r="E92" i="11"/>
  <c r="D92" i="11"/>
  <c r="C92" i="11"/>
  <c r="B92" i="11"/>
  <c r="A92" i="11"/>
  <c r="U91" i="11"/>
  <c r="T91" i="11"/>
  <c r="S91" i="11"/>
  <c r="R91" i="11"/>
  <c r="Q91" i="11"/>
  <c r="P91" i="11"/>
  <c r="O91" i="11"/>
  <c r="N91" i="11"/>
  <c r="L91" i="11"/>
  <c r="K91" i="11"/>
  <c r="J91" i="11"/>
  <c r="I91" i="11"/>
  <c r="G91" i="11"/>
  <c r="F91" i="11"/>
  <c r="E91" i="11"/>
  <c r="D91" i="11"/>
  <c r="C91" i="11"/>
  <c r="B91" i="11"/>
  <c r="A91" i="11"/>
  <c r="U90" i="11"/>
  <c r="T90" i="11"/>
  <c r="S90" i="11"/>
  <c r="R90" i="11"/>
  <c r="Q90" i="11"/>
  <c r="P90" i="11"/>
  <c r="O90" i="11"/>
  <c r="N90" i="11"/>
  <c r="M90" i="11"/>
  <c r="L90" i="11"/>
  <c r="K90" i="11"/>
  <c r="J90" i="11"/>
  <c r="I90" i="11"/>
  <c r="H90" i="11"/>
  <c r="G90" i="11"/>
  <c r="F90" i="11"/>
  <c r="E90" i="11"/>
  <c r="D90" i="11"/>
  <c r="C90" i="11"/>
  <c r="B90" i="11"/>
  <c r="A90" i="11"/>
  <c r="U89" i="11"/>
  <c r="T89" i="11"/>
  <c r="S89" i="11"/>
  <c r="R89" i="11"/>
  <c r="Q89" i="11"/>
  <c r="P89" i="11"/>
  <c r="O89" i="11"/>
  <c r="N89" i="11"/>
  <c r="M89" i="11"/>
  <c r="L89" i="11"/>
  <c r="K89" i="11"/>
  <c r="J89" i="11"/>
  <c r="I89" i="11"/>
  <c r="H89" i="11"/>
  <c r="G89" i="11"/>
  <c r="F89" i="11"/>
  <c r="E89" i="11"/>
  <c r="D89" i="11"/>
  <c r="C89" i="11"/>
  <c r="B89" i="11"/>
  <c r="A89" i="11"/>
  <c r="U88" i="11"/>
  <c r="T88" i="11"/>
  <c r="S88" i="11"/>
  <c r="R88" i="11"/>
  <c r="Q88" i="11"/>
  <c r="P88" i="11"/>
  <c r="O88" i="11"/>
  <c r="N88" i="11"/>
  <c r="M88" i="11"/>
  <c r="L88" i="11"/>
  <c r="K88" i="11"/>
  <c r="J88" i="11"/>
  <c r="I88" i="11"/>
  <c r="H88" i="11"/>
  <c r="G88" i="11"/>
  <c r="F88" i="11"/>
  <c r="E88" i="11"/>
  <c r="D88" i="11"/>
  <c r="C88" i="11"/>
  <c r="B88" i="11"/>
  <c r="A88" i="11"/>
  <c r="U87" i="11"/>
  <c r="T87" i="11"/>
  <c r="S87" i="11"/>
  <c r="R87" i="11"/>
  <c r="Q87" i="11"/>
  <c r="P87" i="11"/>
  <c r="O87" i="11"/>
  <c r="N87" i="11"/>
  <c r="M87" i="11"/>
  <c r="L87" i="11"/>
  <c r="K87" i="11"/>
  <c r="J87" i="11"/>
  <c r="I87" i="11"/>
  <c r="H87" i="11"/>
  <c r="G87" i="11"/>
  <c r="F87" i="11"/>
  <c r="E87" i="11"/>
  <c r="D87" i="11"/>
  <c r="C87" i="11"/>
  <c r="B87" i="11"/>
  <c r="A87" i="11"/>
  <c r="U86" i="11"/>
  <c r="T86" i="11"/>
  <c r="S86" i="11"/>
  <c r="R86" i="11"/>
  <c r="Q86" i="11"/>
  <c r="P86" i="11"/>
  <c r="O86" i="11"/>
  <c r="N86" i="11"/>
  <c r="M86" i="11"/>
  <c r="L86" i="11"/>
  <c r="K86" i="11"/>
  <c r="J86" i="11"/>
  <c r="I86" i="11"/>
  <c r="H86" i="11"/>
  <c r="G86" i="11"/>
  <c r="F86" i="11"/>
  <c r="E86" i="11"/>
  <c r="D86" i="11"/>
  <c r="C86" i="11"/>
  <c r="B86" i="11"/>
  <c r="A86" i="11"/>
  <c r="U85" i="11"/>
  <c r="T85" i="11"/>
  <c r="S85" i="11"/>
  <c r="R85" i="11"/>
  <c r="Q85" i="11"/>
  <c r="P85" i="11"/>
  <c r="O85" i="11"/>
  <c r="N85" i="11"/>
  <c r="L85" i="11"/>
  <c r="K85" i="11"/>
  <c r="J85" i="11"/>
  <c r="I85" i="11"/>
  <c r="G85" i="11"/>
  <c r="F85" i="11"/>
  <c r="E85" i="11"/>
  <c r="D85" i="11"/>
  <c r="C85" i="11"/>
  <c r="B85" i="11"/>
  <c r="A85" i="11"/>
  <c r="U84" i="11"/>
  <c r="T84" i="11"/>
  <c r="S84" i="11"/>
  <c r="R84" i="11"/>
  <c r="Q84" i="11"/>
  <c r="P84" i="11"/>
  <c r="O84" i="11"/>
  <c r="N84" i="11"/>
  <c r="M84" i="11"/>
  <c r="L84" i="11"/>
  <c r="K84" i="11"/>
  <c r="J84" i="11"/>
  <c r="I84" i="11"/>
  <c r="H84" i="11"/>
  <c r="G84" i="11"/>
  <c r="F84" i="11"/>
  <c r="E84" i="11"/>
  <c r="D84" i="11"/>
  <c r="C84" i="11"/>
  <c r="B84" i="11"/>
  <c r="A84" i="11"/>
  <c r="U83" i="11"/>
  <c r="T83" i="11"/>
  <c r="S83" i="11"/>
  <c r="R83" i="11"/>
  <c r="Q83" i="11"/>
  <c r="P83" i="11"/>
  <c r="O83" i="11"/>
  <c r="N83" i="11"/>
  <c r="M83" i="11"/>
  <c r="L83" i="11"/>
  <c r="K83" i="11"/>
  <c r="J83" i="11"/>
  <c r="I83" i="11"/>
  <c r="H83" i="11"/>
  <c r="G83" i="11"/>
  <c r="F83" i="11"/>
  <c r="E83" i="11"/>
  <c r="D83" i="11"/>
  <c r="C83" i="11"/>
  <c r="B83" i="11"/>
  <c r="A83" i="11"/>
  <c r="U82" i="11"/>
  <c r="T82" i="11"/>
  <c r="S82" i="11"/>
  <c r="R82" i="11"/>
  <c r="Q82" i="11"/>
  <c r="P82" i="11"/>
  <c r="O82" i="11"/>
  <c r="N82" i="11"/>
  <c r="M82" i="11"/>
  <c r="L82" i="11"/>
  <c r="K82" i="11"/>
  <c r="J82" i="11"/>
  <c r="I82" i="11"/>
  <c r="H82" i="11"/>
  <c r="G82" i="11"/>
  <c r="F82" i="11"/>
  <c r="E82" i="11"/>
  <c r="D82" i="11"/>
  <c r="C82" i="11"/>
  <c r="B82" i="11"/>
  <c r="A82" i="11"/>
  <c r="U81" i="11"/>
  <c r="T81" i="11"/>
  <c r="S81" i="11"/>
  <c r="R81" i="11"/>
  <c r="Q81" i="11"/>
  <c r="P81" i="11"/>
  <c r="O81" i="11"/>
  <c r="N81" i="11"/>
  <c r="M81" i="11"/>
  <c r="L81" i="11"/>
  <c r="K81" i="11"/>
  <c r="J81" i="11"/>
  <c r="I81" i="11"/>
  <c r="H81" i="11"/>
  <c r="G81" i="11"/>
  <c r="F81" i="11"/>
  <c r="E81" i="11"/>
  <c r="D81" i="11"/>
  <c r="C81" i="11"/>
  <c r="B81" i="11"/>
  <c r="A81" i="11"/>
  <c r="U80" i="11"/>
  <c r="T80" i="11"/>
  <c r="S80" i="11"/>
  <c r="R80" i="11"/>
  <c r="Q80" i="11"/>
  <c r="P80" i="11"/>
  <c r="O80" i="11"/>
  <c r="N80" i="11"/>
  <c r="M80" i="11"/>
  <c r="L80" i="11"/>
  <c r="K80" i="11"/>
  <c r="J80" i="11"/>
  <c r="I80" i="11"/>
  <c r="H80" i="11"/>
  <c r="G80" i="11"/>
  <c r="F80" i="11"/>
  <c r="E80" i="11"/>
  <c r="D80" i="11"/>
  <c r="C80" i="11"/>
  <c r="B80" i="11"/>
  <c r="A80" i="11"/>
  <c r="U79" i="11"/>
  <c r="T79" i="11"/>
  <c r="S79" i="11"/>
  <c r="R79" i="11"/>
  <c r="Q79" i="11"/>
  <c r="P79" i="11"/>
  <c r="O79" i="11"/>
  <c r="N79" i="11"/>
  <c r="M79" i="11"/>
  <c r="L79" i="11"/>
  <c r="K79" i="11"/>
  <c r="J79" i="11"/>
  <c r="I79" i="11"/>
  <c r="H79" i="11"/>
  <c r="G79" i="11"/>
  <c r="F79" i="11"/>
  <c r="E79" i="11"/>
  <c r="D79" i="11"/>
  <c r="C79" i="11"/>
  <c r="B79" i="11"/>
  <c r="A79" i="11"/>
  <c r="U78" i="11"/>
  <c r="T78" i="11"/>
  <c r="S78" i="11"/>
  <c r="R78" i="11"/>
  <c r="Q78" i="11"/>
  <c r="P78" i="11"/>
  <c r="O78" i="11"/>
  <c r="N78" i="11"/>
  <c r="M78" i="11"/>
  <c r="L78" i="11"/>
  <c r="K78" i="11"/>
  <c r="J78" i="11"/>
  <c r="I78" i="11"/>
  <c r="H78" i="11"/>
  <c r="G78" i="11"/>
  <c r="F78" i="11"/>
  <c r="E78" i="11"/>
  <c r="D78" i="11"/>
  <c r="C78" i="11"/>
  <c r="B78" i="11"/>
  <c r="A78" i="11"/>
  <c r="U77" i="11"/>
  <c r="T77" i="11"/>
  <c r="S77" i="11"/>
  <c r="R77" i="11"/>
  <c r="Q77" i="11"/>
  <c r="P77" i="11"/>
  <c r="O77" i="11"/>
  <c r="N77" i="11"/>
  <c r="M77" i="11"/>
  <c r="L77" i="11"/>
  <c r="K77" i="11"/>
  <c r="J77" i="11"/>
  <c r="I77" i="11"/>
  <c r="H77" i="11"/>
  <c r="G77" i="11"/>
  <c r="F77" i="11"/>
  <c r="E77" i="11"/>
  <c r="D77" i="11"/>
  <c r="C77" i="11"/>
  <c r="B77" i="11"/>
  <c r="A77" i="11"/>
  <c r="U76" i="11"/>
  <c r="T76" i="11"/>
  <c r="S76" i="11"/>
  <c r="R76" i="11"/>
  <c r="Q76" i="11"/>
  <c r="P76" i="11"/>
  <c r="O76" i="11"/>
  <c r="N76" i="11"/>
  <c r="M76" i="11"/>
  <c r="L76" i="11"/>
  <c r="K76" i="11"/>
  <c r="J76" i="11"/>
  <c r="I76" i="11"/>
  <c r="H76" i="11"/>
  <c r="G76" i="11"/>
  <c r="F76" i="11"/>
  <c r="E76" i="11"/>
  <c r="D76" i="11"/>
  <c r="C76" i="11"/>
  <c r="B76" i="11"/>
  <c r="A76" i="11"/>
  <c r="U75" i="11"/>
  <c r="T75" i="11"/>
  <c r="S75" i="11"/>
  <c r="R75" i="11"/>
  <c r="Q75" i="11"/>
  <c r="P75" i="11"/>
  <c r="O75" i="11"/>
  <c r="N75" i="11"/>
  <c r="M75" i="11"/>
  <c r="L75" i="11"/>
  <c r="K75" i="11"/>
  <c r="J75" i="11"/>
  <c r="I75" i="11"/>
  <c r="H75" i="11"/>
  <c r="G75" i="11"/>
  <c r="F75" i="11"/>
  <c r="E75" i="11"/>
  <c r="D75" i="11"/>
  <c r="C75" i="11"/>
  <c r="B75" i="11"/>
  <c r="A75" i="11"/>
  <c r="U74" i="11"/>
  <c r="T74" i="11"/>
  <c r="S74" i="11"/>
  <c r="R74" i="11"/>
  <c r="Q74" i="11"/>
  <c r="P74" i="11"/>
  <c r="O74" i="11"/>
  <c r="N74" i="11"/>
  <c r="M74" i="11"/>
  <c r="L74" i="11"/>
  <c r="K74" i="11"/>
  <c r="J74" i="11"/>
  <c r="I74" i="11"/>
  <c r="H74" i="11"/>
  <c r="G74" i="11"/>
  <c r="F74" i="11"/>
  <c r="E74" i="11"/>
  <c r="D74" i="11"/>
  <c r="C74" i="11"/>
  <c r="B74" i="11"/>
  <c r="A74" i="11"/>
  <c r="U73" i="11"/>
  <c r="T73" i="11"/>
  <c r="S73" i="11"/>
  <c r="R73" i="11"/>
  <c r="Q73" i="11"/>
  <c r="P73" i="11"/>
  <c r="O73" i="11"/>
  <c r="N73" i="11"/>
  <c r="M73" i="11"/>
  <c r="L73" i="11"/>
  <c r="K73" i="11"/>
  <c r="J73" i="11"/>
  <c r="I73" i="11"/>
  <c r="H73" i="11"/>
  <c r="G73" i="11"/>
  <c r="F73" i="11"/>
  <c r="E73" i="11"/>
  <c r="D73" i="11"/>
  <c r="C73" i="11"/>
  <c r="B73" i="11"/>
  <c r="A73" i="11"/>
  <c r="U72" i="11"/>
  <c r="T72" i="11"/>
  <c r="S72" i="11"/>
  <c r="R72" i="11"/>
  <c r="Q72" i="11"/>
  <c r="P72" i="11"/>
  <c r="O72" i="11"/>
  <c r="N72" i="11"/>
  <c r="M72" i="11"/>
  <c r="L72" i="11"/>
  <c r="K72" i="11"/>
  <c r="J72" i="11"/>
  <c r="I72" i="11"/>
  <c r="H72" i="11"/>
  <c r="G72" i="11"/>
  <c r="F72" i="11"/>
  <c r="E72" i="11"/>
  <c r="D72" i="11"/>
  <c r="C72" i="11"/>
  <c r="B72" i="11"/>
  <c r="A72" i="11"/>
  <c r="U71" i="11"/>
  <c r="T71" i="11"/>
  <c r="S71" i="11"/>
  <c r="R71" i="11"/>
  <c r="Q71" i="11"/>
  <c r="P71" i="11"/>
  <c r="O71" i="11"/>
  <c r="N71" i="11"/>
  <c r="M71" i="11"/>
  <c r="L71" i="11"/>
  <c r="K71" i="11"/>
  <c r="J71" i="11"/>
  <c r="I71" i="11"/>
  <c r="H71" i="11"/>
  <c r="G71" i="11"/>
  <c r="F71" i="11"/>
  <c r="E71" i="11"/>
  <c r="D71" i="11"/>
  <c r="C71" i="11"/>
  <c r="B71" i="11"/>
  <c r="A71" i="11"/>
  <c r="U70" i="11"/>
  <c r="T70" i="11"/>
  <c r="S70" i="11"/>
  <c r="R70" i="11"/>
  <c r="Q70" i="11"/>
  <c r="P70" i="11"/>
  <c r="O70" i="11"/>
  <c r="N70" i="11"/>
  <c r="M70" i="11"/>
  <c r="L70" i="11"/>
  <c r="K70" i="11"/>
  <c r="J70" i="11"/>
  <c r="I70" i="11"/>
  <c r="H70" i="11"/>
  <c r="G70" i="11"/>
  <c r="F70" i="11"/>
  <c r="E70" i="11"/>
  <c r="D70" i="11"/>
  <c r="C70" i="11"/>
  <c r="B70" i="11"/>
  <c r="A70" i="11"/>
  <c r="U69" i="11"/>
  <c r="T69" i="11"/>
  <c r="S69" i="11"/>
  <c r="R69" i="11"/>
  <c r="Q69" i="11"/>
  <c r="P69" i="11"/>
  <c r="O69" i="11"/>
  <c r="N69" i="11"/>
  <c r="M69" i="11"/>
  <c r="L69" i="11"/>
  <c r="K69" i="11"/>
  <c r="J69" i="11"/>
  <c r="I69" i="11"/>
  <c r="H69" i="11"/>
  <c r="G69" i="11"/>
  <c r="F69" i="11"/>
  <c r="E69" i="11"/>
  <c r="D69" i="11"/>
  <c r="C69" i="11"/>
  <c r="B69" i="11"/>
  <c r="A69" i="11"/>
  <c r="U68" i="11"/>
  <c r="T68" i="11"/>
  <c r="S68" i="11"/>
  <c r="R68" i="11"/>
  <c r="Q68" i="11"/>
  <c r="P68" i="11"/>
  <c r="O68" i="11"/>
  <c r="N68" i="11"/>
  <c r="M68" i="11"/>
  <c r="L68" i="11"/>
  <c r="K68" i="11"/>
  <c r="J68" i="11"/>
  <c r="I68" i="11"/>
  <c r="H68" i="11"/>
  <c r="G68" i="11"/>
  <c r="F68" i="11"/>
  <c r="E68" i="11"/>
  <c r="D68" i="11"/>
  <c r="C68" i="11"/>
  <c r="B68" i="11"/>
  <c r="A68" i="11"/>
  <c r="U67" i="11"/>
  <c r="T67" i="11"/>
  <c r="S67" i="11"/>
  <c r="R67" i="11"/>
  <c r="Q67" i="11"/>
  <c r="P67" i="11"/>
  <c r="O67" i="11"/>
  <c r="N67" i="11"/>
  <c r="L67" i="11"/>
  <c r="K67" i="11"/>
  <c r="J67" i="11"/>
  <c r="I67" i="11"/>
  <c r="G67" i="11"/>
  <c r="F67" i="11"/>
  <c r="E67" i="11"/>
  <c r="D67" i="11"/>
  <c r="C67" i="11"/>
  <c r="B67" i="11"/>
  <c r="A67" i="11"/>
  <c r="U66" i="11"/>
  <c r="T66" i="11"/>
  <c r="S66" i="11"/>
  <c r="R66" i="11"/>
  <c r="Q66" i="11"/>
  <c r="P66" i="11"/>
  <c r="O66" i="11"/>
  <c r="N66" i="11"/>
  <c r="M66" i="11"/>
  <c r="L66" i="11"/>
  <c r="K66" i="11"/>
  <c r="J66" i="11"/>
  <c r="I66" i="11"/>
  <c r="H66" i="11"/>
  <c r="G66" i="11"/>
  <c r="F66" i="11"/>
  <c r="E66" i="11"/>
  <c r="D66" i="11"/>
  <c r="C66" i="11"/>
  <c r="B66" i="11"/>
  <c r="A66" i="11"/>
  <c r="U65" i="11"/>
  <c r="T65" i="11"/>
  <c r="S65" i="11"/>
  <c r="R65" i="11"/>
  <c r="Q65" i="11"/>
  <c r="P65" i="11"/>
  <c r="O65" i="11"/>
  <c r="N65" i="11"/>
  <c r="M65" i="11"/>
  <c r="L65" i="11"/>
  <c r="J65" i="11"/>
  <c r="H65" i="11"/>
  <c r="G65" i="11"/>
  <c r="F65" i="11"/>
  <c r="E65" i="11"/>
  <c r="D65" i="11"/>
  <c r="C65" i="11"/>
  <c r="B65" i="11"/>
  <c r="A65" i="11"/>
  <c r="U64" i="11"/>
  <c r="T64" i="11"/>
  <c r="S64" i="11"/>
  <c r="R64" i="11"/>
  <c r="Q64" i="11"/>
  <c r="P64" i="11"/>
  <c r="O64" i="11"/>
  <c r="N64" i="11"/>
  <c r="M64" i="11"/>
  <c r="L64" i="11"/>
  <c r="K64" i="11"/>
  <c r="J64" i="11"/>
  <c r="I64" i="11"/>
  <c r="H64" i="11"/>
  <c r="G64" i="11"/>
  <c r="F64" i="11"/>
  <c r="E64" i="11"/>
  <c r="D64" i="11"/>
  <c r="C64" i="11"/>
  <c r="B64" i="11"/>
  <c r="A64" i="11"/>
  <c r="U63" i="11"/>
  <c r="T63" i="11"/>
  <c r="S63" i="11"/>
  <c r="R63" i="11"/>
  <c r="Q63" i="11"/>
  <c r="P63" i="11"/>
  <c r="O63" i="11"/>
  <c r="N63" i="11"/>
  <c r="M63" i="11"/>
  <c r="L63" i="11"/>
  <c r="K63" i="11"/>
  <c r="J63" i="11"/>
  <c r="I63" i="11"/>
  <c r="H63" i="11"/>
  <c r="G63" i="11"/>
  <c r="F63" i="11"/>
  <c r="E63" i="11"/>
  <c r="D63" i="11"/>
  <c r="C63" i="11"/>
  <c r="B63" i="11"/>
  <c r="A63" i="11"/>
  <c r="U62" i="11"/>
  <c r="T62" i="11"/>
  <c r="S62" i="11"/>
  <c r="R62" i="11"/>
  <c r="Q62" i="11"/>
  <c r="P62" i="11"/>
  <c r="O62" i="11"/>
  <c r="N62" i="11"/>
  <c r="M62" i="11"/>
  <c r="L62" i="11"/>
  <c r="K62" i="11"/>
  <c r="J62" i="11"/>
  <c r="I62" i="11"/>
  <c r="H62" i="11"/>
  <c r="G62" i="11"/>
  <c r="F62" i="11"/>
  <c r="E62" i="11"/>
  <c r="D62" i="11"/>
  <c r="C62" i="11"/>
  <c r="B62" i="11"/>
  <c r="A62" i="11"/>
  <c r="U61" i="11"/>
  <c r="T61" i="11"/>
  <c r="S61" i="11"/>
  <c r="R61" i="11"/>
  <c r="Q61" i="11"/>
  <c r="P61" i="11"/>
  <c r="O61" i="11"/>
  <c r="N61" i="11"/>
  <c r="L61" i="11"/>
  <c r="K61" i="11"/>
  <c r="J61" i="11"/>
  <c r="I61" i="11"/>
  <c r="G61" i="11"/>
  <c r="F61" i="11"/>
  <c r="E61" i="11"/>
  <c r="D61" i="11"/>
  <c r="C61" i="11"/>
  <c r="B61" i="11"/>
  <c r="A61" i="11"/>
  <c r="U60" i="11"/>
  <c r="T60" i="11"/>
  <c r="S60" i="11"/>
  <c r="R60" i="11"/>
  <c r="Q60" i="11"/>
  <c r="P60" i="11"/>
  <c r="O60" i="11"/>
  <c r="N60" i="11"/>
  <c r="M60" i="11"/>
  <c r="L60" i="11"/>
  <c r="K60" i="11"/>
  <c r="J60" i="11"/>
  <c r="I60" i="11"/>
  <c r="H60" i="11"/>
  <c r="G60" i="11"/>
  <c r="F60" i="11"/>
  <c r="E60" i="11"/>
  <c r="D60" i="11"/>
  <c r="C60" i="11"/>
  <c r="B60" i="11"/>
  <c r="A60" i="11"/>
  <c r="U59" i="11"/>
  <c r="T59" i="11"/>
  <c r="S59" i="11"/>
  <c r="R59" i="11"/>
  <c r="Q59" i="11"/>
  <c r="P59" i="11"/>
  <c r="O59" i="11"/>
  <c r="N59" i="11"/>
  <c r="M59" i="11"/>
  <c r="L59" i="11"/>
  <c r="K59" i="11"/>
  <c r="J59" i="11"/>
  <c r="I59" i="11"/>
  <c r="H59" i="11"/>
  <c r="G59" i="11"/>
  <c r="F59" i="11"/>
  <c r="E59" i="11"/>
  <c r="D59" i="11"/>
  <c r="C59" i="11"/>
  <c r="B59" i="11"/>
  <c r="A59" i="11"/>
  <c r="U58" i="11"/>
  <c r="T58" i="11"/>
  <c r="S58" i="11"/>
  <c r="R58" i="11"/>
  <c r="Q58" i="11"/>
  <c r="P58" i="11"/>
  <c r="O58" i="11"/>
  <c r="N58" i="11"/>
  <c r="M58" i="11"/>
  <c r="L58" i="11"/>
  <c r="K58" i="11"/>
  <c r="J58" i="11"/>
  <c r="I58" i="11"/>
  <c r="H58" i="11"/>
  <c r="G58" i="11"/>
  <c r="F58" i="11"/>
  <c r="E58" i="11"/>
  <c r="D58" i="11"/>
  <c r="C58" i="11"/>
  <c r="B58" i="11"/>
  <c r="A58" i="11"/>
  <c r="U57" i="11"/>
  <c r="T57" i="11"/>
  <c r="S57" i="11"/>
  <c r="R57" i="11"/>
  <c r="Q57" i="11"/>
  <c r="P57" i="11"/>
  <c r="O57" i="11"/>
  <c r="N57" i="11"/>
  <c r="M57" i="11"/>
  <c r="L57" i="11"/>
  <c r="K57" i="11"/>
  <c r="J57" i="11"/>
  <c r="I57" i="11"/>
  <c r="H57" i="11"/>
  <c r="G57" i="11"/>
  <c r="F57" i="11"/>
  <c r="E57" i="11"/>
  <c r="D57" i="11"/>
  <c r="C57" i="11"/>
  <c r="B57" i="11"/>
  <c r="A57" i="11"/>
  <c r="U56" i="11"/>
  <c r="T56" i="11"/>
  <c r="S56" i="11"/>
  <c r="R56" i="11"/>
  <c r="Q56" i="11"/>
  <c r="P56" i="11"/>
  <c r="O56" i="11"/>
  <c r="N56" i="11"/>
  <c r="M56" i="11"/>
  <c r="L56" i="11"/>
  <c r="K56" i="11"/>
  <c r="J56" i="11"/>
  <c r="I56" i="11"/>
  <c r="H56" i="11"/>
  <c r="G56" i="11"/>
  <c r="F56" i="11"/>
  <c r="E56" i="11"/>
  <c r="D56" i="11"/>
  <c r="C56" i="11"/>
  <c r="B56" i="11"/>
  <c r="A56" i="11"/>
  <c r="U55" i="11"/>
  <c r="T55" i="11"/>
  <c r="S55" i="11"/>
  <c r="R55" i="11"/>
  <c r="Q55" i="11"/>
  <c r="P55" i="11"/>
  <c r="O55" i="11"/>
  <c r="N55" i="11"/>
  <c r="L55" i="11"/>
  <c r="K55" i="11"/>
  <c r="J55" i="11"/>
  <c r="I55" i="11"/>
  <c r="G55" i="11"/>
  <c r="F55" i="11"/>
  <c r="E55" i="11"/>
  <c r="D55" i="11"/>
  <c r="C55" i="11"/>
  <c r="B55" i="11"/>
  <c r="A55" i="11"/>
  <c r="U54" i="11"/>
  <c r="T54" i="11"/>
  <c r="S54" i="11"/>
  <c r="R54" i="11"/>
  <c r="Q54" i="11"/>
  <c r="P54" i="11"/>
  <c r="O54" i="11"/>
  <c r="N54" i="11"/>
  <c r="M54" i="11"/>
  <c r="L54" i="11"/>
  <c r="K54" i="11"/>
  <c r="J54" i="11"/>
  <c r="I54" i="11"/>
  <c r="H54" i="11"/>
  <c r="G54" i="11"/>
  <c r="F54" i="11"/>
  <c r="E54" i="11"/>
  <c r="D54" i="11"/>
  <c r="C54" i="11"/>
  <c r="B54" i="11"/>
  <c r="A54" i="11"/>
  <c r="U53" i="11"/>
  <c r="T53" i="11"/>
  <c r="S53" i="11"/>
  <c r="R53" i="11"/>
  <c r="Q53" i="11"/>
  <c r="P53" i="11"/>
  <c r="O53" i="11"/>
  <c r="N53" i="11"/>
  <c r="M53" i="11"/>
  <c r="K53" i="11"/>
  <c r="J53" i="11"/>
  <c r="I53" i="11"/>
  <c r="G53" i="11"/>
  <c r="F53" i="11"/>
  <c r="E53" i="11"/>
  <c r="D53" i="11"/>
  <c r="C53" i="11"/>
  <c r="B53" i="11"/>
  <c r="A53" i="11"/>
  <c r="U52" i="11"/>
  <c r="T52" i="11"/>
  <c r="S52" i="11"/>
  <c r="R52" i="11"/>
  <c r="Q52" i="11"/>
  <c r="P52" i="11"/>
  <c r="O52" i="11"/>
  <c r="N52" i="11"/>
  <c r="L52" i="11"/>
  <c r="K52" i="11"/>
  <c r="J52" i="11"/>
  <c r="I52" i="11"/>
  <c r="G52" i="11"/>
  <c r="F52" i="11"/>
  <c r="E52" i="11"/>
  <c r="D52" i="11"/>
  <c r="C52" i="11"/>
  <c r="B52" i="11"/>
  <c r="A52" i="11"/>
  <c r="U51" i="11"/>
  <c r="T51" i="11"/>
  <c r="S51" i="11"/>
  <c r="R51" i="11"/>
  <c r="Q51" i="11"/>
  <c r="P51" i="11"/>
  <c r="O51" i="11"/>
  <c r="N51" i="11"/>
  <c r="M51" i="11"/>
  <c r="L51" i="11"/>
  <c r="K51" i="11"/>
  <c r="J51" i="11"/>
  <c r="I51" i="11"/>
  <c r="H51" i="11"/>
  <c r="G51" i="11"/>
  <c r="F51" i="11"/>
  <c r="E51" i="11"/>
  <c r="D51" i="11"/>
  <c r="C51" i="11"/>
  <c r="B51" i="11"/>
  <c r="A51" i="11"/>
  <c r="U50" i="11"/>
  <c r="T50" i="11"/>
  <c r="S50" i="11"/>
  <c r="R50" i="11"/>
  <c r="Q50" i="11"/>
  <c r="P50" i="11"/>
  <c r="O50" i="11"/>
  <c r="N50" i="11"/>
  <c r="M50" i="11"/>
  <c r="L50" i="11"/>
  <c r="K50" i="11"/>
  <c r="J50" i="11"/>
  <c r="I50" i="11"/>
  <c r="H50" i="11"/>
  <c r="G50" i="11"/>
  <c r="F50" i="11"/>
  <c r="E50" i="11"/>
  <c r="D50" i="11"/>
  <c r="C50" i="11"/>
  <c r="B50" i="11"/>
  <c r="A50" i="11"/>
  <c r="U49" i="11"/>
  <c r="T49" i="11"/>
  <c r="S49" i="11"/>
  <c r="R49" i="11"/>
  <c r="Q49" i="11"/>
  <c r="P49" i="11"/>
  <c r="O49" i="11"/>
  <c r="N49" i="11"/>
  <c r="M49" i="11"/>
  <c r="L49" i="11"/>
  <c r="K49" i="11"/>
  <c r="J49" i="11"/>
  <c r="I49" i="11"/>
  <c r="H49" i="11"/>
  <c r="G49" i="11"/>
  <c r="F49" i="11"/>
  <c r="E49" i="11"/>
  <c r="D49" i="11"/>
  <c r="C49" i="11"/>
  <c r="B49" i="11"/>
  <c r="A49" i="11"/>
  <c r="U48" i="11"/>
  <c r="T48" i="11"/>
  <c r="S48" i="11"/>
  <c r="R48" i="11"/>
  <c r="Q48" i="11"/>
  <c r="P48" i="11"/>
  <c r="O48" i="11"/>
  <c r="N48" i="11"/>
  <c r="M48" i="11"/>
  <c r="L48" i="11"/>
  <c r="K48" i="11"/>
  <c r="J48" i="11"/>
  <c r="I48" i="11"/>
  <c r="H48" i="11"/>
  <c r="G48" i="11"/>
  <c r="F48" i="11"/>
  <c r="E48" i="11"/>
  <c r="D48" i="11"/>
  <c r="C48" i="11"/>
  <c r="B48" i="11"/>
  <c r="A48" i="11"/>
  <c r="U47" i="11"/>
  <c r="T47" i="11"/>
  <c r="S47" i="11"/>
  <c r="R47" i="11"/>
  <c r="Q47" i="11"/>
  <c r="P47" i="11"/>
  <c r="O47" i="11"/>
  <c r="N47" i="11"/>
  <c r="M47" i="11"/>
  <c r="L47" i="11"/>
  <c r="K47" i="11"/>
  <c r="J47" i="11"/>
  <c r="I47" i="11"/>
  <c r="H47" i="11"/>
  <c r="G47" i="11"/>
  <c r="F47" i="11"/>
  <c r="E47" i="11"/>
  <c r="D47" i="11"/>
  <c r="C47" i="11"/>
  <c r="B47" i="11"/>
  <c r="A47" i="11"/>
  <c r="U46" i="11"/>
  <c r="T46" i="11"/>
  <c r="S46" i="11"/>
  <c r="R46" i="11"/>
  <c r="Q46" i="11"/>
  <c r="P46" i="11"/>
  <c r="O46" i="11"/>
  <c r="N46" i="11"/>
  <c r="M46" i="11"/>
  <c r="L46" i="11"/>
  <c r="K46" i="11"/>
  <c r="J46" i="11"/>
  <c r="I46" i="11"/>
  <c r="H46" i="11"/>
  <c r="G46" i="11"/>
  <c r="F46" i="11"/>
  <c r="E46" i="11"/>
  <c r="D46" i="11"/>
  <c r="C46" i="11"/>
  <c r="B46" i="11"/>
  <c r="A46" i="11"/>
  <c r="U45" i="11"/>
  <c r="T45" i="11"/>
  <c r="S45" i="11"/>
  <c r="R45" i="11"/>
  <c r="Q45" i="11"/>
  <c r="P45" i="11"/>
  <c r="O45" i="11"/>
  <c r="N45" i="11"/>
  <c r="M45" i="11"/>
  <c r="L45" i="11"/>
  <c r="K45" i="11"/>
  <c r="J45" i="11"/>
  <c r="I45" i="11"/>
  <c r="H45" i="11"/>
  <c r="G45" i="11"/>
  <c r="F45" i="11"/>
  <c r="E45" i="11"/>
  <c r="D45" i="11"/>
  <c r="C45" i="11"/>
  <c r="B45" i="11"/>
  <c r="A45" i="11"/>
  <c r="U44" i="11"/>
  <c r="T44" i="11"/>
  <c r="S44" i="11"/>
  <c r="R44" i="11"/>
  <c r="Q44" i="11"/>
  <c r="P44" i="11"/>
  <c r="O44" i="11"/>
  <c r="N44" i="11"/>
  <c r="M44" i="11"/>
  <c r="L44" i="11"/>
  <c r="K44" i="11"/>
  <c r="J44" i="11"/>
  <c r="I44" i="11"/>
  <c r="H44" i="11"/>
  <c r="G44" i="11"/>
  <c r="F44" i="11"/>
  <c r="E44" i="11"/>
  <c r="D44" i="11"/>
  <c r="C44" i="11"/>
  <c r="B44" i="11"/>
  <c r="A44" i="11"/>
  <c r="U43" i="11"/>
  <c r="T43" i="11"/>
  <c r="S43" i="11"/>
  <c r="R43" i="11"/>
  <c r="Q43" i="11"/>
  <c r="P43" i="11"/>
  <c r="O43" i="11"/>
  <c r="N43" i="11"/>
  <c r="M43" i="11"/>
  <c r="L43" i="11"/>
  <c r="K43" i="11"/>
  <c r="J43" i="11"/>
  <c r="I43" i="11"/>
  <c r="H43" i="11"/>
  <c r="G43" i="11"/>
  <c r="F43" i="11"/>
  <c r="E43" i="11"/>
  <c r="D43" i="11"/>
  <c r="C43" i="11"/>
  <c r="B43" i="11"/>
  <c r="A43" i="11"/>
  <c r="U42" i="11"/>
  <c r="T42" i="11"/>
  <c r="S42" i="11"/>
  <c r="R42" i="11"/>
  <c r="Q42" i="11"/>
  <c r="P42" i="11"/>
  <c r="O42" i="11"/>
  <c r="N42" i="11"/>
  <c r="M42" i="11"/>
  <c r="L42" i="11"/>
  <c r="K42" i="11"/>
  <c r="J42" i="11"/>
  <c r="I42" i="11"/>
  <c r="H42" i="11"/>
  <c r="G42" i="11"/>
  <c r="F42" i="11"/>
  <c r="E42" i="11"/>
  <c r="D42" i="11"/>
  <c r="C42" i="11"/>
  <c r="B42" i="11"/>
  <c r="A42" i="11"/>
  <c r="U41" i="11"/>
  <c r="T41" i="11"/>
  <c r="S41" i="11"/>
  <c r="R41" i="11"/>
  <c r="Q41" i="11"/>
  <c r="P41" i="11"/>
  <c r="O41" i="11"/>
  <c r="N41" i="11"/>
  <c r="M41" i="11"/>
  <c r="L41" i="11"/>
  <c r="K41" i="11"/>
  <c r="J41" i="11"/>
  <c r="I41" i="11"/>
  <c r="H41" i="11"/>
  <c r="G41" i="11"/>
  <c r="F41" i="11"/>
  <c r="E41" i="11"/>
  <c r="D41" i="11"/>
  <c r="C41" i="11"/>
  <c r="B41" i="11"/>
  <c r="A41" i="11"/>
  <c r="U40" i="11"/>
  <c r="T40" i="11"/>
  <c r="S40" i="11"/>
  <c r="R40" i="11"/>
  <c r="Q40" i="11"/>
  <c r="P40" i="11"/>
  <c r="O40" i="11"/>
  <c r="N40" i="11"/>
  <c r="M40" i="11"/>
  <c r="L40" i="11"/>
  <c r="K40" i="11"/>
  <c r="J40" i="11"/>
  <c r="I40" i="11"/>
  <c r="H40" i="11"/>
  <c r="G40" i="11"/>
  <c r="F40" i="11"/>
  <c r="E40" i="11"/>
  <c r="D40" i="11"/>
  <c r="C40" i="11"/>
  <c r="B40" i="11"/>
  <c r="A40" i="11"/>
  <c r="U39" i="11"/>
  <c r="T39" i="11"/>
  <c r="S39" i="11"/>
  <c r="R39" i="11"/>
  <c r="Q39" i="11"/>
  <c r="P39" i="11"/>
  <c r="O39" i="11"/>
  <c r="N39" i="11"/>
  <c r="M39" i="11"/>
  <c r="L39" i="11"/>
  <c r="K39" i="11"/>
  <c r="J39" i="11"/>
  <c r="I39" i="11"/>
  <c r="H39" i="11"/>
  <c r="G39" i="11"/>
  <c r="F39" i="11"/>
  <c r="E39" i="11"/>
  <c r="D39" i="11"/>
  <c r="C39" i="11"/>
  <c r="B39" i="11"/>
  <c r="A39" i="11"/>
  <c r="U38" i="11"/>
  <c r="T38" i="11"/>
  <c r="S38" i="11"/>
  <c r="R38" i="11"/>
  <c r="Q38" i="11"/>
  <c r="P38" i="11"/>
  <c r="O38" i="11"/>
  <c r="N38" i="11"/>
  <c r="M38" i="11"/>
  <c r="L38" i="11"/>
  <c r="K38" i="11"/>
  <c r="J38" i="11"/>
  <c r="I38" i="11"/>
  <c r="H38" i="11"/>
  <c r="G38" i="11"/>
  <c r="F38" i="11"/>
  <c r="E38" i="11"/>
  <c r="D38" i="11"/>
  <c r="C38" i="11"/>
  <c r="B38" i="11"/>
  <c r="A38" i="11"/>
  <c r="U37" i="11"/>
  <c r="T37" i="11"/>
  <c r="S37" i="11"/>
  <c r="R37" i="11"/>
  <c r="Q37" i="11"/>
  <c r="P37" i="11"/>
  <c r="O37" i="11"/>
  <c r="N37" i="11"/>
  <c r="M37" i="11"/>
  <c r="L37" i="11"/>
  <c r="K37" i="11"/>
  <c r="J37" i="11"/>
  <c r="I37" i="11"/>
  <c r="H37" i="11"/>
  <c r="G37" i="11"/>
  <c r="F37" i="11"/>
  <c r="E37" i="11"/>
  <c r="D37" i="11"/>
  <c r="C37" i="11"/>
  <c r="B37" i="11"/>
  <c r="A37" i="11"/>
  <c r="U36" i="11"/>
  <c r="T36" i="11"/>
  <c r="S36" i="11"/>
  <c r="R36" i="11"/>
  <c r="Q36" i="11"/>
  <c r="P36" i="11"/>
  <c r="O36" i="11"/>
  <c r="N36" i="11"/>
  <c r="M36" i="11"/>
  <c r="L36" i="11"/>
  <c r="K36" i="11"/>
  <c r="G36" i="11"/>
  <c r="F36" i="11"/>
  <c r="E36" i="11"/>
  <c r="D36" i="11"/>
  <c r="C36" i="11"/>
  <c r="B36" i="11"/>
  <c r="A36" i="11"/>
  <c r="U35" i="11"/>
  <c r="T35" i="11"/>
  <c r="S35" i="11"/>
  <c r="R35" i="11"/>
  <c r="Q35" i="11"/>
  <c r="P35" i="11"/>
  <c r="O35" i="11"/>
  <c r="N35" i="11"/>
  <c r="M35" i="11"/>
  <c r="L35" i="11"/>
  <c r="K35" i="11"/>
  <c r="J35" i="11"/>
  <c r="I35" i="11"/>
  <c r="H35" i="11"/>
  <c r="G35" i="11"/>
  <c r="F35" i="11"/>
  <c r="E35" i="11"/>
  <c r="D35" i="11"/>
  <c r="C35" i="11"/>
  <c r="B35" i="11"/>
  <c r="A35" i="11"/>
  <c r="U34" i="11"/>
  <c r="T34" i="11"/>
  <c r="S34" i="11"/>
  <c r="R34" i="11"/>
  <c r="Q34" i="11"/>
  <c r="P34" i="11"/>
  <c r="O34" i="11"/>
  <c r="N34" i="11"/>
  <c r="L34" i="11"/>
  <c r="K34" i="11"/>
  <c r="J34" i="11"/>
  <c r="I34" i="11"/>
  <c r="G34" i="11"/>
  <c r="F34" i="11"/>
  <c r="E34" i="11"/>
  <c r="D34" i="11"/>
  <c r="C34" i="11"/>
  <c r="B34" i="11"/>
  <c r="A34" i="11"/>
  <c r="U33" i="11"/>
  <c r="T33" i="11"/>
  <c r="S33" i="11"/>
  <c r="R33" i="11"/>
  <c r="Q33" i="11"/>
  <c r="P33" i="11"/>
  <c r="O33" i="11"/>
  <c r="N33" i="11"/>
  <c r="M33" i="11"/>
  <c r="L33" i="11"/>
  <c r="K33" i="11"/>
  <c r="J33" i="11"/>
  <c r="I33" i="11"/>
  <c r="H33" i="11"/>
  <c r="G33" i="11"/>
  <c r="F33" i="11"/>
  <c r="E33" i="11"/>
  <c r="D33" i="11"/>
  <c r="C33" i="11"/>
  <c r="B33" i="11"/>
  <c r="A33" i="11"/>
  <c r="U32" i="11"/>
  <c r="T32" i="11"/>
  <c r="S32" i="11"/>
  <c r="R32" i="11"/>
  <c r="Q32" i="11"/>
  <c r="P32" i="11"/>
  <c r="O32" i="11"/>
  <c r="N32" i="11"/>
  <c r="M32" i="11"/>
  <c r="L32" i="11"/>
  <c r="K32" i="11"/>
  <c r="J32" i="11"/>
  <c r="I32" i="11"/>
  <c r="H32" i="11"/>
  <c r="G32" i="11"/>
  <c r="F32" i="11"/>
  <c r="E32" i="11"/>
  <c r="D32" i="11"/>
  <c r="C32" i="11"/>
  <c r="B32" i="11"/>
  <c r="A32" i="11"/>
  <c r="U31" i="11"/>
  <c r="T31" i="11"/>
  <c r="S31" i="11"/>
  <c r="R31" i="11"/>
  <c r="Q31" i="11"/>
  <c r="P31" i="11"/>
  <c r="O31" i="11"/>
  <c r="N31" i="11"/>
  <c r="M31" i="11"/>
  <c r="L31" i="11"/>
  <c r="K31" i="11"/>
  <c r="J31" i="11"/>
  <c r="I31" i="11"/>
  <c r="H31" i="11"/>
  <c r="G31" i="11"/>
  <c r="F31" i="11"/>
  <c r="E31" i="11"/>
  <c r="D31" i="11"/>
  <c r="C31" i="11"/>
  <c r="B31" i="11"/>
  <c r="A31" i="11"/>
  <c r="U30" i="11"/>
  <c r="T30" i="11"/>
  <c r="S30" i="11"/>
  <c r="R30" i="11"/>
  <c r="Q30" i="11"/>
  <c r="P30" i="11"/>
  <c r="O30" i="11"/>
  <c r="N30" i="11"/>
  <c r="L30" i="11"/>
  <c r="K30" i="11"/>
  <c r="J30" i="11"/>
  <c r="I30" i="11"/>
  <c r="G30" i="11"/>
  <c r="F30" i="11"/>
  <c r="E30" i="11"/>
  <c r="D30" i="11"/>
  <c r="C30" i="11"/>
  <c r="B30" i="11"/>
  <c r="A30" i="11"/>
  <c r="U29" i="11"/>
  <c r="T29" i="11"/>
  <c r="S29" i="11"/>
  <c r="R29" i="11"/>
  <c r="Q29" i="11"/>
  <c r="P29" i="11"/>
  <c r="O29" i="11"/>
  <c r="N29" i="11"/>
  <c r="M29" i="11"/>
  <c r="K29" i="11"/>
  <c r="J29" i="11"/>
  <c r="I29" i="11"/>
  <c r="G29" i="11"/>
  <c r="F29" i="11"/>
  <c r="E29" i="11"/>
  <c r="D29" i="11"/>
  <c r="C29" i="11"/>
  <c r="B29" i="11"/>
  <c r="A29" i="11"/>
  <c r="U28" i="11"/>
  <c r="T28" i="11"/>
  <c r="S28" i="11"/>
  <c r="R28" i="11"/>
  <c r="Q28" i="11"/>
  <c r="P28" i="11"/>
  <c r="O28" i="11"/>
  <c r="N28" i="11"/>
  <c r="M28" i="11"/>
  <c r="L28" i="11"/>
  <c r="K28" i="11"/>
  <c r="J28" i="11"/>
  <c r="G28" i="11"/>
  <c r="F28" i="11"/>
  <c r="E28" i="11"/>
  <c r="D28" i="11"/>
  <c r="C28" i="11"/>
  <c r="B28" i="11"/>
  <c r="A28" i="11"/>
  <c r="U27" i="11"/>
  <c r="T27" i="11"/>
  <c r="S27" i="11"/>
  <c r="R27" i="11"/>
  <c r="Q27" i="11"/>
  <c r="P27" i="11"/>
  <c r="O27" i="11"/>
  <c r="N27" i="11"/>
  <c r="M27" i="11"/>
  <c r="L27" i="11"/>
  <c r="K27" i="11"/>
  <c r="J27" i="11"/>
  <c r="I27" i="11"/>
  <c r="H27" i="11"/>
  <c r="G27" i="11"/>
  <c r="F27" i="11"/>
  <c r="E27" i="11"/>
  <c r="D27" i="11"/>
  <c r="C27" i="11"/>
  <c r="B27" i="11"/>
  <c r="A27" i="11"/>
  <c r="U26" i="11"/>
  <c r="T26" i="11"/>
  <c r="S26" i="11"/>
  <c r="R26" i="11"/>
  <c r="Q26" i="11"/>
  <c r="P26" i="11"/>
  <c r="O26" i="11"/>
  <c r="N26" i="11"/>
  <c r="M26" i="11"/>
  <c r="L26" i="11"/>
  <c r="K26" i="11"/>
  <c r="J26" i="11"/>
  <c r="I26" i="11"/>
  <c r="H26" i="11"/>
  <c r="G26" i="11"/>
  <c r="F26" i="11"/>
  <c r="E26" i="11"/>
  <c r="D26" i="11"/>
  <c r="C26" i="11"/>
  <c r="B26" i="11"/>
  <c r="A26" i="11"/>
  <c r="U25" i="11"/>
  <c r="T25" i="11"/>
  <c r="S25" i="11"/>
  <c r="R25" i="11"/>
  <c r="Q25" i="11"/>
  <c r="P25" i="11"/>
  <c r="O25" i="11"/>
  <c r="N25" i="11"/>
  <c r="M25" i="11"/>
  <c r="L25" i="11"/>
  <c r="K25" i="11"/>
  <c r="J25" i="11"/>
  <c r="I25" i="11"/>
  <c r="H25" i="11"/>
  <c r="G25" i="11"/>
  <c r="F25" i="11"/>
  <c r="E25" i="11"/>
  <c r="D25" i="11"/>
  <c r="C25" i="11"/>
  <c r="B25" i="11"/>
  <c r="A25" i="11"/>
  <c r="U24" i="11"/>
  <c r="T24" i="11"/>
  <c r="S24" i="11"/>
  <c r="R24" i="11"/>
  <c r="Q24" i="11"/>
  <c r="P24" i="11"/>
  <c r="O24" i="11"/>
  <c r="N24" i="11"/>
  <c r="M24" i="11"/>
  <c r="L24" i="11"/>
  <c r="K24" i="11"/>
  <c r="J24" i="11"/>
  <c r="I24" i="11"/>
  <c r="H24" i="11"/>
  <c r="G24" i="11"/>
  <c r="F24" i="11"/>
  <c r="E24" i="11"/>
  <c r="D24" i="11"/>
  <c r="C24" i="11"/>
  <c r="B24" i="11"/>
  <c r="A24" i="11"/>
  <c r="U23" i="11"/>
  <c r="T23" i="11"/>
  <c r="S23" i="11"/>
  <c r="R23" i="11"/>
  <c r="Q23" i="11"/>
  <c r="P23" i="11"/>
  <c r="O23" i="11"/>
  <c r="N23" i="11"/>
  <c r="M23" i="11"/>
  <c r="L23" i="11"/>
  <c r="K23" i="11"/>
  <c r="J23" i="11"/>
  <c r="I23" i="11"/>
  <c r="H23" i="11"/>
  <c r="G23" i="11"/>
  <c r="F23" i="11"/>
  <c r="E23" i="11"/>
  <c r="D23" i="11"/>
  <c r="C23" i="11"/>
  <c r="B23" i="11"/>
  <c r="A23" i="11"/>
  <c r="U22" i="11"/>
  <c r="T22" i="11"/>
  <c r="S22" i="11"/>
  <c r="R22" i="11"/>
  <c r="Q22" i="11"/>
  <c r="P22" i="11"/>
  <c r="O22" i="11"/>
  <c r="N22" i="11"/>
  <c r="M22" i="11"/>
  <c r="L22" i="11"/>
  <c r="K22" i="11"/>
  <c r="J22" i="11"/>
  <c r="I22" i="11"/>
  <c r="H22" i="11"/>
  <c r="G22" i="11"/>
  <c r="F22" i="11"/>
  <c r="E22" i="11"/>
  <c r="D22" i="11"/>
  <c r="C22" i="11"/>
  <c r="B22" i="11"/>
  <c r="A22" i="11"/>
  <c r="U21" i="11"/>
  <c r="T21" i="11"/>
  <c r="S21" i="11"/>
  <c r="R21" i="11"/>
  <c r="Q21" i="11"/>
  <c r="P21" i="11"/>
  <c r="O21" i="11"/>
  <c r="N21" i="11"/>
  <c r="M21" i="11"/>
  <c r="L21" i="11"/>
  <c r="K21" i="11"/>
  <c r="J21" i="11"/>
  <c r="I21" i="11"/>
  <c r="H21" i="11"/>
  <c r="G21" i="11"/>
  <c r="F21" i="11"/>
  <c r="E21" i="11"/>
  <c r="D21" i="11"/>
  <c r="C21" i="11"/>
  <c r="B21" i="11"/>
  <c r="A21" i="11"/>
  <c r="U20" i="11"/>
  <c r="T20" i="11"/>
  <c r="S20" i="11"/>
  <c r="R20" i="11"/>
  <c r="Q20" i="11"/>
  <c r="P20" i="11"/>
  <c r="O20" i="11"/>
  <c r="N20" i="11"/>
  <c r="M20" i="11"/>
  <c r="L20" i="11"/>
  <c r="K20" i="11"/>
  <c r="J20" i="11"/>
  <c r="I20" i="11"/>
  <c r="H20" i="11"/>
  <c r="G20" i="11"/>
  <c r="F20" i="11"/>
  <c r="E20" i="11"/>
  <c r="D20" i="11"/>
  <c r="C20" i="11"/>
  <c r="B20" i="11"/>
  <c r="A20" i="11"/>
  <c r="U19" i="11"/>
  <c r="T19" i="11"/>
  <c r="S19" i="11"/>
  <c r="R19" i="11"/>
  <c r="Q19" i="11"/>
  <c r="P19" i="11"/>
  <c r="O19" i="11"/>
  <c r="N19" i="11"/>
  <c r="M19" i="11"/>
  <c r="L19" i="11"/>
  <c r="K19" i="11"/>
  <c r="J19" i="11"/>
  <c r="I19" i="11"/>
  <c r="H19" i="11"/>
  <c r="G19" i="11"/>
  <c r="F19" i="11"/>
  <c r="E19" i="11"/>
  <c r="D19" i="11"/>
  <c r="C19" i="11"/>
  <c r="B19" i="11"/>
  <c r="A19" i="11"/>
  <c r="U18" i="11"/>
  <c r="T18" i="11"/>
  <c r="S18" i="11"/>
  <c r="R18" i="11"/>
  <c r="Q18" i="11"/>
  <c r="P18" i="11"/>
  <c r="O18" i="11"/>
  <c r="N18" i="11"/>
  <c r="M18" i="11"/>
  <c r="L18" i="11"/>
  <c r="K18" i="11"/>
  <c r="J18" i="11"/>
  <c r="I18" i="11"/>
  <c r="H18" i="11"/>
  <c r="G18" i="11"/>
  <c r="F18" i="11"/>
  <c r="E18" i="11"/>
  <c r="D18" i="11"/>
  <c r="C18" i="11"/>
  <c r="B18" i="11"/>
  <c r="A18" i="11"/>
  <c r="U17" i="11"/>
  <c r="T17" i="11"/>
  <c r="S17" i="11"/>
  <c r="R17" i="11"/>
  <c r="Q17" i="11"/>
  <c r="P17" i="11"/>
  <c r="O17" i="11"/>
  <c r="N17" i="11"/>
  <c r="M17" i="11"/>
  <c r="L17" i="11"/>
  <c r="K17" i="11"/>
  <c r="J17" i="11"/>
  <c r="I17" i="11"/>
  <c r="H17" i="11"/>
  <c r="G17" i="11"/>
  <c r="F17" i="11"/>
  <c r="E17" i="11"/>
  <c r="D17" i="11"/>
  <c r="C17" i="11"/>
  <c r="B17" i="11"/>
  <c r="A17" i="11"/>
  <c r="U16" i="11"/>
  <c r="T16" i="11"/>
  <c r="S16" i="11"/>
  <c r="R16" i="11"/>
  <c r="Q16" i="11"/>
  <c r="P16" i="11"/>
  <c r="O16" i="11"/>
  <c r="N16" i="11"/>
  <c r="M16" i="11"/>
  <c r="L16" i="11"/>
  <c r="K16" i="11"/>
  <c r="J16" i="11"/>
  <c r="I16" i="11"/>
  <c r="H16" i="11"/>
  <c r="G16" i="11"/>
  <c r="F16" i="11"/>
  <c r="E16" i="11"/>
  <c r="D16" i="11"/>
  <c r="C16" i="11"/>
  <c r="B16" i="11"/>
  <c r="A16" i="11"/>
  <c r="U15" i="11"/>
  <c r="T15" i="11"/>
  <c r="S15" i="11"/>
  <c r="R15" i="11"/>
  <c r="Q15" i="11"/>
  <c r="P15" i="11"/>
  <c r="O15" i="11"/>
  <c r="N15" i="11"/>
  <c r="M15" i="11"/>
  <c r="L15" i="11"/>
  <c r="K15" i="11"/>
  <c r="J15" i="11"/>
  <c r="I15" i="11"/>
  <c r="H15" i="11"/>
  <c r="G15" i="11"/>
  <c r="F15" i="11"/>
  <c r="E15" i="11"/>
  <c r="D15" i="11"/>
  <c r="C15" i="11"/>
  <c r="B15" i="11"/>
  <c r="A15" i="11"/>
  <c r="U14" i="11"/>
  <c r="T14" i="11"/>
  <c r="S14" i="11"/>
  <c r="R14" i="11"/>
  <c r="Q14" i="11"/>
  <c r="P14" i="11"/>
  <c r="O14" i="11"/>
  <c r="N14" i="11"/>
  <c r="M14" i="11"/>
  <c r="L14" i="11"/>
  <c r="K14" i="11"/>
  <c r="J14" i="11"/>
  <c r="I14" i="11"/>
  <c r="H14" i="11"/>
  <c r="G14" i="11"/>
  <c r="F14" i="11"/>
  <c r="E14" i="11"/>
  <c r="D14" i="11"/>
  <c r="C14" i="11"/>
  <c r="B14" i="11"/>
  <c r="A14" i="11"/>
  <c r="U13" i="11"/>
  <c r="T13" i="11"/>
  <c r="S13" i="11"/>
  <c r="R13" i="11"/>
  <c r="Q13" i="11"/>
  <c r="P13" i="11"/>
  <c r="O13" i="11"/>
  <c r="N13" i="11"/>
  <c r="M13" i="11"/>
  <c r="L13" i="11"/>
  <c r="K13" i="11"/>
  <c r="J13" i="11"/>
  <c r="I13" i="11"/>
  <c r="G13" i="11"/>
  <c r="F13" i="11"/>
  <c r="E13" i="11"/>
  <c r="D13" i="11"/>
  <c r="C13" i="11"/>
  <c r="B13" i="11"/>
  <c r="A13" i="11"/>
  <c r="U12" i="11"/>
  <c r="T12" i="11"/>
  <c r="S12" i="11"/>
  <c r="R12" i="11"/>
  <c r="Q12" i="11"/>
  <c r="P12" i="11"/>
  <c r="O12" i="11"/>
  <c r="N12" i="11"/>
  <c r="M12" i="11"/>
  <c r="L12" i="11"/>
  <c r="K12" i="11"/>
  <c r="J12" i="11"/>
  <c r="I12" i="11"/>
  <c r="H12" i="11"/>
  <c r="G12" i="11"/>
  <c r="F12" i="11"/>
  <c r="E12" i="11"/>
  <c r="D12" i="11"/>
  <c r="C12" i="11"/>
  <c r="B12" i="11"/>
  <c r="A12" i="11"/>
  <c r="U11" i="11"/>
  <c r="T11" i="11"/>
  <c r="S11" i="11"/>
  <c r="R11" i="11"/>
  <c r="Q11" i="11"/>
  <c r="P11" i="11"/>
  <c r="O11" i="11"/>
  <c r="N11" i="11"/>
  <c r="L11" i="11"/>
  <c r="K11" i="11"/>
  <c r="J11" i="11"/>
  <c r="I11" i="11"/>
  <c r="G11" i="11"/>
  <c r="F11" i="11"/>
  <c r="E11" i="11"/>
  <c r="D11" i="11"/>
  <c r="C11" i="11"/>
  <c r="B11" i="11"/>
  <c r="A11" i="11"/>
  <c r="U10" i="11"/>
  <c r="T10" i="11"/>
  <c r="S10" i="11"/>
  <c r="R10" i="11"/>
  <c r="Q10" i="11"/>
  <c r="P10" i="11"/>
  <c r="O10" i="11"/>
  <c r="N10" i="11"/>
  <c r="M10" i="11"/>
  <c r="L10" i="11"/>
  <c r="K10" i="11"/>
  <c r="J10" i="11"/>
  <c r="I10" i="11"/>
  <c r="H10" i="11"/>
  <c r="G10" i="11"/>
  <c r="F10" i="11"/>
  <c r="E10" i="11"/>
  <c r="D10" i="11"/>
  <c r="C10" i="11"/>
  <c r="B10" i="11"/>
  <c r="A10" i="11"/>
  <c r="U9" i="11"/>
  <c r="T9" i="11"/>
  <c r="S9" i="11"/>
  <c r="R9" i="11"/>
  <c r="Q9" i="11"/>
  <c r="P9" i="11"/>
  <c r="O9" i="11"/>
  <c r="N9" i="11"/>
  <c r="M9" i="11"/>
  <c r="L9" i="11"/>
  <c r="K9" i="11"/>
  <c r="J9" i="11"/>
  <c r="I9" i="11"/>
  <c r="H9" i="11"/>
  <c r="G9" i="11"/>
  <c r="F9" i="11"/>
  <c r="E9" i="11"/>
  <c r="D9" i="11"/>
  <c r="C9" i="11"/>
  <c r="B9" i="11"/>
  <c r="A9" i="11"/>
  <c r="U8" i="11"/>
  <c r="T8" i="11"/>
  <c r="S8" i="11"/>
  <c r="R8" i="11"/>
  <c r="Q8" i="11"/>
  <c r="P8" i="11"/>
  <c r="O8" i="11"/>
  <c r="N8" i="11"/>
  <c r="M8" i="11"/>
  <c r="L8" i="11"/>
  <c r="K8" i="11"/>
  <c r="J8" i="11"/>
  <c r="I8" i="11"/>
  <c r="H8" i="11"/>
  <c r="G8" i="11"/>
  <c r="F8" i="11"/>
  <c r="E8" i="11"/>
  <c r="D8" i="11"/>
  <c r="C8" i="11"/>
  <c r="B8" i="11"/>
  <c r="A8" i="11"/>
  <c r="U7" i="11"/>
  <c r="T7" i="11"/>
  <c r="S7" i="11"/>
  <c r="R7" i="11"/>
  <c r="Q7" i="11"/>
  <c r="P7" i="11"/>
  <c r="O7" i="11"/>
  <c r="N7" i="11"/>
  <c r="M7" i="11"/>
  <c r="L7" i="11"/>
  <c r="K7" i="11"/>
  <c r="J7" i="11"/>
  <c r="I7" i="11"/>
  <c r="H7" i="11"/>
  <c r="G7" i="11"/>
  <c r="F7" i="11"/>
  <c r="E7" i="11"/>
  <c r="D7" i="11"/>
  <c r="C7" i="11"/>
  <c r="B7" i="11"/>
  <c r="A7" i="11"/>
  <c r="U6" i="11"/>
  <c r="T6" i="11"/>
  <c r="S6" i="11"/>
  <c r="R6" i="11"/>
  <c r="Q6" i="11"/>
  <c r="P6" i="11"/>
  <c r="O6" i="11"/>
  <c r="N6" i="11"/>
  <c r="M6" i="11"/>
  <c r="L6" i="11"/>
  <c r="K6" i="11"/>
  <c r="J6" i="11"/>
  <c r="I6" i="11"/>
  <c r="H6" i="11"/>
  <c r="G6" i="11"/>
  <c r="F6" i="11"/>
  <c r="E6" i="11"/>
  <c r="D6" i="11"/>
  <c r="C6" i="11"/>
  <c r="B6" i="11"/>
  <c r="A6" i="11"/>
  <c r="U5" i="11"/>
  <c r="T5" i="11"/>
  <c r="S5" i="11"/>
  <c r="R5" i="11"/>
  <c r="Q5" i="11"/>
  <c r="P5" i="11"/>
  <c r="O5" i="11"/>
  <c r="N5" i="11"/>
  <c r="M5" i="11"/>
  <c r="L5" i="11"/>
  <c r="K5" i="11"/>
  <c r="J5" i="11"/>
  <c r="I5" i="11"/>
  <c r="H5" i="11"/>
  <c r="G5" i="11"/>
  <c r="F5" i="11"/>
  <c r="E5" i="11"/>
  <c r="D5" i="11"/>
  <c r="C5" i="11"/>
  <c r="B5" i="11"/>
  <c r="A5" i="11"/>
  <c r="U4" i="11"/>
  <c r="T4" i="11"/>
  <c r="S4" i="11"/>
  <c r="R4" i="11"/>
  <c r="Q4" i="11"/>
  <c r="P4" i="11"/>
  <c r="O4" i="11"/>
  <c r="N4" i="11"/>
  <c r="M4" i="11"/>
  <c r="L4" i="11"/>
  <c r="K4" i="11"/>
  <c r="J4" i="11"/>
  <c r="I4" i="11"/>
  <c r="H4" i="11"/>
  <c r="G4" i="11"/>
  <c r="F4" i="11"/>
  <c r="E4" i="11"/>
  <c r="D4" i="11"/>
  <c r="C4" i="11"/>
  <c r="B4" i="11"/>
  <c r="A4" i="11"/>
  <c r="U3" i="11"/>
  <c r="T3" i="11"/>
  <c r="S3" i="11"/>
  <c r="R3" i="11"/>
  <c r="Q3" i="11"/>
  <c r="P3" i="11"/>
  <c r="O3" i="11"/>
  <c r="N3" i="11"/>
  <c r="M3" i="11"/>
  <c r="L3" i="11"/>
  <c r="K3" i="11"/>
  <c r="J3" i="11"/>
  <c r="I3" i="11"/>
  <c r="H3" i="11"/>
  <c r="G3" i="11"/>
  <c r="F3" i="11"/>
  <c r="E3" i="11"/>
  <c r="D3" i="11"/>
  <c r="C3" i="11"/>
  <c r="B3" i="11"/>
  <c r="A3" i="11"/>
  <c r="U2" i="11"/>
  <c r="T2" i="11"/>
  <c r="S2" i="11"/>
  <c r="R2" i="11"/>
  <c r="Q2" i="11"/>
  <c r="P2" i="11"/>
  <c r="O2" i="11"/>
  <c r="N2" i="11"/>
  <c r="M2" i="11"/>
  <c r="L2" i="11"/>
  <c r="K2" i="11"/>
  <c r="J2" i="11"/>
  <c r="I2" i="11"/>
  <c r="H2" i="11"/>
  <c r="G2" i="11"/>
  <c r="F2" i="11"/>
  <c r="E2" i="11"/>
  <c r="D2" i="11"/>
  <c r="C2" i="11"/>
  <c r="B2" i="11"/>
  <c r="A2" i="11"/>
  <c r="U260" i="10"/>
  <c r="T260" i="10"/>
  <c r="S260" i="10"/>
  <c r="R260" i="10"/>
  <c r="Q260" i="10"/>
  <c r="P260" i="10"/>
  <c r="O260" i="10"/>
  <c r="N260" i="10"/>
  <c r="M260" i="10"/>
  <c r="L260" i="10"/>
  <c r="K260" i="10"/>
  <c r="J260" i="10"/>
  <c r="I260" i="10"/>
  <c r="H260" i="10"/>
  <c r="G260" i="10"/>
  <c r="F260" i="10"/>
  <c r="E260" i="10"/>
  <c r="D260" i="10"/>
  <c r="C260" i="10"/>
  <c r="B260" i="10"/>
  <c r="A260" i="10"/>
  <c r="U259" i="10"/>
  <c r="T259" i="10"/>
  <c r="S259" i="10"/>
  <c r="R259" i="10"/>
  <c r="Q259" i="10"/>
  <c r="P259" i="10"/>
  <c r="O259" i="10"/>
  <c r="N259" i="10"/>
  <c r="M259" i="10"/>
  <c r="L259" i="10"/>
  <c r="K259" i="10"/>
  <c r="J259" i="10"/>
  <c r="I259" i="10"/>
  <c r="G259" i="10"/>
  <c r="F259" i="10"/>
  <c r="E259" i="10"/>
  <c r="D259" i="10"/>
  <c r="C259" i="10"/>
  <c r="B259" i="10"/>
  <c r="A259" i="10"/>
  <c r="U258" i="10"/>
  <c r="T258" i="10"/>
  <c r="S258" i="10"/>
  <c r="R258" i="10"/>
  <c r="Q258" i="10"/>
  <c r="P258" i="10"/>
  <c r="O258" i="10"/>
  <c r="N258" i="10"/>
  <c r="M258" i="10"/>
  <c r="L258" i="10"/>
  <c r="K258" i="10"/>
  <c r="J258" i="10"/>
  <c r="I258" i="10"/>
  <c r="G258" i="10"/>
  <c r="F258" i="10"/>
  <c r="E258" i="10"/>
  <c r="D258" i="10"/>
  <c r="C258" i="10"/>
  <c r="B258" i="10"/>
  <c r="A258" i="10"/>
  <c r="U257" i="10"/>
  <c r="T257" i="10"/>
  <c r="S257" i="10"/>
  <c r="R257" i="10"/>
  <c r="Q257" i="10"/>
  <c r="P257" i="10"/>
  <c r="O257" i="10"/>
  <c r="N257" i="10"/>
  <c r="M257" i="10"/>
  <c r="L257" i="10"/>
  <c r="K257" i="10"/>
  <c r="J257" i="10"/>
  <c r="I257" i="10"/>
  <c r="H257" i="10"/>
  <c r="G257" i="10"/>
  <c r="F257" i="10"/>
  <c r="E257" i="10"/>
  <c r="D257" i="10"/>
  <c r="C257" i="10"/>
  <c r="B257" i="10"/>
  <c r="A257" i="10"/>
  <c r="U256" i="10"/>
  <c r="T256" i="10"/>
  <c r="S256" i="10"/>
  <c r="R256" i="10"/>
  <c r="Q256" i="10"/>
  <c r="P256" i="10"/>
  <c r="O256" i="10"/>
  <c r="N256" i="10"/>
  <c r="M256" i="10"/>
  <c r="L256" i="10"/>
  <c r="K256" i="10"/>
  <c r="J256" i="10"/>
  <c r="I256" i="10"/>
  <c r="H256" i="10"/>
  <c r="G256" i="10"/>
  <c r="F256" i="10"/>
  <c r="E256" i="10"/>
  <c r="D256" i="10"/>
  <c r="C256" i="10"/>
  <c r="B256" i="10"/>
  <c r="A256" i="10"/>
  <c r="U255" i="10"/>
  <c r="T255" i="10"/>
  <c r="S255" i="10"/>
  <c r="R255" i="10"/>
  <c r="Q255" i="10"/>
  <c r="P255" i="10"/>
  <c r="O255" i="10"/>
  <c r="N255" i="10"/>
  <c r="M255" i="10"/>
  <c r="L255" i="10"/>
  <c r="K255" i="10"/>
  <c r="J255" i="10"/>
  <c r="I255" i="10"/>
  <c r="H255" i="10"/>
  <c r="G255" i="10"/>
  <c r="F255" i="10"/>
  <c r="E255" i="10"/>
  <c r="D255" i="10"/>
  <c r="C255" i="10"/>
  <c r="B255" i="10"/>
  <c r="A255" i="10"/>
  <c r="U254" i="10"/>
  <c r="T254" i="10"/>
  <c r="S254" i="10"/>
  <c r="R254" i="10"/>
  <c r="Q254" i="10"/>
  <c r="P254" i="10"/>
  <c r="O254" i="10"/>
  <c r="N254" i="10"/>
  <c r="M254" i="10"/>
  <c r="L254" i="10"/>
  <c r="K254" i="10"/>
  <c r="J254" i="10"/>
  <c r="I254" i="10"/>
  <c r="H254" i="10"/>
  <c r="G254" i="10"/>
  <c r="F254" i="10"/>
  <c r="E254" i="10"/>
  <c r="D254" i="10"/>
  <c r="C254" i="10"/>
  <c r="B254" i="10"/>
  <c r="A254" i="10"/>
  <c r="U253" i="10"/>
  <c r="T253" i="10"/>
  <c r="S253" i="10"/>
  <c r="R253" i="10"/>
  <c r="Q253" i="10"/>
  <c r="P253" i="10"/>
  <c r="O253" i="10"/>
  <c r="N253" i="10"/>
  <c r="M253" i="10"/>
  <c r="L253" i="10"/>
  <c r="K253" i="10"/>
  <c r="J253" i="10"/>
  <c r="I253" i="10"/>
  <c r="H253" i="10"/>
  <c r="G253" i="10"/>
  <c r="F253" i="10"/>
  <c r="E253" i="10"/>
  <c r="D253" i="10"/>
  <c r="C253" i="10"/>
  <c r="B253" i="10"/>
  <c r="A253" i="10"/>
  <c r="U252" i="10"/>
  <c r="T252" i="10"/>
  <c r="S252" i="10"/>
  <c r="R252" i="10"/>
  <c r="Q252" i="10"/>
  <c r="P252" i="10"/>
  <c r="O252" i="10"/>
  <c r="N252" i="10"/>
  <c r="M252" i="10"/>
  <c r="K252" i="10"/>
  <c r="J252" i="10"/>
  <c r="I252" i="10"/>
  <c r="G252" i="10"/>
  <c r="F252" i="10"/>
  <c r="E252" i="10"/>
  <c r="D252" i="10"/>
  <c r="C252" i="10"/>
  <c r="B252" i="10"/>
  <c r="A252" i="10"/>
  <c r="U251" i="10"/>
  <c r="T251" i="10"/>
  <c r="S251" i="10"/>
  <c r="R251" i="10"/>
  <c r="Q251" i="10"/>
  <c r="P251" i="10"/>
  <c r="O251" i="10"/>
  <c r="N251" i="10"/>
  <c r="M251" i="10"/>
  <c r="L251" i="10"/>
  <c r="K251" i="10"/>
  <c r="J251" i="10"/>
  <c r="I251" i="10"/>
  <c r="H251" i="10"/>
  <c r="G251" i="10"/>
  <c r="F251" i="10"/>
  <c r="E251" i="10"/>
  <c r="D251" i="10"/>
  <c r="C251" i="10"/>
  <c r="B251" i="10"/>
  <c r="A251" i="10"/>
  <c r="U250" i="10"/>
  <c r="T250" i="10"/>
  <c r="S250" i="10"/>
  <c r="R250" i="10"/>
  <c r="Q250" i="10"/>
  <c r="P250" i="10"/>
  <c r="O250" i="10"/>
  <c r="N250" i="10"/>
  <c r="M250" i="10"/>
  <c r="L250" i="10"/>
  <c r="K250" i="10"/>
  <c r="J250" i="10"/>
  <c r="I250" i="10"/>
  <c r="H250" i="10"/>
  <c r="G250" i="10"/>
  <c r="F250" i="10"/>
  <c r="E250" i="10"/>
  <c r="D250" i="10"/>
  <c r="C250" i="10"/>
  <c r="B250" i="10"/>
  <c r="A250" i="10"/>
  <c r="U249" i="10"/>
  <c r="T249" i="10"/>
  <c r="S249" i="10"/>
  <c r="R249" i="10"/>
  <c r="Q249" i="10"/>
  <c r="P249" i="10"/>
  <c r="O249" i="10"/>
  <c r="N249" i="10"/>
  <c r="M249" i="10"/>
  <c r="L249" i="10"/>
  <c r="K249" i="10"/>
  <c r="J249" i="10"/>
  <c r="I249" i="10"/>
  <c r="H249" i="10"/>
  <c r="G249" i="10"/>
  <c r="F249" i="10"/>
  <c r="E249" i="10"/>
  <c r="D249" i="10"/>
  <c r="C249" i="10"/>
  <c r="B249" i="10"/>
  <c r="A249" i="10"/>
  <c r="U248" i="10"/>
  <c r="T248" i="10"/>
  <c r="S248" i="10"/>
  <c r="R248" i="10"/>
  <c r="Q248" i="10"/>
  <c r="P248" i="10"/>
  <c r="O248" i="10"/>
  <c r="N248" i="10"/>
  <c r="L248" i="10"/>
  <c r="K248" i="10"/>
  <c r="J248" i="10"/>
  <c r="I248" i="10"/>
  <c r="G248" i="10"/>
  <c r="F248" i="10"/>
  <c r="E248" i="10"/>
  <c r="D248" i="10"/>
  <c r="C248" i="10"/>
  <c r="B248" i="10"/>
  <c r="A248" i="10"/>
  <c r="U247" i="10"/>
  <c r="T247" i="10"/>
  <c r="S247" i="10"/>
  <c r="R247" i="10"/>
  <c r="Q247" i="10"/>
  <c r="P247" i="10"/>
  <c r="O247" i="10"/>
  <c r="N247" i="10"/>
  <c r="M247" i="10"/>
  <c r="L247" i="10"/>
  <c r="K247" i="10"/>
  <c r="J247" i="10"/>
  <c r="I247" i="10"/>
  <c r="H247" i="10"/>
  <c r="G247" i="10"/>
  <c r="F247" i="10"/>
  <c r="E247" i="10"/>
  <c r="D247" i="10"/>
  <c r="C247" i="10"/>
  <c r="B247" i="10"/>
  <c r="A247" i="10"/>
  <c r="U246" i="10"/>
  <c r="T246" i="10"/>
  <c r="S246" i="10"/>
  <c r="R246" i="10"/>
  <c r="Q246" i="10"/>
  <c r="P246" i="10"/>
  <c r="O246" i="10"/>
  <c r="N246" i="10"/>
  <c r="M246" i="10"/>
  <c r="K246" i="10"/>
  <c r="J246" i="10"/>
  <c r="I246" i="10"/>
  <c r="G246" i="10"/>
  <c r="F246" i="10"/>
  <c r="E246" i="10"/>
  <c r="D246" i="10"/>
  <c r="C246" i="10"/>
  <c r="B246" i="10"/>
  <c r="A246" i="10"/>
  <c r="U245" i="10"/>
  <c r="T245" i="10"/>
  <c r="S245" i="10"/>
  <c r="R245" i="10"/>
  <c r="Q245" i="10"/>
  <c r="P245" i="10"/>
  <c r="O245" i="10"/>
  <c r="N245" i="10"/>
  <c r="M245" i="10"/>
  <c r="L245" i="10"/>
  <c r="K245" i="10"/>
  <c r="J245" i="10"/>
  <c r="I245" i="10"/>
  <c r="H245" i="10"/>
  <c r="G245" i="10"/>
  <c r="F245" i="10"/>
  <c r="E245" i="10"/>
  <c r="D245" i="10"/>
  <c r="C245" i="10"/>
  <c r="B245" i="10"/>
  <c r="A245" i="10"/>
  <c r="U244" i="10"/>
  <c r="T244" i="10"/>
  <c r="S244" i="10"/>
  <c r="R244" i="10"/>
  <c r="Q244" i="10"/>
  <c r="P244" i="10"/>
  <c r="O244" i="10"/>
  <c r="N244" i="10"/>
  <c r="M244" i="10"/>
  <c r="L244" i="10"/>
  <c r="K244" i="10"/>
  <c r="J244" i="10"/>
  <c r="I244" i="10"/>
  <c r="H244" i="10"/>
  <c r="G244" i="10"/>
  <c r="F244" i="10"/>
  <c r="E244" i="10"/>
  <c r="D244" i="10"/>
  <c r="C244" i="10"/>
  <c r="B244" i="10"/>
  <c r="A244" i="10"/>
  <c r="U243" i="10"/>
  <c r="T243" i="10"/>
  <c r="S243" i="10"/>
  <c r="R243" i="10"/>
  <c r="Q243" i="10"/>
  <c r="P243" i="10"/>
  <c r="O243" i="10"/>
  <c r="N243" i="10"/>
  <c r="L243" i="10"/>
  <c r="K243" i="10"/>
  <c r="J243" i="10"/>
  <c r="I243" i="10"/>
  <c r="G243" i="10"/>
  <c r="F243" i="10"/>
  <c r="E243" i="10"/>
  <c r="D243" i="10"/>
  <c r="C243" i="10"/>
  <c r="B243" i="10"/>
  <c r="A243" i="10"/>
  <c r="U242" i="10"/>
  <c r="T242" i="10"/>
  <c r="S242" i="10"/>
  <c r="R242" i="10"/>
  <c r="Q242" i="10"/>
  <c r="P242" i="10"/>
  <c r="O242" i="10"/>
  <c r="N242" i="10"/>
  <c r="M242" i="10"/>
  <c r="L242" i="10"/>
  <c r="K242" i="10"/>
  <c r="J242" i="10"/>
  <c r="I242" i="10"/>
  <c r="H242" i="10"/>
  <c r="G242" i="10"/>
  <c r="F242" i="10"/>
  <c r="E242" i="10"/>
  <c r="D242" i="10"/>
  <c r="C242" i="10"/>
  <c r="B242" i="10"/>
  <c r="A242" i="10"/>
  <c r="U241" i="10"/>
  <c r="T241" i="10"/>
  <c r="S241" i="10"/>
  <c r="R241" i="10"/>
  <c r="Q241" i="10"/>
  <c r="P241" i="10"/>
  <c r="O241" i="10"/>
  <c r="N241" i="10"/>
  <c r="M241" i="10"/>
  <c r="L241" i="10"/>
  <c r="K241" i="10"/>
  <c r="J241" i="10"/>
  <c r="I241" i="10"/>
  <c r="H241" i="10"/>
  <c r="G241" i="10"/>
  <c r="F241" i="10"/>
  <c r="E241" i="10"/>
  <c r="D241" i="10"/>
  <c r="C241" i="10"/>
  <c r="B241" i="10"/>
  <c r="A241" i="10"/>
  <c r="U240" i="10"/>
  <c r="T240" i="10"/>
  <c r="S240" i="10"/>
  <c r="R240" i="10"/>
  <c r="Q240" i="10"/>
  <c r="P240" i="10"/>
  <c r="O240" i="10"/>
  <c r="N240" i="10"/>
  <c r="M240" i="10"/>
  <c r="L240" i="10"/>
  <c r="K240" i="10"/>
  <c r="J240" i="10"/>
  <c r="I240" i="10"/>
  <c r="H240" i="10"/>
  <c r="G240" i="10"/>
  <c r="F240" i="10"/>
  <c r="E240" i="10"/>
  <c r="D240" i="10"/>
  <c r="C240" i="10"/>
  <c r="B240" i="10"/>
  <c r="A240" i="10"/>
  <c r="U239" i="10"/>
  <c r="T239" i="10"/>
  <c r="S239" i="10"/>
  <c r="R239" i="10"/>
  <c r="Q239" i="10"/>
  <c r="P239" i="10"/>
  <c r="O239" i="10"/>
  <c r="N239" i="10"/>
  <c r="M239" i="10"/>
  <c r="L239" i="10"/>
  <c r="K239" i="10"/>
  <c r="J239" i="10"/>
  <c r="I239" i="10"/>
  <c r="H239" i="10"/>
  <c r="G239" i="10"/>
  <c r="F239" i="10"/>
  <c r="E239" i="10"/>
  <c r="D239" i="10"/>
  <c r="C239" i="10"/>
  <c r="B239" i="10"/>
  <c r="A239" i="10"/>
  <c r="U238" i="10"/>
  <c r="T238" i="10"/>
  <c r="S238" i="10"/>
  <c r="R238" i="10"/>
  <c r="Q238" i="10"/>
  <c r="P238" i="10"/>
  <c r="O238" i="10"/>
  <c r="N238" i="10"/>
  <c r="M238" i="10"/>
  <c r="L238" i="10"/>
  <c r="K238" i="10"/>
  <c r="J238" i="10"/>
  <c r="I238" i="10"/>
  <c r="G238" i="10"/>
  <c r="F238" i="10"/>
  <c r="E238" i="10"/>
  <c r="D238" i="10"/>
  <c r="C238" i="10"/>
  <c r="B238" i="10"/>
  <c r="A238" i="10"/>
  <c r="U237" i="10"/>
  <c r="T237" i="10"/>
  <c r="S237" i="10"/>
  <c r="R237" i="10"/>
  <c r="Q237" i="10"/>
  <c r="P237" i="10"/>
  <c r="O237" i="10"/>
  <c r="N237" i="10"/>
  <c r="M237" i="10"/>
  <c r="L237" i="10"/>
  <c r="K237" i="10"/>
  <c r="J237" i="10"/>
  <c r="I237" i="10"/>
  <c r="H237" i="10"/>
  <c r="G237" i="10"/>
  <c r="F237" i="10"/>
  <c r="E237" i="10"/>
  <c r="D237" i="10"/>
  <c r="C237" i="10"/>
  <c r="B237" i="10"/>
  <c r="A237" i="10"/>
  <c r="U236" i="10"/>
  <c r="T236" i="10"/>
  <c r="S236" i="10"/>
  <c r="R236" i="10"/>
  <c r="Q236" i="10"/>
  <c r="P236" i="10"/>
  <c r="O236" i="10"/>
  <c r="N236" i="10"/>
  <c r="M236" i="10"/>
  <c r="L236" i="10"/>
  <c r="K236" i="10"/>
  <c r="J236" i="10"/>
  <c r="I236" i="10"/>
  <c r="H236" i="10"/>
  <c r="G236" i="10"/>
  <c r="F236" i="10"/>
  <c r="E236" i="10"/>
  <c r="D236" i="10"/>
  <c r="C236" i="10"/>
  <c r="B236" i="10"/>
  <c r="A236" i="10"/>
  <c r="U235" i="10"/>
  <c r="T235" i="10"/>
  <c r="S235" i="10"/>
  <c r="R235" i="10"/>
  <c r="Q235" i="10"/>
  <c r="P235" i="10"/>
  <c r="O235" i="10"/>
  <c r="N235" i="10"/>
  <c r="M235" i="10"/>
  <c r="L235" i="10"/>
  <c r="K235" i="10"/>
  <c r="J235" i="10"/>
  <c r="I235" i="10"/>
  <c r="H235" i="10"/>
  <c r="G235" i="10"/>
  <c r="F235" i="10"/>
  <c r="E235" i="10"/>
  <c r="D235" i="10"/>
  <c r="C235" i="10"/>
  <c r="B235" i="10"/>
  <c r="A235" i="10"/>
  <c r="U234" i="10"/>
  <c r="T234" i="10"/>
  <c r="S234" i="10"/>
  <c r="R234" i="10"/>
  <c r="Q234" i="10"/>
  <c r="P234" i="10"/>
  <c r="O234" i="10"/>
  <c r="N234" i="10"/>
  <c r="M234" i="10"/>
  <c r="L234" i="10"/>
  <c r="K234" i="10"/>
  <c r="J234" i="10"/>
  <c r="I234" i="10"/>
  <c r="H234" i="10"/>
  <c r="G234" i="10"/>
  <c r="F234" i="10"/>
  <c r="E234" i="10"/>
  <c r="D234" i="10"/>
  <c r="C234" i="10"/>
  <c r="B234" i="10"/>
  <c r="A234" i="10"/>
  <c r="U233" i="10"/>
  <c r="T233" i="10"/>
  <c r="S233" i="10"/>
  <c r="R233" i="10"/>
  <c r="Q233" i="10"/>
  <c r="P233" i="10"/>
  <c r="O233" i="10"/>
  <c r="N233" i="10"/>
  <c r="L233" i="10"/>
  <c r="K233" i="10"/>
  <c r="J233" i="10"/>
  <c r="I233" i="10"/>
  <c r="G233" i="10"/>
  <c r="F233" i="10"/>
  <c r="E233" i="10"/>
  <c r="D233" i="10"/>
  <c r="C233" i="10"/>
  <c r="B233" i="10"/>
  <c r="A233" i="10"/>
  <c r="U232" i="10"/>
  <c r="T232" i="10"/>
  <c r="S232" i="10"/>
  <c r="R232" i="10"/>
  <c r="Q232" i="10"/>
  <c r="P232" i="10"/>
  <c r="O232" i="10"/>
  <c r="N232" i="10"/>
  <c r="M232" i="10"/>
  <c r="L232" i="10"/>
  <c r="K232" i="10"/>
  <c r="J232" i="10"/>
  <c r="I232" i="10"/>
  <c r="H232" i="10"/>
  <c r="G232" i="10"/>
  <c r="F232" i="10"/>
  <c r="E232" i="10"/>
  <c r="D232" i="10"/>
  <c r="C232" i="10"/>
  <c r="B232" i="10"/>
  <c r="A232" i="10"/>
  <c r="U231" i="10"/>
  <c r="T231" i="10"/>
  <c r="S231" i="10"/>
  <c r="R231" i="10"/>
  <c r="Q231" i="10"/>
  <c r="P231" i="10"/>
  <c r="O231" i="10"/>
  <c r="N231" i="10"/>
  <c r="M231" i="10"/>
  <c r="L231" i="10"/>
  <c r="K231" i="10"/>
  <c r="J231" i="10"/>
  <c r="I231" i="10"/>
  <c r="H231" i="10"/>
  <c r="G231" i="10"/>
  <c r="F231" i="10"/>
  <c r="E231" i="10"/>
  <c r="D231" i="10"/>
  <c r="C231" i="10"/>
  <c r="B231" i="10"/>
  <c r="A231" i="10"/>
  <c r="U230" i="10"/>
  <c r="T230" i="10"/>
  <c r="S230" i="10"/>
  <c r="R230" i="10"/>
  <c r="Q230" i="10"/>
  <c r="P230" i="10"/>
  <c r="O230" i="10"/>
  <c r="N230" i="10"/>
  <c r="M230" i="10"/>
  <c r="L230" i="10"/>
  <c r="K230" i="10"/>
  <c r="J230" i="10"/>
  <c r="I230" i="10"/>
  <c r="H230" i="10"/>
  <c r="G230" i="10"/>
  <c r="F230" i="10"/>
  <c r="E230" i="10"/>
  <c r="D230" i="10"/>
  <c r="C230" i="10"/>
  <c r="B230" i="10"/>
  <c r="A230" i="10"/>
  <c r="U229" i="10"/>
  <c r="T229" i="10"/>
  <c r="S229" i="10"/>
  <c r="R229" i="10"/>
  <c r="Q229" i="10"/>
  <c r="P229" i="10"/>
  <c r="O229" i="10"/>
  <c r="N229" i="10"/>
  <c r="M229" i="10"/>
  <c r="L229" i="10"/>
  <c r="K229" i="10"/>
  <c r="J229" i="10"/>
  <c r="I229" i="10"/>
  <c r="H229" i="10"/>
  <c r="G229" i="10"/>
  <c r="F229" i="10"/>
  <c r="E229" i="10"/>
  <c r="D229" i="10"/>
  <c r="C229" i="10"/>
  <c r="B229" i="10"/>
  <c r="A229" i="10"/>
  <c r="U228" i="10"/>
  <c r="T228" i="10"/>
  <c r="S228" i="10"/>
  <c r="R228" i="10"/>
  <c r="Q228" i="10"/>
  <c r="P228" i="10"/>
  <c r="O228" i="10"/>
  <c r="N228" i="10"/>
  <c r="M228" i="10"/>
  <c r="L228" i="10"/>
  <c r="K228" i="10"/>
  <c r="J228" i="10"/>
  <c r="I228" i="10"/>
  <c r="H228" i="10"/>
  <c r="G228" i="10"/>
  <c r="F228" i="10"/>
  <c r="E228" i="10"/>
  <c r="D228" i="10"/>
  <c r="C228" i="10"/>
  <c r="B228" i="10"/>
  <c r="A228" i="10"/>
  <c r="U227" i="10"/>
  <c r="T227" i="10"/>
  <c r="S227" i="10"/>
  <c r="R227" i="10"/>
  <c r="Q227" i="10"/>
  <c r="P227" i="10"/>
  <c r="O227" i="10"/>
  <c r="N227" i="10"/>
  <c r="M227" i="10"/>
  <c r="L227" i="10"/>
  <c r="K227" i="10"/>
  <c r="J227" i="10"/>
  <c r="I227" i="10"/>
  <c r="H227" i="10"/>
  <c r="G227" i="10"/>
  <c r="F227" i="10"/>
  <c r="E227" i="10"/>
  <c r="D227" i="10"/>
  <c r="C227" i="10"/>
  <c r="B227" i="10"/>
  <c r="A227" i="10"/>
  <c r="U226" i="10"/>
  <c r="T226" i="10"/>
  <c r="S226" i="10"/>
  <c r="R226" i="10"/>
  <c r="Q226" i="10"/>
  <c r="P226" i="10"/>
  <c r="O226" i="10"/>
  <c r="N226" i="10"/>
  <c r="M226" i="10"/>
  <c r="L226" i="10"/>
  <c r="K226" i="10"/>
  <c r="J226" i="10"/>
  <c r="I226" i="10"/>
  <c r="H226" i="10"/>
  <c r="G226" i="10"/>
  <c r="F226" i="10"/>
  <c r="E226" i="10"/>
  <c r="D226" i="10"/>
  <c r="C226" i="10"/>
  <c r="B226" i="10"/>
  <c r="A226" i="10"/>
  <c r="U225" i="10"/>
  <c r="T225" i="10"/>
  <c r="S225" i="10"/>
  <c r="R225" i="10"/>
  <c r="Q225" i="10"/>
  <c r="P225" i="10"/>
  <c r="O225" i="10"/>
  <c r="N225" i="10"/>
  <c r="M225" i="10"/>
  <c r="L225" i="10"/>
  <c r="K225" i="10"/>
  <c r="J225" i="10"/>
  <c r="I225" i="10"/>
  <c r="H225" i="10"/>
  <c r="G225" i="10"/>
  <c r="F225" i="10"/>
  <c r="E225" i="10"/>
  <c r="D225" i="10"/>
  <c r="C225" i="10"/>
  <c r="B225" i="10"/>
  <c r="A225" i="10"/>
  <c r="U224" i="10"/>
  <c r="T224" i="10"/>
  <c r="S224" i="10"/>
  <c r="R224" i="10"/>
  <c r="Q224" i="10"/>
  <c r="P224" i="10"/>
  <c r="O224" i="10"/>
  <c r="N224" i="10"/>
  <c r="M224" i="10"/>
  <c r="K224" i="10"/>
  <c r="J224" i="10"/>
  <c r="I224" i="10"/>
  <c r="G224" i="10"/>
  <c r="F224" i="10"/>
  <c r="E224" i="10"/>
  <c r="D224" i="10"/>
  <c r="C224" i="10"/>
  <c r="B224" i="10"/>
  <c r="A224" i="10"/>
  <c r="U223" i="10"/>
  <c r="T223" i="10"/>
  <c r="S223" i="10"/>
  <c r="R223" i="10"/>
  <c r="Q223" i="10"/>
  <c r="P223" i="10"/>
  <c r="O223" i="10"/>
  <c r="N223" i="10"/>
  <c r="M223" i="10"/>
  <c r="L223" i="10"/>
  <c r="K223" i="10"/>
  <c r="J223" i="10"/>
  <c r="I223" i="10"/>
  <c r="H223" i="10"/>
  <c r="G223" i="10"/>
  <c r="F223" i="10"/>
  <c r="E223" i="10"/>
  <c r="D223" i="10"/>
  <c r="C223" i="10"/>
  <c r="B223" i="10"/>
  <c r="A223" i="10"/>
  <c r="U222" i="10"/>
  <c r="T222" i="10"/>
  <c r="S222" i="10"/>
  <c r="R222" i="10"/>
  <c r="Q222" i="10"/>
  <c r="P222" i="10"/>
  <c r="O222" i="10"/>
  <c r="N222" i="10"/>
  <c r="M222" i="10"/>
  <c r="L222" i="10"/>
  <c r="K222" i="10"/>
  <c r="J222" i="10"/>
  <c r="I222" i="10"/>
  <c r="H222" i="10"/>
  <c r="G222" i="10"/>
  <c r="F222" i="10"/>
  <c r="E222" i="10"/>
  <c r="D222" i="10"/>
  <c r="C222" i="10"/>
  <c r="B222" i="10"/>
  <c r="A222" i="10"/>
  <c r="U221" i="10"/>
  <c r="T221" i="10"/>
  <c r="S221" i="10"/>
  <c r="R221" i="10"/>
  <c r="Q221" i="10"/>
  <c r="P221" i="10"/>
  <c r="O221" i="10"/>
  <c r="N221" i="10"/>
  <c r="M221" i="10"/>
  <c r="L221" i="10"/>
  <c r="K221" i="10"/>
  <c r="J221" i="10"/>
  <c r="I221" i="10"/>
  <c r="H221" i="10"/>
  <c r="G221" i="10"/>
  <c r="F221" i="10"/>
  <c r="E221" i="10"/>
  <c r="D221" i="10"/>
  <c r="C221" i="10"/>
  <c r="B221" i="10"/>
  <c r="A221" i="10"/>
  <c r="U220" i="10"/>
  <c r="T220" i="10"/>
  <c r="S220" i="10"/>
  <c r="R220" i="10"/>
  <c r="Q220" i="10"/>
  <c r="P220" i="10"/>
  <c r="O220" i="10"/>
  <c r="N220" i="10"/>
  <c r="M220" i="10"/>
  <c r="L220" i="10"/>
  <c r="K220" i="10"/>
  <c r="J220" i="10"/>
  <c r="I220" i="10"/>
  <c r="G220" i="10"/>
  <c r="F220" i="10"/>
  <c r="E220" i="10"/>
  <c r="D220" i="10"/>
  <c r="C220" i="10"/>
  <c r="B220" i="10"/>
  <c r="A220" i="10"/>
  <c r="U219" i="10"/>
  <c r="T219" i="10"/>
  <c r="S219" i="10"/>
  <c r="R219" i="10"/>
  <c r="Q219" i="10"/>
  <c r="P219" i="10"/>
  <c r="O219" i="10"/>
  <c r="N219" i="10"/>
  <c r="M219" i="10"/>
  <c r="L219" i="10"/>
  <c r="K219" i="10"/>
  <c r="J219" i="10"/>
  <c r="I219" i="10"/>
  <c r="H219" i="10"/>
  <c r="G219" i="10"/>
  <c r="F219" i="10"/>
  <c r="E219" i="10"/>
  <c r="D219" i="10"/>
  <c r="C219" i="10"/>
  <c r="B219" i="10"/>
  <c r="A219" i="10"/>
  <c r="U218" i="10"/>
  <c r="T218" i="10"/>
  <c r="S218" i="10"/>
  <c r="R218" i="10"/>
  <c r="Q218" i="10"/>
  <c r="P218" i="10"/>
  <c r="O218" i="10"/>
  <c r="N218" i="10"/>
  <c r="M218" i="10"/>
  <c r="L218" i="10"/>
  <c r="K218" i="10"/>
  <c r="J218" i="10"/>
  <c r="I218" i="10"/>
  <c r="H218" i="10"/>
  <c r="G218" i="10"/>
  <c r="F218" i="10"/>
  <c r="E218" i="10"/>
  <c r="D218" i="10"/>
  <c r="C218" i="10"/>
  <c r="B218" i="10"/>
  <c r="A218" i="10"/>
  <c r="U217" i="10"/>
  <c r="T217" i="10"/>
  <c r="S217" i="10"/>
  <c r="R217" i="10"/>
  <c r="Q217" i="10"/>
  <c r="P217" i="10"/>
  <c r="O217" i="10"/>
  <c r="N217" i="10"/>
  <c r="M217" i="10"/>
  <c r="L217" i="10"/>
  <c r="K217" i="10"/>
  <c r="J217" i="10"/>
  <c r="I217" i="10"/>
  <c r="H217" i="10"/>
  <c r="G217" i="10"/>
  <c r="F217" i="10"/>
  <c r="E217" i="10"/>
  <c r="D217" i="10"/>
  <c r="C217" i="10"/>
  <c r="B217" i="10"/>
  <c r="A217" i="10"/>
  <c r="U216" i="10"/>
  <c r="T216" i="10"/>
  <c r="S216" i="10"/>
  <c r="R216" i="10"/>
  <c r="Q216" i="10"/>
  <c r="P216" i="10"/>
  <c r="O216" i="10"/>
  <c r="N216" i="10"/>
  <c r="M216" i="10"/>
  <c r="L216" i="10"/>
  <c r="K216" i="10"/>
  <c r="J216" i="10"/>
  <c r="I216" i="10"/>
  <c r="H216" i="10"/>
  <c r="G216" i="10"/>
  <c r="F216" i="10"/>
  <c r="E216" i="10"/>
  <c r="D216" i="10"/>
  <c r="C216" i="10"/>
  <c r="B216" i="10"/>
  <c r="A216" i="10"/>
  <c r="U215" i="10"/>
  <c r="T215" i="10"/>
  <c r="S215" i="10"/>
  <c r="R215" i="10"/>
  <c r="Q215" i="10"/>
  <c r="P215" i="10"/>
  <c r="O215" i="10"/>
  <c r="N215" i="10"/>
  <c r="M215" i="10"/>
  <c r="L215" i="10"/>
  <c r="K215" i="10"/>
  <c r="J215" i="10"/>
  <c r="I215" i="10"/>
  <c r="H215" i="10"/>
  <c r="G215" i="10"/>
  <c r="F215" i="10"/>
  <c r="E215" i="10"/>
  <c r="D215" i="10"/>
  <c r="C215" i="10"/>
  <c r="B215" i="10"/>
  <c r="A215" i="10"/>
  <c r="U214" i="10"/>
  <c r="T214" i="10"/>
  <c r="S214" i="10"/>
  <c r="R214" i="10"/>
  <c r="Q214" i="10"/>
  <c r="P214" i="10"/>
  <c r="O214" i="10"/>
  <c r="N214" i="10"/>
  <c r="M214" i="10"/>
  <c r="L214" i="10"/>
  <c r="K214" i="10"/>
  <c r="J214" i="10"/>
  <c r="I214" i="10"/>
  <c r="G214" i="10"/>
  <c r="F214" i="10"/>
  <c r="E214" i="10"/>
  <c r="D214" i="10"/>
  <c r="C214" i="10"/>
  <c r="B214" i="10"/>
  <c r="A214" i="10"/>
  <c r="U213" i="10"/>
  <c r="T213" i="10"/>
  <c r="S213" i="10"/>
  <c r="R213" i="10"/>
  <c r="Q213" i="10"/>
  <c r="P213" i="10"/>
  <c r="O213" i="10"/>
  <c r="N213" i="10"/>
  <c r="M213" i="10"/>
  <c r="L213" i="10"/>
  <c r="K213" i="10"/>
  <c r="J213" i="10"/>
  <c r="I213" i="10"/>
  <c r="H213" i="10"/>
  <c r="G213" i="10"/>
  <c r="F213" i="10"/>
  <c r="E213" i="10"/>
  <c r="D213" i="10"/>
  <c r="C213" i="10"/>
  <c r="B213" i="10"/>
  <c r="A213" i="10"/>
  <c r="U212" i="10"/>
  <c r="T212" i="10"/>
  <c r="S212" i="10"/>
  <c r="R212" i="10"/>
  <c r="Q212" i="10"/>
  <c r="P212" i="10"/>
  <c r="O212" i="10"/>
  <c r="N212" i="10"/>
  <c r="M212" i="10"/>
  <c r="L212" i="10"/>
  <c r="K212" i="10"/>
  <c r="J212" i="10"/>
  <c r="I212" i="10"/>
  <c r="H212" i="10"/>
  <c r="G212" i="10"/>
  <c r="F212" i="10"/>
  <c r="E212" i="10"/>
  <c r="D212" i="10"/>
  <c r="C212" i="10"/>
  <c r="B212" i="10"/>
  <c r="A212" i="10"/>
  <c r="U211" i="10"/>
  <c r="T211" i="10"/>
  <c r="S211" i="10"/>
  <c r="R211" i="10"/>
  <c r="Q211" i="10"/>
  <c r="P211" i="10"/>
  <c r="O211" i="10"/>
  <c r="N211" i="10"/>
  <c r="L211" i="10"/>
  <c r="K211" i="10"/>
  <c r="J211" i="10"/>
  <c r="I211" i="10"/>
  <c r="G211" i="10"/>
  <c r="F211" i="10"/>
  <c r="E211" i="10"/>
  <c r="D211" i="10"/>
  <c r="C211" i="10"/>
  <c r="B211" i="10"/>
  <c r="A211" i="10"/>
  <c r="U210" i="10"/>
  <c r="T210" i="10"/>
  <c r="S210" i="10"/>
  <c r="R210" i="10"/>
  <c r="Q210" i="10"/>
  <c r="P210" i="10"/>
  <c r="O210" i="10"/>
  <c r="N210" i="10"/>
  <c r="M210" i="10"/>
  <c r="L210" i="10"/>
  <c r="K210" i="10"/>
  <c r="J210" i="10"/>
  <c r="I210" i="10"/>
  <c r="H210" i="10"/>
  <c r="G210" i="10"/>
  <c r="F210" i="10"/>
  <c r="E210" i="10"/>
  <c r="D210" i="10"/>
  <c r="C210" i="10"/>
  <c r="B210" i="10"/>
  <c r="A210" i="10"/>
  <c r="U209" i="10"/>
  <c r="T209" i="10"/>
  <c r="S209" i="10"/>
  <c r="R209" i="10"/>
  <c r="Q209" i="10"/>
  <c r="P209" i="10"/>
  <c r="O209" i="10"/>
  <c r="N209" i="10"/>
  <c r="M209" i="10"/>
  <c r="L209" i="10"/>
  <c r="K209" i="10"/>
  <c r="J209" i="10"/>
  <c r="I209" i="10"/>
  <c r="H209" i="10"/>
  <c r="G209" i="10"/>
  <c r="F209" i="10"/>
  <c r="E209" i="10"/>
  <c r="D209" i="10"/>
  <c r="C209" i="10"/>
  <c r="B209" i="10"/>
  <c r="A209" i="10"/>
  <c r="U208" i="10"/>
  <c r="T208" i="10"/>
  <c r="S208" i="10"/>
  <c r="R208" i="10"/>
  <c r="Q208" i="10"/>
  <c r="P208" i="10"/>
  <c r="O208" i="10"/>
  <c r="N208" i="10"/>
  <c r="M208" i="10"/>
  <c r="K208" i="10"/>
  <c r="J208" i="10"/>
  <c r="I208" i="10"/>
  <c r="G208" i="10"/>
  <c r="F208" i="10"/>
  <c r="E208" i="10"/>
  <c r="D208" i="10"/>
  <c r="C208" i="10"/>
  <c r="B208" i="10"/>
  <c r="A208" i="10"/>
  <c r="U207" i="10"/>
  <c r="T207" i="10"/>
  <c r="S207" i="10"/>
  <c r="R207" i="10"/>
  <c r="Q207" i="10"/>
  <c r="P207" i="10"/>
  <c r="O207" i="10"/>
  <c r="N207" i="10"/>
  <c r="L207" i="10"/>
  <c r="K207" i="10"/>
  <c r="J207" i="10"/>
  <c r="I207" i="10"/>
  <c r="G207" i="10"/>
  <c r="F207" i="10"/>
  <c r="E207" i="10"/>
  <c r="D207" i="10"/>
  <c r="C207" i="10"/>
  <c r="B207" i="10"/>
  <c r="A207" i="10"/>
  <c r="U206" i="10"/>
  <c r="T206" i="10"/>
  <c r="S206" i="10"/>
  <c r="R206" i="10"/>
  <c r="Q206" i="10"/>
  <c r="P206" i="10"/>
  <c r="O206" i="10"/>
  <c r="N206" i="10"/>
  <c r="M206" i="10"/>
  <c r="L206" i="10"/>
  <c r="K206" i="10"/>
  <c r="J206" i="10"/>
  <c r="I206" i="10"/>
  <c r="H206" i="10"/>
  <c r="G206" i="10"/>
  <c r="F206" i="10"/>
  <c r="E206" i="10"/>
  <c r="D206" i="10"/>
  <c r="C206" i="10"/>
  <c r="B206" i="10"/>
  <c r="A206" i="10"/>
  <c r="U205" i="10"/>
  <c r="T205" i="10"/>
  <c r="S205" i="10"/>
  <c r="R205" i="10"/>
  <c r="Q205" i="10"/>
  <c r="P205" i="10"/>
  <c r="O205" i="10"/>
  <c r="N205" i="10"/>
  <c r="M205" i="10"/>
  <c r="L205" i="10"/>
  <c r="K205" i="10"/>
  <c r="J205" i="10"/>
  <c r="I205" i="10"/>
  <c r="H205" i="10"/>
  <c r="G205" i="10"/>
  <c r="F205" i="10"/>
  <c r="E205" i="10"/>
  <c r="D205" i="10"/>
  <c r="C205" i="10"/>
  <c r="B205" i="10"/>
  <c r="A205" i="10"/>
  <c r="U204" i="10"/>
  <c r="T204" i="10"/>
  <c r="S204" i="10"/>
  <c r="R204" i="10"/>
  <c r="Q204" i="10"/>
  <c r="P204" i="10"/>
  <c r="O204" i="10"/>
  <c r="N204" i="10"/>
  <c r="M204" i="10"/>
  <c r="L204" i="10"/>
  <c r="K204" i="10"/>
  <c r="J204" i="10"/>
  <c r="I204" i="10"/>
  <c r="H204" i="10"/>
  <c r="G204" i="10"/>
  <c r="F204" i="10"/>
  <c r="E204" i="10"/>
  <c r="D204" i="10"/>
  <c r="C204" i="10"/>
  <c r="B204" i="10"/>
  <c r="A204" i="10"/>
  <c r="U203" i="10"/>
  <c r="T203" i="10"/>
  <c r="S203" i="10"/>
  <c r="R203" i="10"/>
  <c r="Q203" i="10"/>
  <c r="P203" i="10"/>
  <c r="O203" i="10"/>
  <c r="N203" i="10"/>
  <c r="M203" i="10"/>
  <c r="L203" i="10"/>
  <c r="K203" i="10"/>
  <c r="J203" i="10"/>
  <c r="I203" i="10"/>
  <c r="H203" i="10"/>
  <c r="G203" i="10"/>
  <c r="F203" i="10"/>
  <c r="E203" i="10"/>
  <c r="D203" i="10"/>
  <c r="C203" i="10"/>
  <c r="B203" i="10"/>
  <c r="A203" i="10"/>
  <c r="U202" i="10"/>
  <c r="T202" i="10"/>
  <c r="S202" i="10"/>
  <c r="R202" i="10"/>
  <c r="Q202" i="10"/>
  <c r="P202" i="10"/>
  <c r="O202" i="10"/>
  <c r="N202" i="10"/>
  <c r="M202" i="10"/>
  <c r="L202" i="10"/>
  <c r="K202" i="10"/>
  <c r="J202" i="10"/>
  <c r="I202" i="10"/>
  <c r="H202" i="10"/>
  <c r="G202" i="10"/>
  <c r="F202" i="10"/>
  <c r="E202" i="10"/>
  <c r="D202" i="10"/>
  <c r="C202" i="10"/>
  <c r="B202" i="10"/>
  <c r="A202" i="10"/>
  <c r="U201" i="10"/>
  <c r="T201" i="10"/>
  <c r="S201" i="10"/>
  <c r="R201" i="10"/>
  <c r="Q201" i="10"/>
  <c r="P201" i="10"/>
  <c r="O201" i="10"/>
  <c r="N201" i="10"/>
  <c r="M201" i="10"/>
  <c r="L201" i="10"/>
  <c r="K201" i="10"/>
  <c r="J201" i="10"/>
  <c r="I201" i="10"/>
  <c r="H201" i="10"/>
  <c r="G201" i="10"/>
  <c r="F201" i="10"/>
  <c r="E201" i="10"/>
  <c r="D201" i="10"/>
  <c r="C201" i="10"/>
  <c r="B201" i="10"/>
  <c r="A201" i="10"/>
  <c r="U200" i="10"/>
  <c r="T200" i="10"/>
  <c r="S200" i="10"/>
  <c r="R200" i="10"/>
  <c r="Q200" i="10"/>
  <c r="P200" i="10"/>
  <c r="O200" i="10"/>
  <c r="N200" i="10"/>
  <c r="L200" i="10"/>
  <c r="K200" i="10"/>
  <c r="J200" i="10"/>
  <c r="I200" i="10"/>
  <c r="G200" i="10"/>
  <c r="F200" i="10"/>
  <c r="E200" i="10"/>
  <c r="D200" i="10"/>
  <c r="C200" i="10"/>
  <c r="B200" i="10"/>
  <c r="A200" i="10"/>
  <c r="U199" i="10"/>
  <c r="T199" i="10"/>
  <c r="S199" i="10"/>
  <c r="R199" i="10"/>
  <c r="Q199" i="10"/>
  <c r="P199" i="10"/>
  <c r="O199" i="10"/>
  <c r="N199" i="10"/>
  <c r="M199" i="10"/>
  <c r="L199" i="10"/>
  <c r="K199" i="10"/>
  <c r="J199" i="10"/>
  <c r="I199" i="10"/>
  <c r="H199" i="10"/>
  <c r="G199" i="10"/>
  <c r="F199" i="10"/>
  <c r="E199" i="10"/>
  <c r="D199" i="10"/>
  <c r="C199" i="10"/>
  <c r="B199" i="10"/>
  <c r="A199" i="10"/>
  <c r="U198" i="10"/>
  <c r="T198" i="10"/>
  <c r="S198" i="10"/>
  <c r="R198" i="10"/>
  <c r="Q198" i="10"/>
  <c r="P198" i="10"/>
  <c r="O198" i="10"/>
  <c r="N198" i="10"/>
  <c r="M198" i="10"/>
  <c r="L198" i="10"/>
  <c r="K198" i="10"/>
  <c r="J198" i="10"/>
  <c r="I198" i="10"/>
  <c r="H198" i="10"/>
  <c r="G198" i="10"/>
  <c r="F198" i="10"/>
  <c r="E198" i="10"/>
  <c r="D198" i="10"/>
  <c r="C198" i="10"/>
  <c r="B198" i="10"/>
  <c r="A198" i="10"/>
  <c r="U197" i="10"/>
  <c r="T197" i="10"/>
  <c r="S197" i="10"/>
  <c r="R197" i="10"/>
  <c r="Q197" i="10"/>
  <c r="P197" i="10"/>
  <c r="O197" i="10"/>
  <c r="N197" i="10"/>
  <c r="M197" i="10"/>
  <c r="L197" i="10"/>
  <c r="K197" i="10"/>
  <c r="J197" i="10"/>
  <c r="I197" i="10"/>
  <c r="H197" i="10"/>
  <c r="G197" i="10"/>
  <c r="F197" i="10"/>
  <c r="E197" i="10"/>
  <c r="D197" i="10"/>
  <c r="C197" i="10"/>
  <c r="B197" i="10"/>
  <c r="A197" i="10"/>
  <c r="U196" i="10"/>
  <c r="T196" i="10"/>
  <c r="S196" i="10"/>
  <c r="R196" i="10"/>
  <c r="Q196" i="10"/>
  <c r="P196" i="10"/>
  <c r="O196" i="10"/>
  <c r="N196" i="10"/>
  <c r="M196" i="10"/>
  <c r="L196" i="10"/>
  <c r="K196" i="10"/>
  <c r="J196" i="10"/>
  <c r="I196" i="10"/>
  <c r="H196" i="10"/>
  <c r="G196" i="10"/>
  <c r="F196" i="10"/>
  <c r="E196" i="10"/>
  <c r="D196" i="10"/>
  <c r="C196" i="10"/>
  <c r="B196" i="10"/>
  <c r="A196" i="10"/>
  <c r="U195" i="10"/>
  <c r="T195" i="10"/>
  <c r="S195" i="10"/>
  <c r="R195" i="10"/>
  <c r="Q195" i="10"/>
  <c r="P195" i="10"/>
  <c r="O195" i="10"/>
  <c r="N195" i="10"/>
  <c r="M195" i="10"/>
  <c r="L195" i="10"/>
  <c r="K195" i="10"/>
  <c r="J195" i="10"/>
  <c r="I195" i="10"/>
  <c r="H195" i="10"/>
  <c r="G195" i="10"/>
  <c r="F195" i="10"/>
  <c r="E195" i="10"/>
  <c r="D195" i="10"/>
  <c r="C195" i="10"/>
  <c r="B195" i="10"/>
  <c r="A195" i="10"/>
  <c r="U194" i="10"/>
  <c r="T194" i="10"/>
  <c r="S194" i="10"/>
  <c r="R194" i="10"/>
  <c r="Q194" i="10"/>
  <c r="P194" i="10"/>
  <c r="O194" i="10"/>
  <c r="N194" i="10"/>
  <c r="M194" i="10"/>
  <c r="L194" i="10"/>
  <c r="K194" i="10"/>
  <c r="J194" i="10"/>
  <c r="I194" i="10"/>
  <c r="G194" i="10"/>
  <c r="F194" i="10"/>
  <c r="E194" i="10"/>
  <c r="D194" i="10"/>
  <c r="C194" i="10"/>
  <c r="B194" i="10"/>
  <c r="A194" i="10"/>
  <c r="U193" i="10"/>
  <c r="T193" i="10"/>
  <c r="S193" i="10"/>
  <c r="R193" i="10"/>
  <c r="Q193" i="10"/>
  <c r="P193" i="10"/>
  <c r="O193" i="10"/>
  <c r="N193" i="10"/>
  <c r="M193" i="10"/>
  <c r="L193" i="10"/>
  <c r="K193" i="10"/>
  <c r="J193" i="10"/>
  <c r="I193" i="10"/>
  <c r="H193" i="10"/>
  <c r="G193" i="10"/>
  <c r="F193" i="10"/>
  <c r="E193" i="10"/>
  <c r="D193" i="10"/>
  <c r="C193" i="10"/>
  <c r="B193" i="10"/>
  <c r="A193" i="10"/>
  <c r="U192" i="10"/>
  <c r="T192" i="10"/>
  <c r="S192" i="10"/>
  <c r="R192" i="10"/>
  <c r="Q192" i="10"/>
  <c r="P192" i="10"/>
  <c r="O192" i="10"/>
  <c r="N192" i="10"/>
  <c r="M192" i="10"/>
  <c r="L192" i="10"/>
  <c r="K192" i="10"/>
  <c r="J192" i="10"/>
  <c r="I192" i="10"/>
  <c r="H192" i="10"/>
  <c r="G192" i="10"/>
  <c r="F192" i="10"/>
  <c r="E192" i="10"/>
  <c r="D192" i="10"/>
  <c r="C192" i="10"/>
  <c r="B192" i="10"/>
  <c r="A192" i="10"/>
  <c r="U191" i="10"/>
  <c r="T191" i="10"/>
  <c r="S191" i="10"/>
  <c r="R191" i="10"/>
  <c r="Q191" i="10"/>
  <c r="P191" i="10"/>
  <c r="O191" i="10"/>
  <c r="N191" i="10"/>
  <c r="M191" i="10"/>
  <c r="L191" i="10"/>
  <c r="K191" i="10"/>
  <c r="J191" i="10"/>
  <c r="I191" i="10"/>
  <c r="H191" i="10"/>
  <c r="G191" i="10"/>
  <c r="F191" i="10"/>
  <c r="E191" i="10"/>
  <c r="D191" i="10"/>
  <c r="C191" i="10"/>
  <c r="B191" i="10"/>
  <c r="A191" i="10"/>
  <c r="U190" i="10"/>
  <c r="T190" i="10"/>
  <c r="S190" i="10"/>
  <c r="R190" i="10"/>
  <c r="Q190" i="10"/>
  <c r="P190" i="10"/>
  <c r="O190" i="10"/>
  <c r="N190" i="10"/>
  <c r="M190" i="10"/>
  <c r="K190" i="10"/>
  <c r="J190" i="10"/>
  <c r="I190" i="10"/>
  <c r="G190" i="10"/>
  <c r="F190" i="10"/>
  <c r="E190" i="10"/>
  <c r="D190" i="10"/>
  <c r="C190" i="10"/>
  <c r="B190" i="10"/>
  <c r="A190" i="10"/>
  <c r="U189" i="10"/>
  <c r="T189" i="10"/>
  <c r="S189" i="10"/>
  <c r="R189" i="10"/>
  <c r="Q189" i="10"/>
  <c r="P189" i="10"/>
  <c r="O189" i="10"/>
  <c r="N189" i="10"/>
  <c r="L189" i="10"/>
  <c r="K189" i="10"/>
  <c r="J189" i="10"/>
  <c r="I189" i="10"/>
  <c r="G189" i="10"/>
  <c r="F189" i="10"/>
  <c r="E189" i="10"/>
  <c r="D189" i="10"/>
  <c r="C189" i="10"/>
  <c r="B189" i="10"/>
  <c r="A189" i="10"/>
  <c r="U188" i="10"/>
  <c r="T188" i="10"/>
  <c r="S188" i="10"/>
  <c r="R188" i="10"/>
  <c r="Q188" i="10"/>
  <c r="P188" i="10"/>
  <c r="O188" i="10"/>
  <c r="N188" i="10"/>
  <c r="M188" i="10"/>
  <c r="L188" i="10"/>
  <c r="K188" i="10"/>
  <c r="J188" i="10"/>
  <c r="I188" i="10"/>
  <c r="H188" i="10"/>
  <c r="G188" i="10"/>
  <c r="F188" i="10"/>
  <c r="E188" i="10"/>
  <c r="D188" i="10"/>
  <c r="C188" i="10"/>
  <c r="B188" i="10"/>
  <c r="A188" i="10"/>
  <c r="U187" i="10"/>
  <c r="T187" i="10"/>
  <c r="S187" i="10"/>
  <c r="R187" i="10"/>
  <c r="Q187" i="10"/>
  <c r="P187" i="10"/>
  <c r="O187" i="10"/>
  <c r="N187" i="10"/>
  <c r="M187" i="10"/>
  <c r="L187" i="10"/>
  <c r="K187" i="10"/>
  <c r="J187" i="10"/>
  <c r="I187" i="10"/>
  <c r="H187" i="10"/>
  <c r="G187" i="10"/>
  <c r="F187" i="10"/>
  <c r="E187" i="10"/>
  <c r="D187" i="10"/>
  <c r="C187" i="10"/>
  <c r="B187" i="10"/>
  <c r="A187" i="10"/>
  <c r="U186" i="10"/>
  <c r="T186" i="10"/>
  <c r="S186" i="10"/>
  <c r="R186" i="10"/>
  <c r="Q186" i="10"/>
  <c r="P186" i="10"/>
  <c r="O186" i="10"/>
  <c r="N186" i="10"/>
  <c r="L186" i="10"/>
  <c r="K186" i="10"/>
  <c r="J186" i="10"/>
  <c r="I186" i="10"/>
  <c r="G186" i="10"/>
  <c r="F186" i="10"/>
  <c r="E186" i="10"/>
  <c r="D186" i="10"/>
  <c r="C186" i="10"/>
  <c r="B186" i="10"/>
  <c r="A186" i="10"/>
  <c r="U185" i="10"/>
  <c r="T185" i="10"/>
  <c r="S185" i="10"/>
  <c r="R185" i="10"/>
  <c r="Q185" i="10"/>
  <c r="P185" i="10"/>
  <c r="O185" i="10"/>
  <c r="N185" i="10"/>
  <c r="M185" i="10"/>
  <c r="L185" i="10"/>
  <c r="K185" i="10"/>
  <c r="J185" i="10"/>
  <c r="H185" i="10"/>
  <c r="G185" i="10"/>
  <c r="F185" i="10"/>
  <c r="E185" i="10"/>
  <c r="D185" i="10"/>
  <c r="C185" i="10"/>
  <c r="B185" i="10"/>
  <c r="A185" i="10"/>
  <c r="U184" i="10"/>
  <c r="T184" i="10"/>
  <c r="S184" i="10"/>
  <c r="R184" i="10"/>
  <c r="Q184" i="10"/>
  <c r="P184" i="10"/>
  <c r="O184" i="10"/>
  <c r="N184" i="10"/>
  <c r="M184" i="10"/>
  <c r="L184" i="10"/>
  <c r="K184" i="10"/>
  <c r="J184" i="10"/>
  <c r="I184" i="10"/>
  <c r="H184" i="10"/>
  <c r="G184" i="10"/>
  <c r="F184" i="10"/>
  <c r="E184" i="10"/>
  <c r="D184" i="10"/>
  <c r="C184" i="10"/>
  <c r="B184" i="10"/>
  <c r="A184" i="10"/>
  <c r="U183" i="10"/>
  <c r="T183" i="10"/>
  <c r="S183" i="10"/>
  <c r="R183" i="10"/>
  <c r="Q183" i="10"/>
  <c r="P183" i="10"/>
  <c r="O183" i="10"/>
  <c r="N183" i="10"/>
  <c r="M183" i="10"/>
  <c r="L183" i="10"/>
  <c r="K183" i="10"/>
  <c r="J183" i="10"/>
  <c r="I183" i="10"/>
  <c r="H183" i="10"/>
  <c r="G183" i="10"/>
  <c r="F183" i="10"/>
  <c r="E183" i="10"/>
  <c r="D183" i="10"/>
  <c r="C183" i="10"/>
  <c r="B183" i="10"/>
  <c r="A183" i="10"/>
  <c r="U182" i="10"/>
  <c r="T182" i="10"/>
  <c r="S182" i="10"/>
  <c r="R182" i="10"/>
  <c r="Q182" i="10"/>
  <c r="P182" i="10"/>
  <c r="O182" i="10"/>
  <c r="N182" i="10"/>
  <c r="M182" i="10"/>
  <c r="L182" i="10"/>
  <c r="K182" i="10"/>
  <c r="J182" i="10"/>
  <c r="I182" i="10"/>
  <c r="G182" i="10"/>
  <c r="F182" i="10"/>
  <c r="E182" i="10"/>
  <c r="D182" i="10"/>
  <c r="C182" i="10"/>
  <c r="B182" i="10"/>
  <c r="A182" i="10"/>
  <c r="U181" i="10"/>
  <c r="T181" i="10"/>
  <c r="S181" i="10"/>
  <c r="R181" i="10"/>
  <c r="Q181" i="10"/>
  <c r="P181" i="10"/>
  <c r="O181" i="10"/>
  <c r="N181" i="10"/>
  <c r="M181" i="10"/>
  <c r="K181" i="10"/>
  <c r="J181" i="10"/>
  <c r="I181" i="10"/>
  <c r="G181" i="10"/>
  <c r="F181" i="10"/>
  <c r="E181" i="10"/>
  <c r="D181" i="10"/>
  <c r="C181" i="10"/>
  <c r="B181" i="10"/>
  <c r="A181" i="10"/>
  <c r="U180" i="10"/>
  <c r="T180" i="10"/>
  <c r="S180" i="10"/>
  <c r="R180" i="10"/>
  <c r="Q180" i="10"/>
  <c r="P180" i="10"/>
  <c r="O180" i="10"/>
  <c r="N180" i="10"/>
  <c r="M180" i="10"/>
  <c r="L180" i="10"/>
  <c r="K180" i="10"/>
  <c r="J180" i="10"/>
  <c r="I180" i="10"/>
  <c r="H180" i="10"/>
  <c r="G180" i="10"/>
  <c r="F180" i="10"/>
  <c r="E180" i="10"/>
  <c r="D180" i="10"/>
  <c r="C180" i="10"/>
  <c r="B180" i="10"/>
  <c r="A180" i="10"/>
  <c r="U179" i="10"/>
  <c r="T179" i="10"/>
  <c r="S179" i="10"/>
  <c r="R179" i="10"/>
  <c r="Q179" i="10"/>
  <c r="P179" i="10"/>
  <c r="O179" i="10"/>
  <c r="N179" i="10"/>
  <c r="L179" i="10"/>
  <c r="K179" i="10"/>
  <c r="J179" i="10"/>
  <c r="I179" i="10"/>
  <c r="G179" i="10"/>
  <c r="F179" i="10"/>
  <c r="E179" i="10"/>
  <c r="D179" i="10"/>
  <c r="C179" i="10"/>
  <c r="B179" i="10"/>
  <c r="A179" i="10"/>
  <c r="U178" i="10"/>
  <c r="T178" i="10"/>
  <c r="S178" i="10"/>
  <c r="R178" i="10"/>
  <c r="Q178" i="10"/>
  <c r="P178" i="10"/>
  <c r="O178" i="10"/>
  <c r="N178" i="10"/>
  <c r="M178" i="10"/>
  <c r="L178" i="10"/>
  <c r="K178" i="10"/>
  <c r="J178" i="10"/>
  <c r="I178" i="10"/>
  <c r="H178" i="10"/>
  <c r="G178" i="10"/>
  <c r="F178" i="10"/>
  <c r="E178" i="10"/>
  <c r="D178" i="10"/>
  <c r="C178" i="10"/>
  <c r="B178" i="10"/>
  <c r="A178" i="10"/>
  <c r="U177" i="10"/>
  <c r="T177" i="10"/>
  <c r="S177" i="10"/>
  <c r="R177" i="10"/>
  <c r="Q177" i="10"/>
  <c r="P177" i="10"/>
  <c r="O177" i="10"/>
  <c r="N177" i="10"/>
  <c r="L177" i="10"/>
  <c r="K177" i="10"/>
  <c r="J177" i="10"/>
  <c r="I177" i="10"/>
  <c r="G177" i="10"/>
  <c r="F177" i="10"/>
  <c r="E177" i="10"/>
  <c r="D177" i="10"/>
  <c r="C177" i="10"/>
  <c r="B177" i="10"/>
  <c r="A177" i="10"/>
  <c r="U176" i="10"/>
  <c r="T176" i="10"/>
  <c r="S176" i="10"/>
  <c r="R176" i="10"/>
  <c r="Q176" i="10"/>
  <c r="P176" i="10"/>
  <c r="O176" i="10"/>
  <c r="N176" i="10"/>
  <c r="M176" i="10"/>
  <c r="L176" i="10"/>
  <c r="K176" i="10"/>
  <c r="J176" i="10"/>
  <c r="I176" i="10"/>
  <c r="H176" i="10"/>
  <c r="G176" i="10"/>
  <c r="F176" i="10"/>
  <c r="E176" i="10"/>
  <c r="D176" i="10"/>
  <c r="C176" i="10"/>
  <c r="B176" i="10"/>
  <c r="A176" i="10"/>
  <c r="U175" i="10"/>
  <c r="T175" i="10"/>
  <c r="S175" i="10"/>
  <c r="R175" i="10"/>
  <c r="Q175" i="10"/>
  <c r="P175" i="10"/>
  <c r="O175" i="10"/>
  <c r="N175" i="10"/>
  <c r="L175" i="10"/>
  <c r="K175" i="10"/>
  <c r="J175" i="10"/>
  <c r="I175" i="10"/>
  <c r="G175" i="10"/>
  <c r="F175" i="10"/>
  <c r="E175" i="10"/>
  <c r="D175" i="10"/>
  <c r="C175" i="10"/>
  <c r="B175" i="10"/>
  <c r="A175" i="10"/>
  <c r="U174" i="10"/>
  <c r="T174" i="10"/>
  <c r="S174" i="10"/>
  <c r="R174" i="10"/>
  <c r="Q174" i="10"/>
  <c r="P174" i="10"/>
  <c r="O174" i="10"/>
  <c r="N174" i="10"/>
  <c r="M174" i="10"/>
  <c r="L174" i="10"/>
  <c r="K174" i="10"/>
  <c r="J174" i="10"/>
  <c r="I174" i="10"/>
  <c r="H174" i="10"/>
  <c r="G174" i="10"/>
  <c r="F174" i="10"/>
  <c r="E174" i="10"/>
  <c r="D174" i="10"/>
  <c r="C174" i="10"/>
  <c r="B174" i="10"/>
  <c r="A174" i="10"/>
  <c r="U173" i="10"/>
  <c r="T173" i="10"/>
  <c r="S173" i="10"/>
  <c r="R173" i="10"/>
  <c r="Q173" i="10"/>
  <c r="P173" i="10"/>
  <c r="O173" i="10"/>
  <c r="N173" i="10"/>
  <c r="M173" i="10"/>
  <c r="L173" i="10"/>
  <c r="K173" i="10"/>
  <c r="J173" i="10"/>
  <c r="I173" i="10"/>
  <c r="H173" i="10"/>
  <c r="G173" i="10"/>
  <c r="F173" i="10"/>
  <c r="E173" i="10"/>
  <c r="D173" i="10"/>
  <c r="C173" i="10"/>
  <c r="B173" i="10"/>
  <c r="A173" i="10"/>
  <c r="U172" i="10"/>
  <c r="T172" i="10"/>
  <c r="S172" i="10"/>
  <c r="R172" i="10"/>
  <c r="Q172" i="10"/>
  <c r="P172" i="10"/>
  <c r="O172" i="10"/>
  <c r="N172" i="10"/>
  <c r="M172" i="10"/>
  <c r="L172" i="10"/>
  <c r="K172" i="10"/>
  <c r="J172" i="10"/>
  <c r="I172" i="10"/>
  <c r="H172" i="10"/>
  <c r="G172" i="10"/>
  <c r="F172" i="10"/>
  <c r="E172" i="10"/>
  <c r="D172" i="10"/>
  <c r="C172" i="10"/>
  <c r="B172" i="10"/>
  <c r="A172" i="10"/>
  <c r="U171" i="10"/>
  <c r="T171" i="10"/>
  <c r="S171" i="10"/>
  <c r="R171" i="10"/>
  <c r="Q171" i="10"/>
  <c r="P171" i="10"/>
  <c r="O171" i="10"/>
  <c r="N171" i="10"/>
  <c r="M171" i="10"/>
  <c r="L171" i="10"/>
  <c r="K171" i="10"/>
  <c r="J171" i="10"/>
  <c r="I171" i="10"/>
  <c r="H171" i="10"/>
  <c r="G171" i="10"/>
  <c r="F171" i="10"/>
  <c r="E171" i="10"/>
  <c r="D171" i="10"/>
  <c r="C171" i="10"/>
  <c r="B171" i="10"/>
  <c r="A171" i="10"/>
  <c r="U170" i="10"/>
  <c r="T170" i="10"/>
  <c r="S170" i="10"/>
  <c r="R170" i="10"/>
  <c r="Q170" i="10"/>
  <c r="P170" i="10"/>
  <c r="O170" i="10"/>
  <c r="N170" i="10"/>
  <c r="M170" i="10"/>
  <c r="L170" i="10"/>
  <c r="K170" i="10"/>
  <c r="J170" i="10"/>
  <c r="I170" i="10"/>
  <c r="H170" i="10"/>
  <c r="G170" i="10"/>
  <c r="F170" i="10"/>
  <c r="E170" i="10"/>
  <c r="D170" i="10"/>
  <c r="C170" i="10"/>
  <c r="B170" i="10"/>
  <c r="A170" i="10"/>
  <c r="U169" i="10"/>
  <c r="T169" i="10"/>
  <c r="S169" i="10"/>
  <c r="R169" i="10"/>
  <c r="Q169" i="10"/>
  <c r="P169" i="10"/>
  <c r="O169" i="10"/>
  <c r="N169" i="10"/>
  <c r="M169" i="10"/>
  <c r="L169" i="10"/>
  <c r="K169" i="10"/>
  <c r="J169" i="10"/>
  <c r="I169" i="10"/>
  <c r="H169" i="10"/>
  <c r="G169" i="10"/>
  <c r="F169" i="10"/>
  <c r="E169" i="10"/>
  <c r="D169" i="10"/>
  <c r="C169" i="10"/>
  <c r="B169" i="10"/>
  <c r="A169" i="10"/>
  <c r="U168" i="10"/>
  <c r="T168" i="10"/>
  <c r="S168" i="10"/>
  <c r="R168" i="10"/>
  <c r="Q168" i="10"/>
  <c r="P168" i="10"/>
  <c r="O168" i="10"/>
  <c r="N168" i="10"/>
  <c r="M168" i="10"/>
  <c r="K168" i="10"/>
  <c r="J168" i="10"/>
  <c r="I168" i="10"/>
  <c r="G168" i="10"/>
  <c r="F168" i="10"/>
  <c r="E168" i="10"/>
  <c r="D168" i="10"/>
  <c r="C168" i="10"/>
  <c r="B168" i="10"/>
  <c r="A168" i="10"/>
  <c r="U167" i="10"/>
  <c r="T167" i="10"/>
  <c r="S167" i="10"/>
  <c r="R167" i="10"/>
  <c r="Q167" i="10"/>
  <c r="P167" i="10"/>
  <c r="O167" i="10"/>
  <c r="N167" i="10"/>
  <c r="M167" i="10"/>
  <c r="L167" i="10"/>
  <c r="K167" i="10"/>
  <c r="J167" i="10"/>
  <c r="I167" i="10"/>
  <c r="H167" i="10"/>
  <c r="G167" i="10"/>
  <c r="F167" i="10"/>
  <c r="E167" i="10"/>
  <c r="D167" i="10"/>
  <c r="C167" i="10"/>
  <c r="B167" i="10"/>
  <c r="A167" i="10"/>
  <c r="U166" i="10"/>
  <c r="T166" i="10"/>
  <c r="S166" i="10"/>
  <c r="R166" i="10"/>
  <c r="Q166" i="10"/>
  <c r="P166" i="10"/>
  <c r="O166" i="10"/>
  <c r="N166" i="10"/>
  <c r="M166" i="10"/>
  <c r="L166" i="10"/>
  <c r="K166" i="10"/>
  <c r="J166" i="10"/>
  <c r="H166" i="10"/>
  <c r="G166" i="10"/>
  <c r="F166" i="10"/>
  <c r="E166" i="10"/>
  <c r="D166" i="10"/>
  <c r="C166" i="10"/>
  <c r="B166" i="10"/>
  <c r="A166" i="10"/>
  <c r="U165" i="10"/>
  <c r="T165" i="10"/>
  <c r="S165" i="10"/>
  <c r="R165" i="10"/>
  <c r="Q165" i="10"/>
  <c r="P165" i="10"/>
  <c r="O165" i="10"/>
  <c r="N165" i="10"/>
  <c r="M165" i="10"/>
  <c r="L165" i="10"/>
  <c r="K165" i="10"/>
  <c r="J165" i="10"/>
  <c r="I165" i="10"/>
  <c r="H165" i="10"/>
  <c r="G165" i="10"/>
  <c r="F165" i="10"/>
  <c r="E165" i="10"/>
  <c r="D165" i="10"/>
  <c r="C165" i="10"/>
  <c r="B165" i="10"/>
  <c r="A165" i="10"/>
  <c r="U164" i="10"/>
  <c r="T164" i="10"/>
  <c r="S164" i="10"/>
  <c r="R164" i="10"/>
  <c r="Q164" i="10"/>
  <c r="P164" i="10"/>
  <c r="O164" i="10"/>
  <c r="N164" i="10"/>
  <c r="M164" i="10"/>
  <c r="L164" i="10"/>
  <c r="K164" i="10"/>
  <c r="J164" i="10"/>
  <c r="I164" i="10"/>
  <c r="H164" i="10"/>
  <c r="G164" i="10"/>
  <c r="F164" i="10"/>
  <c r="E164" i="10"/>
  <c r="D164" i="10"/>
  <c r="C164" i="10"/>
  <c r="B164" i="10"/>
  <c r="A164" i="10"/>
  <c r="U163" i="10"/>
  <c r="T163" i="10"/>
  <c r="S163" i="10"/>
  <c r="R163" i="10"/>
  <c r="Q163" i="10"/>
  <c r="P163" i="10"/>
  <c r="O163" i="10"/>
  <c r="N163" i="10"/>
  <c r="M163" i="10"/>
  <c r="L163" i="10"/>
  <c r="K163" i="10"/>
  <c r="J163" i="10"/>
  <c r="I163" i="10"/>
  <c r="H163" i="10"/>
  <c r="G163" i="10"/>
  <c r="F163" i="10"/>
  <c r="E163" i="10"/>
  <c r="D163" i="10"/>
  <c r="C163" i="10"/>
  <c r="B163" i="10"/>
  <c r="A163" i="10"/>
  <c r="U162" i="10"/>
  <c r="T162" i="10"/>
  <c r="S162" i="10"/>
  <c r="R162" i="10"/>
  <c r="Q162" i="10"/>
  <c r="P162" i="10"/>
  <c r="O162" i="10"/>
  <c r="N162" i="10"/>
  <c r="M162" i="10"/>
  <c r="L162" i="10"/>
  <c r="K162" i="10"/>
  <c r="J162" i="10"/>
  <c r="I162" i="10"/>
  <c r="H162" i="10"/>
  <c r="G162" i="10"/>
  <c r="F162" i="10"/>
  <c r="E162" i="10"/>
  <c r="D162" i="10"/>
  <c r="C162" i="10"/>
  <c r="B162" i="10"/>
  <c r="A162" i="10"/>
  <c r="U161" i="10"/>
  <c r="T161" i="10"/>
  <c r="S161" i="10"/>
  <c r="R161" i="10"/>
  <c r="Q161" i="10"/>
  <c r="P161" i="10"/>
  <c r="O161" i="10"/>
  <c r="N161" i="10"/>
  <c r="M161" i="10"/>
  <c r="L161" i="10"/>
  <c r="K161" i="10"/>
  <c r="J161" i="10"/>
  <c r="I161" i="10"/>
  <c r="H161" i="10"/>
  <c r="G161" i="10"/>
  <c r="F161" i="10"/>
  <c r="E161" i="10"/>
  <c r="D161" i="10"/>
  <c r="C161" i="10"/>
  <c r="B161" i="10"/>
  <c r="A161" i="10"/>
  <c r="U160" i="10"/>
  <c r="T160" i="10"/>
  <c r="S160" i="10"/>
  <c r="R160" i="10"/>
  <c r="Q160" i="10"/>
  <c r="P160" i="10"/>
  <c r="O160" i="10"/>
  <c r="N160" i="10"/>
  <c r="M160" i="10"/>
  <c r="L160" i="10"/>
  <c r="K160" i="10"/>
  <c r="J160" i="10"/>
  <c r="I160" i="10"/>
  <c r="H160" i="10"/>
  <c r="G160" i="10"/>
  <c r="F160" i="10"/>
  <c r="E160" i="10"/>
  <c r="D160" i="10"/>
  <c r="C160" i="10"/>
  <c r="B160" i="10"/>
  <c r="A160" i="10"/>
  <c r="U159" i="10"/>
  <c r="T159" i="10"/>
  <c r="S159" i="10"/>
  <c r="R159" i="10"/>
  <c r="Q159" i="10"/>
  <c r="P159" i="10"/>
  <c r="O159" i="10"/>
  <c r="N159" i="10"/>
  <c r="M159" i="10"/>
  <c r="L159" i="10"/>
  <c r="K159" i="10"/>
  <c r="J159" i="10"/>
  <c r="I159" i="10"/>
  <c r="H159" i="10"/>
  <c r="G159" i="10"/>
  <c r="F159" i="10"/>
  <c r="E159" i="10"/>
  <c r="D159" i="10"/>
  <c r="C159" i="10"/>
  <c r="B159" i="10"/>
  <c r="A159" i="10"/>
  <c r="U158" i="10"/>
  <c r="T158" i="10"/>
  <c r="S158" i="10"/>
  <c r="R158" i="10"/>
  <c r="Q158" i="10"/>
  <c r="P158" i="10"/>
  <c r="O158" i="10"/>
  <c r="N158" i="10"/>
  <c r="M158" i="10"/>
  <c r="L158" i="10"/>
  <c r="K158" i="10"/>
  <c r="J158" i="10"/>
  <c r="I158" i="10"/>
  <c r="H158" i="10"/>
  <c r="G158" i="10"/>
  <c r="F158" i="10"/>
  <c r="E158" i="10"/>
  <c r="D158" i="10"/>
  <c r="C158" i="10"/>
  <c r="B158" i="10"/>
  <c r="A158" i="10"/>
  <c r="U157" i="10"/>
  <c r="T157" i="10"/>
  <c r="S157" i="10"/>
  <c r="R157" i="10"/>
  <c r="Q157" i="10"/>
  <c r="P157" i="10"/>
  <c r="O157" i="10"/>
  <c r="N157" i="10"/>
  <c r="M157" i="10"/>
  <c r="L157" i="10"/>
  <c r="K157" i="10"/>
  <c r="J157" i="10"/>
  <c r="I157" i="10"/>
  <c r="H157" i="10"/>
  <c r="G157" i="10"/>
  <c r="F157" i="10"/>
  <c r="E157" i="10"/>
  <c r="D157" i="10"/>
  <c r="C157" i="10"/>
  <c r="B157" i="10"/>
  <c r="A157" i="10"/>
  <c r="U156" i="10"/>
  <c r="T156" i="10"/>
  <c r="S156" i="10"/>
  <c r="R156" i="10"/>
  <c r="Q156" i="10"/>
  <c r="P156" i="10"/>
  <c r="O156" i="10"/>
  <c r="N156" i="10"/>
  <c r="M156" i="10"/>
  <c r="L156" i="10"/>
  <c r="K156" i="10"/>
  <c r="J156" i="10"/>
  <c r="I156" i="10"/>
  <c r="H156" i="10"/>
  <c r="G156" i="10"/>
  <c r="F156" i="10"/>
  <c r="E156" i="10"/>
  <c r="D156" i="10"/>
  <c r="C156" i="10"/>
  <c r="B156" i="10"/>
  <c r="A156" i="10"/>
  <c r="U155" i="10"/>
  <c r="T155" i="10"/>
  <c r="S155" i="10"/>
  <c r="R155" i="10"/>
  <c r="Q155" i="10"/>
  <c r="P155" i="10"/>
  <c r="O155" i="10"/>
  <c r="N155" i="10"/>
  <c r="M155" i="10"/>
  <c r="L155" i="10"/>
  <c r="K155" i="10"/>
  <c r="J155" i="10"/>
  <c r="I155" i="10"/>
  <c r="H155" i="10"/>
  <c r="G155" i="10"/>
  <c r="F155" i="10"/>
  <c r="E155" i="10"/>
  <c r="D155" i="10"/>
  <c r="C155" i="10"/>
  <c r="B155" i="10"/>
  <c r="A155" i="10"/>
  <c r="U154" i="10"/>
  <c r="T154" i="10"/>
  <c r="S154" i="10"/>
  <c r="R154" i="10"/>
  <c r="Q154" i="10"/>
  <c r="P154" i="10"/>
  <c r="O154" i="10"/>
  <c r="N154" i="10"/>
  <c r="M154" i="10"/>
  <c r="L154" i="10"/>
  <c r="K154" i="10"/>
  <c r="J154" i="10"/>
  <c r="I154" i="10"/>
  <c r="H154" i="10"/>
  <c r="G154" i="10"/>
  <c r="F154" i="10"/>
  <c r="E154" i="10"/>
  <c r="D154" i="10"/>
  <c r="C154" i="10"/>
  <c r="B154" i="10"/>
  <c r="A154" i="10"/>
  <c r="U153" i="10"/>
  <c r="T153" i="10"/>
  <c r="S153" i="10"/>
  <c r="R153" i="10"/>
  <c r="Q153" i="10"/>
  <c r="P153" i="10"/>
  <c r="O153" i="10"/>
  <c r="N153" i="10"/>
  <c r="M153" i="10"/>
  <c r="L153" i="10"/>
  <c r="K153" i="10"/>
  <c r="J153" i="10"/>
  <c r="I153" i="10"/>
  <c r="H153" i="10"/>
  <c r="G153" i="10"/>
  <c r="F153" i="10"/>
  <c r="E153" i="10"/>
  <c r="D153" i="10"/>
  <c r="C153" i="10"/>
  <c r="B153" i="10"/>
  <c r="A153" i="10"/>
  <c r="U152" i="10"/>
  <c r="T152" i="10"/>
  <c r="S152" i="10"/>
  <c r="R152" i="10"/>
  <c r="Q152" i="10"/>
  <c r="P152" i="10"/>
  <c r="O152" i="10"/>
  <c r="N152" i="10"/>
  <c r="M152" i="10"/>
  <c r="L152" i="10"/>
  <c r="K152" i="10"/>
  <c r="J152" i="10"/>
  <c r="I152" i="10"/>
  <c r="H152" i="10"/>
  <c r="G152" i="10"/>
  <c r="F152" i="10"/>
  <c r="E152" i="10"/>
  <c r="D152" i="10"/>
  <c r="C152" i="10"/>
  <c r="B152" i="10"/>
  <c r="A152" i="10"/>
  <c r="U151" i="10"/>
  <c r="T151" i="10"/>
  <c r="S151" i="10"/>
  <c r="R151" i="10"/>
  <c r="Q151" i="10"/>
  <c r="P151" i="10"/>
  <c r="O151" i="10"/>
  <c r="N151" i="10"/>
  <c r="M151" i="10"/>
  <c r="L151" i="10"/>
  <c r="K151" i="10"/>
  <c r="J151" i="10"/>
  <c r="I151" i="10"/>
  <c r="H151" i="10"/>
  <c r="G151" i="10"/>
  <c r="F151" i="10"/>
  <c r="E151" i="10"/>
  <c r="D151" i="10"/>
  <c r="C151" i="10"/>
  <c r="B151" i="10"/>
  <c r="A151" i="10"/>
  <c r="U150" i="10"/>
  <c r="T150" i="10"/>
  <c r="S150" i="10"/>
  <c r="R150" i="10"/>
  <c r="Q150" i="10"/>
  <c r="P150" i="10"/>
  <c r="O150" i="10"/>
  <c r="N150" i="10"/>
  <c r="M150" i="10"/>
  <c r="L150" i="10"/>
  <c r="K150" i="10"/>
  <c r="J150" i="10"/>
  <c r="I150" i="10"/>
  <c r="H150" i="10"/>
  <c r="G150" i="10"/>
  <c r="F150" i="10"/>
  <c r="E150" i="10"/>
  <c r="D150" i="10"/>
  <c r="C150" i="10"/>
  <c r="B150" i="10"/>
  <c r="A150" i="10"/>
  <c r="U149" i="10"/>
  <c r="T149" i="10"/>
  <c r="S149" i="10"/>
  <c r="R149" i="10"/>
  <c r="Q149" i="10"/>
  <c r="P149" i="10"/>
  <c r="O149" i="10"/>
  <c r="N149" i="10"/>
  <c r="M149" i="10"/>
  <c r="L149" i="10"/>
  <c r="K149" i="10"/>
  <c r="J149" i="10"/>
  <c r="I149" i="10"/>
  <c r="H149" i="10"/>
  <c r="G149" i="10"/>
  <c r="F149" i="10"/>
  <c r="E149" i="10"/>
  <c r="D149" i="10"/>
  <c r="C149" i="10"/>
  <c r="B149" i="10"/>
  <c r="A149" i="10"/>
  <c r="U148" i="10"/>
  <c r="T148" i="10"/>
  <c r="S148" i="10"/>
  <c r="R148" i="10"/>
  <c r="Q148" i="10"/>
  <c r="P148" i="10"/>
  <c r="O148" i="10"/>
  <c r="N148" i="10"/>
  <c r="M148" i="10"/>
  <c r="L148" i="10"/>
  <c r="K148" i="10"/>
  <c r="J148" i="10"/>
  <c r="I148" i="10"/>
  <c r="H148" i="10"/>
  <c r="G148" i="10"/>
  <c r="F148" i="10"/>
  <c r="E148" i="10"/>
  <c r="D148" i="10"/>
  <c r="C148" i="10"/>
  <c r="B148" i="10"/>
  <c r="A148" i="10"/>
  <c r="U147" i="10"/>
  <c r="T147" i="10"/>
  <c r="S147" i="10"/>
  <c r="R147" i="10"/>
  <c r="Q147" i="10"/>
  <c r="P147" i="10"/>
  <c r="O147" i="10"/>
  <c r="N147" i="10"/>
  <c r="M147" i="10"/>
  <c r="L147" i="10"/>
  <c r="K147" i="10"/>
  <c r="J147" i="10"/>
  <c r="I147" i="10"/>
  <c r="H147" i="10"/>
  <c r="G147" i="10"/>
  <c r="F147" i="10"/>
  <c r="E147" i="10"/>
  <c r="D147" i="10"/>
  <c r="C147" i="10"/>
  <c r="B147" i="10"/>
  <c r="A147" i="10"/>
  <c r="U146" i="10"/>
  <c r="T146" i="10"/>
  <c r="S146" i="10"/>
  <c r="R146" i="10"/>
  <c r="Q146" i="10"/>
  <c r="P146" i="10"/>
  <c r="O146" i="10"/>
  <c r="N146" i="10"/>
  <c r="M146" i="10"/>
  <c r="L146" i="10"/>
  <c r="K146" i="10"/>
  <c r="J146" i="10"/>
  <c r="I146" i="10"/>
  <c r="H146" i="10"/>
  <c r="G146" i="10"/>
  <c r="F146" i="10"/>
  <c r="E146" i="10"/>
  <c r="D146" i="10"/>
  <c r="C146" i="10"/>
  <c r="B146" i="10"/>
  <c r="A146" i="10"/>
  <c r="U145" i="10"/>
  <c r="T145" i="10"/>
  <c r="S145" i="10"/>
  <c r="R145" i="10"/>
  <c r="Q145" i="10"/>
  <c r="P145" i="10"/>
  <c r="O145" i="10"/>
  <c r="N145" i="10"/>
  <c r="M145" i="10"/>
  <c r="L145" i="10"/>
  <c r="K145" i="10"/>
  <c r="J145" i="10"/>
  <c r="I145" i="10"/>
  <c r="H145" i="10"/>
  <c r="G145" i="10"/>
  <c r="F145" i="10"/>
  <c r="E145" i="10"/>
  <c r="D145" i="10"/>
  <c r="C145" i="10"/>
  <c r="B145" i="10"/>
  <c r="A145" i="10"/>
  <c r="U144" i="10"/>
  <c r="T144" i="10"/>
  <c r="S144" i="10"/>
  <c r="R144" i="10"/>
  <c r="Q144" i="10"/>
  <c r="P144" i="10"/>
  <c r="O144" i="10"/>
  <c r="N144" i="10"/>
  <c r="L144" i="10"/>
  <c r="K144" i="10"/>
  <c r="J144" i="10"/>
  <c r="I144" i="10"/>
  <c r="G144" i="10"/>
  <c r="F144" i="10"/>
  <c r="E144" i="10"/>
  <c r="D144" i="10"/>
  <c r="C144" i="10"/>
  <c r="B144" i="10"/>
  <c r="A144" i="10"/>
  <c r="U143" i="10"/>
  <c r="T143" i="10"/>
  <c r="S143" i="10"/>
  <c r="R143" i="10"/>
  <c r="Q143" i="10"/>
  <c r="P143" i="10"/>
  <c r="O143" i="10"/>
  <c r="N143" i="10"/>
  <c r="L143" i="10"/>
  <c r="K143" i="10"/>
  <c r="J143" i="10"/>
  <c r="I143" i="10"/>
  <c r="G143" i="10"/>
  <c r="F143" i="10"/>
  <c r="E143" i="10"/>
  <c r="D143" i="10"/>
  <c r="C143" i="10"/>
  <c r="B143" i="10"/>
  <c r="A143" i="10"/>
  <c r="U142" i="10"/>
  <c r="T142" i="10"/>
  <c r="S142" i="10"/>
  <c r="R142" i="10"/>
  <c r="Q142" i="10"/>
  <c r="P142" i="10"/>
  <c r="O142" i="10"/>
  <c r="N142" i="10"/>
  <c r="M142" i="10"/>
  <c r="L142" i="10"/>
  <c r="K142" i="10"/>
  <c r="J142" i="10"/>
  <c r="I142" i="10"/>
  <c r="H142" i="10"/>
  <c r="G142" i="10"/>
  <c r="F142" i="10"/>
  <c r="E142" i="10"/>
  <c r="D142" i="10"/>
  <c r="C142" i="10"/>
  <c r="B142" i="10"/>
  <c r="A142" i="10"/>
  <c r="U141" i="10"/>
  <c r="T141" i="10"/>
  <c r="S141" i="10"/>
  <c r="R141" i="10"/>
  <c r="Q141" i="10"/>
  <c r="P141" i="10"/>
  <c r="O141" i="10"/>
  <c r="N141" i="10"/>
  <c r="M141" i="10"/>
  <c r="L141" i="10"/>
  <c r="K141" i="10"/>
  <c r="J141" i="10"/>
  <c r="I141" i="10"/>
  <c r="H141" i="10"/>
  <c r="G141" i="10"/>
  <c r="F141" i="10"/>
  <c r="E141" i="10"/>
  <c r="D141" i="10"/>
  <c r="C141" i="10"/>
  <c r="B141" i="10"/>
  <c r="A141" i="10"/>
  <c r="U140" i="10"/>
  <c r="T140" i="10"/>
  <c r="S140" i="10"/>
  <c r="R140" i="10"/>
  <c r="Q140" i="10"/>
  <c r="P140" i="10"/>
  <c r="O140" i="10"/>
  <c r="N140" i="10"/>
  <c r="M140" i="10"/>
  <c r="L140" i="10"/>
  <c r="K140" i="10"/>
  <c r="J140" i="10"/>
  <c r="I140" i="10"/>
  <c r="H140" i="10"/>
  <c r="G140" i="10"/>
  <c r="F140" i="10"/>
  <c r="E140" i="10"/>
  <c r="D140" i="10"/>
  <c r="C140" i="10"/>
  <c r="B140" i="10"/>
  <c r="A140" i="10"/>
  <c r="U139" i="10"/>
  <c r="T139" i="10"/>
  <c r="S139" i="10"/>
  <c r="R139" i="10"/>
  <c r="Q139" i="10"/>
  <c r="P139" i="10"/>
  <c r="O139" i="10"/>
  <c r="N139" i="10"/>
  <c r="L139" i="10"/>
  <c r="K139" i="10"/>
  <c r="J139" i="10"/>
  <c r="I139" i="10"/>
  <c r="G139" i="10"/>
  <c r="F139" i="10"/>
  <c r="E139" i="10"/>
  <c r="D139" i="10"/>
  <c r="C139" i="10"/>
  <c r="B139" i="10"/>
  <c r="A139" i="10"/>
  <c r="U138" i="10"/>
  <c r="T138" i="10"/>
  <c r="S138" i="10"/>
  <c r="R138" i="10"/>
  <c r="Q138" i="10"/>
  <c r="P138" i="10"/>
  <c r="O138" i="10"/>
  <c r="N138" i="10"/>
  <c r="M138" i="10"/>
  <c r="L138" i="10"/>
  <c r="K138" i="10"/>
  <c r="J138" i="10"/>
  <c r="I138" i="10"/>
  <c r="H138" i="10"/>
  <c r="G138" i="10"/>
  <c r="F138" i="10"/>
  <c r="E138" i="10"/>
  <c r="D138" i="10"/>
  <c r="C138" i="10"/>
  <c r="B138" i="10"/>
  <c r="A138" i="10"/>
  <c r="U137" i="10"/>
  <c r="T137" i="10"/>
  <c r="S137" i="10"/>
  <c r="R137" i="10"/>
  <c r="Q137" i="10"/>
  <c r="P137" i="10"/>
  <c r="O137" i="10"/>
  <c r="N137" i="10"/>
  <c r="M137" i="10"/>
  <c r="L137" i="10"/>
  <c r="K137" i="10"/>
  <c r="J137" i="10"/>
  <c r="I137" i="10"/>
  <c r="H137" i="10"/>
  <c r="G137" i="10"/>
  <c r="F137" i="10"/>
  <c r="E137" i="10"/>
  <c r="D137" i="10"/>
  <c r="C137" i="10"/>
  <c r="B137" i="10"/>
  <c r="A137" i="10"/>
  <c r="U136" i="10"/>
  <c r="T136" i="10"/>
  <c r="S136" i="10"/>
  <c r="R136" i="10"/>
  <c r="Q136" i="10"/>
  <c r="P136" i="10"/>
  <c r="O136" i="10"/>
  <c r="N136" i="10"/>
  <c r="M136" i="10"/>
  <c r="L136" i="10"/>
  <c r="K136" i="10"/>
  <c r="J136" i="10"/>
  <c r="I136" i="10"/>
  <c r="H136" i="10"/>
  <c r="G136" i="10"/>
  <c r="F136" i="10"/>
  <c r="E136" i="10"/>
  <c r="D136" i="10"/>
  <c r="C136" i="10"/>
  <c r="B136" i="10"/>
  <c r="A136" i="10"/>
  <c r="U135" i="10"/>
  <c r="T135" i="10"/>
  <c r="S135" i="10"/>
  <c r="R135" i="10"/>
  <c r="Q135" i="10"/>
  <c r="P135" i="10"/>
  <c r="O135" i="10"/>
  <c r="N135" i="10"/>
  <c r="M135" i="10"/>
  <c r="L135" i="10"/>
  <c r="K135" i="10"/>
  <c r="J135" i="10"/>
  <c r="I135" i="10"/>
  <c r="H135" i="10"/>
  <c r="G135" i="10"/>
  <c r="F135" i="10"/>
  <c r="E135" i="10"/>
  <c r="D135" i="10"/>
  <c r="C135" i="10"/>
  <c r="B135" i="10"/>
  <c r="A135" i="10"/>
  <c r="U134" i="10"/>
  <c r="T134" i="10"/>
  <c r="S134" i="10"/>
  <c r="R134" i="10"/>
  <c r="Q134" i="10"/>
  <c r="P134" i="10"/>
  <c r="O134" i="10"/>
  <c r="N134" i="10"/>
  <c r="M134" i="10"/>
  <c r="L134" i="10"/>
  <c r="K134" i="10"/>
  <c r="J134" i="10"/>
  <c r="I134" i="10"/>
  <c r="H134" i="10"/>
  <c r="G134" i="10"/>
  <c r="F134" i="10"/>
  <c r="E134" i="10"/>
  <c r="D134" i="10"/>
  <c r="C134" i="10"/>
  <c r="B134" i="10"/>
  <c r="A134" i="10"/>
  <c r="U133" i="10"/>
  <c r="T133" i="10"/>
  <c r="S133" i="10"/>
  <c r="R133" i="10"/>
  <c r="Q133" i="10"/>
  <c r="P133" i="10"/>
  <c r="O133" i="10"/>
  <c r="N133" i="10"/>
  <c r="M133" i="10"/>
  <c r="L133" i="10"/>
  <c r="K133" i="10"/>
  <c r="J133" i="10"/>
  <c r="I133" i="10"/>
  <c r="H133" i="10"/>
  <c r="G133" i="10"/>
  <c r="F133" i="10"/>
  <c r="E133" i="10"/>
  <c r="D133" i="10"/>
  <c r="C133" i="10"/>
  <c r="B133" i="10"/>
  <c r="A133" i="10"/>
  <c r="U132" i="10"/>
  <c r="T132" i="10"/>
  <c r="S132" i="10"/>
  <c r="R132" i="10"/>
  <c r="Q132" i="10"/>
  <c r="P132" i="10"/>
  <c r="O132" i="10"/>
  <c r="N132" i="10"/>
  <c r="M132" i="10"/>
  <c r="L132" i="10"/>
  <c r="K132" i="10"/>
  <c r="J132" i="10"/>
  <c r="I132" i="10"/>
  <c r="H132" i="10"/>
  <c r="G132" i="10"/>
  <c r="F132" i="10"/>
  <c r="E132" i="10"/>
  <c r="D132" i="10"/>
  <c r="C132" i="10"/>
  <c r="B132" i="10"/>
  <c r="A132" i="10"/>
  <c r="U131" i="10"/>
  <c r="T131" i="10"/>
  <c r="S131" i="10"/>
  <c r="R131" i="10"/>
  <c r="Q131" i="10"/>
  <c r="P131" i="10"/>
  <c r="O131" i="10"/>
  <c r="N131" i="10"/>
  <c r="M131" i="10"/>
  <c r="L131" i="10"/>
  <c r="K131" i="10"/>
  <c r="J131" i="10"/>
  <c r="I131" i="10"/>
  <c r="H131" i="10"/>
  <c r="G131" i="10"/>
  <c r="F131" i="10"/>
  <c r="E131" i="10"/>
  <c r="D131" i="10"/>
  <c r="C131" i="10"/>
  <c r="B131" i="10"/>
  <c r="A131" i="10"/>
  <c r="U130" i="10"/>
  <c r="T130" i="10"/>
  <c r="S130" i="10"/>
  <c r="R130" i="10"/>
  <c r="Q130" i="10"/>
  <c r="P130" i="10"/>
  <c r="O130" i="10"/>
  <c r="N130" i="10"/>
  <c r="M130" i="10"/>
  <c r="L130" i="10"/>
  <c r="K130" i="10"/>
  <c r="J130" i="10"/>
  <c r="I130" i="10"/>
  <c r="H130" i="10"/>
  <c r="G130" i="10"/>
  <c r="F130" i="10"/>
  <c r="E130" i="10"/>
  <c r="D130" i="10"/>
  <c r="C130" i="10"/>
  <c r="B130" i="10"/>
  <c r="A130" i="10"/>
  <c r="U129" i="10"/>
  <c r="T129" i="10"/>
  <c r="S129" i="10"/>
  <c r="R129" i="10"/>
  <c r="Q129" i="10"/>
  <c r="P129" i="10"/>
  <c r="O129" i="10"/>
  <c r="N129" i="10"/>
  <c r="M129" i="10"/>
  <c r="L129" i="10"/>
  <c r="K129" i="10"/>
  <c r="J129" i="10"/>
  <c r="I129" i="10"/>
  <c r="H129" i="10"/>
  <c r="G129" i="10"/>
  <c r="F129" i="10"/>
  <c r="E129" i="10"/>
  <c r="D129" i="10"/>
  <c r="C129" i="10"/>
  <c r="B129" i="10"/>
  <c r="A129" i="10"/>
  <c r="U128" i="10"/>
  <c r="T128" i="10"/>
  <c r="S128" i="10"/>
  <c r="R128" i="10"/>
  <c r="Q128" i="10"/>
  <c r="P128" i="10"/>
  <c r="O128" i="10"/>
  <c r="N128" i="10"/>
  <c r="M128" i="10"/>
  <c r="L128" i="10"/>
  <c r="K128" i="10"/>
  <c r="J128" i="10"/>
  <c r="I128" i="10"/>
  <c r="H128" i="10"/>
  <c r="G128" i="10"/>
  <c r="F128" i="10"/>
  <c r="E128" i="10"/>
  <c r="D128" i="10"/>
  <c r="C128" i="10"/>
  <c r="B128" i="10"/>
  <c r="A128" i="10"/>
  <c r="U127" i="10"/>
  <c r="T127" i="10"/>
  <c r="S127" i="10"/>
  <c r="R127" i="10"/>
  <c r="Q127" i="10"/>
  <c r="P127" i="10"/>
  <c r="O127" i="10"/>
  <c r="N127" i="10"/>
  <c r="M127" i="10"/>
  <c r="L127" i="10"/>
  <c r="K127" i="10"/>
  <c r="J127" i="10"/>
  <c r="I127" i="10"/>
  <c r="H127" i="10"/>
  <c r="G127" i="10"/>
  <c r="F127" i="10"/>
  <c r="E127" i="10"/>
  <c r="D127" i="10"/>
  <c r="C127" i="10"/>
  <c r="B127" i="10"/>
  <c r="A127" i="10"/>
  <c r="U126" i="10"/>
  <c r="T126" i="10"/>
  <c r="S126" i="10"/>
  <c r="R126" i="10"/>
  <c r="Q126" i="10"/>
  <c r="P126" i="10"/>
  <c r="O126" i="10"/>
  <c r="N126" i="10"/>
  <c r="M126" i="10"/>
  <c r="L126" i="10"/>
  <c r="K126" i="10"/>
  <c r="J126" i="10"/>
  <c r="I126" i="10"/>
  <c r="H126" i="10"/>
  <c r="G126" i="10"/>
  <c r="F126" i="10"/>
  <c r="E126" i="10"/>
  <c r="D126" i="10"/>
  <c r="C126" i="10"/>
  <c r="B126" i="10"/>
  <c r="A126" i="10"/>
  <c r="U125" i="10"/>
  <c r="T125" i="10"/>
  <c r="S125" i="10"/>
  <c r="R125" i="10"/>
  <c r="Q125" i="10"/>
  <c r="P125" i="10"/>
  <c r="O125" i="10"/>
  <c r="N125" i="10"/>
  <c r="M125" i="10"/>
  <c r="L125" i="10"/>
  <c r="K125" i="10"/>
  <c r="J125" i="10"/>
  <c r="I125" i="10"/>
  <c r="H125" i="10"/>
  <c r="G125" i="10"/>
  <c r="F125" i="10"/>
  <c r="E125" i="10"/>
  <c r="D125" i="10"/>
  <c r="C125" i="10"/>
  <c r="B125" i="10"/>
  <c r="A125" i="10"/>
  <c r="U124" i="10"/>
  <c r="T124" i="10"/>
  <c r="S124" i="10"/>
  <c r="R124" i="10"/>
  <c r="Q124" i="10"/>
  <c r="P124" i="10"/>
  <c r="O124" i="10"/>
  <c r="N124" i="10"/>
  <c r="M124" i="10"/>
  <c r="L124" i="10"/>
  <c r="K124" i="10"/>
  <c r="J124" i="10"/>
  <c r="I124" i="10"/>
  <c r="H124" i="10"/>
  <c r="G124" i="10"/>
  <c r="F124" i="10"/>
  <c r="E124" i="10"/>
  <c r="D124" i="10"/>
  <c r="C124" i="10"/>
  <c r="B124" i="10"/>
  <c r="A124" i="10"/>
  <c r="U123" i="10"/>
  <c r="T123" i="10"/>
  <c r="S123" i="10"/>
  <c r="R123" i="10"/>
  <c r="Q123" i="10"/>
  <c r="P123" i="10"/>
  <c r="O123" i="10"/>
  <c r="N123" i="10"/>
  <c r="M123" i="10"/>
  <c r="L123" i="10"/>
  <c r="K123" i="10"/>
  <c r="J123" i="10"/>
  <c r="I123" i="10"/>
  <c r="H123" i="10"/>
  <c r="G123" i="10"/>
  <c r="F123" i="10"/>
  <c r="E123" i="10"/>
  <c r="D123" i="10"/>
  <c r="C123" i="10"/>
  <c r="B123" i="10"/>
  <c r="A123" i="10"/>
  <c r="U122" i="10"/>
  <c r="T122" i="10"/>
  <c r="S122" i="10"/>
  <c r="R122" i="10"/>
  <c r="Q122" i="10"/>
  <c r="P122" i="10"/>
  <c r="O122" i="10"/>
  <c r="N122" i="10"/>
  <c r="M122" i="10"/>
  <c r="L122" i="10"/>
  <c r="K122" i="10"/>
  <c r="J122" i="10"/>
  <c r="I122" i="10"/>
  <c r="H122" i="10"/>
  <c r="G122" i="10"/>
  <c r="F122" i="10"/>
  <c r="E122" i="10"/>
  <c r="D122" i="10"/>
  <c r="C122" i="10"/>
  <c r="B122" i="10"/>
  <c r="A122" i="10"/>
  <c r="U121" i="10"/>
  <c r="T121" i="10"/>
  <c r="S121" i="10"/>
  <c r="R121" i="10"/>
  <c r="Q121" i="10"/>
  <c r="P121" i="10"/>
  <c r="O121" i="10"/>
  <c r="N121" i="10"/>
  <c r="M121" i="10"/>
  <c r="L121" i="10"/>
  <c r="K121" i="10"/>
  <c r="J121" i="10"/>
  <c r="I121" i="10"/>
  <c r="H121" i="10"/>
  <c r="G121" i="10"/>
  <c r="F121" i="10"/>
  <c r="E121" i="10"/>
  <c r="D121" i="10"/>
  <c r="C121" i="10"/>
  <c r="B121" i="10"/>
  <c r="A121" i="10"/>
  <c r="U120" i="10"/>
  <c r="T120" i="10"/>
  <c r="S120" i="10"/>
  <c r="R120" i="10"/>
  <c r="Q120" i="10"/>
  <c r="P120" i="10"/>
  <c r="O120" i="10"/>
  <c r="N120" i="10"/>
  <c r="M120" i="10"/>
  <c r="L120" i="10"/>
  <c r="K120" i="10"/>
  <c r="J120" i="10"/>
  <c r="I120" i="10"/>
  <c r="H120" i="10"/>
  <c r="G120" i="10"/>
  <c r="F120" i="10"/>
  <c r="E120" i="10"/>
  <c r="D120" i="10"/>
  <c r="C120" i="10"/>
  <c r="B120" i="10"/>
  <c r="A120" i="10"/>
  <c r="U119" i="10"/>
  <c r="T119" i="10"/>
  <c r="S119" i="10"/>
  <c r="R119" i="10"/>
  <c r="Q119" i="10"/>
  <c r="P119" i="10"/>
  <c r="O119" i="10"/>
  <c r="N119" i="10"/>
  <c r="M119" i="10"/>
  <c r="L119" i="10"/>
  <c r="K119" i="10"/>
  <c r="J119" i="10"/>
  <c r="I119" i="10"/>
  <c r="H119" i="10"/>
  <c r="G119" i="10"/>
  <c r="F119" i="10"/>
  <c r="E119" i="10"/>
  <c r="D119" i="10"/>
  <c r="C119" i="10"/>
  <c r="B119" i="10"/>
  <c r="A119" i="10"/>
  <c r="U118" i="10"/>
  <c r="T118" i="10"/>
  <c r="S118" i="10"/>
  <c r="R118" i="10"/>
  <c r="Q118" i="10"/>
  <c r="P118" i="10"/>
  <c r="O118" i="10"/>
  <c r="N118" i="10"/>
  <c r="M118" i="10"/>
  <c r="L118" i="10"/>
  <c r="K118" i="10"/>
  <c r="J118" i="10"/>
  <c r="I118" i="10"/>
  <c r="H118" i="10"/>
  <c r="G118" i="10"/>
  <c r="F118" i="10"/>
  <c r="E118" i="10"/>
  <c r="D118" i="10"/>
  <c r="C118" i="10"/>
  <c r="B118" i="10"/>
  <c r="A118" i="10"/>
  <c r="U117" i="10"/>
  <c r="T117" i="10"/>
  <c r="S117" i="10"/>
  <c r="R117" i="10"/>
  <c r="Q117" i="10"/>
  <c r="P117" i="10"/>
  <c r="O117" i="10"/>
  <c r="N117" i="10"/>
  <c r="M117" i="10"/>
  <c r="L117" i="10"/>
  <c r="K117" i="10"/>
  <c r="J117" i="10"/>
  <c r="I117" i="10"/>
  <c r="H117" i="10"/>
  <c r="G117" i="10"/>
  <c r="F117" i="10"/>
  <c r="E117" i="10"/>
  <c r="D117" i="10"/>
  <c r="C117" i="10"/>
  <c r="B117" i="10"/>
  <c r="A117" i="10"/>
  <c r="U116" i="10"/>
  <c r="T116" i="10"/>
  <c r="S116" i="10"/>
  <c r="R116" i="10"/>
  <c r="Q116" i="10"/>
  <c r="P116" i="10"/>
  <c r="O116" i="10"/>
  <c r="N116" i="10"/>
  <c r="M116" i="10"/>
  <c r="L116" i="10"/>
  <c r="K116" i="10"/>
  <c r="J116" i="10"/>
  <c r="I116" i="10"/>
  <c r="H116" i="10"/>
  <c r="G116" i="10"/>
  <c r="F116" i="10"/>
  <c r="E116" i="10"/>
  <c r="D116" i="10"/>
  <c r="C116" i="10"/>
  <c r="B116" i="10"/>
  <c r="A116" i="10"/>
  <c r="U115" i="10"/>
  <c r="T115" i="10"/>
  <c r="S115" i="10"/>
  <c r="R115" i="10"/>
  <c r="Q115" i="10"/>
  <c r="P115" i="10"/>
  <c r="O115" i="10"/>
  <c r="N115" i="10"/>
  <c r="M115" i="10"/>
  <c r="L115" i="10"/>
  <c r="K115" i="10"/>
  <c r="J115" i="10"/>
  <c r="I115" i="10"/>
  <c r="H115" i="10"/>
  <c r="G115" i="10"/>
  <c r="F115" i="10"/>
  <c r="E115" i="10"/>
  <c r="D115" i="10"/>
  <c r="C115" i="10"/>
  <c r="B115" i="10"/>
  <c r="A115" i="10"/>
  <c r="U114" i="10"/>
  <c r="T114" i="10"/>
  <c r="S114" i="10"/>
  <c r="R114" i="10"/>
  <c r="Q114" i="10"/>
  <c r="P114" i="10"/>
  <c r="O114" i="10"/>
  <c r="N114" i="10"/>
  <c r="M114" i="10"/>
  <c r="L114" i="10"/>
  <c r="K114" i="10"/>
  <c r="J114" i="10"/>
  <c r="I114" i="10"/>
  <c r="H114" i="10"/>
  <c r="G114" i="10"/>
  <c r="F114" i="10"/>
  <c r="E114" i="10"/>
  <c r="D114" i="10"/>
  <c r="C114" i="10"/>
  <c r="B114" i="10"/>
  <c r="A114" i="10"/>
  <c r="U113" i="10"/>
  <c r="T113" i="10"/>
  <c r="S113" i="10"/>
  <c r="R113" i="10"/>
  <c r="Q113" i="10"/>
  <c r="P113" i="10"/>
  <c r="O113" i="10"/>
  <c r="N113" i="10"/>
  <c r="M113" i="10"/>
  <c r="L113" i="10"/>
  <c r="K113" i="10"/>
  <c r="J113" i="10"/>
  <c r="I113" i="10"/>
  <c r="H113" i="10"/>
  <c r="G113" i="10"/>
  <c r="F113" i="10"/>
  <c r="E113" i="10"/>
  <c r="D113" i="10"/>
  <c r="C113" i="10"/>
  <c r="B113" i="10"/>
  <c r="A113" i="10"/>
  <c r="U112" i="10"/>
  <c r="T112" i="10"/>
  <c r="S112" i="10"/>
  <c r="R112" i="10"/>
  <c r="Q112" i="10"/>
  <c r="P112" i="10"/>
  <c r="O112" i="10"/>
  <c r="N112" i="10"/>
  <c r="M112" i="10"/>
  <c r="L112" i="10"/>
  <c r="K112" i="10"/>
  <c r="J112" i="10"/>
  <c r="I112" i="10"/>
  <c r="H112" i="10"/>
  <c r="G112" i="10"/>
  <c r="F112" i="10"/>
  <c r="E112" i="10"/>
  <c r="D112" i="10"/>
  <c r="C112" i="10"/>
  <c r="B112" i="10"/>
  <c r="A112" i="10"/>
  <c r="U111" i="10"/>
  <c r="T111" i="10"/>
  <c r="S111" i="10"/>
  <c r="R111" i="10"/>
  <c r="Q111" i="10"/>
  <c r="P111" i="10"/>
  <c r="O111" i="10"/>
  <c r="N111" i="10"/>
  <c r="M111" i="10"/>
  <c r="L111" i="10"/>
  <c r="K111" i="10"/>
  <c r="J111" i="10"/>
  <c r="I111" i="10"/>
  <c r="H111" i="10"/>
  <c r="G111" i="10"/>
  <c r="F111" i="10"/>
  <c r="E111" i="10"/>
  <c r="D111" i="10"/>
  <c r="C111" i="10"/>
  <c r="B111" i="10"/>
  <c r="A111" i="10"/>
  <c r="U110" i="10"/>
  <c r="T110" i="10"/>
  <c r="S110" i="10"/>
  <c r="R110" i="10"/>
  <c r="Q110" i="10"/>
  <c r="P110" i="10"/>
  <c r="O110" i="10"/>
  <c r="N110" i="10"/>
  <c r="L110" i="10"/>
  <c r="K110" i="10"/>
  <c r="J110" i="10"/>
  <c r="I110" i="10"/>
  <c r="G110" i="10"/>
  <c r="F110" i="10"/>
  <c r="E110" i="10"/>
  <c r="D110" i="10"/>
  <c r="C110" i="10"/>
  <c r="B110" i="10"/>
  <c r="A110" i="10"/>
  <c r="U109" i="10"/>
  <c r="T109" i="10"/>
  <c r="S109" i="10"/>
  <c r="R109" i="10"/>
  <c r="Q109" i="10"/>
  <c r="P109" i="10"/>
  <c r="O109" i="10"/>
  <c r="N109" i="10"/>
  <c r="M109" i="10"/>
  <c r="L109" i="10"/>
  <c r="K109" i="10"/>
  <c r="J109" i="10"/>
  <c r="I109" i="10"/>
  <c r="G109" i="10"/>
  <c r="F109" i="10"/>
  <c r="E109" i="10"/>
  <c r="D109" i="10"/>
  <c r="C109" i="10"/>
  <c r="B109" i="10"/>
  <c r="A109" i="10"/>
  <c r="U108" i="10"/>
  <c r="T108" i="10"/>
  <c r="S108" i="10"/>
  <c r="R108" i="10"/>
  <c r="Q108" i="10"/>
  <c r="P108" i="10"/>
  <c r="O108" i="10"/>
  <c r="N108" i="10"/>
  <c r="L108" i="10"/>
  <c r="K108" i="10"/>
  <c r="J108" i="10"/>
  <c r="I108" i="10"/>
  <c r="G108" i="10"/>
  <c r="F108" i="10"/>
  <c r="E108" i="10"/>
  <c r="D108" i="10"/>
  <c r="C108" i="10"/>
  <c r="B108" i="10"/>
  <c r="A108" i="10"/>
  <c r="U107" i="10"/>
  <c r="T107" i="10"/>
  <c r="S107" i="10"/>
  <c r="R107" i="10"/>
  <c r="Q107" i="10"/>
  <c r="P107" i="10"/>
  <c r="O107" i="10"/>
  <c r="N107" i="10"/>
  <c r="L107" i="10"/>
  <c r="K107" i="10"/>
  <c r="J107" i="10"/>
  <c r="I107" i="10"/>
  <c r="G107" i="10"/>
  <c r="F107" i="10"/>
  <c r="E107" i="10"/>
  <c r="D107" i="10"/>
  <c r="C107" i="10"/>
  <c r="B107" i="10"/>
  <c r="A107" i="10"/>
  <c r="U106" i="10"/>
  <c r="T106" i="10"/>
  <c r="S106" i="10"/>
  <c r="R106" i="10"/>
  <c r="Q106" i="10"/>
  <c r="P106" i="10"/>
  <c r="O106" i="10"/>
  <c r="N106" i="10"/>
  <c r="M106" i="10"/>
  <c r="L106" i="10"/>
  <c r="K106" i="10"/>
  <c r="J106" i="10"/>
  <c r="I106" i="10"/>
  <c r="G106" i="10"/>
  <c r="F106" i="10"/>
  <c r="E106" i="10"/>
  <c r="D106" i="10"/>
  <c r="C106" i="10"/>
  <c r="B106" i="10"/>
  <c r="A106" i="10"/>
  <c r="U105" i="10"/>
  <c r="T105" i="10"/>
  <c r="S105" i="10"/>
  <c r="R105" i="10"/>
  <c r="Q105" i="10"/>
  <c r="P105" i="10"/>
  <c r="O105" i="10"/>
  <c r="N105" i="10"/>
  <c r="M105" i="10"/>
  <c r="L105" i="10"/>
  <c r="K105" i="10"/>
  <c r="J105" i="10"/>
  <c r="I105" i="10"/>
  <c r="H105" i="10"/>
  <c r="G105" i="10"/>
  <c r="F105" i="10"/>
  <c r="E105" i="10"/>
  <c r="D105" i="10"/>
  <c r="C105" i="10"/>
  <c r="B105" i="10"/>
  <c r="A105" i="10"/>
  <c r="U104" i="10"/>
  <c r="T104" i="10"/>
  <c r="S104" i="10"/>
  <c r="R104" i="10"/>
  <c r="Q104" i="10"/>
  <c r="P104" i="10"/>
  <c r="O104" i="10"/>
  <c r="N104" i="10"/>
  <c r="M104" i="10"/>
  <c r="L104" i="10"/>
  <c r="K104" i="10"/>
  <c r="J104" i="10"/>
  <c r="I104" i="10"/>
  <c r="H104" i="10"/>
  <c r="G104" i="10"/>
  <c r="F104" i="10"/>
  <c r="E104" i="10"/>
  <c r="D104" i="10"/>
  <c r="C104" i="10"/>
  <c r="B104" i="10"/>
  <c r="A104" i="10"/>
  <c r="U103" i="10"/>
  <c r="T103" i="10"/>
  <c r="S103" i="10"/>
  <c r="R103" i="10"/>
  <c r="Q103" i="10"/>
  <c r="P103" i="10"/>
  <c r="O103" i="10"/>
  <c r="N103" i="10"/>
  <c r="M103" i="10"/>
  <c r="L103" i="10"/>
  <c r="K103" i="10"/>
  <c r="J103" i="10"/>
  <c r="I103" i="10"/>
  <c r="H103" i="10"/>
  <c r="G103" i="10"/>
  <c r="F103" i="10"/>
  <c r="E103" i="10"/>
  <c r="D103" i="10"/>
  <c r="C103" i="10"/>
  <c r="B103" i="10"/>
  <c r="A103" i="10"/>
  <c r="U102" i="10"/>
  <c r="T102" i="10"/>
  <c r="S102" i="10"/>
  <c r="R102" i="10"/>
  <c r="Q102" i="10"/>
  <c r="P102" i="10"/>
  <c r="O102" i="10"/>
  <c r="N102" i="10"/>
  <c r="M102" i="10"/>
  <c r="L102" i="10"/>
  <c r="K102" i="10"/>
  <c r="J102" i="10"/>
  <c r="I102" i="10"/>
  <c r="H102" i="10"/>
  <c r="G102" i="10"/>
  <c r="F102" i="10"/>
  <c r="E102" i="10"/>
  <c r="D102" i="10"/>
  <c r="C102" i="10"/>
  <c r="B102" i="10"/>
  <c r="A102" i="10"/>
  <c r="U101" i="10"/>
  <c r="T101" i="10"/>
  <c r="S101" i="10"/>
  <c r="R101" i="10"/>
  <c r="Q101" i="10"/>
  <c r="P101" i="10"/>
  <c r="O101" i="10"/>
  <c r="N101" i="10"/>
  <c r="M101" i="10"/>
  <c r="L101" i="10"/>
  <c r="K101" i="10"/>
  <c r="J101" i="10"/>
  <c r="I101" i="10"/>
  <c r="H101" i="10"/>
  <c r="G101" i="10"/>
  <c r="F101" i="10"/>
  <c r="E101" i="10"/>
  <c r="D101" i="10"/>
  <c r="C101" i="10"/>
  <c r="B101" i="10"/>
  <c r="A101" i="10"/>
  <c r="U100" i="10"/>
  <c r="T100" i="10"/>
  <c r="S100" i="10"/>
  <c r="R100" i="10"/>
  <c r="Q100" i="10"/>
  <c r="P100" i="10"/>
  <c r="O100" i="10"/>
  <c r="N100" i="10"/>
  <c r="L100" i="10"/>
  <c r="K100" i="10"/>
  <c r="J100" i="10"/>
  <c r="I100" i="10"/>
  <c r="G100" i="10"/>
  <c r="F100" i="10"/>
  <c r="E100" i="10"/>
  <c r="D100" i="10"/>
  <c r="C100" i="10"/>
  <c r="B100" i="10"/>
  <c r="A100" i="10"/>
  <c r="U99" i="10"/>
  <c r="T99" i="10"/>
  <c r="S99" i="10"/>
  <c r="R99" i="10"/>
  <c r="Q99" i="10"/>
  <c r="P99" i="10"/>
  <c r="O99" i="10"/>
  <c r="N99" i="10"/>
  <c r="M99" i="10"/>
  <c r="L99" i="10"/>
  <c r="K99" i="10"/>
  <c r="J99" i="10"/>
  <c r="I99" i="10"/>
  <c r="H99" i="10"/>
  <c r="G99" i="10"/>
  <c r="F99" i="10"/>
  <c r="E99" i="10"/>
  <c r="D99" i="10"/>
  <c r="C99" i="10"/>
  <c r="B99" i="10"/>
  <c r="A99" i="10"/>
  <c r="U98" i="10"/>
  <c r="T98" i="10"/>
  <c r="S98" i="10"/>
  <c r="R98" i="10"/>
  <c r="Q98" i="10"/>
  <c r="P98" i="10"/>
  <c r="O98" i="10"/>
  <c r="N98" i="10"/>
  <c r="M98" i="10"/>
  <c r="L98" i="10"/>
  <c r="K98" i="10"/>
  <c r="J98" i="10"/>
  <c r="I98" i="10"/>
  <c r="H98" i="10"/>
  <c r="G98" i="10"/>
  <c r="F98" i="10"/>
  <c r="E98" i="10"/>
  <c r="D98" i="10"/>
  <c r="C98" i="10"/>
  <c r="B98" i="10"/>
  <c r="A98" i="10"/>
  <c r="U97" i="10"/>
  <c r="T97" i="10"/>
  <c r="S97" i="10"/>
  <c r="R97" i="10"/>
  <c r="Q97" i="10"/>
  <c r="P97" i="10"/>
  <c r="O97" i="10"/>
  <c r="N97" i="10"/>
  <c r="M97" i="10"/>
  <c r="L97" i="10"/>
  <c r="K97" i="10"/>
  <c r="J97" i="10"/>
  <c r="I97" i="10"/>
  <c r="H97" i="10"/>
  <c r="G97" i="10"/>
  <c r="F97" i="10"/>
  <c r="E97" i="10"/>
  <c r="D97" i="10"/>
  <c r="C97" i="10"/>
  <c r="B97" i="10"/>
  <c r="A97" i="10"/>
  <c r="U96" i="10"/>
  <c r="T96" i="10"/>
  <c r="S96" i="10"/>
  <c r="R96" i="10"/>
  <c r="Q96" i="10"/>
  <c r="P96" i="10"/>
  <c r="O96" i="10"/>
  <c r="N96" i="10"/>
  <c r="M96" i="10"/>
  <c r="L96" i="10"/>
  <c r="K96" i="10"/>
  <c r="J96" i="10"/>
  <c r="I96" i="10"/>
  <c r="G96" i="10"/>
  <c r="F96" i="10"/>
  <c r="E96" i="10"/>
  <c r="D96" i="10"/>
  <c r="C96" i="10"/>
  <c r="B96" i="10"/>
  <c r="A96" i="10"/>
  <c r="U95" i="10"/>
  <c r="T95" i="10"/>
  <c r="S95" i="10"/>
  <c r="R95" i="10"/>
  <c r="Q95" i="10"/>
  <c r="P95" i="10"/>
  <c r="O95" i="10"/>
  <c r="N95" i="10"/>
  <c r="M95" i="10"/>
  <c r="L95" i="10"/>
  <c r="K95" i="10"/>
  <c r="J95" i="10"/>
  <c r="I95" i="10"/>
  <c r="H95" i="10"/>
  <c r="G95" i="10"/>
  <c r="F95" i="10"/>
  <c r="E95" i="10"/>
  <c r="D95" i="10"/>
  <c r="C95" i="10"/>
  <c r="B95" i="10"/>
  <c r="A95" i="10"/>
  <c r="U94" i="10"/>
  <c r="T94" i="10"/>
  <c r="S94" i="10"/>
  <c r="R94" i="10"/>
  <c r="Q94" i="10"/>
  <c r="P94" i="10"/>
  <c r="O94" i="10"/>
  <c r="N94" i="10"/>
  <c r="M94" i="10"/>
  <c r="L94" i="10"/>
  <c r="K94" i="10"/>
  <c r="J94" i="10"/>
  <c r="I94" i="10"/>
  <c r="H94" i="10"/>
  <c r="G94" i="10"/>
  <c r="F94" i="10"/>
  <c r="E94" i="10"/>
  <c r="D94" i="10"/>
  <c r="C94" i="10"/>
  <c r="B94" i="10"/>
  <c r="A94" i="10"/>
  <c r="U93" i="10"/>
  <c r="T93" i="10"/>
  <c r="S93" i="10"/>
  <c r="R93" i="10"/>
  <c r="Q93" i="10"/>
  <c r="P93" i="10"/>
  <c r="O93" i="10"/>
  <c r="N93" i="10"/>
  <c r="M93" i="10"/>
  <c r="L93" i="10"/>
  <c r="K93" i="10"/>
  <c r="J93" i="10"/>
  <c r="I93" i="10"/>
  <c r="H93" i="10"/>
  <c r="G93" i="10"/>
  <c r="F93" i="10"/>
  <c r="E93" i="10"/>
  <c r="D93" i="10"/>
  <c r="C93" i="10"/>
  <c r="B93" i="10"/>
  <c r="A93" i="10"/>
  <c r="U92" i="10"/>
  <c r="T92" i="10"/>
  <c r="S92" i="10"/>
  <c r="R92" i="10"/>
  <c r="Q92" i="10"/>
  <c r="P92" i="10"/>
  <c r="O92" i="10"/>
  <c r="N92" i="10"/>
  <c r="M92" i="10"/>
  <c r="L92" i="10"/>
  <c r="K92" i="10"/>
  <c r="J92" i="10"/>
  <c r="I92" i="10"/>
  <c r="H92" i="10"/>
  <c r="G92" i="10"/>
  <c r="F92" i="10"/>
  <c r="E92" i="10"/>
  <c r="D92" i="10"/>
  <c r="C92" i="10"/>
  <c r="B92" i="10"/>
  <c r="A92" i="10"/>
  <c r="U91" i="10"/>
  <c r="T91" i="10"/>
  <c r="S91" i="10"/>
  <c r="R91" i="10"/>
  <c r="Q91" i="10"/>
  <c r="P91" i="10"/>
  <c r="O91" i="10"/>
  <c r="N91" i="10"/>
  <c r="L91" i="10"/>
  <c r="K91" i="10"/>
  <c r="J91" i="10"/>
  <c r="I91" i="10"/>
  <c r="G91" i="10"/>
  <c r="F91" i="10"/>
  <c r="E91" i="10"/>
  <c r="D91" i="10"/>
  <c r="C91" i="10"/>
  <c r="B91" i="10"/>
  <c r="A91" i="10"/>
  <c r="U90" i="10"/>
  <c r="T90" i="10"/>
  <c r="S90" i="10"/>
  <c r="R90" i="10"/>
  <c r="Q90" i="10"/>
  <c r="P90" i="10"/>
  <c r="O90" i="10"/>
  <c r="N90" i="10"/>
  <c r="M90" i="10"/>
  <c r="L90" i="10"/>
  <c r="K90" i="10"/>
  <c r="J90" i="10"/>
  <c r="I90" i="10"/>
  <c r="H90" i="10"/>
  <c r="G90" i="10"/>
  <c r="F90" i="10"/>
  <c r="E90" i="10"/>
  <c r="D90" i="10"/>
  <c r="C90" i="10"/>
  <c r="B90" i="10"/>
  <c r="A90" i="10"/>
  <c r="U89" i="10"/>
  <c r="T89" i="10"/>
  <c r="S89" i="10"/>
  <c r="R89" i="10"/>
  <c r="Q89" i="10"/>
  <c r="P89" i="10"/>
  <c r="O89" i="10"/>
  <c r="N89" i="10"/>
  <c r="M89" i="10"/>
  <c r="L89" i="10"/>
  <c r="K89" i="10"/>
  <c r="J89" i="10"/>
  <c r="I89" i="10"/>
  <c r="H89" i="10"/>
  <c r="G89" i="10"/>
  <c r="F89" i="10"/>
  <c r="E89" i="10"/>
  <c r="D89" i="10"/>
  <c r="C89" i="10"/>
  <c r="B89" i="10"/>
  <c r="A89" i="10"/>
  <c r="U88" i="10"/>
  <c r="T88" i="10"/>
  <c r="S88" i="10"/>
  <c r="R88" i="10"/>
  <c r="Q88" i="10"/>
  <c r="P88" i="10"/>
  <c r="O88" i="10"/>
  <c r="N88" i="10"/>
  <c r="M88" i="10"/>
  <c r="L88" i="10"/>
  <c r="K88" i="10"/>
  <c r="J88" i="10"/>
  <c r="I88" i="10"/>
  <c r="H88" i="10"/>
  <c r="G88" i="10"/>
  <c r="F88" i="10"/>
  <c r="E88" i="10"/>
  <c r="D88" i="10"/>
  <c r="C88" i="10"/>
  <c r="B88" i="10"/>
  <c r="A88" i="10"/>
  <c r="U87" i="10"/>
  <c r="T87" i="10"/>
  <c r="S87" i="10"/>
  <c r="R87" i="10"/>
  <c r="Q87" i="10"/>
  <c r="P87" i="10"/>
  <c r="O87" i="10"/>
  <c r="N87" i="10"/>
  <c r="M87" i="10"/>
  <c r="L87" i="10"/>
  <c r="K87" i="10"/>
  <c r="J87" i="10"/>
  <c r="I87" i="10"/>
  <c r="H87" i="10"/>
  <c r="G87" i="10"/>
  <c r="F87" i="10"/>
  <c r="E87" i="10"/>
  <c r="D87" i="10"/>
  <c r="C87" i="10"/>
  <c r="B87" i="10"/>
  <c r="A87" i="10"/>
  <c r="U86" i="10"/>
  <c r="T86" i="10"/>
  <c r="S86" i="10"/>
  <c r="R86" i="10"/>
  <c r="Q86" i="10"/>
  <c r="P86" i="10"/>
  <c r="O86" i="10"/>
  <c r="N86" i="10"/>
  <c r="M86" i="10"/>
  <c r="L86" i="10"/>
  <c r="K86" i="10"/>
  <c r="J86" i="10"/>
  <c r="I86" i="10"/>
  <c r="H86" i="10"/>
  <c r="G86" i="10"/>
  <c r="F86" i="10"/>
  <c r="E86" i="10"/>
  <c r="D86" i="10"/>
  <c r="C86" i="10"/>
  <c r="B86" i="10"/>
  <c r="A86" i="10"/>
  <c r="U85" i="10"/>
  <c r="T85" i="10"/>
  <c r="S85" i="10"/>
  <c r="R85" i="10"/>
  <c r="Q85" i="10"/>
  <c r="P85" i="10"/>
  <c r="O85" i="10"/>
  <c r="N85" i="10"/>
  <c r="L85" i="10"/>
  <c r="K85" i="10"/>
  <c r="J85" i="10"/>
  <c r="I85" i="10"/>
  <c r="G85" i="10"/>
  <c r="F85" i="10"/>
  <c r="E85" i="10"/>
  <c r="D85" i="10"/>
  <c r="C85" i="10"/>
  <c r="B85" i="10"/>
  <c r="A85" i="10"/>
  <c r="U84" i="10"/>
  <c r="T84" i="10"/>
  <c r="S84" i="10"/>
  <c r="R84" i="10"/>
  <c r="Q84" i="10"/>
  <c r="P84" i="10"/>
  <c r="O84" i="10"/>
  <c r="N84" i="10"/>
  <c r="M84" i="10"/>
  <c r="L84" i="10"/>
  <c r="K84" i="10"/>
  <c r="J84" i="10"/>
  <c r="I84" i="10"/>
  <c r="H84" i="10"/>
  <c r="G84" i="10"/>
  <c r="F84" i="10"/>
  <c r="E84" i="10"/>
  <c r="D84" i="10"/>
  <c r="C84" i="10"/>
  <c r="B84" i="10"/>
  <c r="A84" i="10"/>
  <c r="U83" i="10"/>
  <c r="T83" i="10"/>
  <c r="S83" i="10"/>
  <c r="R83" i="10"/>
  <c r="Q83" i="10"/>
  <c r="P83" i="10"/>
  <c r="O83" i="10"/>
  <c r="N83" i="10"/>
  <c r="M83" i="10"/>
  <c r="L83" i="10"/>
  <c r="K83" i="10"/>
  <c r="J83" i="10"/>
  <c r="I83" i="10"/>
  <c r="H83" i="10"/>
  <c r="G83" i="10"/>
  <c r="F83" i="10"/>
  <c r="E83" i="10"/>
  <c r="D83" i="10"/>
  <c r="C83" i="10"/>
  <c r="B83" i="10"/>
  <c r="A83" i="10"/>
  <c r="U82" i="10"/>
  <c r="T82" i="10"/>
  <c r="S82" i="10"/>
  <c r="R82" i="10"/>
  <c r="Q82" i="10"/>
  <c r="P82" i="10"/>
  <c r="O82" i="10"/>
  <c r="N82" i="10"/>
  <c r="M82" i="10"/>
  <c r="L82" i="10"/>
  <c r="K82" i="10"/>
  <c r="J82" i="10"/>
  <c r="I82" i="10"/>
  <c r="H82" i="10"/>
  <c r="G82" i="10"/>
  <c r="F82" i="10"/>
  <c r="E82" i="10"/>
  <c r="D82" i="10"/>
  <c r="C82" i="10"/>
  <c r="B82" i="10"/>
  <c r="A82" i="10"/>
  <c r="U81" i="10"/>
  <c r="T81" i="10"/>
  <c r="S81" i="10"/>
  <c r="R81" i="10"/>
  <c r="Q81" i="10"/>
  <c r="P81" i="10"/>
  <c r="O81" i="10"/>
  <c r="N81" i="10"/>
  <c r="M81" i="10"/>
  <c r="L81" i="10"/>
  <c r="K81" i="10"/>
  <c r="J81" i="10"/>
  <c r="I81" i="10"/>
  <c r="H81" i="10"/>
  <c r="G81" i="10"/>
  <c r="F81" i="10"/>
  <c r="E81" i="10"/>
  <c r="D81" i="10"/>
  <c r="C81" i="10"/>
  <c r="B81" i="10"/>
  <c r="A81" i="10"/>
  <c r="U80" i="10"/>
  <c r="T80" i="10"/>
  <c r="S80" i="10"/>
  <c r="R80" i="10"/>
  <c r="Q80" i="10"/>
  <c r="P80" i="10"/>
  <c r="O80" i="10"/>
  <c r="N80" i="10"/>
  <c r="M80" i="10"/>
  <c r="L80" i="10"/>
  <c r="K80" i="10"/>
  <c r="J80" i="10"/>
  <c r="I80" i="10"/>
  <c r="H80" i="10"/>
  <c r="G80" i="10"/>
  <c r="F80" i="10"/>
  <c r="E80" i="10"/>
  <c r="D80" i="10"/>
  <c r="C80" i="10"/>
  <c r="B80" i="10"/>
  <c r="A80" i="10"/>
  <c r="U79" i="10"/>
  <c r="T79" i="10"/>
  <c r="S79" i="10"/>
  <c r="R79" i="10"/>
  <c r="Q79" i="10"/>
  <c r="P79" i="10"/>
  <c r="O79" i="10"/>
  <c r="N79" i="10"/>
  <c r="M79" i="10"/>
  <c r="L79" i="10"/>
  <c r="K79" i="10"/>
  <c r="J79" i="10"/>
  <c r="I79" i="10"/>
  <c r="H79" i="10"/>
  <c r="G79" i="10"/>
  <c r="F79" i="10"/>
  <c r="E79" i="10"/>
  <c r="D79" i="10"/>
  <c r="C79" i="10"/>
  <c r="B79" i="10"/>
  <c r="A79" i="10"/>
  <c r="U78" i="10"/>
  <c r="T78" i="10"/>
  <c r="S78" i="10"/>
  <c r="R78" i="10"/>
  <c r="Q78" i="10"/>
  <c r="P78" i="10"/>
  <c r="O78" i="10"/>
  <c r="N78" i="10"/>
  <c r="M78" i="10"/>
  <c r="L78" i="10"/>
  <c r="K78" i="10"/>
  <c r="J78" i="10"/>
  <c r="I78" i="10"/>
  <c r="H78" i="10"/>
  <c r="G78" i="10"/>
  <c r="F78" i="10"/>
  <c r="E78" i="10"/>
  <c r="D78" i="10"/>
  <c r="C78" i="10"/>
  <c r="B78" i="10"/>
  <c r="A78" i="10"/>
  <c r="U77" i="10"/>
  <c r="T77" i="10"/>
  <c r="S77" i="10"/>
  <c r="R77" i="10"/>
  <c r="Q77" i="10"/>
  <c r="P77" i="10"/>
  <c r="O77" i="10"/>
  <c r="N77" i="10"/>
  <c r="M77" i="10"/>
  <c r="L77" i="10"/>
  <c r="K77" i="10"/>
  <c r="J77" i="10"/>
  <c r="I77" i="10"/>
  <c r="H77" i="10"/>
  <c r="G77" i="10"/>
  <c r="F77" i="10"/>
  <c r="E77" i="10"/>
  <c r="D77" i="10"/>
  <c r="C77" i="10"/>
  <c r="B77" i="10"/>
  <c r="A77" i="10"/>
  <c r="U76" i="10"/>
  <c r="T76" i="10"/>
  <c r="S76" i="10"/>
  <c r="R76" i="10"/>
  <c r="Q76" i="10"/>
  <c r="P76" i="10"/>
  <c r="O76" i="10"/>
  <c r="N76" i="10"/>
  <c r="M76" i="10"/>
  <c r="L76" i="10"/>
  <c r="K76" i="10"/>
  <c r="J76" i="10"/>
  <c r="I76" i="10"/>
  <c r="H76" i="10"/>
  <c r="G76" i="10"/>
  <c r="F76" i="10"/>
  <c r="E76" i="10"/>
  <c r="D76" i="10"/>
  <c r="C76" i="10"/>
  <c r="B76" i="10"/>
  <c r="A76" i="10"/>
  <c r="U75" i="10"/>
  <c r="T75" i="10"/>
  <c r="S75" i="10"/>
  <c r="R75" i="10"/>
  <c r="Q75" i="10"/>
  <c r="P75" i="10"/>
  <c r="O75" i="10"/>
  <c r="N75" i="10"/>
  <c r="M75" i="10"/>
  <c r="L75" i="10"/>
  <c r="K75" i="10"/>
  <c r="J75" i="10"/>
  <c r="I75" i="10"/>
  <c r="H75" i="10"/>
  <c r="G75" i="10"/>
  <c r="F75" i="10"/>
  <c r="E75" i="10"/>
  <c r="D75" i="10"/>
  <c r="C75" i="10"/>
  <c r="B75" i="10"/>
  <c r="A75" i="10"/>
  <c r="U74" i="10"/>
  <c r="T74" i="10"/>
  <c r="S74" i="10"/>
  <c r="R74" i="10"/>
  <c r="Q74" i="10"/>
  <c r="P74" i="10"/>
  <c r="O74" i="10"/>
  <c r="N74" i="10"/>
  <c r="M74" i="10"/>
  <c r="L74" i="10"/>
  <c r="K74" i="10"/>
  <c r="J74" i="10"/>
  <c r="I74" i="10"/>
  <c r="H74" i="10"/>
  <c r="G74" i="10"/>
  <c r="F74" i="10"/>
  <c r="E74" i="10"/>
  <c r="D74" i="10"/>
  <c r="C74" i="10"/>
  <c r="B74" i="10"/>
  <c r="A74" i="10"/>
  <c r="U73" i="10"/>
  <c r="T73" i="10"/>
  <c r="S73" i="10"/>
  <c r="R73" i="10"/>
  <c r="Q73" i="10"/>
  <c r="P73" i="10"/>
  <c r="O73" i="10"/>
  <c r="N73" i="10"/>
  <c r="M73" i="10"/>
  <c r="L73" i="10"/>
  <c r="K73" i="10"/>
  <c r="J73" i="10"/>
  <c r="I73" i="10"/>
  <c r="H73" i="10"/>
  <c r="G73" i="10"/>
  <c r="F73" i="10"/>
  <c r="E73" i="10"/>
  <c r="D73" i="10"/>
  <c r="C73" i="10"/>
  <c r="B73" i="10"/>
  <c r="A73" i="10"/>
  <c r="U72" i="10"/>
  <c r="T72" i="10"/>
  <c r="S72" i="10"/>
  <c r="R72" i="10"/>
  <c r="Q72" i="10"/>
  <c r="P72" i="10"/>
  <c r="O72" i="10"/>
  <c r="N72" i="10"/>
  <c r="M72" i="10"/>
  <c r="L72" i="10"/>
  <c r="K72" i="10"/>
  <c r="J72" i="10"/>
  <c r="I72" i="10"/>
  <c r="H72" i="10"/>
  <c r="G72" i="10"/>
  <c r="F72" i="10"/>
  <c r="E72" i="10"/>
  <c r="D72" i="10"/>
  <c r="C72" i="10"/>
  <c r="B72" i="10"/>
  <c r="A72" i="10"/>
  <c r="U71" i="10"/>
  <c r="T71" i="10"/>
  <c r="S71" i="10"/>
  <c r="R71" i="10"/>
  <c r="Q71" i="10"/>
  <c r="P71" i="10"/>
  <c r="O71" i="10"/>
  <c r="N71" i="10"/>
  <c r="M71" i="10"/>
  <c r="L71" i="10"/>
  <c r="K71" i="10"/>
  <c r="J71" i="10"/>
  <c r="I71" i="10"/>
  <c r="H71" i="10"/>
  <c r="G71" i="10"/>
  <c r="F71" i="10"/>
  <c r="E71" i="10"/>
  <c r="D71" i="10"/>
  <c r="C71" i="10"/>
  <c r="B71" i="10"/>
  <c r="A71" i="10"/>
  <c r="U70" i="10"/>
  <c r="T70" i="10"/>
  <c r="S70" i="10"/>
  <c r="R70" i="10"/>
  <c r="Q70" i="10"/>
  <c r="P70" i="10"/>
  <c r="O70" i="10"/>
  <c r="N70" i="10"/>
  <c r="M70" i="10"/>
  <c r="L70" i="10"/>
  <c r="K70" i="10"/>
  <c r="J70" i="10"/>
  <c r="I70" i="10"/>
  <c r="H70" i="10"/>
  <c r="G70" i="10"/>
  <c r="F70" i="10"/>
  <c r="E70" i="10"/>
  <c r="D70" i="10"/>
  <c r="C70" i="10"/>
  <c r="B70" i="10"/>
  <c r="A70" i="10"/>
  <c r="U69" i="10"/>
  <c r="T69" i="10"/>
  <c r="S69" i="10"/>
  <c r="R69" i="10"/>
  <c r="Q69" i="10"/>
  <c r="P69" i="10"/>
  <c r="O69" i="10"/>
  <c r="N69" i="10"/>
  <c r="M69" i="10"/>
  <c r="L69" i="10"/>
  <c r="K69" i="10"/>
  <c r="J69" i="10"/>
  <c r="I69" i="10"/>
  <c r="H69" i="10"/>
  <c r="G69" i="10"/>
  <c r="F69" i="10"/>
  <c r="E69" i="10"/>
  <c r="D69" i="10"/>
  <c r="C69" i="10"/>
  <c r="B69" i="10"/>
  <c r="A69" i="10"/>
  <c r="U68" i="10"/>
  <c r="T68" i="10"/>
  <c r="S68" i="10"/>
  <c r="R68" i="10"/>
  <c r="Q68" i="10"/>
  <c r="P68" i="10"/>
  <c r="O68" i="10"/>
  <c r="N68" i="10"/>
  <c r="M68" i="10"/>
  <c r="L68" i="10"/>
  <c r="K68" i="10"/>
  <c r="J68" i="10"/>
  <c r="I68" i="10"/>
  <c r="H68" i="10"/>
  <c r="G68" i="10"/>
  <c r="F68" i="10"/>
  <c r="E68" i="10"/>
  <c r="D68" i="10"/>
  <c r="C68" i="10"/>
  <c r="B68" i="10"/>
  <c r="A68" i="10"/>
  <c r="U67" i="10"/>
  <c r="T67" i="10"/>
  <c r="S67" i="10"/>
  <c r="R67" i="10"/>
  <c r="Q67" i="10"/>
  <c r="P67" i="10"/>
  <c r="O67" i="10"/>
  <c r="N67" i="10"/>
  <c r="L67" i="10"/>
  <c r="K67" i="10"/>
  <c r="J67" i="10"/>
  <c r="I67" i="10"/>
  <c r="G67" i="10"/>
  <c r="F67" i="10"/>
  <c r="E67" i="10"/>
  <c r="D67" i="10"/>
  <c r="C67" i="10"/>
  <c r="B67" i="10"/>
  <c r="A67" i="10"/>
  <c r="U66" i="10"/>
  <c r="T66" i="10"/>
  <c r="S66" i="10"/>
  <c r="R66" i="10"/>
  <c r="Q66" i="10"/>
  <c r="P66" i="10"/>
  <c r="O66" i="10"/>
  <c r="N66" i="10"/>
  <c r="M66" i="10"/>
  <c r="L66" i="10"/>
  <c r="K66" i="10"/>
  <c r="J66" i="10"/>
  <c r="I66" i="10"/>
  <c r="H66" i="10"/>
  <c r="G66" i="10"/>
  <c r="F66" i="10"/>
  <c r="E66" i="10"/>
  <c r="D66" i="10"/>
  <c r="C66" i="10"/>
  <c r="B66" i="10"/>
  <c r="A66" i="10"/>
  <c r="U65" i="10"/>
  <c r="T65" i="10"/>
  <c r="S65" i="10"/>
  <c r="R65" i="10"/>
  <c r="Q65" i="10"/>
  <c r="P65" i="10"/>
  <c r="O65" i="10"/>
  <c r="N65" i="10"/>
  <c r="M65" i="10"/>
  <c r="L65" i="10"/>
  <c r="J65" i="10"/>
  <c r="H65" i="10"/>
  <c r="G65" i="10"/>
  <c r="F65" i="10"/>
  <c r="E65" i="10"/>
  <c r="D65" i="10"/>
  <c r="C65" i="10"/>
  <c r="B65" i="10"/>
  <c r="A65" i="10"/>
  <c r="U64" i="10"/>
  <c r="T64" i="10"/>
  <c r="S64" i="10"/>
  <c r="R64" i="10"/>
  <c r="Q64" i="10"/>
  <c r="P64" i="10"/>
  <c r="O64" i="10"/>
  <c r="N64" i="10"/>
  <c r="M64" i="10"/>
  <c r="L64" i="10"/>
  <c r="K64" i="10"/>
  <c r="J64" i="10"/>
  <c r="I64" i="10"/>
  <c r="H64" i="10"/>
  <c r="G64" i="10"/>
  <c r="F64" i="10"/>
  <c r="E64" i="10"/>
  <c r="D64" i="10"/>
  <c r="C64" i="10"/>
  <c r="B64" i="10"/>
  <c r="A64" i="10"/>
  <c r="U63" i="10"/>
  <c r="T63" i="10"/>
  <c r="S63" i="10"/>
  <c r="R63" i="10"/>
  <c r="Q63" i="10"/>
  <c r="P63" i="10"/>
  <c r="O63" i="10"/>
  <c r="N63" i="10"/>
  <c r="M63" i="10"/>
  <c r="L63" i="10"/>
  <c r="K63" i="10"/>
  <c r="J63" i="10"/>
  <c r="I63" i="10"/>
  <c r="H63" i="10"/>
  <c r="G63" i="10"/>
  <c r="F63" i="10"/>
  <c r="E63" i="10"/>
  <c r="D63" i="10"/>
  <c r="C63" i="10"/>
  <c r="B63" i="10"/>
  <c r="A63" i="10"/>
  <c r="U62" i="10"/>
  <c r="T62" i="10"/>
  <c r="S62" i="10"/>
  <c r="R62" i="10"/>
  <c r="Q62" i="10"/>
  <c r="P62" i="10"/>
  <c r="O62" i="10"/>
  <c r="N62" i="10"/>
  <c r="M62" i="10"/>
  <c r="L62" i="10"/>
  <c r="K62" i="10"/>
  <c r="J62" i="10"/>
  <c r="I62" i="10"/>
  <c r="H62" i="10"/>
  <c r="G62" i="10"/>
  <c r="F62" i="10"/>
  <c r="E62" i="10"/>
  <c r="D62" i="10"/>
  <c r="C62" i="10"/>
  <c r="B62" i="10"/>
  <c r="A62" i="10"/>
  <c r="U61" i="10"/>
  <c r="T61" i="10"/>
  <c r="S61" i="10"/>
  <c r="R61" i="10"/>
  <c r="Q61" i="10"/>
  <c r="P61" i="10"/>
  <c r="O61" i="10"/>
  <c r="N61" i="10"/>
  <c r="L61" i="10"/>
  <c r="K61" i="10"/>
  <c r="J61" i="10"/>
  <c r="I61" i="10"/>
  <c r="G61" i="10"/>
  <c r="F61" i="10"/>
  <c r="E61" i="10"/>
  <c r="D61" i="10"/>
  <c r="C61" i="10"/>
  <c r="B61" i="10"/>
  <c r="A61" i="10"/>
  <c r="U60" i="10"/>
  <c r="T60" i="10"/>
  <c r="S60" i="10"/>
  <c r="R60" i="10"/>
  <c r="Q60" i="10"/>
  <c r="P60" i="10"/>
  <c r="O60" i="10"/>
  <c r="N60" i="10"/>
  <c r="M60" i="10"/>
  <c r="L60" i="10"/>
  <c r="K60" i="10"/>
  <c r="J60" i="10"/>
  <c r="I60" i="10"/>
  <c r="H60" i="10"/>
  <c r="G60" i="10"/>
  <c r="F60" i="10"/>
  <c r="E60" i="10"/>
  <c r="D60" i="10"/>
  <c r="C60" i="10"/>
  <c r="B60" i="10"/>
  <c r="A60" i="10"/>
  <c r="U59" i="10"/>
  <c r="T59" i="10"/>
  <c r="S59" i="10"/>
  <c r="R59" i="10"/>
  <c r="Q59" i="10"/>
  <c r="P59" i="10"/>
  <c r="O59" i="10"/>
  <c r="N59" i="10"/>
  <c r="M59" i="10"/>
  <c r="L59" i="10"/>
  <c r="K59" i="10"/>
  <c r="J59" i="10"/>
  <c r="I59" i="10"/>
  <c r="H59" i="10"/>
  <c r="G59" i="10"/>
  <c r="F59" i="10"/>
  <c r="E59" i="10"/>
  <c r="D59" i="10"/>
  <c r="C59" i="10"/>
  <c r="B59" i="10"/>
  <c r="A59" i="10"/>
  <c r="U58" i="10"/>
  <c r="T58" i="10"/>
  <c r="S58" i="10"/>
  <c r="R58" i="10"/>
  <c r="Q58" i="10"/>
  <c r="P58" i="10"/>
  <c r="O58" i="10"/>
  <c r="N58" i="10"/>
  <c r="M58" i="10"/>
  <c r="L58" i="10"/>
  <c r="K58" i="10"/>
  <c r="J58" i="10"/>
  <c r="I58" i="10"/>
  <c r="H58" i="10"/>
  <c r="G58" i="10"/>
  <c r="F58" i="10"/>
  <c r="E58" i="10"/>
  <c r="D58" i="10"/>
  <c r="C58" i="10"/>
  <c r="B58" i="10"/>
  <c r="A58" i="10"/>
  <c r="U57" i="10"/>
  <c r="T57" i="10"/>
  <c r="S57" i="10"/>
  <c r="R57" i="10"/>
  <c r="Q57" i="10"/>
  <c r="P57" i="10"/>
  <c r="O57" i="10"/>
  <c r="N57" i="10"/>
  <c r="M57" i="10"/>
  <c r="L57" i="10"/>
  <c r="K57" i="10"/>
  <c r="J57" i="10"/>
  <c r="I57" i="10"/>
  <c r="H57" i="10"/>
  <c r="G57" i="10"/>
  <c r="F57" i="10"/>
  <c r="E57" i="10"/>
  <c r="D57" i="10"/>
  <c r="C57" i="10"/>
  <c r="B57" i="10"/>
  <c r="A57" i="10"/>
  <c r="U56" i="10"/>
  <c r="T56" i="10"/>
  <c r="S56" i="10"/>
  <c r="R56" i="10"/>
  <c r="Q56" i="10"/>
  <c r="P56" i="10"/>
  <c r="O56" i="10"/>
  <c r="N56" i="10"/>
  <c r="M56" i="10"/>
  <c r="L56" i="10"/>
  <c r="K56" i="10"/>
  <c r="J56" i="10"/>
  <c r="I56" i="10"/>
  <c r="H56" i="10"/>
  <c r="G56" i="10"/>
  <c r="F56" i="10"/>
  <c r="E56" i="10"/>
  <c r="D56" i="10"/>
  <c r="C56" i="10"/>
  <c r="B56" i="10"/>
  <c r="A56" i="10"/>
  <c r="U55" i="10"/>
  <c r="T55" i="10"/>
  <c r="S55" i="10"/>
  <c r="R55" i="10"/>
  <c r="Q55" i="10"/>
  <c r="P55" i="10"/>
  <c r="O55" i="10"/>
  <c r="N55" i="10"/>
  <c r="L55" i="10"/>
  <c r="K55" i="10"/>
  <c r="J55" i="10"/>
  <c r="I55" i="10"/>
  <c r="G55" i="10"/>
  <c r="F55" i="10"/>
  <c r="E55" i="10"/>
  <c r="D55" i="10"/>
  <c r="C55" i="10"/>
  <c r="B55" i="10"/>
  <c r="A55" i="10"/>
  <c r="U54" i="10"/>
  <c r="T54" i="10"/>
  <c r="S54" i="10"/>
  <c r="R54" i="10"/>
  <c r="Q54" i="10"/>
  <c r="P54" i="10"/>
  <c r="O54" i="10"/>
  <c r="N54" i="10"/>
  <c r="M54" i="10"/>
  <c r="L54" i="10"/>
  <c r="K54" i="10"/>
  <c r="J54" i="10"/>
  <c r="I54" i="10"/>
  <c r="H54" i="10"/>
  <c r="G54" i="10"/>
  <c r="F54" i="10"/>
  <c r="E54" i="10"/>
  <c r="D54" i="10"/>
  <c r="C54" i="10"/>
  <c r="B54" i="10"/>
  <c r="A54" i="10"/>
  <c r="U53" i="10"/>
  <c r="T53" i="10"/>
  <c r="S53" i="10"/>
  <c r="R53" i="10"/>
  <c r="Q53" i="10"/>
  <c r="P53" i="10"/>
  <c r="O53" i="10"/>
  <c r="N53" i="10"/>
  <c r="M53" i="10"/>
  <c r="K53" i="10"/>
  <c r="J53" i="10"/>
  <c r="I53" i="10"/>
  <c r="G53" i="10"/>
  <c r="F53" i="10"/>
  <c r="E53" i="10"/>
  <c r="D53" i="10"/>
  <c r="C53" i="10"/>
  <c r="B53" i="10"/>
  <c r="A53" i="10"/>
  <c r="U52" i="10"/>
  <c r="T52" i="10"/>
  <c r="S52" i="10"/>
  <c r="R52" i="10"/>
  <c r="Q52" i="10"/>
  <c r="P52" i="10"/>
  <c r="O52" i="10"/>
  <c r="N52" i="10"/>
  <c r="L52" i="10"/>
  <c r="K52" i="10"/>
  <c r="J52" i="10"/>
  <c r="I52" i="10"/>
  <c r="G52" i="10"/>
  <c r="F52" i="10"/>
  <c r="E52" i="10"/>
  <c r="D52" i="10"/>
  <c r="C52" i="10"/>
  <c r="B52" i="10"/>
  <c r="A52" i="10"/>
  <c r="U51" i="10"/>
  <c r="T51" i="10"/>
  <c r="S51" i="10"/>
  <c r="R51" i="10"/>
  <c r="Q51" i="10"/>
  <c r="P51" i="10"/>
  <c r="O51" i="10"/>
  <c r="N51" i="10"/>
  <c r="M51" i="10"/>
  <c r="L51" i="10"/>
  <c r="K51" i="10"/>
  <c r="J51" i="10"/>
  <c r="I51" i="10"/>
  <c r="H51" i="10"/>
  <c r="G51" i="10"/>
  <c r="F51" i="10"/>
  <c r="E51" i="10"/>
  <c r="D51" i="10"/>
  <c r="C51" i="10"/>
  <c r="B51" i="10"/>
  <c r="A51" i="10"/>
  <c r="U50" i="10"/>
  <c r="T50" i="10"/>
  <c r="S50" i="10"/>
  <c r="R50" i="10"/>
  <c r="Q50" i="10"/>
  <c r="P50" i="10"/>
  <c r="O50" i="10"/>
  <c r="N50" i="10"/>
  <c r="M50" i="10"/>
  <c r="L50" i="10"/>
  <c r="K50" i="10"/>
  <c r="J50" i="10"/>
  <c r="I50" i="10"/>
  <c r="H50" i="10"/>
  <c r="G50" i="10"/>
  <c r="F50" i="10"/>
  <c r="E50" i="10"/>
  <c r="D50" i="10"/>
  <c r="C50" i="10"/>
  <c r="B50" i="10"/>
  <c r="A50" i="10"/>
  <c r="U49" i="10"/>
  <c r="T49" i="10"/>
  <c r="S49" i="10"/>
  <c r="R49" i="10"/>
  <c r="Q49" i="10"/>
  <c r="P49" i="10"/>
  <c r="O49" i="10"/>
  <c r="N49" i="10"/>
  <c r="M49" i="10"/>
  <c r="L49" i="10"/>
  <c r="K49" i="10"/>
  <c r="J49" i="10"/>
  <c r="I49" i="10"/>
  <c r="H49" i="10"/>
  <c r="G49" i="10"/>
  <c r="F49" i="10"/>
  <c r="E49" i="10"/>
  <c r="D49" i="10"/>
  <c r="C49" i="10"/>
  <c r="B49" i="10"/>
  <c r="A49" i="10"/>
  <c r="U48" i="10"/>
  <c r="T48" i="10"/>
  <c r="S48" i="10"/>
  <c r="R48" i="10"/>
  <c r="Q48" i="10"/>
  <c r="P48" i="10"/>
  <c r="O48" i="10"/>
  <c r="N48" i="10"/>
  <c r="M48" i="10"/>
  <c r="L48" i="10"/>
  <c r="K48" i="10"/>
  <c r="J48" i="10"/>
  <c r="I48" i="10"/>
  <c r="H48" i="10"/>
  <c r="G48" i="10"/>
  <c r="F48" i="10"/>
  <c r="E48" i="10"/>
  <c r="D48" i="10"/>
  <c r="C48" i="10"/>
  <c r="B48" i="10"/>
  <c r="A48" i="10"/>
  <c r="U47" i="10"/>
  <c r="T47" i="10"/>
  <c r="S47" i="10"/>
  <c r="R47" i="10"/>
  <c r="Q47" i="10"/>
  <c r="P47" i="10"/>
  <c r="O47" i="10"/>
  <c r="N47" i="10"/>
  <c r="M47" i="10"/>
  <c r="L47" i="10"/>
  <c r="K47" i="10"/>
  <c r="J47" i="10"/>
  <c r="I47" i="10"/>
  <c r="H47" i="10"/>
  <c r="G47" i="10"/>
  <c r="F47" i="10"/>
  <c r="E47" i="10"/>
  <c r="D47" i="10"/>
  <c r="C47" i="10"/>
  <c r="B47" i="10"/>
  <c r="A47" i="10"/>
  <c r="U46" i="10"/>
  <c r="T46" i="10"/>
  <c r="S46" i="10"/>
  <c r="R46" i="10"/>
  <c r="Q46" i="10"/>
  <c r="P46" i="10"/>
  <c r="O46" i="10"/>
  <c r="N46" i="10"/>
  <c r="M46" i="10"/>
  <c r="L46" i="10"/>
  <c r="K46" i="10"/>
  <c r="J46" i="10"/>
  <c r="I46" i="10"/>
  <c r="H46" i="10"/>
  <c r="G46" i="10"/>
  <c r="F46" i="10"/>
  <c r="E46" i="10"/>
  <c r="D46" i="10"/>
  <c r="C46" i="10"/>
  <c r="B46" i="10"/>
  <c r="A46" i="10"/>
  <c r="U45" i="10"/>
  <c r="T45" i="10"/>
  <c r="S45" i="10"/>
  <c r="R45" i="10"/>
  <c r="Q45" i="10"/>
  <c r="P45" i="10"/>
  <c r="O45" i="10"/>
  <c r="N45" i="10"/>
  <c r="M45" i="10"/>
  <c r="L45" i="10"/>
  <c r="K45" i="10"/>
  <c r="J45" i="10"/>
  <c r="I45" i="10"/>
  <c r="H45" i="10"/>
  <c r="G45" i="10"/>
  <c r="F45" i="10"/>
  <c r="E45" i="10"/>
  <c r="D45" i="10"/>
  <c r="C45" i="10"/>
  <c r="B45" i="10"/>
  <c r="A45" i="10"/>
  <c r="U44" i="10"/>
  <c r="T44" i="10"/>
  <c r="S44" i="10"/>
  <c r="R44" i="10"/>
  <c r="Q44" i="10"/>
  <c r="P44" i="10"/>
  <c r="O44" i="10"/>
  <c r="N44" i="10"/>
  <c r="M44" i="10"/>
  <c r="L44" i="10"/>
  <c r="K44" i="10"/>
  <c r="J44" i="10"/>
  <c r="I44" i="10"/>
  <c r="H44" i="10"/>
  <c r="G44" i="10"/>
  <c r="F44" i="10"/>
  <c r="E44" i="10"/>
  <c r="D44" i="10"/>
  <c r="C44" i="10"/>
  <c r="B44" i="10"/>
  <c r="A44" i="10"/>
  <c r="U43" i="10"/>
  <c r="T43" i="10"/>
  <c r="S43" i="10"/>
  <c r="R43" i="10"/>
  <c r="Q43" i="10"/>
  <c r="P43" i="10"/>
  <c r="O43" i="10"/>
  <c r="N43" i="10"/>
  <c r="M43" i="10"/>
  <c r="L43" i="10"/>
  <c r="K43" i="10"/>
  <c r="J43" i="10"/>
  <c r="I43" i="10"/>
  <c r="H43" i="10"/>
  <c r="G43" i="10"/>
  <c r="F43" i="10"/>
  <c r="E43" i="10"/>
  <c r="D43" i="10"/>
  <c r="C43" i="10"/>
  <c r="B43" i="10"/>
  <c r="A43" i="10"/>
  <c r="U42" i="10"/>
  <c r="T42" i="10"/>
  <c r="S42" i="10"/>
  <c r="R42" i="10"/>
  <c r="Q42" i="10"/>
  <c r="P42" i="10"/>
  <c r="O42" i="10"/>
  <c r="N42" i="10"/>
  <c r="M42" i="10"/>
  <c r="L42" i="10"/>
  <c r="K42" i="10"/>
  <c r="J42" i="10"/>
  <c r="I42" i="10"/>
  <c r="H42" i="10"/>
  <c r="G42" i="10"/>
  <c r="F42" i="10"/>
  <c r="E42" i="10"/>
  <c r="D42" i="10"/>
  <c r="C42" i="10"/>
  <c r="B42" i="10"/>
  <c r="A42" i="10"/>
  <c r="U41" i="10"/>
  <c r="T41" i="10"/>
  <c r="S41" i="10"/>
  <c r="R41" i="10"/>
  <c r="Q41" i="10"/>
  <c r="P41" i="10"/>
  <c r="O41" i="10"/>
  <c r="N41" i="10"/>
  <c r="M41" i="10"/>
  <c r="L41" i="10"/>
  <c r="K41" i="10"/>
  <c r="J41" i="10"/>
  <c r="I41" i="10"/>
  <c r="H41" i="10"/>
  <c r="G41" i="10"/>
  <c r="F41" i="10"/>
  <c r="E41" i="10"/>
  <c r="D41" i="10"/>
  <c r="C41" i="10"/>
  <c r="B41" i="10"/>
  <c r="A41" i="10"/>
  <c r="U40" i="10"/>
  <c r="T40" i="10"/>
  <c r="S40" i="10"/>
  <c r="R40" i="10"/>
  <c r="Q40" i="10"/>
  <c r="P40" i="10"/>
  <c r="O40" i="10"/>
  <c r="N40" i="10"/>
  <c r="M40" i="10"/>
  <c r="L40" i="10"/>
  <c r="K40" i="10"/>
  <c r="J40" i="10"/>
  <c r="I40" i="10"/>
  <c r="H40" i="10"/>
  <c r="G40" i="10"/>
  <c r="F40" i="10"/>
  <c r="E40" i="10"/>
  <c r="D40" i="10"/>
  <c r="C40" i="10"/>
  <c r="B40" i="10"/>
  <c r="A40" i="10"/>
  <c r="U39" i="10"/>
  <c r="T39" i="10"/>
  <c r="S39" i="10"/>
  <c r="R39" i="10"/>
  <c r="Q39" i="10"/>
  <c r="P39" i="10"/>
  <c r="O39" i="10"/>
  <c r="N39" i="10"/>
  <c r="M39" i="10"/>
  <c r="L39" i="10"/>
  <c r="K39" i="10"/>
  <c r="J39" i="10"/>
  <c r="I39" i="10"/>
  <c r="H39" i="10"/>
  <c r="G39" i="10"/>
  <c r="F39" i="10"/>
  <c r="E39" i="10"/>
  <c r="D39" i="10"/>
  <c r="C39" i="10"/>
  <c r="B39" i="10"/>
  <c r="A39" i="10"/>
  <c r="U38" i="10"/>
  <c r="T38" i="10"/>
  <c r="S38" i="10"/>
  <c r="R38" i="10"/>
  <c r="Q38" i="10"/>
  <c r="P38" i="10"/>
  <c r="O38" i="10"/>
  <c r="N38" i="10"/>
  <c r="M38" i="10"/>
  <c r="L38" i="10"/>
  <c r="K38" i="10"/>
  <c r="J38" i="10"/>
  <c r="I38" i="10"/>
  <c r="H38" i="10"/>
  <c r="G38" i="10"/>
  <c r="F38" i="10"/>
  <c r="E38" i="10"/>
  <c r="D38" i="10"/>
  <c r="C38" i="10"/>
  <c r="B38" i="10"/>
  <c r="A38" i="10"/>
  <c r="U37" i="10"/>
  <c r="T37" i="10"/>
  <c r="S37" i="10"/>
  <c r="R37" i="10"/>
  <c r="Q37" i="10"/>
  <c r="P37" i="10"/>
  <c r="O37" i="10"/>
  <c r="N37" i="10"/>
  <c r="M37" i="10"/>
  <c r="L37" i="10"/>
  <c r="K37" i="10"/>
  <c r="J37" i="10"/>
  <c r="I37" i="10"/>
  <c r="H37" i="10"/>
  <c r="G37" i="10"/>
  <c r="F37" i="10"/>
  <c r="E37" i="10"/>
  <c r="D37" i="10"/>
  <c r="C37" i="10"/>
  <c r="B37" i="10"/>
  <c r="A37" i="10"/>
  <c r="U36" i="10"/>
  <c r="T36" i="10"/>
  <c r="S36" i="10"/>
  <c r="R36" i="10"/>
  <c r="Q36" i="10"/>
  <c r="P36" i="10"/>
  <c r="O36" i="10"/>
  <c r="N36" i="10"/>
  <c r="M36" i="10"/>
  <c r="L36" i="10"/>
  <c r="K36" i="10"/>
  <c r="G36" i="10"/>
  <c r="F36" i="10"/>
  <c r="E36" i="10"/>
  <c r="D36" i="10"/>
  <c r="C36" i="10"/>
  <c r="B36" i="10"/>
  <c r="A36" i="10"/>
  <c r="U35" i="10"/>
  <c r="T35" i="10"/>
  <c r="S35" i="10"/>
  <c r="R35" i="10"/>
  <c r="Q35" i="10"/>
  <c r="P35" i="10"/>
  <c r="O35" i="10"/>
  <c r="N35" i="10"/>
  <c r="M35" i="10"/>
  <c r="L35" i="10"/>
  <c r="K35" i="10"/>
  <c r="J35" i="10"/>
  <c r="I35" i="10"/>
  <c r="H35" i="10"/>
  <c r="G35" i="10"/>
  <c r="F35" i="10"/>
  <c r="E35" i="10"/>
  <c r="D35" i="10"/>
  <c r="C35" i="10"/>
  <c r="B35" i="10"/>
  <c r="A35" i="10"/>
  <c r="U34" i="10"/>
  <c r="T34" i="10"/>
  <c r="S34" i="10"/>
  <c r="R34" i="10"/>
  <c r="Q34" i="10"/>
  <c r="P34" i="10"/>
  <c r="O34" i="10"/>
  <c r="N34" i="10"/>
  <c r="L34" i="10"/>
  <c r="K34" i="10"/>
  <c r="J34" i="10"/>
  <c r="I34" i="10"/>
  <c r="G34" i="10"/>
  <c r="F34" i="10"/>
  <c r="E34" i="10"/>
  <c r="D34" i="10"/>
  <c r="C34" i="10"/>
  <c r="B34" i="10"/>
  <c r="A34" i="10"/>
  <c r="U33" i="10"/>
  <c r="T33" i="10"/>
  <c r="S33" i="10"/>
  <c r="R33" i="10"/>
  <c r="Q33" i="10"/>
  <c r="P33" i="10"/>
  <c r="O33" i="10"/>
  <c r="N33" i="10"/>
  <c r="M33" i="10"/>
  <c r="L33" i="10"/>
  <c r="K33" i="10"/>
  <c r="J33" i="10"/>
  <c r="I33" i="10"/>
  <c r="H33" i="10"/>
  <c r="G33" i="10"/>
  <c r="F33" i="10"/>
  <c r="E33" i="10"/>
  <c r="D33" i="10"/>
  <c r="C33" i="10"/>
  <c r="B33" i="10"/>
  <c r="A33" i="10"/>
  <c r="U32" i="10"/>
  <c r="T32" i="10"/>
  <c r="S32" i="10"/>
  <c r="R32" i="10"/>
  <c r="Q32" i="10"/>
  <c r="P32" i="10"/>
  <c r="O32" i="10"/>
  <c r="N32" i="10"/>
  <c r="M32" i="10"/>
  <c r="L32" i="10"/>
  <c r="K32" i="10"/>
  <c r="J32" i="10"/>
  <c r="I32" i="10"/>
  <c r="H32" i="10"/>
  <c r="G32" i="10"/>
  <c r="F32" i="10"/>
  <c r="E32" i="10"/>
  <c r="D32" i="10"/>
  <c r="C32" i="10"/>
  <c r="B32" i="10"/>
  <c r="A32" i="10"/>
  <c r="U31" i="10"/>
  <c r="T31" i="10"/>
  <c r="S31" i="10"/>
  <c r="R31" i="10"/>
  <c r="Q31" i="10"/>
  <c r="P31" i="10"/>
  <c r="O31" i="10"/>
  <c r="N31" i="10"/>
  <c r="M31" i="10"/>
  <c r="L31" i="10"/>
  <c r="K31" i="10"/>
  <c r="J31" i="10"/>
  <c r="I31" i="10"/>
  <c r="H31" i="10"/>
  <c r="G31" i="10"/>
  <c r="F31" i="10"/>
  <c r="E31" i="10"/>
  <c r="D31" i="10"/>
  <c r="C31" i="10"/>
  <c r="B31" i="10"/>
  <c r="A31" i="10"/>
  <c r="U30" i="10"/>
  <c r="T30" i="10"/>
  <c r="S30" i="10"/>
  <c r="R30" i="10"/>
  <c r="Q30" i="10"/>
  <c r="P30" i="10"/>
  <c r="O30" i="10"/>
  <c r="N30" i="10"/>
  <c r="L30" i="10"/>
  <c r="K30" i="10"/>
  <c r="J30" i="10"/>
  <c r="I30" i="10"/>
  <c r="G30" i="10"/>
  <c r="F30" i="10"/>
  <c r="E30" i="10"/>
  <c r="D30" i="10"/>
  <c r="C30" i="10"/>
  <c r="B30" i="10"/>
  <c r="A30" i="10"/>
  <c r="U29" i="10"/>
  <c r="T29" i="10"/>
  <c r="S29" i="10"/>
  <c r="R29" i="10"/>
  <c r="Q29" i="10"/>
  <c r="P29" i="10"/>
  <c r="O29" i="10"/>
  <c r="N29" i="10"/>
  <c r="M29" i="10"/>
  <c r="K29" i="10"/>
  <c r="J29" i="10"/>
  <c r="I29" i="10"/>
  <c r="G29" i="10"/>
  <c r="F29" i="10"/>
  <c r="E29" i="10"/>
  <c r="D29" i="10"/>
  <c r="C29" i="10"/>
  <c r="B29" i="10"/>
  <c r="A29" i="10"/>
  <c r="U28" i="10"/>
  <c r="T28" i="10"/>
  <c r="S28" i="10"/>
  <c r="R28" i="10"/>
  <c r="Q28" i="10"/>
  <c r="P28" i="10"/>
  <c r="O28" i="10"/>
  <c r="N28" i="10"/>
  <c r="M28" i="10"/>
  <c r="L28" i="10"/>
  <c r="K28" i="10"/>
  <c r="J28" i="10"/>
  <c r="G28" i="10"/>
  <c r="F28" i="10"/>
  <c r="E28" i="10"/>
  <c r="D28" i="10"/>
  <c r="C28" i="10"/>
  <c r="B28" i="10"/>
  <c r="A28" i="10"/>
  <c r="U27" i="10"/>
  <c r="T27" i="10"/>
  <c r="S27" i="10"/>
  <c r="R27" i="10"/>
  <c r="Q27" i="10"/>
  <c r="P27" i="10"/>
  <c r="O27" i="10"/>
  <c r="N27" i="10"/>
  <c r="M27" i="10"/>
  <c r="L27" i="10"/>
  <c r="K27" i="10"/>
  <c r="J27" i="10"/>
  <c r="I27" i="10"/>
  <c r="H27" i="10"/>
  <c r="G27" i="10"/>
  <c r="F27" i="10"/>
  <c r="E27" i="10"/>
  <c r="D27" i="10"/>
  <c r="C27" i="10"/>
  <c r="B27" i="10"/>
  <c r="A27" i="10"/>
  <c r="U26" i="10"/>
  <c r="T26" i="10"/>
  <c r="S26" i="10"/>
  <c r="R26" i="10"/>
  <c r="Q26" i="10"/>
  <c r="P26" i="10"/>
  <c r="O26" i="10"/>
  <c r="N26" i="10"/>
  <c r="M26" i="10"/>
  <c r="L26" i="10"/>
  <c r="K26" i="10"/>
  <c r="J26" i="10"/>
  <c r="I26" i="10"/>
  <c r="H26" i="10"/>
  <c r="G26" i="10"/>
  <c r="F26" i="10"/>
  <c r="E26" i="10"/>
  <c r="D26" i="10"/>
  <c r="C26" i="10"/>
  <c r="B26" i="10"/>
  <c r="A26" i="10"/>
  <c r="U25" i="10"/>
  <c r="T25" i="10"/>
  <c r="S25" i="10"/>
  <c r="R25" i="10"/>
  <c r="Q25" i="10"/>
  <c r="P25" i="10"/>
  <c r="O25" i="10"/>
  <c r="N25" i="10"/>
  <c r="M25" i="10"/>
  <c r="L25" i="10"/>
  <c r="K25" i="10"/>
  <c r="J25" i="10"/>
  <c r="I25" i="10"/>
  <c r="H25" i="10"/>
  <c r="G25" i="10"/>
  <c r="F25" i="10"/>
  <c r="E25" i="10"/>
  <c r="D25" i="10"/>
  <c r="C25" i="10"/>
  <c r="B25" i="10"/>
  <c r="A25" i="10"/>
  <c r="U24" i="10"/>
  <c r="T24" i="10"/>
  <c r="S24" i="10"/>
  <c r="R24" i="10"/>
  <c r="Q24" i="10"/>
  <c r="P24" i="10"/>
  <c r="O24" i="10"/>
  <c r="N24" i="10"/>
  <c r="M24" i="10"/>
  <c r="L24" i="10"/>
  <c r="K24" i="10"/>
  <c r="J24" i="10"/>
  <c r="I24" i="10"/>
  <c r="H24" i="10"/>
  <c r="G24" i="10"/>
  <c r="F24" i="10"/>
  <c r="E24" i="10"/>
  <c r="D24" i="10"/>
  <c r="C24" i="10"/>
  <c r="B24" i="10"/>
  <c r="A24" i="10"/>
  <c r="U23" i="10"/>
  <c r="T23" i="10"/>
  <c r="S23" i="10"/>
  <c r="R23" i="10"/>
  <c r="Q23" i="10"/>
  <c r="P23" i="10"/>
  <c r="O23" i="10"/>
  <c r="N23" i="10"/>
  <c r="M23" i="10"/>
  <c r="L23" i="10"/>
  <c r="K23" i="10"/>
  <c r="J23" i="10"/>
  <c r="I23" i="10"/>
  <c r="H23" i="10"/>
  <c r="G23" i="10"/>
  <c r="F23" i="10"/>
  <c r="E23" i="10"/>
  <c r="D23" i="10"/>
  <c r="C23" i="10"/>
  <c r="B23" i="10"/>
  <c r="A23" i="10"/>
  <c r="U22" i="10"/>
  <c r="T22" i="10"/>
  <c r="S22" i="10"/>
  <c r="R22" i="10"/>
  <c r="Q22" i="10"/>
  <c r="P22" i="10"/>
  <c r="O22" i="10"/>
  <c r="N22" i="10"/>
  <c r="M22" i="10"/>
  <c r="L22" i="10"/>
  <c r="K22" i="10"/>
  <c r="J22" i="10"/>
  <c r="I22" i="10"/>
  <c r="H22" i="10"/>
  <c r="G22" i="10"/>
  <c r="F22" i="10"/>
  <c r="E22" i="10"/>
  <c r="D22" i="10"/>
  <c r="C22" i="10"/>
  <c r="B22" i="10"/>
  <c r="A22" i="10"/>
  <c r="U21" i="10"/>
  <c r="T21" i="10"/>
  <c r="S21" i="10"/>
  <c r="R21" i="10"/>
  <c r="Q21" i="10"/>
  <c r="P21" i="10"/>
  <c r="O21" i="10"/>
  <c r="N21" i="10"/>
  <c r="M21" i="10"/>
  <c r="L21" i="10"/>
  <c r="K21" i="10"/>
  <c r="J21" i="10"/>
  <c r="I21" i="10"/>
  <c r="H21" i="10"/>
  <c r="G21" i="10"/>
  <c r="F21" i="10"/>
  <c r="E21" i="10"/>
  <c r="D21" i="10"/>
  <c r="C21" i="10"/>
  <c r="B21" i="10"/>
  <c r="A21" i="10"/>
  <c r="U20" i="10"/>
  <c r="T20" i="10"/>
  <c r="S20" i="10"/>
  <c r="R20" i="10"/>
  <c r="Q20" i="10"/>
  <c r="P20" i="10"/>
  <c r="O20" i="10"/>
  <c r="N20" i="10"/>
  <c r="M20" i="10"/>
  <c r="L20" i="10"/>
  <c r="K20" i="10"/>
  <c r="J20" i="10"/>
  <c r="I20" i="10"/>
  <c r="H20" i="10"/>
  <c r="G20" i="10"/>
  <c r="F20" i="10"/>
  <c r="E20" i="10"/>
  <c r="D20" i="10"/>
  <c r="C20" i="10"/>
  <c r="B20" i="10"/>
  <c r="A20" i="10"/>
  <c r="U19" i="10"/>
  <c r="T19" i="10"/>
  <c r="S19" i="10"/>
  <c r="R19" i="10"/>
  <c r="Q19" i="10"/>
  <c r="P19" i="10"/>
  <c r="O19" i="10"/>
  <c r="N19" i="10"/>
  <c r="M19" i="10"/>
  <c r="L19" i="10"/>
  <c r="K19" i="10"/>
  <c r="J19" i="10"/>
  <c r="I19" i="10"/>
  <c r="H19" i="10"/>
  <c r="G19" i="10"/>
  <c r="F19" i="10"/>
  <c r="E19" i="10"/>
  <c r="D19" i="10"/>
  <c r="C19" i="10"/>
  <c r="B19" i="10"/>
  <c r="A19" i="10"/>
  <c r="U18" i="10"/>
  <c r="T18" i="10"/>
  <c r="S18" i="10"/>
  <c r="R18" i="10"/>
  <c r="Q18" i="10"/>
  <c r="P18" i="10"/>
  <c r="O18" i="10"/>
  <c r="N18" i="10"/>
  <c r="M18" i="10"/>
  <c r="L18" i="10"/>
  <c r="K18" i="10"/>
  <c r="J18" i="10"/>
  <c r="I18" i="10"/>
  <c r="H18" i="10"/>
  <c r="G18" i="10"/>
  <c r="F18" i="10"/>
  <c r="E18" i="10"/>
  <c r="D18" i="10"/>
  <c r="C18" i="10"/>
  <c r="B18" i="10"/>
  <c r="A18" i="10"/>
  <c r="U17" i="10"/>
  <c r="T17" i="10"/>
  <c r="S17" i="10"/>
  <c r="R17" i="10"/>
  <c r="Q17" i="10"/>
  <c r="P17" i="10"/>
  <c r="O17" i="10"/>
  <c r="N17" i="10"/>
  <c r="M17" i="10"/>
  <c r="L17" i="10"/>
  <c r="K17" i="10"/>
  <c r="J17" i="10"/>
  <c r="I17" i="10"/>
  <c r="H17" i="10"/>
  <c r="G17" i="10"/>
  <c r="F17" i="10"/>
  <c r="E17" i="10"/>
  <c r="D17" i="10"/>
  <c r="C17" i="10"/>
  <c r="B17" i="10"/>
  <c r="A17" i="10"/>
  <c r="U16" i="10"/>
  <c r="T16" i="10"/>
  <c r="S16" i="10"/>
  <c r="R16" i="10"/>
  <c r="Q16" i="10"/>
  <c r="P16" i="10"/>
  <c r="O16" i="10"/>
  <c r="N16" i="10"/>
  <c r="M16" i="10"/>
  <c r="L16" i="10"/>
  <c r="K16" i="10"/>
  <c r="J16" i="10"/>
  <c r="I16" i="10"/>
  <c r="H16" i="10"/>
  <c r="G16" i="10"/>
  <c r="F16" i="10"/>
  <c r="E16" i="10"/>
  <c r="D16" i="10"/>
  <c r="C16" i="10"/>
  <c r="B16" i="10"/>
  <c r="A16" i="10"/>
  <c r="U15" i="10"/>
  <c r="T15" i="10"/>
  <c r="S15" i="10"/>
  <c r="R15" i="10"/>
  <c r="Q15" i="10"/>
  <c r="P15" i="10"/>
  <c r="O15" i="10"/>
  <c r="N15" i="10"/>
  <c r="M15" i="10"/>
  <c r="L15" i="10"/>
  <c r="K15" i="10"/>
  <c r="J15" i="10"/>
  <c r="I15" i="10"/>
  <c r="H15" i="10"/>
  <c r="G15" i="10"/>
  <c r="F15" i="10"/>
  <c r="E15" i="10"/>
  <c r="D15" i="10"/>
  <c r="C15" i="10"/>
  <c r="B15" i="10"/>
  <c r="A15" i="10"/>
  <c r="U14" i="10"/>
  <c r="T14" i="10"/>
  <c r="S14" i="10"/>
  <c r="R14" i="10"/>
  <c r="Q14" i="10"/>
  <c r="P14" i="10"/>
  <c r="O14" i="10"/>
  <c r="N14" i="10"/>
  <c r="M14" i="10"/>
  <c r="L14" i="10"/>
  <c r="K14" i="10"/>
  <c r="J14" i="10"/>
  <c r="I14" i="10"/>
  <c r="H14" i="10"/>
  <c r="G14" i="10"/>
  <c r="F14" i="10"/>
  <c r="E14" i="10"/>
  <c r="D14" i="10"/>
  <c r="C14" i="10"/>
  <c r="B14" i="10"/>
  <c r="A14" i="10"/>
  <c r="U13" i="10"/>
  <c r="T13" i="10"/>
  <c r="S13" i="10"/>
  <c r="R13" i="10"/>
  <c r="Q13" i="10"/>
  <c r="P13" i="10"/>
  <c r="O13" i="10"/>
  <c r="N13" i="10"/>
  <c r="M13" i="10"/>
  <c r="L13" i="10"/>
  <c r="K13" i="10"/>
  <c r="J13" i="10"/>
  <c r="I13" i="10"/>
  <c r="G13" i="10"/>
  <c r="F13" i="10"/>
  <c r="E13" i="10"/>
  <c r="D13" i="10"/>
  <c r="C13" i="10"/>
  <c r="B13" i="10"/>
  <c r="A13" i="10"/>
  <c r="U12" i="10"/>
  <c r="T12" i="10"/>
  <c r="S12" i="10"/>
  <c r="R12" i="10"/>
  <c r="Q12" i="10"/>
  <c r="P12" i="10"/>
  <c r="O12" i="10"/>
  <c r="N12" i="10"/>
  <c r="M12" i="10"/>
  <c r="L12" i="10"/>
  <c r="K12" i="10"/>
  <c r="J12" i="10"/>
  <c r="I12" i="10"/>
  <c r="H12" i="10"/>
  <c r="G12" i="10"/>
  <c r="F12" i="10"/>
  <c r="E12" i="10"/>
  <c r="D12" i="10"/>
  <c r="C12" i="10"/>
  <c r="B12" i="10"/>
  <c r="A12" i="10"/>
  <c r="U11" i="10"/>
  <c r="T11" i="10"/>
  <c r="S11" i="10"/>
  <c r="R11" i="10"/>
  <c r="Q11" i="10"/>
  <c r="P11" i="10"/>
  <c r="O11" i="10"/>
  <c r="N11" i="10"/>
  <c r="L11" i="10"/>
  <c r="K11" i="10"/>
  <c r="J11" i="10"/>
  <c r="I11" i="10"/>
  <c r="G11" i="10"/>
  <c r="F11" i="10"/>
  <c r="E11" i="10"/>
  <c r="D11" i="10"/>
  <c r="C11" i="10"/>
  <c r="B11" i="10"/>
  <c r="A11" i="10"/>
  <c r="U10" i="10"/>
  <c r="T10" i="10"/>
  <c r="S10" i="10"/>
  <c r="R10" i="10"/>
  <c r="Q10" i="10"/>
  <c r="P10" i="10"/>
  <c r="O10" i="10"/>
  <c r="N10" i="10"/>
  <c r="M10" i="10"/>
  <c r="L10" i="10"/>
  <c r="K10" i="10"/>
  <c r="J10" i="10"/>
  <c r="I10" i="10"/>
  <c r="H10" i="10"/>
  <c r="G10" i="10"/>
  <c r="F10" i="10"/>
  <c r="E10" i="10"/>
  <c r="D10" i="10"/>
  <c r="C10" i="10"/>
  <c r="B10" i="10"/>
  <c r="A10" i="10"/>
  <c r="U9" i="10"/>
  <c r="T9" i="10"/>
  <c r="S9" i="10"/>
  <c r="R9" i="10"/>
  <c r="Q9" i="10"/>
  <c r="P9" i="10"/>
  <c r="O9" i="10"/>
  <c r="N9" i="10"/>
  <c r="M9" i="10"/>
  <c r="L9" i="10"/>
  <c r="K9" i="10"/>
  <c r="J9" i="10"/>
  <c r="I9" i="10"/>
  <c r="H9" i="10"/>
  <c r="G9" i="10"/>
  <c r="F9" i="10"/>
  <c r="E9" i="10"/>
  <c r="D9" i="10"/>
  <c r="C9" i="10"/>
  <c r="B9" i="10"/>
  <c r="A9" i="10"/>
  <c r="U8" i="10"/>
  <c r="T8" i="10"/>
  <c r="S8" i="10"/>
  <c r="R8" i="10"/>
  <c r="Q8" i="10"/>
  <c r="P8" i="10"/>
  <c r="O8" i="10"/>
  <c r="N8" i="10"/>
  <c r="M8" i="10"/>
  <c r="L8" i="10"/>
  <c r="K8" i="10"/>
  <c r="J8" i="10"/>
  <c r="I8" i="10"/>
  <c r="H8" i="10"/>
  <c r="G8" i="10"/>
  <c r="F8" i="10"/>
  <c r="E8" i="10"/>
  <c r="D8" i="10"/>
  <c r="C8" i="10"/>
  <c r="B8" i="10"/>
  <c r="A8" i="10"/>
  <c r="U7" i="10"/>
  <c r="T7" i="10"/>
  <c r="S7" i="10"/>
  <c r="R7" i="10"/>
  <c r="Q7" i="10"/>
  <c r="P7" i="10"/>
  <c r="O7" i="10"/>
  <c r="N7" i="10"/>
  <c r="M7" i="10"/>
  <c r="L7" i="10"/>
  <c r="K7" i="10"/>
  <c r="J7" i="10"/>
  <c r="I7" i="10"/>
  <c r="H7" i="10"/>
  <c r="G7" i="10"/>
  <c r="F7" i="10"/>
  <c r="E7" i="10"/>
  <c r="D7" i="10"/>
  <c r="C7" i="10"/>
  <c r="B7" i="10"/>
  <c r="A7" i="10"/>
  <c r="U6" i="10"/>
  <c r="T6" i="10"/>
  <c r="S6" i="10"/>
  <c r="R6" i="10"/>
  <c r="Q6" i="10"/>
  <c r="P6" i="10"/>
  <c r="O6" i="10"/>
  <c r="N6" i="10"/>
  <c r="M6" i="10"/>
  <c r="L6" i="10"/>
  <c r="K6" i="10"/>
  <c r="J6" i="10"/>
  <c r="I6" i="10"/>
  <c r="H6" i="10"/>
  <c r="G6" i="10"/>
  <c r="F6" i="10"/>
  <c r="E6" i="10"/>
  <c r="D6" i="10"/>
  <c r="C6" i="10"/>
  <c r="B6" i="10"/>
  <c r="A6" i="10"/>
  <c r="U5" i="10"/>
  <c r="T5" i="10"/>
  <c r="S5" i="10"/>
  <c r="R5" i="10"/>
  <c r="Q5" i="10"/>
  <c r="P5" i="10"/>
  <c r="O5" i="10"/>
  <c r="N5" i="10"/>
  <c r="M5" i="10"/>
  <c r="L5" i="10"/>
  <c r="K5" i="10"/>
  <c r="J5" i="10"/>
  <c r="I5" i="10"/>
  <c r="H5" i="10"/>
  <c r="G5" i="10"/>
  <c r="F5" i="10"/>
  <c r="E5" i="10"/>
  <c r="D5" i="10"/>
  <c r="C5" i="10"/>
  <c r="B5" i="10"/>
  <c r="A5" i="10"/>
  <c r="U4" i="10"/>
  <c r="T4" i="10"/>
  <c r="S4" i="10"/>
  <c r="R4" i="10"/>
  <c r="Q4" i="10"/>
  <c r="P4" i="10"/>
  <c r="O4" i="10"/>
  <c r="N4" i="10"/>
  <c r="M4" i="10"/>
  <c r="L4" i="10"/>
  <c r="K4" i="10"/>
  <c r="J4" i="10"/>
  <c r="I4" i="10"/>
  <c r="H4" i="10"/>
  <c r="G4" i="10"/>
  <c r="F4" i="10"/>
  <c r="E4" i="10"/>
  <c r="D4" i="10"/>
  <c r="C4" i="10"/>
  <c r="B4" i="10"/>
  <c r="A4" i="10"/>
  <c r="U3" i="10"/>
  <c r="T3" i="10"/>
  <c r="S3" i="10"/>
  <c r="R3" i="10"/>
  <c r="Q3" i="10"/>
  <c r="P3" i="10"/>
  <c r="O3" i="10"/>
  <c r="N3" i="10"/>
  <c r="M3" i="10"/>
  <c r="L3" i="10"/>
  <c r="K3" i="10"/>
  <c r="J3" i="10"/>
  <c r="I3" i="10"/>
  <c r="H3" i="10"/>
  <c r="G3" i="10"/>
  <c r="F3" i="10"/>
  <c r="E3" i="10"/>
  <c r="D3" i="10"/>
  <c r="C3" i="10"/>
  <c r="B3" i="10"/>
  <c r="A3" i="10"/>
  <c r="U2" i="10"/>
  <c r="T2" i="10"/>
  <c r="S2" i="10"/>
  <c r="R2" i="10"/>
  <c r="Q2" i="10"/>
  <c r="P2" i="10"/>
  <c r="O2" i="10"/>
  <c r="N2" i="10"/>
  <c r="M2" i="10"/>
  <c r="L2" i="10"/>
  <c r="K2" i="10"/>
  <c r="J2" i="10"/>
  <c r="I2" i="10"/>
  <c r="H2" i="10"/>
  <c r="G2" i="10"/>
  <c r="F2" i="10"/>
  <c r="E2" i="10"/>
  <c r="D2" i="10"/>
  <c r="C2" i="10"/>
  <c r="B2" i="10"/>
  <c r="A2" i="10"/>
  <c r="G261" i="9"/>
  <c r="F261" i="9"/>
  <c r="E261" i="9"/>
  <c r="D261" i="9"/>
  <c r="C261" i="9"/>
  <c r="B261" i="9"/>
  <c r="A261" i="9"/>
  <c r="U260" i="9"/>
  <c r="T260" i="9"/>
  <c r="S260" i="9"/>
  <c r="R260" i="9"/>
  <c r="Q260" i="9"/>
  <c r="P260" i="9"/>
  <c r="O260" i="9"/>
  <c r="N260" i="9"/>
  <c r="M260" i="9"/>
  <c r="L260" i="9"/>
  <c r="K260" i="9"/>
  <c r="J260" i="9"/>
  <c r="I260" i="9"/>
  <c r="H260" i="9"/>
  <c r="G260" i="9"/>
  <c r="F260" i="9"/>
  <c r="E260" i="9"/>
  <c r="D260" i="9"/>
  <c r="C260" i="9"/>
  <c r="B260" i="9"/>
  <c r="A260" i="9"/>
  <c r="U259" i="9"/>
  <c r="T259" i="9"/>
  <c r="S259" i="9"/>
  <c r="R259" i="9"/>
  <c r="Q259" i="9"/>
  <c r="P259" i="9"/>
  <c r="O259" i="9"/>
  <c r="N259" i="9"/>
  <c r="M259" i="9"/>
  <c r="L259" i="9"/>
  <c r="K259" i="9"/>
  <c r="J259" i="9"/>
  <c r="I259" i="9"/>
  <c r="G259" i="9"/>
  <c r="F259" i="9"/>
  <c r="E259" i="9"/>
  <c r="D259" i="9"/>
  <c r="C259" i="9"/>
  <c r="B259" i="9"/>
  <c r="A259" i="9"/>
  <c r="U258" i="9"/>
  <c r="T258" i="9"/>
  <c r="S258" i="9"/>
  <c r="R258" i="9"/>
  <c r="Q258" i="9"/>
  <c r="P258" i="9"/>
  <c r="O258" i="9"/>
  <c r="N258" i="9"/>
  <c r="M258" i="9"/>
  <c r="L258" i="9"/>
  <c r="K258" i="9"/>
  <c r="J258" i="9"/>
  <c r="I258" i="9"/>
  <c r="G258" i="9"/>
  <c r="F258" i="9"/>
  <c r="E258" i="9"/>
  <c r="D258" i="9"/>
  <c r="C258" i="9"/>
  <c r="B258" i="9"/>
  <c r="A258" i="9"/>
  <c r="U257" i="9"/>
  <c r="T257" i="9"/>
  <c r="S257" i="9"/>
  <c r="R257" i="9"/>
  <c r="Q257" i="9"/>
  <c r="P257" i="9"/>
  <c r="O257" i="9"/>
  <c r="N257" i="9"/>
  <c r="M257" i="9"/>
  <c r="L257" i="9"/>
  <c r="K257" i="9"/>
  <c r="J257" i="9"/>
  <c r="I257" i="9"/>
  <c r="H257" i="9"/>
  <c r="G257" i="9"/>
  <c r="F257" i="9"/>
  <c r="E257" i="9"/>
  <c r="D257" i="9"/>
  <c r="C257" i="9"/>
  <c r="B257" i="9"/>
  <c r="A257" i="9"/>
  <c r="U256" i="9"/>
  <c r="T256" i="9"/>
  <c r="S256" i="9"/>
  <c r="R256" i="9"/>
  <c r="Q256" i="9"/>
  <c r="P256" i="9"/>
  <c r="O256" i="9"/>
  <c r="N256" i="9"/>
  <c r="M256" i="9"/>
  <c r="L256" i="9"/>
  <c r="K256" i="9"/>
  <c r="J256" i="9"/>
  <c r="I256" i="9"/>
  <c r="H256" i="9"/>
  <c r="G256" i="9"/>
  <c r="F256" i="9"/>
  <c r="E256" i="9"/>
  <c r="D256" i="9"/>
  <c r="C256" i="9"/>
  <c r="B256" i="9"/>
  <c r="A256" i="9"/>
  <c r="U255" i="9"/>
  <c r="T255" i="9"/>
  <c r="S255" i="9"/>
  <c r="R255" i="9"/>
  <c r="Q255" i="9"/>
  <c r="P255" i="9"/>
  <c r="O255" i="9"/>
  <c r="N255" i="9"/>
  <c r="M255" i="9"/>
  <c r="L255" i="9"/>
  <c r="K255" i="9"/>
  <c r="J255" i="9"/>
  <c r="I255" i="9"/>
  <c r="H255" i="9"/>
  <c r="G255" i="9"/>
  <c r="F255" i="9"/>
  <c r="E255" i="9"/>
  <c r="D255" i="9"/>
  <c r="C255" i="9"/>
  <c r="B255" i="9"/>
  <c r="A255" i="9"/>
  <c r="U254" i="9"/>
  <c r="T254" i="9"/>
  <c r="S254" i="9"/>
  <c r="R254" i="9"/>
  <c r="Q254" i="9"/>
  <c r="P254" i="9"/>
  <c r="O254" i="9"/>
  <c r="N254" i="9"/>
  <c r="M254" i="9"/>
  <c r="L254" i="9"/>
  <c r="K254" i="9"/>
  <c r="J254" i="9"/>
  <c r="I254" i="9"/>
  <c r="H254" i="9"/>
  <c r="G254" i="9"/>
  <c r="F254" i="9"/>
  <c r="E254" i="9"/>
  <c r="D254" i="9"/>
  <c r="C254" i="9"/>
  <c r="B254" i="9"/>
  <c r="A254" i="9"/>
  <c r="U253" i="9"/>
  <c r="T253" i="9"/>
  <c r="S253" i="9"/>
  <c r="R253" i="9"/>
  <c r="Q253" i="9"/>
  <c r="P253" i="9"/>
  <c r="O253" i="9"/>
  <c r="N253" i="9"/>
  <c r="M253" i="9"/>
  <c r="L253" i="9"/>
  <c r="K253" i="9"/>
  <c r="J253" i="9"/>
  <c r="I253" i="9"/>
  <c r="H253" i="9"/>
  <c r="G253" i="9"/>
  <c r="F253" i="9"/>
  <c r="E253" i="9"/>
  <c r="D253" i="9"/>
  <c r="C253" i="9"/>
  <c r="B253" i="9"/>
  <c r="A253" i="9"/>
  <c r="U252" i="9"/>
  <c r="T252" i="9"/>
  <c r="S252" i="9"/>
  <c r="R252" i="9"/>
  <c r="Q252" i="9"/>
  <c r="P252" i="9"/>
  <c r="O252" i="9"/>
  <c r="N252" i="9"/>
  <c r="M252" i="9"/>
  <c r="K252" i="9"/>
  <c r="J252" i="9"/>
  <c r="I252" i="9"/>
  <c r="G252" i="9"/>
  <c r="F252" i="9"/>
  <c r="E252" i="9"/>
  <c r="D252" i="9"/>
  <c r="C252" i="9"/>
  <c r="B252" i="9"/>
  <c r="A252" i="9"/>
  <c r="U251" i="9"/>
  <c r="T251" i="9"/>
  <c r="S251" i="9"/>
  <c r="R251" i="9"/>
  <c r="Q251" i="9"/>
  <c r="P251" i="9"/>
  <c r="O251" i="9"/>
  <c r="N251" i="9"/>
  <c r="M251" i="9"/>
  <c r="L251" i="9"/>
  <c r="K251" i="9"/>
  <c r="J251" i="9"/>
  <c r="I251" i="9"/>
  <c r="H251" i="9"/>
  <c r="G251" i="9"/>
  <c r="F251" i="9"/>
  <c r="E251" i="9"/>
  <c r="D251" i="9"/>
  <c r="C251" i="9"/>
  <c r="B251" i="9"/>
  <c r="A251" i="9"/>
  <c r="U250" i="9"/>
  <c r="T250" i="9"/>
  <c r="S250" i="9"/>
  <c r="R250" i="9"/>
  <c r="Q250" i="9"/>
  <c r="P250" i="9"/>
  <c r="O250" i="9"/>
  <c r="N250" i="9"/>
  <c r="M250" i="9"/>
  <c r="L250" i="9"/>
  <c r="K250" i="9"/>
  <c r="J250" i="9"/>
  <c r="I250" i="9"/>
  <c r="H250" i="9"/>
  <c r="G250" i="9"/>
  <c r="F250" i="9"/>
  <c r="E250" i="9"/>
  <c r="D250" i="9"/>
  <c r="C250" i="9"/>
  <c r="B250" i="9"/>
  <c r="A250" i="9"/>
  <c r="U249" i="9"/>
  <c r="T249" i="9"/>
  <c r="S249" i="9"/>
  <c r="R249" i="9"/>
  <c r="Q249" i="9"/>
  <c r="P249" i="9"/>
  <c r="O249" i="9"/>
  <c r="N249" i="9"/>
  <c r="M249" i="9"/>
  <c r="L249" i="9"/>
  <c r="K249" i="9"/>
  <c r="J249" i="9"/>
  <c r="I249" i="9"/>
  <c r="H249" i="9"/>
  <c r="G249" i="9"/>
  <c r="F249" i="9"/>
  <c r="E249" i="9"/>
  <c r="D249" i="9"/>
  <c r="C249" i="9"/>
  <c r="B249" i="9"/>
  <c r="A249" i="9"/>
  <c r="U248" i="9"/>
  <c r="T248" i="9"/>
  <c r="S248" i="9"/>
  <c r="R248" i="9"/>
  <c r="Q248" i="9"/>
  <c r="P248" i="9"/>
  <c r="O248" i="9"/>
  <c r="N248" i="9"/>
  <c r="L248" i="9"/>
  <c r="K248" i="9"/>
  <c r="J248" i="9"/>
  <c r="I248" i="9"/>
  <c r="G248" i="9"/>
  <c r="F248" i="9"/>
  <c r="E248" i="9"/>
  <c r="D248" i="9"/>
  <c r="C248" i="9"/>
  <c r="B248" i="9"/>
  <c r="A248" i="9"/>
  <c r="U247" i="9"/>
  <c r="T247" i="9"/>
  <c r="S247" i="9"/>
  <c r="R247" i="9"/>
  <c r="Q247" i="9"/>
  <c r="P247" i="9"/>
  <c r="O247" i="9"/>
  <c r="N247" i="9"/>
  <c r="M247" i="9"/>
  <c r="L247" i="9"/>
  <c r="K247" i="9"/>
  <c r="J247" i="9"/>
  <c r="I247" i="9"/>
  <c r="H247" i="9"/>
  <c r="G247" i="9"/>
  <c r="F247" i="9"/>
  <c r="E247" i="9"/>
  <c r="D247" i="9"/>
  <c r="C247" i="9"/>
  <c r="B247" i="9"/>
  <c r="A247" i="9"/>
  <c r="U246" i="9"/>
  <c r="T246" i="9"/>
  <c r="S246" i="9"/>
  <c r="R246" i="9"/>
  <c r="Q246" i="9"/>
  <c r="P246" i="9"/>
  <c r="O246" i="9"/>
  <c r="N246" i="9"/>
  <c r="M246" i="9"/>
  <c r="K246" i="9"/>
  <c r="J246" i="9"/>
  <c r="I246" i="9"/>
  <c r="G246" i="9"/>
  <c r="F246" i="9"/>
  <c r="E246" i="9"/>
  <c r="D246" i="9"/>
  <c r="C246" i="9"/>
  <c r="B246" i="9"/>
  <c r="A246" i="9"/>
  <c r="U245" i="9"/>
  <c r="T245" i="9"/>
  <c r="S245" i="9"/>
  <c r="R245" i="9"/>
  <c r="Q245" i="9"/>
  <c r="P245" i="9"/>
  <c r="O245" i="9"/>
  <c r="N245" i="9"/>
  <c r="M245" i="9"/>
  <c r="L245" i="9"/>
  <c r="K245" i="9"/>
  <c r="J245" i="9"/>
  <c r="I245" i="9"/>
  <c r="H245" i="9"/>
  <c r="G245" i="9"/>
  <c r="F245" i="9"/>
  <c r="E245" i="9"/>
  <c r="D245" i="9"/>
  <c r="C245" i="9"/>
  <c r="B245" i="9"/>
  <c r="A245" i="9"/>
  <c r="U244" i="9"/>
  <c r="T244" i="9"/>
  <c r="S244" i="9"/>
  <c r="R244" i="9"/>
  <c r="Q244" i="9"/>
  <c r="P244" i="9"/>
  <c r="O244" i="9"/>
  <c r="N244" i="9"/>
  <c r="M244" i="9"/>
  <c r="L244" i="9"/>
  <c r="K244" i="9"/>
  <c r="J244" i="9"/>
  <c r="I244" i="9"/>
  <c r="H244" i="9"/>
  <c r="G244" i="9"/>
  <c r="F244" i="9"/>
  <c r="E244" i="9"/>
  <c r="D244" i="9"/>
  <c r="C244" i="9"/>
  <c r="B244" i="9"/>
  <c r="A244" i="9"/>
  <c r="U243" i="9"/>
  <c r="T243" i="9"/>
  <c r="S243" i="9"/>
  <c r="R243" i="9"/>
  <c r="Q243" i="9"/>
  <c r="P243" i="9"/>
  <c r="O243" i="9"/>
  <c r="N243" i="9"/>
  <c r="L243" i="9"/>
  <c r="K243" i="9"/>
  <c r="J243" i="9"/>
  <c r="I243" i="9"/>
  <c r="G243" i="9"/>
  <c r="F243" i="9"/>
  <c r="E243" i="9"/>
  <c r="D243" i="9"/>
  <c r="C243" i="9"/>
  <c r="B243" i="9"/>
  <c r="A243" i="9"/>
  <c r="U242" i="9"/>
  <c r="T242" i="9"/>
  <c r="S242" i="9"/>
  <c r="R242" i="9"/>
  <c r="Q242" i="9"/>
  <c r="P242" i="9"/>
  <c r="O242" i="9"/>
  <c r="N242" i="9"/>
  <c r="M242" i="9"/>
  <c r="L242" i="9"/>
  <c r="K242" i="9"/>
  <c r="J242" i="9"/>
  <c r="I242" i="9"/>
  <c r="H242" i="9"/>
  <c r="G242" i="9"/>
  <c r="F242" i="9"/>
  <c r="E242" i="9"/>
  <c r="D242" i="9"/>
  <c r="C242" i="9"/>
  <c r="B242" i="9"/>
  <c r="A242" i="9"/>
  <c r="U241" i="9"/>
  <c r="T241" i="9"/>
  <c r="S241" i="9"/>
  <c r="R241" i="9"/>
  <c r="Q241" i="9"/>
  <c r="P241" i="9"/>
  <c r="O241" i="9"/>
  <c r="N241" i="9"/>
  <c r="M241" i="9"/>
  <c r="L241" i="9"/>
  <c r="K241" i="9"/>
  <c r="J241" i="9"/>
  <c r="I241" i="9"/>
  <c r="H241" i="9"/>
  <c r="G241" i="9"/>
  <c r="F241" i="9"/>
  <c r="E241" i="9"/>
  <c r="D241" i="9"/>
  <c r="C241" i="9"/>
  <c r="B241" i="9"/>
  <c r="A241" i="9"/>
  <c r="U240" i="9"/>
  <c r="T240" i="9"/>
  <c r="S240" i="9"/>
  <c r="R240" i="9"/>
  <c r="Q240" i="9"/>
  <c r="P240" i="9"/>
  <c r="O240" i="9"/>
  <c r="N240" i="9"/>
  <c r="M240" i="9"/>
  <c r="L240" i="9"/>
  <c r="K240" i="9"/>
  <c r="J240" i="9"/>
  <c r="I240" i="9"/>
  <c r="H240" i="9"/>
  <c r="G240" i="9"/>
  <c r="F240" i="9"/>
  <c r="E240" i="9"/>
  <c r="D240" i="9"/>
  <c r="C240" i="9"/>
  <c r="B240" i="9"/>
  <c r="A240" i="9"/>
  <c r="U239" i="9"/>
  <c r="T239" i="9"/>
  <c r="S239" i="9"/>
  <c r="R239" i="9"/>
  <c r="Q239" i="9"/>
  <c r="P239" i="9"/>
  <c r="O239" i="9"/>
  <c r="N239" i="9"/>
  <c r="M239" i="9"/>
  <c r="L239" i="9"/>
  <c r="K239" i="9"/>
  <c r="J239" i="9"/>
  <c r="I239" i="9"/>
  <c r="H239" i="9"/>
  <c r="G239" i="9"/>
  <c r="F239" i="9"/>
  <c r="E239" i="9"/>
  <c r="D239" i="9"/>
  <c r="C239" i="9"/>
  <c r="B239" i="9"/>
  <c r="A239" i="9"/>
  <c r="U238" i="9"/>
  <c r="T238" i="9"/>
  <c r="S238" i="9"/>
  <c r="R238" i="9"/>
  <c r="Q238" i="9"/>
  <c r="P238" i="9"/>
  <c r="O238" i="9"/>
  <c r="N238" i="9"/>
  <c r="M238" i="9"/>
  <c r="L238" i="9"/>
  <c r="K238" i="9"/>
  <c r="J238" i="9"/>
  <c r="I238" i="9"/>
  <c r="G238" i="9"/>
  <c r="F238" i="9"/>
  <c r="E238" i="9"/>
  <c r="D238" i="9"/>
  <c r="C238" i="9"/>
  <c r="B238" i="9"/>
  <c r="A238" i="9"/>
  <c r="U237" i="9"/>
  <c r="T237" i="9"/>
  <c r="S237" i="9"/>
  <c r="R237" i="9"/>
  <c r="Q237" i="9"/>
  <c r="P237" i="9"/>
  <c r="O237" i="9"/>
  <c r="N237" i="9"/>
  <c r="M237" i="9"/>
  <c r="L237" i="9"/>
  <c r="K237" i="9"/>
  <c r="J237" i="9"/>
  <c r="I237" i="9"/>
  <c r="H237" i="9"/>
  <c r="G237" i="9"/>
  <c r="F237" i="9"/>
  <c r="E237" i="9"/>
  <c r="D237" i="9"/>
  <c r="C237" i="9"/>
  <c r="B237" i="9"/>
  <c r="A237" i="9"/>
  <c r="U236" i="9"/>
  <c r="T236" i="9"/>
  <c r="S236" i="9"/>
  <c r="R236" i="9"/>
  <c r="Q236" i="9"/>
  <c r="P236" i="9"/>
  <c r="O236" i="9"/>
  <c r="N236" i="9"/>
  <c r="M236" i="9"/>
  <c r="L236" i="9"/>
  <c r="K236" i="9"/>
  <c r="J236" i="9"/>
  <c r="I236" i="9"/>
  <c r="H236" i="9"/>
  <c r="G236" i="9"/>
  <c r="F236" i="9"/>
  <c r="E236" i="9"/>
  <c r="D236" i="9"/>
  <c r="C236" i="9"/>
  <c r="B236" i="9"/>
  <c r="A236" i="9"/>
  <c r="U235" i="9"/>
  <c r="T235" i="9"/>
  <c r="S235" i="9"/>
  <c r="R235" i="9"/>
  <c r="Q235" i="9"/>
  <c r="P235" i="9"/>
  <c r="O235" i="9"/>
  <c r="N235" i="9"/>
  <c r="M235" i="9"/>
  <c r="L235" i="9"/>
  <c r="K235" i="9"/>
  <c r="J235" i="9"/>
  <c r="I235" i="9"/>
  <c r="H235" i="9"/>
  <c r="G235" i="9"/>
  <c r="F235" i="9"/>
  <c r="E235" i="9"/>
  <c r="D235" i="9"/>
  <c r="C235" i="9"/>
  <c r="B235" i="9"/>
  <c r="A235" i="9"/>
  <c r="U234" i="9"/>
  <c r="T234" i="9"/>
  <c r="S234" i="9"/>
  <c r="R234" i="9"/>
  <c r="Q234" i="9"/>
  <c r="P234" i="9"/>
  <c r="O234" i="9"/>
  <c r="N234" i="9"/>
  <c r="M234" i="9"/>
  <c r="L234" i="9"/>
  <c r="K234" i="9"/>
  <c r="J234" i="9"/>
  <c r="I234" i="9"/>
  <c r="H234" i="9"/>
  <c r="G234" i="9"/>
  <c r="F234" i="9"/>
  <c r="E234" i="9"/>
  <c r="D234" i="9"/>
  <c r="C234" i="9"/>
  <c r="B234" i="9"/>
  <c r="A234" i="9"/>
  <c r="U233" i="9"/>
  <c r="T233" i="9"/>
  <c r="S233" i="9"/>
  <c r="R233" i="9"/>
  <c r="Q233" i="9"/>
  <c r="P233" i="9"/>
  <c r="O233" i="9"/>
  <c r="N233" i="9"/>
  <c r="L233" i="9"/>
  <c r="K233" i="9"/>
  <c r="J233" i="9"/>
  <c r="I233" i="9"/>
  <c r="G233" i="9"/>
  <c r="F233" i="9"/>
  <c r="E233" i="9"/>
  <c r="D233" i="9"/>
  <c r="C233" i="9"/>
  <c r="B233" i="9"/>
  <c r="A233" i="9"/>
  <c r="U232" i="9"/>
  <c r="T232" i="9"/>
  <c r="S232" i="9"/>
  <c r="R232" i="9"/>
  <c r="Q232" i="9"/>
  <c r="P232" i="9"/>
  <c r="O232" i="9"/>
  <c r="N232" i="9"/>
  <c r="M232" i="9"/>
  <c r="L232" i="9"/>
  <c r="K232" i="9"/>
  <c r="J232" i="9"/>
  <c r="I232" i="9"/>
  <c r="H232" i="9"/>
  <c r="G232" i="9"/>
  <c r="F232" i="9"/>
  <c r="E232" i="9"/>
  <c r="D232" i="9"/>
  <c r="C232" i="9"/>
  <c r="B232" i="9"/>
  <c r="A232" i="9"/>
  <c r="U231" i="9"/>
  <c r="T231" i="9"/>
  <c r="S231" i="9"/>
  <c r="R231" i="9"/>
  <c r="Q231" i="9"/>
  <c r="P231" i="9"/>
  <c r="O231" i="9"/>
  <c r="N231" i="9"/>
  <c r="M231" i="9"/>
  <c r="L231" i="9"/>
  <c r="K231" i="9"/>
  <c r="J231" i="9"/>
  <c r="I231" i="9"/>
  <c r="H231" i="9"/>
  <c r="G231" i="9"/>
  <c r="F231" i="9"/>
  <c r="E231" i="9"/>
  <c r="D231" i="9"/>
  <c r="C231" i="9"/>
  <c r="B231" i="9"/>
  <c r="A231" i="9"/>
  <c r="U230" i="9"/>
  <c r="T230" i="9"/>
  <c r="S230" i="9"/>
  <c r="R230" i="9"/>
  <c r="Q230" i="9"/>
  <c r="P230" i="9"/>
  <c r="O230" i="9"/>
  <c r="N230" i="9"/>
  <c r="M230" i="9"/>
  <c r="L230" i="9"/>
  <c r="K230" i="9"/>
  <c r="J230" i="9"/>
  <c r="I230" i="9"/>
  <c r="H230" i="9"/>
  <c r="G230" i="9"/>
  <c r="F230" i="9"/>
  <c r="E230" i="9"/>
  <c r="D230" i="9"/>
  <c r="C230" i="9"/>
  <c r="B230" i="9"/>
  <c r="A230" i="9"/>
  <c r="U229" i="9"/>
  <c r="T229" i="9"/>
  <c r="S229" i="9"/>
  <c r="R229" i="9"/>
  <c r="Q229" i="9"/>
  <c r="P229" i="9"/>
  <c r="O229" i="9"/>
  <c r="N229" i="9"/>
  <c r="M229" i="9"/>
  <c r="L229" i="9"/>
  <c r="K229" i="9"/>
  <c r="J229" i="9"/>
  <c r="I229" i="9"/>
  <c r="H229" i="9"/>
  <c r="G229" i="9"/>
  <c r="F229" i="9"/>
  <c r="E229" i="9"/>
  <c r="D229" i="9"/>
  <c r="C229" i="9"/>
  <c r="B229" i="9"/>
  <c r="A229" i="9"/>
  <c r="U228" i="9"/>
  <c r="T228" i="9"/>
  <c r="S228" i="9"/>
  <c r="R228" i="9"/>
  <c r="Q228" i="9"/>
  <c r="P228" i="9"/>
  <c r="O228" i="9"/>
  <c r="N228" i="9"/>
  <c r="M228" i="9"/>
  <c r="L228" i="9"/>
  <c r="K228" i="9"/>
  <c r="J228" i="9"/>
  <c r="I228" i="9"/>
  <c r="H228" i="9"/>
  <c r="G228" i="9"/>
  <c r="F228" i="9"/>
  <c r="E228" i="9"/>
  <c r="D228" i="9"/>
  <c r="C228" i="9"/>
  <c r="B228" i="9"/>
  <c r="A228" i="9"/>
  <c r="U227" i="9"/>
  <c r="T227" i="9"/>
  <c r="S227" i="9"/>
  <c r="R227" i="9"/>
  <c r="Q227" i="9"/>
  <c r="P227" i="9"/>
  <c r="O227" i="9"/>
  <c r="N227" i="9"/>
  <c r="M227" i="9"/>
  <c r="L227" i="9"/>
  <c r="K227" i="9"/>
  <c r="J227" i="9"/>
  <c r="I227" i="9"/>
  <c r="H227" i="9"/>
  <c r="G227" i="9"/>
  <c r="F227" i="9"/>
  <c r="E227" i="9"/>
  <c r="D227" i="9"/>
  <c r="C227" i="9"/>
  <c r="B227" i="9"/>
  <c r="A227" i="9"/>
  <c r="U226" i="9"/>
  <c r="T226" i="9"/>
  <c r="S226" i="9"/>
  <c r="R226" i="9"/>
  <c r="Q226" i="9"/>
  <c r="P226" i="9"/>
  <c r="O226" i="9"/>
  <c r="N226" i="9"/>
  <c r="M226" i="9"/>
  <c r="L226" i="9"/>
  <c r="K226" i="9"/>
  <c r="J226" i="9"/>
  <c r="I226" i="9"/>
  <c r="H226" i="9"/>
  <c r="G226" i="9"/>
  <c r="F226" i="9"/>
  <c r="E226" i="9"/>
  <c r="D226" i="9"/>
  <c r="C226" i="9"/>
  <c r="B226" i="9"/>
  <c r="A226" i="9"/>
  <c r="U225" i="9"/>
  <c r="T225" i="9"/>
  <c r="S225" i="9"/>
  <c r="R225" i="9"/>
  <c r="Q225" i="9"/>
  <c r="P225" i="9"/>
  <c r="O225" i="9"/>
  <c r="N225" i="9"/>
  <c r="M225" i="9"/>
  <c r="L225" i="9"/>
  <c r="K225" i="9"/>
  <c r="J225" i="9"/>
  <c r="I225" i="9"/>
  <c r="H225" i="9"/>
  <c r="G225" i="9"/>
  <c r="F225" i="9"/>
  <c r="E225" i="9"/>
  <c r="D225" i="9"/>
  <c r="C225" i="9"/>
  <c r="B225" i="9"/>
  <c r="A225" i="9"/>
  <c r="U224" i="9"/>
  <c r="T224" i="9"/>
  <c r="S224" i="9"/>
  <c r="R224" i="9"/>
  <c r="Q224" i="9"/>
  <c r="P224" i="9"/>
  <c r="O224" i="9"/>
  <c r="N224" i="9"/>
  <c r="M224" i="9"/>
  <c r="K224" i="9"/>
  <c r="J224" i="9"/>
  <c r="I224" i="9"/>
  <c r="G224" i="9"/>
  <c r="F224" i="9"/>
  <c r="E224" i="9"/>
  <c r="D224" i="9"/>
  <c r="C224" i="9"/>
  <c r="B224" i="9"/>
  <c r="A224" i="9"/>
  <c r="U223" i="9"/>
  <c r="T223" i="9"/>
  <c r="S223" i="9"/>
  <c r="R223" i="9"/>
  <c r="Q223" i="9"/>
  <c r="P223" i="9"/>
  <c r="O223" i="9"/>
  <c r="N223" i="9"/>
  <c r="M223" i="9"/>
  <c r="L223" i="9"/>
  <c r="K223" i="9"/>
  <c r="J223" i="9"/>
  <c r="I223" i="9"/>
  <c r="H223" i="9"/>
  <c r="G223" i="9"/>
  <c r="F223" i="9"/>
  <c r="E223" i="9"/>
  <c r="D223" i="9"/>
  <c r="C223" i="9"/>
  <c r="B223" i="9"/>
  <c r="A223" i="9"/>
  <c r="U222" i="9"/>
  <c r="T222" i="9"/>
  <c r="S222" i="9"/>
  <c r="R222" i="9"/>
  <c r="Q222" i="9"/>
  <c r="P222" i="9"/>
  <c r="O222" i="9"/>
  <c r="N222" i="9"/>
  <c r="M222" i="9"/>
  <c r="L222" i="9"/>
  <c r="K222" i="9"/>
  <c r="J222" i="9"/>
  <c r="I222" i="9"/>
  <c r="H222" i="9"/>
  <c r="G222" i="9"/>
  <c r="F222" i="9"/>
  <c r="E222" i="9"/>
  <c r="D222" i="9"/>
  <c r="C222" i="9"/>
  <c r="B222" i="9"/>
  <c r="A222" i="9"/>
  <c r="U221" i="9"/>
  <c r="T221" i="9"/>
  <c r="S221" i="9"/>
  <c r="R221" i="9"/>
  <c r="Q221" i="9"/>
  <c r="P221" i="9"/>
  <c r="O221" i="9"/>
  <c r="N221" i="9"/>
  <c r="M221" i="9"/>
  <c r="L221" i="9"/>
  <c r="K221" i="9"/>
  <c r="J221" i="9"/>
  <c r="I221" i="9"/>
  <c r="H221" i="9"/>
  <c r="G221" i="9"/>
  <c r="F221" i="9"/>
  <c r="E221" i="9"/>
  <c r="D221" i="9"/>
  <c r="C221" i="9"/>
  <c r="B221" i="9"/>
  <c r="A221" i="9"/>
  <c r="U220" i="9"/>
  <c r="T220" i="9"/>
  <c r="S220" i="9"/>
  <c r="R220" i="9"/>
  <c r="Q220" i="9"/>
  <c r="P220" i="9"/>
  <c r="O220" i="9"/>
  <c r="N220" i="9"/>
  <c r="M220" i="9"/>
  <c r="L220" i="9"/>
  <c r="K220" i="9"/>
  <c r="J220" i="9"/>
  <c r="I220" i="9"/>
  <c r="G220" i="9"/>
  <c r="F220" i="9"/>
  <c r="E220" i="9"/>
  <c r="D220" i="9"/>
  <c r="C220" i="9"/>
  <c r="B220" i="9"/>
  <c r="A220" i="9"/>
  <c r="U219" i="9"/>
  <c r="T219" i="9"/>
  <c r="S219" i="9"/>
  <c r="R219" i="9"/>
  <c r="Q219" i="9"/>
  <c r="P219" i="9"/>
  <c r="O219" i="9"/>
  <c r="N219" i="9"/>
  <c r="M219" i="9"/>
  <c r="L219" i="9"/>
  <c r="K219" i="9"/>
  <c r="J219" i="9"/>
  <c r="I219" i="9"/>
  <c r="H219" i="9"/>
  <c r="G219" i="9"/>
  <c r="F219" i="9"/>
  <c r="E219" i="9"/>
  <c r="D219" i="9"/>
  <c r="C219" i="9"/>
  <c r="B219" i="9"/>
  <c r="A219" i="9"/>
  <c r="U218" i="9"/>
  <c r="T218" i="9"/>
  <c r="S218" i="9"/>
  <c r="R218" i="9"/>
  <c r="Q218" i="9"/>
  <c r="P218" i="9"/>
  <c r="O218" i="9"/>
  <c r="N218" i="9"/>
  <c r="M218" i="9"/>
  <c r="L218" i="9"/>
  <c r="K218" i="9"/>
  <c r="J218" i="9"/>
  <c r="I218" i="9"/>
  <c r="H218" i="9"/>
  <c r="G218" i="9"/>
  <c r="F218" i="9"/>
  <c r="E218" i="9"/>
  <c r="D218" i="9"/>
  <c r="C218" i="9"/>
  <c r="B218" i="9"/>
  <c r="A218" i="9"/>
  <c r="U217" i="9"/>
  <c r="T217" i="9"/>
  <c r="S217" i="9"/>
  <c r="R217" i="9"/>
  <c r="Q217" i="9"/>
  <c r="P217" i="9"/>
  <c r="O217" i="9"/>
  <c r="N217" i="9"/>
  <c r="M217" i="9"/>
  <c r="L217" i="9"/>
  <c r="K217" i="9"/>
  <c r="J217" i="9"/>
  <c r="I217" i="9"/>
  <c r="H217" i="9"/>
  <c r="G217" i="9"/>
  <c r="F217" i="9"/>
  <c r="E217" i="9"/>
  <c r="D217" i="9"/>
  <c r="C217" i="9"/>
  <c r="B217" i="9"/>
  <c r="A217" i="9"/>
  <c r="U216" i="9"/>
  <c r="T216" i="9"/>
  <c r="S216" i="9"/>
  <c r="R216" i="9"/>
  <c r="Q216" i="9"/>
  <c r="P216" i="9"/>
  <c r="O216" i="9"/>
  <c r="N216" i="9"/>
  <c r="M216" i="9"/>
  <c r="L216" i="9"/>
  <c r="K216" i="9"/>
  <c r="J216" i="9"/>
  <c r="I216" i="9"/>
  <c r="H216" i="9"/>
  <c r="G216" i="9"/>
  <c r="F216" i="9"/>
  <c r="E216" i="9"/>
  <c r="D216" i="9"/>
  <c r="C216" i="9"/>
  <c r="B216" i="9"/>
  <c r="A216" i="9"/>
  <c r="U215" i="9"/>
  <c r="T215" i="9"/>
  <c r="S215" i="9"/>
  <c r="R215" i="9"/>
  <c r="Q215" i="9"/>
  <c r="P215" i="9"/>
  <c r="O215" i="9"/>
  <c r="N215" i="9"/>
  <c r="M215" i="9"/>
  <c r="L215" i="9"/>
  <c r="K215" i="9"/>
  <c r="J215" i="9"/>
  <c r="I215" i="9"/>
  <c r="H215" i="9"/>
  <c r="G215" i="9"/>
  <c r="F215" i="9"/>
  <c r="E215" i="9"/>
  <c r="D215" i="9"/>
  <c r="C215" i="9"/>
  <c r="B215" i="9"/>
  <c r="A215" i="9"/>
  <c r="U214" i="9"/>
  <c r="T214" i="9"/>
  <c r="S214" i="9"/>
  <c r="R214" i="9"/>
  <c r="Q214" i="9"/>
  <c r="P214" i="9"/>
  <c r="O214" i="9"/>
  <c r="N214" i="9"/>
  <c r="M214" i="9"/>
  <c r="L214" i="9"/>
  <c r="K214" i="9"/>
  <c r="J214" i="9"/>
  <c r="I214" i="9"/>
  <c r="G214" i="9"/>
  <c r="F214" i="9"/>
  <c r="E214" i="9"/>
  <c r="D214" i="9"/>
  <c r="C214" i="9"/>
  <c r="B214" i="9"/>
  <c r="A214" i="9"/>
  <c r="U213" i="9"/>
  <c r="T213" i="9"/>
  <c r="S213" i="9"/>
  <c r="R213" i="9"/>
  <c r="Q213" i="9"/>
  <c r="P213" i="9"/>
  <c r="O213" i="9"/>
  <c r="N213" i="9"/>
  <c r="M213" i="9"/>
  <c r="L213" i="9"/>
  <c r="K213" i="9"/>
  <c r="J213" i="9"/>
  <c r="I213" i="9"/>
  <c r="H213" i="9"/>
  <c r="G213" i="9"/>
  <c r="F213" i="9"/>
  <c r="E213" i="9"/>
  <c r="D213" i="9"/>
  <c r="C213" i="9"/>
  <c r="B213" i="9"/>
  <c r="A213" i="9"/>
  <c r="U212" i="9"/>
  <c r="T212" i="9"/>
  <c r="S212" i="9"/>
  <c r="R212" i="9"/>
  <c r="Q212" i="9"/>
  <c r="P212" i="9"/>
  <c r="O212" i="9"/>
  <c r="N212" i="9"/>
  <c r="M212" i="9"/>
  <c r="L212" i="9"/>
  <c r="K212" i="9"/>
  <c r="J212" i="9"/>
  <c r="I212" i="9"/>
  <c r="H212" i="9"/>
  <c r="G212" i="9"/>
  <c r="F212" i="9"/>
  <c r="E212" i="9"/>
  <c r="D212" i="9"/>
  <c r="C212" i="9"/>
  <c r="B212" i="9"/>
  <c r="A212" i="9"/>
  <c r="U211" i="9"/>
  <c r="T211" i="9"/>
  <c r="S211" i="9"/>
  <c r="R211" i="9"/>
  <c r="Q211" i="9"/>
  <c r="P211" i="9"/>
  <c r="O211" i="9"/>
  <c r="N211" i="9"/>
  <c r="L211" i="9"/>
  <c r="K211" i="9"/>
  <c r="J211" i="9"/>
  <c r="I211" i="9"/>
  <c r="G211" i="9"/>
  <c r="F211" i="9"/>
  <c r="E211" i="9"/>
  <c r="D211" i="9"/>
  <c r="C211" i="9"/>
  <c r="B211" i="9"/>
  <c r="A211" i="9"/>
  <c r="U210" i="9"/>
  <c r="T210" i="9"/>
  <c r="S210" i="9"/>
  <c r="R210" i="9"/>
  <c r="Q210" i="9"/>
  <c r="P210" i="9"/>
  <c r="O210" i="9"/>
  <c r="N210" i="9"/>
  <c r="M210" i="9"/>
  <c r="L210" i="9"/>
  <c r="K210" i="9"/>
  <c r="J210" i="9"/>
  <c r="I210" i="9"/>
  <c r="H210" i="9"/>
  <c r="G210" i="9"/>
  <c r="F210" i="9"/>
  <c r="E210" i="9"/>
  <c r="D210" i="9"/>
  <c r="C210" i="9"/>
  <c r="B210" i="9"/>
  <c r="A210" i="9"/>
  <c r="U209" i="9"/>
  <c r="T209" i="9"/>
  <c r="S209" i="9"/>
  <c r="R209" i="9"/>
  <c r="Q209" i="9"/>
  <c r="P209" i="9"/>
  <c r="O209" i="9"/>
  <c r="N209" i="9"/>
  <c r="M209" i="9"/>
  <c r="L209" i="9"/>
  <c r="K209" i="9"/>
  <c r="J209" i="9"/>
  <c r="I209" i="9"/>
  <c r="H209" i="9"/>
  <c r="G209" i="9"/>
  <c r="F209" i="9"/>
  <c r="E209" i="9"/>
  <c r="D209" i="9"/>
  <c r="C209" i="9"/>
  <c r="B209" i="9"/>
  <c r="A209" i="9"/>
  <c r="U208" i="9"/>
  <c r="T208" i="9"/>
  <c r="S208" i="9"/>
  <c r="R208" i="9"/>
  <c r="Q208" i="9"/>
  <c r="P208" i="9"/>
  <c r="O208" i="9"/>
  <c r="N208" i="9"/>
  <c r="M208" i="9"/>
  <c r="K208" i="9"/>
  <c r="J208" i="9"/>
  <c r="I208" i="9"/>
  <c r="G208" i="9"/>
  <c r="F208" i="9"/>
  <c r="E208" i="9"/>
  <c r="D208" i="9"/>
  <c r="C208" i="9"/>
  <c r="B208" i="9"/>
  <c r="A208" i="9"/>
  <c r="U207" i="9"/>
  <c r="T207" i="9"/>
  <c r="S207" i="9"/>
  <c r="R207" i="9"/>
  <c r="Q207" i="9"/>
  <c r="P207" i="9"/>
  <c r="O207" i="9"/>
  <c r="N207" i="9"/>
  <c r="L207" i="9"/>
  <c r="K207" i="9"/>
  <c r="J207" i="9"/>
  <c r="I207" i="9"/>
  <c r="G207" i="9"/>
  <c r="F207" i="9"/>
  <c r="E207" i="9"/>
  <c r="D207" i="9"/>
  <c r="C207" i="9"/>
  <c r="B207" i="9"/>
  <c r="A207" i="9"/>
  <c r="U206" i="9"/>
  <c r="T206" i="9"/>
  <c r="S206" i="9"/>
  <c r="R206" i="9"/>
  <c r="Q206" i="9"/>
  <c r="P206" i="9"/>
  <c r="O206" i="9"/>
  <c r="N206" i="9"/>
  <c r="M206" i="9"/>
  <c r="L206" i="9"/>
  <c r="K206" i="9"/>
  <c r="J206" i="9"/>
  <c r="I206" i="9"/>
  <c r="H206" i="9"/>
  <c r="G206" i="9"/>
  <c r="F206" i="9"/>
  <c r="E206" i="9"/>
  <c r="D206" i="9"/>
  <c r="C206" i="9"/>
  <c r="B206" i="9"/>
  <c r="A206" i="9"/>
  <c r="U205" i="9"/>
  <c r="T205" i="9"/>
  <c r="S205" i="9"/>
  <c r="R205" i="9"/>
  <c r="Q205" i="9"/>
  <c r="P205" i="9"/>
  <c r="O205" i="9"/>
  <c r="N205" i="9"/>
  <c r="M205" i="9"/>
  <c r="L205" i="9"/>
  <c r="K205" i="9"/>
  <c r="J205" i="9"/>
  <c r="I205" i="9"/>
  <c r="H205" i="9"/>
  <c r="G205" i="9"/>
  <c r="F205" i="9"/>
  <c r="E205" i="9"/>
  <c r="D205" i="9"/>
  <c r="C205" i="9"/>
  <c r="B205" i="9"/>
  <c r="A205" i="9"/>
  <c r="U204" i="9"/>
  <c r="T204" i="9"/>
  <c r="S204" i="9"/>
  <c r="R204" i="9"/>
  <c r="Q204" i="9"/>
  <c r="P204" i="9"/>
  <c r="O204" i="9"/>
  <c r="N204" i="9"/>
  <c r="M204" i="9"/>
  <c r="L204" i="9"/>
  <c r="K204" i="9"/>
  <c r="J204" i="9"/>
  <c r="I204" i="9"/>
  <c r="H204" i="9"/>
  <c r="G204" i="9"/>
  <c r="F204" i="9"/>
  <c r="E204" i="9"/>
  <c r="D204" i="9"/>
  <c r="C204" i="9"/>
  <c r="B204" i="9"/>
  <c r="A204" i="9"/>
  <c r="U203" i="9"/>
  <c r="T203" i="9"/>
  <c r="S203" i="9"/>
  <c r="R203" i="9"/>
  <c r="Q203" i="9"/>
  <c r="P203" i="9"/>
  <c r="O203" i="9"/>
  <c r="N203" i="9"/>
  <c r="M203" i="9"/>
  <c r="L203" i="9"/>
  <c r="K203" i="9"/>
  <c r="J203" i="9"/>
  <c r="I203" i="9"/>
  <c r="H203" i="9"/>
  <c r="G203" i="9"/>
  <c r="F203" i="9"/>
  <c r="E203" i="9"/>
  <c r="D203" i="9"/>
  <c r="C203" i="9"/>
  <c r="B203" i="9"/>
  <c r="A203" i="9"/>
  <c r="U202" i="9"/>
  <c r="T202" i="9"/>
  <c r="S202" i="9"/>
  <c r="R202" i="9"/>
  <c r="Q202" i="9"/>
  <c r="P202" i="9"/>
  <c r="O202" i="9"/>
  <c r="N202" i="9"/>
  <c r="M202" i="9"/>
  <c r="L202" i="9"/>
  <c r="K202" i="9"/>
  <c r="J202" i="9"/>
  <c r="I202" i="9"/>
  <c r="H202" i="9"/>
  <c r="G202" i="9"/>
  <c r="F202" i="9"/>
  <c r="E202" i="9"/>
  <c r="D202" i="9"/>
  <c r="C202" i="9"/>
  <c r="B202" i="9"/>
  <c r="A202" i="9"/>
  <c r="U201" i="9"/>
  <c r="T201" i="9"/>
  <c r="S201" i="9"/>
  <c r="R201" i="9"/>
  <c r="Q201" i="9"/>
  <c r="P201" i="9"/>
  <c r="O201" i="9"/>
  <c r="N201" i="9"/>
  <c r="M201" i="9"/>
  <c r="L201" i="9"/>
  <c r="K201" i="9"/>
  <c r="J201" i="9"/>
  <c r="I201" i="9"/>
  <c r="H201" i="9"/>
  <c r="G201" i="9"/>
  <c r="F201" i="9"/>
  <c r="E201" i="9"/>
  <c r="D201" i="9"/>
  <c r="C201" i="9"/>
  <c r="B201" i="9"/>
  <c r="A201" i="9"/>
  <c r="U200" i="9"/>
  <c r="T200" i="9"/>
  <c r="S200" i="9"/>
  <c r="R200" i="9"/>
  <c r="Q200" i="9"/>
  <c r="P200" i="9"/>
  <c r="O200" i="9"/>
  <c r="N200" i="9"/>
  <c r="L200" i="9"/>
  <c r="K200" i="9"/>
  <c r="J200" i="9"/>
  <c r="I200" i="9"/>
  <c r="G200" i="9"/>
  <c r="F200" i="9"/>
  <c r="E200" i="9"/>
  <c r="D200" i="9"/>
  <c r="C200" i="9"/>
  <c r="B200" i="9"/>
  <c r="A200" i="9"/>
  <c r="U199" i="9"/>
  <c r="T199" i="9"/>
  <c r="S199" i="9"/>
  <c r="R199" i="9"/>
  <c r="Q199" i="9"/>
  <c r="P199" i="9"/>
  <c r="O199" i="9"/>
  <c r="N199" i="9"/>
  <c r="M199" i="9"/>
  <c r="L199" i="9"/>
  <c r="K199" i="9"/>
  <c r="J199" i="9"/>
  <c r="I199" i="9"/>
  <c r="H199" i="9"/>
  <c r="G199" i="9"/>
  <c r="F199" i="9"/>
  <c r="E199" i="9"/>
  <c r="D199" i="9"/>
  <c r="C199" i="9"/>
  <c r="B199" i="9"/>
  <c r="A199" i="9"/>
  <c r="U198" i="9"/>
  <c r="T198" i="9"/>
  <c r="S198" i="9"/>
  <c r="R198" i="9"/>
  <c r="Q198" i="9"/>
  <c r="P198" i="9"/>
  <c r="O198" i="9"/>
  <c r="N198" i="9"/>
  <c r="M198" i="9"/>
  <c r="L198" i="9"/>
  <c r="K198" i="9"/>
  <c r="J198" i="9"/>
  <c r="I198" i="9"/>
  <c r="H198" i="9"/>
  <c r="G198" i="9"/>
  <c r="F198" i="9"/>
  <c r="E198" i="9"/>
  <c r="D198" i="9"/>
  <c r="C198" i="9"/>
  <c r="B198" i="9"/>
  <c r="A198" i="9"/>
  <c r="U197" i="9"/>
  <c r="T197" i="9"/>
  <c r="S197" i="9"/>
  <c r="R197" i="9"/>
  <c r="Q197" i="9"/>
  <c r="P197" i="9"/>
  <c r="O197" i="9"/>
  <c r="N197" i="9"/>
  <c r="M197" i="9"/>
  <c r="L197" i="9"/>
  <c r="K197" i="9"/>
  <c r="J197" i="9"/>
  <c r="I197" i="9"/>
  <c r="H197" i="9"/>
  <c r="G197" i="9"/>
  <c r="F197" i="9"/>
  <c r="E197" i="9"/>
  <c r="D197" i="9"/>
  <c r="C197" i="9"/>
  <c r="B197" i="9"/>
  <c r="A197" i="9"/>
  <c r="U196" i="9"/>
  <c r="T196" i="9"/>
  <c r="S196" i="9"/>
  <c r="R196" i="9"/>
  <c r="Q196" i="9"/>
  <c r="P196" i="9"/>
  <c r="O196" i="9"/>
  <c r="N196" i="9"/>
  <c r="M196" i="9"/>
  <c r="L196" i="9"/>
  <c r="K196" i="9"/>
  <c r="J196" i="9"/>
  <c r="I196" i="9"/>
  <c r="H196" i="9"/>
  <c r="G196" i="9"/>
  <c r="F196" i="9"/>
  <c r="E196" i="9"/>
  <c r="D196" i="9"/>
  <c r="C196" i="9"/>
  <c r="B196" i="9"/>
  <c r="A196" i="9"/>
  <c r="U195" i="9"/>
  <c r="T195" i="9"/>
  <c r="S195" i="9"/>
  <c r="R195" i="9"/>
  <c r="Q195" i="9"/>
  <c r="P195" i="9"/>
  <c r="O195" i="9"/>
  <c r="N195" i="9"/>
  <c r="M195" i="9"/>
  <c r="L195" i="9"/>
  <c r="K195" i="9"/>
  <c r="J195" i="9"/>
  <c r="I195" i="9"/>
  <c r="H195" i="9"/>
  <c r="G195" i="9"/>
  <c r="F195" i="9"/>
  <c r="E195" i="9"/>
  <c r="D195" i="9"/>
  <c r="C195" i="9"/>
  <c r="B195" i="9"/>
  <c r="A195" i="9"/>
  <c r="U194" i="9"/>
  <c r="T194" i="9"/>
  <c r="S194" i="9"/>
  <c r="R194" i="9"/>
  <c r="Q194" i="9"/>
  <c r="P194" i="9"/>
  <c r="O194" i="9"/>
  <c r="N194" i="9"/>
  <c r="M194" i="9"/>
  <c r="L194" i="9"/>
  <c r="K194" i="9"/>
  <c r="J194" i="9"/>
  <c r="I194" i="9"/>
  <c r="G194" i="9"/>
  <c r="F194" i="9"/>
  <c r="E194" i="9"/>
  <c r="D194" i="9"/>
  <c r="C194" i="9"/>
  <c r="B194" i="9"/>
  <c r="A194" i="9"/>
  <c r="U193" i="9"/>
  <c r="T193" i="9"/>
  <c r="S193" i="9"/>
  <c r="R193" i="9"/>
  <c r="Q193" i="9"/>
  <c r="P193" i="9"/>
  <c r="O193" i="9"/>
  <c r="N193" i="9"/>
  <c r="M193" i="9"/>
  <c r="L193" i="9"/>
  <c r="K193" i="9"/>
  <c r="J193" i="9"/>
  <c r="I193" i="9"/>
  <c r="H193" i="9"/>
  <c r="G193" i="9"/>
  <c r="F193" i="9"/>
  <c r="E193" i="9"/>
  <c r="D193" i="9"/>
  <c r="C193" i="9"/>
  <c r="B193" i="9"/>
  <c r="A193" i="9"/>
  <c r="U192" i="9"/>
  <c r="T192" i="9"/>
  <c r="S192" i="9"/>
  <c r="R192" i="9"/>
  <c r="Q192" i="9"/>
  <c r="P192" i="9"/>
  <c r="O192" i="9"/>
  <c r="N192" i="9"/>
  <c r="M192" i="9"/>
  <c r="L192" i="9"/>
  <c r="K192" i="9"/>
  <c r="J192" i="9"/>
  <c r="I192" i="9"/>
  <c r="H192" i="9"/>
  <c r="G192" i="9"/>
  <c r="F192" i="9"/>
  <c r="E192" i="9"/>
  <c r="D192" i="9"/>
  <c r="C192" i="9"/>
  <c r="B192" i="9"/>
  <c r="A192" i="9"/>
  <c r="U191" i="9"/>
  <c r="T191" i="9"/>
  <c r="S191" i="9"/>
  <c r="R191" i="9"/>
  <c r="Q191" i="9"/>
  <c r="P191" i="9"/>
  <c r="O191" i="9"/>
  <c r="N191" i="9"/>
  <c r="M191" i="9"/>
  <c r="L191" i="9"/>
  <c r="K191" i="9"/>
  <c r="J191" i="9"/>
  <c r="I191" i="9"/>
  <c r="H191" i="9"/>
  <c r="G191" i="9"/>
  <c r="F191" i="9"/>
  <c r="E191" i="9"/>
  <c r="D191" i="9"/>
  <c r="C191" i="9"/>
  <c r="B191" i="9"/>
  <c r="A191" i="9"/>
  <c r="U190" i="9"/>
  <c r="T190" i="9"/>
  <c r="S190" i="9"/>
  <c r="R190" i="9"/>
  <c r="Q190" i="9"/>
  <c r="P190" i="9"/>
  <c r="O190" i="9"/>
  <c r="N190" i="9"/>
  <c r="M190" i="9"/>
  <c r="K190" i="9"/>
  <c r="J190" i="9"/>
  <c r="I190" i="9"/>
  <c r="G190" i="9"/>
  <c r="F190" i="9"/>
  <c r="E190" i="9"/>
  <c r="D190" i="9"/>
  <c r="C190" i="9"/>
  <c r="B190" i="9"/>
  <c r="A190" i="9"/>
  <c r="U189" i="9"/>
  <c r="T189" i="9"/>
  <c r="S189" i="9"/>
  <c r="R189" i="9"/>
  <c r="Q189" i="9"/>
  <c r="P189" i="9"/>
  <c r="O189" i="9"/>
  <c r="N189" i="9"/>
  <c r="L189" i="9"/>
  <c r="K189" i="9"/>
  <c r="J189" i="9"/>
  <c r="I189" i="9"/>
  <c r="G189" i="9"/>
  <c r="F189" i="9"/>
  <c r="E189" i="9"/>
  <c r="D189" i="9"/>
  <c r="C189" i="9"/>
  <c r="B189" i="9"/>
  <c r="A189" i="9"/>
  <c r="U188" i="9"/>
  <c r="T188" i="9"/>
  <c r="S188" i="9"/>
  <c r="R188" i="9"/>
  <c r="Q188" i="9"/>
  <c r="P188" i="9"/>
  <c r="O188" i="9"/>
  <c r="N188" i="9"/>
  <c r="M188" i="9"/>
  <c r="L188" i="9"/>
  <c r="K188" i="9"/>
  <c r="J188" i="9"/>
  <c r="I188" i="9"/>
  <c r="H188" i="9"/>
  <c r="G188" i="9"/>
  <c r="F188" i="9"/>
  <c r="E188" i="9"/>
  <c r="D188" i="9"/>
  <c r="C188" i="9"/>
  <c r="B188" i="9"/>
  <c r="A188" i="9"/>
  <c r="U187" i="9"/>
  <c r="T187" i="9"/>
  <c r="S187" i="9"/>
  <c r="R187" i="9"/>
  <c r="Q187" i="9"/>
  <c r="P187" i="9"/>
  <c r="O187" i="9"/>
  <c r="N187" i="9"/>
  <c r="M187" i="9"/>
  <c r="L187" i="9"/>
  <c r="K187" i="9"/>
  <c r="J187" i="9"/>
  <c r="I187" i="9"/>
  <c r="H187" i="9"/>
  <c r="G187" i="9"/>
  <c r="F187" i="9"/>
  <c r="E187" i="9"/>
  <c r="D187" i="9"/>
  <c r="C187" i="9"/>
  <c r="B187" i="9"/>
  <c r="A187" i="9"/>
  <c r="U186" i="9"/>
  <c r="T186" i="9"/>
  <c r="S186" i="9"/>
  <c r="R186" i="9"/>
  <c r="Q186" i="9"/>
  <c r="P186" i="9"/>
  <c r="O186" i="9"/>
  <c r="N186" i="9"/>
  <c r="L186" i="9"/>
  <c r="K186" i="9"/>
  <c r="J186" i="9"/>
  <c r="I186" i="9"/>
  <c r="G186" i="9"/>
  <c r="F186" i="9"/>
  <c r="E186" i="9"/>
  <c r="D186" i="9"/>
  <c r="C186" i="9"/>
  <c r="B186" i="9"/>
  <c r="A186" i="9"/>
  <c r="U185" i="9"/>
  <c r="T185" i="9"/>
  <c r="S185" i="9"/>
  <c r="R185" i="9"/>
  <c r="Q185" i="9"/>
  <c r="P185" i="9"/>
  <c r="O185" i="9"/>
  <c r="N185" i="9"/>
  <c r="M185" i="9"/>
  <c r="L185" i="9"/>
  <c r="K185" i="9"/>
  <c r="J185" i="9"/>
  <c r="H185" i="9"/>
  <c r="G185" i="9"/>
  <c r="F185" i="9"/>
  <c r="E185" i="9"/>
  <c r="D185" i="9"/>
  <c r="C185" i="9"/>
  <c r="B185" i="9"/>
  <c r="A185" i="9"/>
  <c r="U184" i="9"/>
  <c r="T184" i="9"/>
  <c r="S184" i="9"/>
  <c r="R184" i="9"/>
  <c r="Q184" i="9"/>
  <c r="P184" i="9"/>
  <c r="O184" i="9"/>
  <c r="N184" i="9"/>
  <c r="M184" i="9"/>
  <c r="L184" i="9"/>
  <c r="K184" i="9"/>
  <c r="J184" i="9"/>
  <c r="I184" i="9"/>
  <c r="H184" i="9"/>
  <c r="G184" i="9"/>
  <c r="F184" i="9"/>
  <c r="E184" i="9"/>
  <c r="D184" i="9"/>
  <c r="C184" i="9"/>
  <c r="B184" i="9"/>
  <c r="A184" i="9"/>
  <c r="U183" i="9"/>
  <c r="T183" i="9"/>
  <c r="S183" i="9"/>
  <c r="R183" i="9"/>
  <c r="Q183" i="9"/>
  <c r="P183" i="9"/>
  <c r="O183" i="9"/>
  <c r="N183" i="9"/>
  <c r="M183" i="9"/>
  <c r="L183" i="9"/>
  <c r="K183" i="9"/>
  <c r="J183" i="9"/>
  <c r="I183" i="9"/>
  <c r="H183" i="9"/>
  <c r="G183" i="9"/>
  <c r="F183" i="9"/>
  <c r="E183" i="9"/>
  <c r="D183" i="9"/>
  <c r="C183" i="9"/>
  <c r="B183" i="9"/>
  <c r="A183" i="9"/>
  <c r="U182" i="9"/>
  <c r="T182" i="9"/>
  <c r="S182" i="9"/>
  <c r="R182" i="9"/>
  <c r="Q182" i="9"/>
  <c r="P182" i="9"/>
  <c r="O182" i="9"/>
  <c r="N182" i="9"/>
  <c r="M182" i="9"/>
  <c r="L182" i="9"/>
  <c r="K182" i="9"/>
  <c r="J182" i="9"/>
  <c r="I182" i="9"/>
  <c r="G182" i="9"/>
  <c r="F182" i="9"/>
  <c r="E182" i="9"/>
  <c r="D182" i="9"/>
  <c r="C182" i="9"/>
  <c r="B182" i="9"/>
  <c r="A182" i="9"/>
  <c r="U181" i="9"/>
  <c r="T181" i="9"/>
  <c r="S181" i="9"/>
  <c r="R181" i="9"/>
  <c r="Q181" i="9"/>
  <c r="P181" i="9"/>
  <c r="O181" i="9"/>
  <c r="N181" i="9"/>
  <c r="M181" i="9"/>
  <c r="K181" i="9"/>
  <c r="J181" i="9"/>
  <c r="I181" i="9"/>
  <c r="G181" i="9"/>
  <c r="F181" i="9"/>
  <c r="E181" i="9"/>
  <c r="D181" i="9"/>
  <c r="C181" i="9"/>
  <c r="B181" i="9"/>
  <c r="A181" i="9"/>
  <c r="U180" i="9"/>
  <c r="T180" i="9"/>
  <c r="S180" i="9"/>
  <c r="R180" i="9"/>
  <c r="Q180" i="9"/>
  <c r="P180" i="9"/>
  <c r="O180" i="9"/>
  <c r="N180" i="9"/>
  <c r="M180" i="9"/>
  <c r="L180" i="9"/>
  <c r="K180" i="9"/>
  <c r="J180" i="9"/>
  <c r="I180" i="9"/>
  <c r="H180" i="9"/>
  <c r="G180" i="9"/>
  <c r="F180" i="9"/>
  <c r="E180" i="9"/>
  <c r="D180" i="9"/>
  <c r="C180" i="9"/>
  <c r="B180" i="9"/>
  <c r="A180" i="9"/>
  <c r="U179" i="9"/>
  <c r="T179" i="9"/>
  <c r="S179" i="9"/>
  <c r="R179" i="9"/>
  <c r="Q179" i="9"/>
  <c r="P179" i="9"/>
  <c r="O179" i="9"/>
  <c r="N179" i="9"/>
  <c r="L179" i="9"/>
  <c r="K179" i="9"/>
  <c r="J179" i="9"/>
  <c r="I179" i="9"/>
  <c r="G179" i="9"/>
  <c r="F179" i="9"/>
  <c r="E179" i="9"/>
  <c r="D179" i="9"/>
  <c r="C179" i="9"/>
  <c r="B179" i="9"/>
  <c r="A179" i="9"/>
  <c r="U178" i="9"/>
  <c r="T178" i="9"/>
  <c r="S178" i="9"/>
  <c r="R178" i="9"/>
  <c r="Q178" i="9"/>
  <c r="P178" i="9"/>
  <c r="O178" i="9"/>
  <c r="N178" i="9"/>
  <c r="M178" i="9"/>
  <c r="L178" i="9"/>
  <c r="K178" i="9"/>
  <c r="J178" i="9"/>
  <c r="I178" i="9"/>
  <c r="H178" i="9"/>
  <c r="G178" i="9"/>
  <c r="F178" i="9"/>
  <c r="E178" i="9"/>
  <c r="D178" i="9"/>
  <c r="C178" i="9"/>
  <c r="B178" i="9"/>
  <c r="A178" i="9"/>
  <c r="U177" i="9"/>
  <c r="T177" i="9"/>
  <c r="S177" i="9"/>
  <c r="R177" i="9"/>
  <c r="Q177" i="9"/>
  <c r="P177" i="9"/>
  <c r="O177" i="9"/>
  <c r="N177" i="9"/>
  <c r="L177" i="9"/>
  <c r="K177" i="9"/>
  <c r="J177" i="9"/>
  <c r="I177" i="9"/>
  <c r="G177" i="9"/>
  <c r="F177" i="9"/>
  <c r="E177" i="9"/>
  <c r="D177" i="9"/>
  <c r="C177" i="9"/>
  <c r="B177" i="9"/>
  <c r="A177" i="9"/>
  <c r="U176" i="9"/>
  <c r="T176" i="9"/>
  <c r="S176" i="9"/>
  <c r="R176" i="9"/>
  <c r="Q176" i="9"/>
  <c r="P176" i="9"/>
  <c r="O176" i="9"/>
  <c r="N176" i="9"/>
  <c r="M176" i="9"/>
  <c r="L176" i="9"/>
  <c r="K176" i="9"/>
  <c r="J176" i="9"/>
  <c r="I176" i="9"/>
  <c r="H176" i="9"/>
  <c r="G176" i="9"/>
  <c r="F176" i="9"/>
  <c r="E176" i="9"/>
  <c r="D176" i="9"/>
  <c r="C176" i="9"/>
  <c r="B176" i="9"/>
  <c r="A176" i="9"/>
  <c r="U175" i="9"/>
  <c r="T175" i="9"/>
  <c r="S175" i="9"/>
  <c r="R175" i="9"/>
  <c r="Q175" i="9"/>
  <c r="P175" i="9"/>
  <c r="O175" i="9"/>
  <c r="N175" i="9"/>
  <c r="L175" i="9"/>
  <c r="K175" i="9"/>
  <c r="J175" i="9"/>
  <c r="I175" i="9"/>
  <c r="G175" i="9"/>
  <c r="F175" i="9"/>
  <c r="E175" i="9"/>
  <c r="D175" i="9"/>
  <c r="C175" i="9"/>
  <c r="B175" i="9"/>
  <c r="A175" i="9"/>
  <c r="U174" i="9"/>
  <c r="T174" i="9"/>
  <c r="S174" i="9"/>
  <c r="R174" i="9"/>
  <c r="Q174" i="9"/>
  <c r="P174" i="9"/>
  <c r="O174" i="9"/>
  <c r="N174" i="9"/>
  <c r="M174" i="9"/>
  <c r="L174" i="9"/>
  <c r="K174" i="9"/>
  <c r="J174" i="9"/>
  <c r="I174" i="9"/>
  <c r="H174" i="9"/>
  <c r="G174" i="9"/>
  <c r="F174" i="9"/>
  <c r="E174" i="9"/>
  <c r="D174" i="9"/>
  <c r="C174" i="9"/>
  <c r="B174" i="9"/>
  <c r="A174" i="9"/>
  <c r="U173" i="9"/>
  <c r="T173" i="9"/>
  <c r="S173" i="9"/>
  <c r="R173" i="9"/>
  <c r="Q173" i="9"/>
  <c r="P173" i="9"/>
  <c r="O173" i="9"/>
  <c r="N173" i="9"/>
  <c r="M173" i="9"/>
  <c r="L173" i="9"/>
  <c r="K173" i="9"/>
  <c r="J173" i="9"/>
  <c r="I173" i="9"/>
  <c r="H173" i="9"/>
  <c r="G173" i="9"/>
  <c r="F173" i="9"/>
  <c r="E173" i="9"/>
  <c r="D173" i="9"/>
  <c r="C173" i="9"/>
  <c r="B173" i="9"/>
  <c r="A173" i="9"/>
  <c r="U172" i="9"/>
  <c r="T172" i="9"/>
  <c r="S172" i="9"/>
  <c r="R172" i="9"/>
  <c r="Q172" i="9"/>
  <c r="P172" i="9"/>
  <c r="O172" i="9"/>
  <c r="N172" i="9"/>
  <c r="M172" i="9"/>
  <c r="L172" i="9"/>
  <c r="K172" i="9"/>
  <c r="J172" i="9"/>
  <c r="I172" i="9"/>
  <c r="H172" i="9"/>
  <c r="G172" i="9"/>
  <c r="F172" i="9"/>
  <c r="E172" i="9"/>
  <c r="D172" i="9"/>
  <c r="C172" i="9"/>
  <c r="B172" i="9"/>
  <c r="A172" i="9"/>
  <c r="U171" i="9"/>
  <c r="T171" i="9"/>
  <c r="S171" i="9"/>
  <c r="R171" i="9"/>
  <c r="Q171" i="9"/>
  <c r="P171" i="9"/>
  <c r="O171" i="9"/>
  <c r="N171" i="9"/>
  <c r="M171" i="9"/>
  <c r="L171" i="9"/>
  <c r="K171" i="9"/>
  <c r="J171" i="9"/>
  <c r="I171" i="9"/>
  <c r="H171" i="9"/>
  <c r="G171" i="9"/>
  <c r="F171" i="9"/>
  <c r="E171" i="9"/>
  <c r="D171" i="9"/>
  <c r="C171" i="9"/>
  <c r="B171" i="9"/>
  <c r="A171" i="9"/>
  <c r="U170" i="9"/>
  <c r="T170" i="9"/>
  <c r="S170" i="9"/>
  <c r="R170" i="9"/>
  <c r="Q170" i="9"/>
  <c r="P170" i="9"/>
  <c r="O170" i="9"/>
  <c r="N170" i="9"/>
  <c r="M170" i="9"/>
  <c r="L170" i="9"/>
  <c r="K170" i="9"/>
  <c r="J170" i="9"/>
  <c r="I170" i="9"/>
  <c r="H170" i="9"/>
  <c r="G170" i="9"/>
  <c r="F170" i="9"/>
  <c r="E170" i="9"/>
  <c r="D170" i="9"/>
  <c r="C170" i="9"/>
  <c r="B170" i="9"/>
  <c r="A170" i="9"/>
  <c r="U169" i="9"/>
  <c r="T169" i="9"/>
  <c r="S169" i="9"/>
  <c r="R169" i="9"/>
  <c r="Q169" i="9"/>
  <c r="P169" i="9"/>
  <c r="O169" i="9"/>
  <c r="N169" i="9"/>
  <c r="M169" i="9"/>
  <c r="L169" i="9"/>
  <c r="K169" i="9"/>
  <c r="J169" i="9"/>
  <c r="I169" i="9"/>
  <c r="H169" i="9"/>
  <c r="G169" i="9"/>
  <c r="F169" i="9"/>
  <c r="E169" i="9"/>
  <c r="D169" i="9"/>
  <c r="C169" i="9"/>
  <c r="B169" i="9"/>
  <c r="A169" i="9"/>
  <c r="U168" i="9"/>
  <c r="T168" i="9"/>
  <c r="S168" i="9"/>
  <c r="R168" i="9"/>
  <c r="Q168" i="9"/>
  <c r="P168" i="9"/>
  <c r="O168" i="9"/>
  <c r="N168" i="9"/>
  <c r="M168" i="9"/>
  <c r="K168" i="9"/>
  <c r="J168" i="9"/>
  <c r="I168" i="9"/>
  <c r="G168" i="9"/>
  <c r="F168" i="9"/>
  <c r="E168" i="9"/>
  <c r="D168" i="9"/>
  <c r="C168" i="9"/>
  <c r="B168" i="9"/>
  <c r="A168" i="9"/>
  <c r="U167" i="9"/>
  <c r="T167" i="9"/>
  <c r="S167" i="9"/>
  <c r="R167" i="9"/>
  <c r="Q167" i="9"/>
  <c r="P167" i="9"/>
  <c r="O167" i="9"/>
  <c r="N167" i="9"/>
  <c r="M167" i="9"/>
  <c r="L167" i="9"/>
  <c r="K167" i="9"/>
  <c r="J167" i="9"/>
  <c r="I167" i="9"/>
  <c r="H167" i="9"/>
  <c r="G167" i="9"/>
  <c r="F167" i="9"/>
  <c r="E167" i="9"/>
  <c r="D167" i="9"/>
  <c r="C167" i="9"/>
  <c r="B167" i="9"/>
  <c r="A167" i="9"/>
  <c r="U166" i="9"/>
  <c r="T166" i="9"/>
  <c r="S166" i="9"/>
  <c r="R166" i="9"/>
  <c r="Q166" i="9"/>
  <c r="P166" i="9"/>
  <c r="O166" i="9"/>
  <c r="N166" i="9"/>
  <c r="M166" i="9"/>
  <c r="L166" i="9"/>
  <c r="K166" i="9"/>
  <c r="J166" i="9"/>
  <c r="H166" i="9"/>
  <c r="G166" i="9"/>
  <c r="F166" i="9"/>
  <c r="E166" i="9"/>
  <c r="D166" i="9"/>
  <c r="C166" i="9"/>
  <c r="B166" i="9"/>
  <c r="A166" i="9"/>
  <c r="U165" i="9"/>
  <c r="T165" i="9"/>
  <c r="S165" i="9"/>
  <c r="R165" i="9"/>
  <c r="Q165" i="9"/>
  <c r="P165" i="9"/>
  <c r="O165" i="9"/>
  <c r="N165" i="9"/>
  <c r="M165" i="9"/>
  <c r="L165" i="9"/>
  <c r="K165" i="9"/>
  <c r="J165" i="9"/>
  <c r="I165" i="9"/>
  <c r="H165" i="9"/>
  <c r="G165" i="9"/>
  <c r="F165" i="9"/>
  <c r="E165" i="9"/>
  <c r="D165" i="9"/>
  <c r="C165" i="9"/>
  <c r="B165" i="9"/>
  <c r="A165" i="9"/>
  <c r="U164" i="9"/>
  <c r="T164" i="9"/>
  <c r="S164" i="9"/>
  <c r="R164" i="9"/>
  <c r="Q164" i="9"/>
  <c r="P164" i="9"/>
  <c r="O164" i="9"/>
  <c r="N164" i="9"/>
  <c r="M164" i="9"/>
  <c r="L164" i="9"/>
  <c r="K164" i="9"/>
  <c r="J164" i="9"/>
  <c r="I164" i="9"/>
  <c r="H164" i="9"/>
  <c r="G164" i="9"/>
  <c r="F164" i="9"/>
  <c r="E164" i="9"/>
  <c r="D164" i="9"/>
  <c r="C164" i="9"/>
  <c r="B164" i="9"/>
  <c r="A164" i="9"/>
  <c r="U163" i="9"/>
  <c r="T163" i="9"/>
  <c r="S163" i="9"/>
  <c r="R163" i="9"/>
  <c r="Q163" i="9"/>
  <c r="P163" i="9"/>
  <c r="O163" i="9"/>
  <c r="N163" i="9"/>
  <c r="M163" i="9"/>
  <c r="L163" i="9"/>
  <c r="K163" i="9"/>
  <c r="J163" i="9"/>
  <c r="I163" i="9"/>
  <c r="H163" i="9"/>
  <c r="G163" i="9"/>
  <c r="F163" i="9"/>
  <c r="E163" i="9"/>
  <c r="D163" i="9"/>
  <c r="C163" i="9"/>
  <c r="B163" i="9"/>
  <c r="A163" i="9"/>
  <c r="U162" i="9"/>
  <c r="T162" i="9"/>
  <c r="S162" i="9"/>
  <c r="R162" i="9"/>
  <c r="Q162" i="9"/>
  <c r="P162" i="9"/>
  <c r="O162" i="9"/>
  <c r="N162" i="9"/>
  <c r="M162" i="9"/>
  <c r="L162" i="9"/>
  <c r="K162" i="9"/>
  <c r="J162" i="9"/>
  <c r="I162" i="9"/>
  <c r="H162" i="9"/>
  <c r="G162" i="9"/>
  <c r="F162" i="9"/>
  <c r="E162" i="9"/>
  <c r="D162" i="9"/>
  <c r="C162" i="9"/>
  <c r="B162" i="9"/>
  <c r="A162" i="9"/>
  <c r="U161" i="9"/>
  <c r="T161" i="9"/>
  <c r="S161" i="9"/>
  <c r="R161" i="9"/>
  <c r="Q161" i="9"/>
  <c r="P161" i="9"/>
  <c r="O161" i="9"/>
  <c r="N161" i="9"/>
  <c r="M161" i="9"/>
  <c r="L161" i="9"/>
  <c r="K161" i="9"/>
  <c r="J161" i="9"/>
  <c r="I161" i="9"/>
  <c r="H161" i="9"/>
  <c r="G161" i="9"/>
  <c r="F161" i="9"/>
  <c r="E161" i="9"/>
  <c r="D161" i="9"/>
  <c r="C161" i="9"/>
  <c r="B161" i="9"/>
  <c r="A161" i="9"/>
  <c r="U160" i="9"/>
  <c r="T160" i="9"/>
  <c r="S160" i="9"/>
  <c r="R160" i="9"/>
  <c r="Q160" i="9"/>
  <c r="P160" i="9"/>
  <c r="O160" i="9"/>
  <c r="N160" i="9"/>
  <c r="M160" i="9"/>
  <c r="L160" i="9"/>
  <c r="K160" i="9"/>
  <c r="J160" i="9"/>
  <c r="I160" i="9"/>
  <c r="H160" i="9"/>
  <c r="G160" i="9"/>
  <c r="F160" i="9"/>
  <c r="E160" i="9"/>
  <c r="D160" i="9"/>
  <c r="C160" i="9"/>
  <c r="B160" i="9"/>
  <c r="A160" i="9"/>
  <c r="U159" i="9"/>
  <c r="T159" i="9"/>
  <c r="S159" i="9"/>
  <c r="R159" i="9"/>
  <c r="Q159" i="9"/>
  <c r="P159" i="9"/>
  <c r="O159" i="9"/>
  <c r="N159" i="9"/>
  <c r="M159" i="9"/>
  <c r="L159" i="9"/>
  <c r="K159" i="9"/>
  <c r="J159" i="9"/>
  <c r="I159" i="9"/>
  <c r="H159" i="9"/>
  <c r="G159" i="9"/>
  <c r="F159" i="9"/>
  <c r="E159" i="9"/>
  <c r="D159" i="9"/>
  <c r="C159" i="9"/>
  <c r="B159" i="9"/>
  <c r="A159" i="9"/>
  <c r="U158" i="9"/>
  <c r="T158" i="9"/>
  <c r="S158" i="9"/>
  <c r="R158" i="9"/>
  <c r="Q158" i="9"/>
  <c r="P158" i="9"/>
  <c r="O158" i="9"/>
  <c r="N158" i="9"/>
  <c r="M158" i="9"/>
  <c r="L158" i="9"/>
  <c r="K158" i="9"/>
  <c r="J158" i="9"/>
  <c r="I158" i="9"/>
  <c r="H158" i="9"/>
  <c r="G158" i="9"/>
  <c r="F158" i="9"/>
  <c r="E158" i="9"/>
  <c r="D158" i="9"/>
  <c r="C158" i="9"/>
  <c r="B158" i="9"/>
  <c r="A158" i="9"/>
  <c r="U157" i="9"/>
  <c r="T157" i="9"/>
  <c r="S157" i="9"/>
  <c r="R157" i="9"/>
  <c r="Q157" i="9"/>
  <c r="P157" i="9"/>
  <c r="O157" i="9"/>
  <c r="N157" i="9"/>
  <c r="M157" i="9"/>
  <c r="L157" i="9"/>
  <c r="K157" i="9"/>
  <c r="J157" i="9"/>
  <c r="I157" i="9"/>
  <c r="H157" i="9"/>
  <c r="G157" i="9"/>
  <c r="F157" i="9"/>
  <c r="E157" i="9"/>
  <c r="D157" i="9"/>
  <c r="C157" i="9"/>
  <c r="B157" i="9"/>
  <c r="A157" i="9"/>
  <c r="U156" i="9"/>
  <c r="T156" i="9"/>
  <c r="S156" i="9"/>
  <c r="R156" i="9"/>
  <c r="Q156" i="9"/>
  <c r="P156" i="9"/>
  <c r="O156" i="9"/>
  <c r="N156" i="9"/>
  <c r="M156" i="9"/>
  <c r="L156" i="9"/>
  <c r="K156" i="9"/>
  <c r="J156" i="9"/>
  <c r="I156" i="9"/>
  <c r="H156" i="9"/>
  <c r="G156" i="9"/>
  <c r="F156" i="9"/>
  <c r="E156" i="9"/>
  <c r="D156" i="9"/>
  <c r="C156" i="9"/>
  <c r="B156" i="9"/>
  <c r="A156" i="9"/>
  <c r="U155" i="9"/>
  <c r="T155" i="9"/>
  <c r="S155" i="9"/>
  <c r="R155" i="9"/>
  <c r="Q155" i="9"/>
  <c r="P155" i="9"/>
  <c r="O155" i="9"/>
  <c r="N155" i="9"/>
  <c r="M155" i="9"/>
  <c r="L155" i="9"/>
  <c r="K155" i="9"/>
  <c r="J155" i="9"/>
  <c r="I155" i="9"/>
  <c r="H155" i="9"/>
  <c r="G155" i="9"/>
  <c r="F155" i="9"/>
  <c r="E155" i="9"/>
  <c r="D155" i="9"/>
  <c r="C155" i="9"/>
  <c r="B155" i="9"/>
  <c r="A155" i="9"/>
  <c r="U154" i="9"/>
  <c r="T154" i="9"/>
  <c r="S154" i="9"/>
  <c r="R154" i="9"/>
  <c r="Q154" i="9"/>
  <c r="P154" i="9"/>
  <c r="O154" i="9"/>
  <c r="N154" i="9"/>
  <c r="M154" i="9"/>
  <c r="L154" i="9"/>
  <c r="K154" i="9"/>
  <c r="J154" i="9"/>
  <c r="I154" i="9"/>
  <c r="H154" i="9"/>
  <c r="G154" i="9"/>
  <c r="F154" i="9"/>
  <c r="E154" i="9"/>
  <c r="D154" i="9"/>
  <c r="C154" i="9"/>
  <c r="B154" i="9"/>
  <c r="A154" i="9"/>
  <c r="U153" i="9"/>
  <c r="T153" i="9"/>
  <c r="S153" i="9"/>
  <c r="R153" i="9"/>
  <c r="Q153" i="9"/>
  <c r="P153" i="9"/>
  <c r="O153" i="9"/>
  <c r="N153" i="9"/>
  <c r="M153" i="9"/>
  <c r="L153" i="9"/>
  <c r="K153" i="9"/>
  <c r="J153" i="9"/>
  <c r="I153" i="9"/>
  <c r="H153" i="9"/>
  <c r="G153" i="9"/>
  <c r="F153" i="9"/>
  <c r="E153" i="9"/>
  <c r="D153" i="9"/>
  <c r="C153" i="9"/>
  <c r="B153" i="9"/>
  <c r="A153" i="9"/>
  <c r="U152" i="9"/>
  <c r="T152" i="9"/>
  <c r="S152" i="9"/>
  <c r="R152" i="9"/>
  <c r="Q152" i="9"/>
  <c r="P152" i="9"/>
  <c r="O152" i="9"/>
  <c r="N152" i="9"/>
  <c r="M152" i="9"/>
  <c r="L152" i="9"/>
  <c r="K152" i="9"/>
  <c r="J152" i="9"/>
  <c r="I152" i="9"/>
  <c r="H152" i="9"/>
  <c r="G152" i="9"/>
  <c r="F152" i="9"/>
  <c r="E152" i="9"/>
  <c r="D152" i="9"/>
  <c r="C152" i="9"/>
  <c r="B152" i="9"/>
  <c r="A152" i="9"/>
  <c r="U151" i="9"/>
  <c r="T151" i="9"/>
  <c r="S151" i="9"/>
  <c r="R151" i="9"/>
  <c r="Q151" i="9"/>
  <c r="P151" i="9"/>
  <c r="O151" i="9"/>
  <c r="N151" i="9"/>
  <c r="M151" i="9"/>
  <c r="L151" i="9"/>
  <c r="K151" i="9"/>
  <c r="J151" i="9"/>
  <c r="I151" i="9"/>
  <c r="H151" i="9"/>
  <c r="G151" i="9"/>
  <c r="F151" i="9"/>
  <c r="E151" i="9"/>
  <c r="D151" i="9"/>
  <c r="C151" i="9"/>
  <c r="B151" i="9"/>
  <c r="A151" i="9"/>
  <c r="U150" i="9"/>
  <c r="T150" i="9"/>
  <c r="S150" i="9"/>
  <c r="R150" i="9"/>
  <c r="Q150" i="9"/>
  <c r="P150" i="9"/>
  <c r="O150" i="9"/>
  <c r="N150" i="9"/>
  <c r="M150" i="9"/>
  <c r="L150" i="9"/>
  <c r="K150" i="9"/>
  <c r="J150" i="9"/>
  <c r="I150" i="9"/>
  <c r="H150" i="9"/>
  <c r="G150" i="9"/>
  <c r="F150" i="9"/>
  <c r="E150" i="9"/>
  <c r="D150" i="9"/>
  <c r="C150" i="9"/>
  <c r="B150" i="9"/>
  <c r="A150" i="9"/>
  <c r="U149" i="9"/>
  <c r="T149" i="9"/>
  <c r="S149" i="9"/>
  <c r="R149" i="9"/>
  <c r="Q149" i="9"/>
  <c r="P149" i="9"/>
  <c r="O149" i="9"/>
  <c r="N149" i="9"/>
  <c r="M149" i="9"/>
  <c r="L149" i="9"/>
  <c r="K149" i="9"/>
  <c r="J149" i="9"/>
  <c r="I149" i="9"/>
  <c r="H149" i="9"/>
  <c r="G149" i="9"/>
  <c r="F149" i="9"/>
  <c r="E149" i="9"/>
  <c r="D149" i="9"/>
  <c r="C149" i="9"/>
  <c r="B149" i="9"/>
  <c r="A149" i="9"/>
  <c r="U148" i="9"/>
  <c r="T148" i="9"/>
  <c r="S148" i="9"/>
  <c r="R148" i="9"/>
  <c r="Q148" i="9"/>
  <c r="P148" i="9"/>
  <c r="O148" i="9"/>
  <c r="N148" i="9"/>
  <c r="M148" i="9"/>
  <c r="L148" i="9"/>
  <c r="K148" i="9"/>
  <c r="J148" i="9"/>
  <c r="I148" i="9"/>
  <c r="H148" i="9"/>
  <c r="G148" i="9"/>
  <c r="F148" i="9"/>
  <c r="E148" i="9"/>
  <c r="D148" i="9"/>
  <c r="C148" i="9"/>
  <c r="B148" i="9"/>
  <c r="A148" i="9"/>
  <c r="U147" i="9"/>
  <c r="T147" i="9"/>
  <c r="S147" i="9"/>
  <c r="R147" i="9"/>
  <c r="Q147" i="9"/>
  <c r="P147" i="9"/>
  <c r="O147" i="9"/>
  <c r="N147" i="9"/>
  <c r="M147" i="9"/>
  <c r="L147" i="9"/>
  <c r="K147" i="9"/>
  <c r="J147" i="9"/>
  <c r="I147" i="9"/>
  <c r="H147" i="9"/>
  <c r="G147" i="9"/>
  <c r="F147" i="9"/>
  <c r="E147" i="9"/>
  <c r="D147" i="9"/>
  <c r="C147" i="9"/>
  <c r="B147" i="9"/>
  <c r="A147" i="9"/>
  <c r="U146" i="9"/>
  <c r="T146" i="9"/>
  <c r="S146" i="9"/>
  <c r="R146" i="9"/>
  <c r="Q146" i="9"/>
  <c r="P146" i="9"/>
  <c r="O146" i="9"/>
  <c r="N146" i="9"/>
  <c r="M146" i="9"/>
  <c r="L146" i="9"/>
  <c r="K146" i="9"/>
  <c r="J146" i="9"/>
  <c r="I146" i="9"/>
  <c r="H146" i="9"/>
  <c r="G146" i="9"/>
  <c r="F146" i="9"/>
  <c r="E146" i="9"/>
  <c r="D146" i="9"/>
  <c r="C146" i="9"/>
  <c r="B146" i="9"/>
  <c r="A146" i="9"/>
  <c r="U145" i="9"/>
  <c r="T145" i="9"/>
  <c r="S145" i="9"/>
  <c r="R145" i="9"/>
  <c r="Q145" i="9"/>
  <c r="P145" i="9"/>
  <c r="O145" i="9"/>
  <c r="N145" i="9"/>
  <c r="M145" i="9"/>
  <c r="L145" i="9"/>
  <c r="K145" i="9"/>
  <c r="J145" i="9"/>
  <c r="I145" i="9"/>
  <c r="H145" i="9"/>
  <c r="G145" i="9"/>
  <c r="F145" i="9"/>
  <c r="E145" i="9"/>
  <c r="D145" i="9"/>
  <c r="C145" i="9"/>
  <c r="B145" i="9"/>
  <c r="A145" i="9"/>
  <c r="U144" i="9"/>
  <c r="T144" i="9"/>
  <c r="S144" i="9"/>
  <c r="R144" i="9"/>
  <c r="Q144" i="9"/>
  <c r="P144" i="9"/>
  <c r="O144" i="9"/>
  <c r="N144" i="9"/>
  <c r="L144" i="9"/>
  <c r="K144" i="9"/>
  <c r="J144" i="9"/>
  <c r="I144" i="9"/>
  <c r="G144" i="9"/>
  <c r="F144" i="9"/>
  <c r="E144" i="9"/>
  <c r="D144" i="9"/>
  <c r="C144" i="9"/>
  <c r="B144" i="9"/>
  <c r="A144" i="9"/>
  <c r="U143" i="9"/>
  <c r="T143" i="9"/>
  <c r="S143" i="9"/>
  <c r="R143" i="9"/>
  <c r="Q143" i="9"/>
  <c r="P143" i="9"/>
  <c r="O143" i="9"/>
  <c r="N143" i="9"/>
  <c r="L143" i="9"/>
  <c r="K143" i="9"/>
  <c r="J143" i="9"/>
  <c r="I143" i="9"/>
  <c r="G143" i="9"/>
  <c r="F143" i="9"/>
  <c r="E143" i="9"/>
  <c r="D143" i="9"/>
  <c r="C143" i="9"/>
  <c r="B143" i="9"/>
  <c r="A143" i="9"/>
  <c r="U142" i="9"/>
  <c r="T142" i="9"/>
  <c r="S142" i="9"/>
  <c r="R142" i="9"/>
  <c r="Q142" i="9"/>
  <c r="P142" i="9"/>
  <c r="O142" i="9"/>
  <c r="N142" i="9"/>
  <c r="M142" i="9"/>
  <c r="L142" i="9"/>
  <c r="K142" i="9"/>
  <c r="J142" i="9"/>
  <c r="I142" i="9"/>
  <c r="H142" i="9"/>
  <c r="G142" i="9"/>
  <c r="F142" i="9"/>
  <c r="E142" i="9"/>
  <c r="D142" i="9"/>
  <c r="C142" i="9"/>
  <c r="B142" i="9"/>
  <c r="A142" i="9"/>
  <c r="U141" i="9"/>
  <c r="T141" i="9"/>
  <c r="S141" i="9"/>
  <c r="R141" i="9"/>
  <c r="Q141" i="9"/>
  <c r="P141" i="9"/>
  <c r="O141" i="9"/>
  <c r="N141" i="9"/>
  <c r="M141" i="9"/>
  <c r="L141" i="9"/>
  <c r="K141" i="9"/>
  <c r="J141" i="9"/>
  <c r="I141" i="9"/>
  <c r="H141" i="9"/>
  <c r="G141" i="9"/>
  <c r="F141" i="9"/>
  <c r="E141" i="9"/>
  <c r="D141" i="9"/>
  <c r="C141" i="9"/>
  <c r="B141" i="9"/>
  <c r="A141" i="9"/>
  <c r="U140" i="9"/>
  <c r="T140" i="9"/>
  <c r="S140" i="9"/>
  <c r="R140" i="9"/>
  <c r="Q140" i="9"/>
  <c r="P140" i="9"/>
  <c r="O140" i="9"/>
  <c r="N140" i="9"/>
  <c r="M140" i="9"/>
  <c r="L140" i="9"/>
  <c r="K140" i="9"/>
  <c r="J140" i="9"/>
  <c r="I140" i="9"/>
  <c r="H140" i="9"/>
  <c r="G140" i="9"/>
  <c r="F140" i="9"/>
  <c r="E140" i="9"/>
  <c r="D140" i="9"/>
  <c r="C140" i="9"/>
  <c r="B140" i="9"/>
  <c r="A140" i="9"/>
  <c r="U139" i="9"/>
  <c r="T139" i="9"/>
  <c r="S139" i="9"/>
  <c r="R139" i="9"/>
  <c r="Q139" i="9"/>
  <c r="P139" i="9"/>
  <c r="O139" i="9"/>
  <c r="N139" i="9"/>
  <c r="L139" i="9"/>
  <c r="K139" i="9"/>
  <c r="J139" i="9"/>
  <c r="I139" i="9"/>
  <c r="G139" i="9"/>
  <c r="F139" i="9"/>
  <c r="E139" i="9"/>
  <c r="D139" i="9"/>
  <c r="C139" i="9"/>
  <c r="B139" i="9"/>
  <c r="A139" i="9"/>
  <c r="U138" i="9"/>
  <c r="T138" i="9"/>
  <c r="S138" i="9"/>
  <c r="R138" i="9"/>
  <c r="Q138" i="9"/>
  <c r="P138" i="9"/>
  <c r="O138" i="9"/>
  <c r="N138" i="9"/>
  <c r="M138" i="9"/>
  <c r="L138" i="9"/>
  <c r="K138" i="9"/>
  <c r="J138" i="9"/>
  <c r="I138" i="9"/>
  <c r="H138" i="9"/>
  <c r="G138" i="9"/>
  <c r="F138" i="9"/>
  <c r="E138" i="9"/>
  <c r="D138" i="9"/>
  <c r="C138" i="9"/>
  <c r="B138" i="9"/>
  <c r="A138" i="9"/>
  <c r="U137" i="9"/>
  <c r="T137" i="9"/>
  <c r="S137" i="9"/>
  <c r="R137" i="9"/>
  <c r="Q137" i="9"/>
  <c r="P137" i="9"/>
  <c r="O137" i="9"/>
  <c r="N137" i="9"/>
  <c r="M137" i="9"/>
  <c r="L137" i="9"/>
  <c r="K137" i="9"/>
  <c r="J137" i="9"/>
  <c r="I137" i="9"/>
  <c r="H137" i="9"/>
  <c r="G137" i="9"/>
  <c r="F137" i="9"/>
  <c r="E137" i="9"/>
  <c r="D137" i="9"/>
  <c r="C137" i="9"/>
  <c r="B137" i="9"/>
  <c r="A137" i="9"/>
  <c r="U136" i="9"/>
  <c r="T136" i="9"/>
  <c r="S136" i="9"/>
  <c r="R136" i="9"/>
  <c r="Q136" i="9"/>
  <c r="P136" i="9"/>
  <c r="O136" i="9"/>
  <c r="N136" i="9"/>
  <c r="M136" i="9"/>
  <c r="L136" i="9"/>
  <c r="K136" i="9"/>
  <c r="J136" i="9"/>
  <c r="I136" i="9"/>
  <c r="H136" i="9"/>
  <c r="G136" i="9"/>
  <c r="F136" i="9"/>
  <c r="E136" i="9"/>
  <c r="D136" i="9"/>
  <c r="C136" i="9"/>
  <c r="B136" i="9"/>
  <c r="A136" i="9"/>
  <c r="U135" i="9"/>
  <c r="T135" i="9"/>
  <c r="S135" i="9"/>
  <c r="R135" i="9"/>
  <c r="Q135" i="9"/>
  <c r="P135" i="9"/>
  <c r="O135" i="9"/>
  <c r="N135" i="9"/>
  <c r="M135" i="9"/>
  <c r="L135" i="9"/>
  <c r="K135" i="9"/>
  <c r="J135" i="9"/>
  <c r="I135" i="9"/>
  <c r="H135" i="9"/>
  <c r="G135" i="9"/>
  <c r="F135" i="9"/>
  <c r="E135" i="9"/>
  <c r="D135" i="9"/>
  <c r="C135" i="9"/>
  <c r="B135" i="9"/>
  <c r="A135" i="9"/>
  <c r="U134" i="9"/>
  <c r="T134" i="9"/>
  <c r="S134" i="9"/>
  <c r="R134" i="9"/>
  <c r="Q134" i="9"/>
  <c r="P134" i="9"/>
  <c r="O134" i="9"/>
  <c r="N134" i="9"/>
  <c r="M134" i="9"/>
  <c r="L134" i="9"/>
  <c r="K134" i="9"/>
  <c r="J134" i="9"/>
  <c r="I134" i="9"/>
  <c r="H134" i="9"/>
  <c r="G134" i="9"/>
  <c r="F134" i="9"/>
  <c r="E134" i="9"/>
  <c r="D134" i="9"/>
  <c r="C134" i="9"/>
  <c r="B134" i="9"/>
  <c r="A134" i="9"/>
  <c r="U133" i="9"/>
  <c r="T133" i="9"/>
  <c r="S133" i="9"/>
  <c r="R133" i="9"/>
  <c r="Q133" i="9"/>
  <c r="P133" i="9"/>
  <c r="O133" i="9"/>
  <c r="N133" i="9"/>
  <c r="M133" i="9"/>
  <c r="L133" i="9"/>
  <c r="K133" i="9"/>
  <c r="J133" i="9"/>
  <c r="I133" i="9"/>
  <c r="H133" i="9"/>
  <c r="G133" i="9"/>
  <c r="F133" i="9"/>
  <c r="E133" i="9"/>
  <c r="D133" i="9"/>
  <c r="C133" i="9"/>
  <c r="B133" i="9"/>
  <c r="A133" i="9"/>
  <c r="U132" i="9"/>
  <c r="T132" i="9"/>
  <c r="S132" i="9"/>
  <c r="R132" i="9"/>
  <c r="Q132" i="9"/>
  <c r="P132" i="9"/>
  <c r="O132" i="9"/>
  <c r="N132" i="9"/>
  <c r="M132" i="9"/>
  <c r="L132" i="9"/>
  <c r="K132" i="9"/>
  <c r="J132" i="9"/>
  <c r="I132" i="9"/>
  <c r="H132" i="9"/>
  <c r="G132" i="9"/>
  <c r="F132" i="9"/>
  <c r="E132" i="9"/>
  <c r="D132" i="9"/>
  <c r="C132" i="9"/>
  <c r="B132" i="9"/>
  <c r="A132" i="9"/>
  <c r="U131" i="9"/>
  <c r="T131" i="9"/>
  <c r="S131" i="9"/>
  <c r="R131" i="9"/>
  <c r="Q131" i="9"/>
  <c r="P131" i="9"/>
  <c r="O131" i="9"/>
  <c r="N131" i="9"/>
  <c r="M131" i="9"/>
  <c r="L131" i="9"/>
  <c r="K131" i="9"/>
  <c r="J131" i="9"/>
  <c r="I131" i="9"/>
  <c r="H131" i="9"/>
  <c r="G131" i="9"/>
  <c r="F131" i="9"/>
  <c r="E131" i="9"/>
  <c r="D131" i="9"/>
  <c r="C131" i="9"/>
  <c r="B131" i="9"/>
  <c r="A131" i="9"/>
  <c r="U130" i="9"/>
  <c r="T130" i="9"/>
  <c r="S130" i="9"/>
  <c r="R130" i="9"/>
  <c r="Q130" i="9"/>
  <c r="P130" i="9"/>
  <c r="O130" i="9"/>
  <c r="N130" i="9"/>
  <c r="M130" i="9"/>
  <c r="L130" i="9"/>
  <c r="K130" i="9"/>
  <c r="J130" i="9"/>
  <c r="I130" i="9"/>
  <c r="H130" i="9"/>
  <c r="G130" i="9"/>
  <c r="F130" i="9"/>
  <c r="E130" i="9"/>
  <c r="D130" i="9"/>
  <c r="C130" i="9"/>
  <c r="B130" i="9"/>
  <c r="A130" i="9"/>
  <c r="U129" i="9"/>
  <c r="T129" i="9"/>
  <c r="S129" i="9"/>
  <c r="R129" i="9"/>
  <c r="Q129" i="9"/>
  <c r="P129" i="9"/>
  <c r="O129" i="9"/>
  <c r="N129" i="9"/>
  <c r="M129" i="9"/>
  <c r="L129" i="9"/>
  <c r="K129" i="9"/>
  <c r="J129" i="9"/>
  <c r="I129" i="9"/>
  <c r="H129" i="9"/>
  <c r="G129" i="9"/>
  <c r="F129" i="9"/>
  <c r="E129" i="9"/>
  <c r="D129" i="9"/>
  <c r="C129" i="9"/>
  <c r="B129" i="9"/>
  <c r="A129" i="9"/>
  <c r="U128" i="9"/>
  <c r="T128" i="9"/>
  <c r="S128" i="9"/>
  <c r="R128" i="9"/>
  <c r="Q128" i="9"/>
  <c r="P128" i="9"/>
  <c r="O128" i="9"/>
  <c r="N128" i="9"/>
  <c r="M128" i="9"/>
  <c r="L128" i="9"/>
  <c r="K128" i="9"/>
  <c r="J128" i="9"/>
  <c r="I128" i="9"/>
  <c r="H128" i="9"/>
  <c r="G128" i="9"/>
  <c r="F128" i="9"/>
  <c r="E128" i="9"/>
  <c r="D128" i="9"/>
  <c r="C128" i="9"/>
  <c r="B128" i="9"/>
  <c r="A128" i="9"/>
  <c r="U127" i="9"/>
  <c r="T127" i="9"/>
  <c r="S127" i="9"/>
  <c r="R127" i="9"/>
  <c r="Q127" i="9"/>
  <c r="P127" i="9"/>
  <c r="O127" i="9"/>
  <c r="N127" i="9"/>
  <c r="M127" i="9"/>
  <c r="L127" i="9"/>
  <c r="K127" i="9"/>
  <c r="J127" i="9"/>
  <c r="I127" i="9"/>
  <c r="H127" i="9"/>
  <c r="G127" i="9"/>
  <c r="F127" i="9"/>
  <c r="E127" i="9"/>
  <c r="D127" i="9"/>
  <c r="C127" i="9"/>
  <c r="B127" i="9"/>
  <c r="A127" i="9"/>
  <c r="U126" i="9"/>
  <c r="T126" i="9"/>
  <c r="S126" i="9"/>
  <c r="R126" i="9"/>
  <c r="Q126" i="9"/>
  <c r="P126" i="9"/>
  <c r="O126" i="9"/>
  <c r="N126" i="9"/>
  <c r="M126" i="9"/>
  <c r="L126" i="9"/>
  <c r="K126" i="9"/>
  <c r="J126" i="9"/>
  <c r="I126" i="9"/>
  <c r="H126" i="9"/>
  <c r="G126" i="9"/>
  <c r="F126" i="9"/>
  <c r="E126" i="9"/>
  <c r="D126" i="9"/>
  <c r="C126" i="9"/>
  <c r="B126" i="9"/>
  <c r="A126" i="9"/>
  <c r="U125" i="9"/>
  <c r="T125" i="9"/>
  <c r="S125" i="9"/>
  <c r="R125" i="9"/>
  <c r="Q125" i="9"/>
  <c r="P125" i="9"/>
  <c r="O125" i="9"/>
  <c r="N125" i="9"/>
  <c r="M125" i="9"/>
  <c r="L125" i="9"/>
  <c r="K125" i="9"/>
  <c r="J125" i="9"/>
  <c r="I125" i="9"/>
  <c r="H125" i="9"/>
  <c r="G125" i="9"/>
  <c r="F125" i="9"/>
  <c r="E125" i="9"/>
  <c r="D125" i="9"/>
  <c r="C125" i="9"/>
  <c r="B125" i="9"/>
  <c r="A125" i="9"/>
  <c r="U124" i="9"/>
  <c r="T124" i="9"/>
  <c r="S124" i="9"/>
  <c r="R124" i="9"/>
  <c r="Q124" i="9"/>
  <c r="P124" i="9"/>
  <c r="O124" i="9"/>
  <c r="N124" i="9"/>
  <c r="M124" i="9"/>
  <c r="L124" i="9"/>
  <c r="K124" i="9"/>
  <c r="J124" i="9"/>
  <c r="I124" i="9"/>
  <c r="H124" i="9"/>
  <c r="G124" i="9"/>
  <c r="F124" i="9"/>
  <c r="E124" i="9"/>
  <c r="D124" i="9"/>
  <c r="C124" i="9"/>
  <c r="B124" i="9"/>
  <c r="A124" i="9"/>
  <c r="U123" i="9"/>
  <c r="T123" i="9"/>
  <c r="S123" i="9"/>
  <c r="R123" i="9"/>
  <c r="Q123" i="9"/>
  <c r="P123" i="9"/>
  <c r="O123" i="9"/>
  <c r="N123" i="9"/>
  <c r="M123" i="9"/>
  <c r="L123" i="9"/>
  <c r="K123" i="9"/>
  <c r="J123" i="9"/>
  <c r="I123" i="9"/>
  <c r="H123" i="9"/>
  <c r="G123" i="9"/>
  <c r="F123" i="9"/>
  <c r="E123" i="9"/>
  <c r="D123" i="9"/>
  <c r="C123" i="9"/>
  <c r="B123" i="9"/>
  <c r="A123" i="9"/>
  <c r="U122" i="9"/>
  <c r="T122" i="9"/>
  <c r="S122" i="9"/>
  <c r="R122" i="9"/>
  <c r="Q122" i="9"/>
  <c r="P122" i="9"/>
  <c r="O122" i="9"/>
  <c r="N122" i="9"/>
  <c r="M122" i="9"/>
  <c r="L122" i="9"/>
  <c r="K122" i="9"/>
  <c r="J122" i="9"/>
  <c r="I122" i="9"/>
  <c r="H122" i="9"/>
  <c r="G122" i="9"/>
  <c r="F122" i="9"/>
  <c r="E122" i="9"/>
  <c r="D122" i="9"/>
  <c r="C122" i="9"/>
  <c r="B122" i="9"/>
  <c r="A122" i="9"/>
  <c r="U121" i="9"/>
  <c r="T121" i="9"/>
  <c r="S121" i="9"/>
  <c r="R121" i="9"/>
  <c r="Q121" i="9"/>
  <c r="P121" i="9"/>
  <c r="O121" i="9"/>
  <c r="N121" i="9"/>
  <c r="M121" i="9"/>
  <c r="L121" i="9"/>
  <c r="K121" i="9"/>
  <c r="J121" i="9"/>
  <c r="I121" i="9"/>
  <c r="H121" i="9"/>
  <c r="G121" i="9"/>
  <c r="F121" i="9"/>
  <c r="E121" i="9"/>
  <c r="D121" i="9"/>
  <c r="C121" i="9"/>
  <c r="B121" i="9"/>
  <c r="A121" i="9"/>
  <c r="U120" i="9"/>
  <c r="T120" i="9"/>
  <c r="S120" i="9"/>
  <c r="R120" i="9"/>
  <c r="Q120" i="9"/>
  <c r="P120" i="9"/>
  <c r="O120" i="9"/>
  <c r="N120" i="9"/>
  <c r="M120" i="9"/>
  <c r="L120" i="9"/>
  <c r="K120" i="9"/>
  <c r="J120" i="9"/>
  <c r="I120" i="9"/>
  <c r="H120" i="9"/>
  <c r="G120" i="9"/>
  <c r="F120" i="9"/>
  <c r="E120" i="9"/>
  <c r="D120" i="9"/>
  <c r="C120" i="9"/>
  <c r="B120" i="9"/>
  <c r="A120" i="9"/>
  <c r="U119" i="9"/>
  <c r="T119" i="9"/>
  <c r="S119" i="9"/>
  <c r="R119" i="9"/>
  <c r="Q119" i="9"/>
  <c r="P119" i="9"/>
  <c r="O119" i="9"/>
  <c r="N119" i="9"/>
  <c r="M119" i="9"/>
  <c r="L119" i="9"/>
  <c r="K119" i="9"/>
  <c r="J119" i="9"/>
  <c r="I119" i="9"/>
  <c r="H119" i="9"/>
  <c r="G119" i="9"/>
  <c r="F119" i="9"/>
  <c r="E119" i="9"/>
  <c r="D119" i="9"/>
  <c r="C119" i="9"/>
  <c r="B119" i="9"/>
  <c r="A119" i="9"/>
  <c r="U118" i="9"/>
  <c r="T118" i="9"/>
  <c r="S118" i="9"/>
  <c r="R118" i="9"/>
  <c r="Q118" i="9"/>
  <c r="P118" i="9"/>
  <c r="O118" i="9"/>
  <c r="N118" i="9"/>
  <c r="M118" i="9"/>
  <c r="L118" i="9"/>
  <c r="K118" i="9"/>
  <c r="J118" i="9"/>
  <c r="I118" i="9"/>
  <c r="H118" i="9"/>
  <c r="G118" i="9"/>
  <c r="F118" i="9"/>
  <c r="E118" i="9"/>
  <c r="D118" i="9"/>
  <c r="C118" i="9"/>
  <c r="B118" i="9"/>
  <c r="A118" i="9"/>
  <c r="U117" i="9"/>
  <c r="T117" i="9"/>
  <c r="S117" i="9"/>
  <c r="R117" i="9"/>
  <c r="Q117" i="9"/>
  <c r="P117" i="9"/>
  <c r="O117" i="9"/>
  <c r="N117" i="9"/>
  <c r="M117" i="9"/>
  <c r="L117" i="9"/>
  <c r="K117" i="9"/>
  <c r="J117" i="9"/>
  <c r="I117" i="9"/>
  <c r="H117" i="9"/>
  <c r="G117" i="9"/>
  <c r="F117" i="9"/>
  <c r="E117" i="9"/>
  <c r="D117" i="9"/>
  <c r="C117" i="9"/>
  <c r="B117" i="9"/>
  <c r="A117" i="9"/>
  <c r="U116" i="9"/>
  <c r="T116" i="9"/>
  <c r="S116" i="9"/>
  <c r="R116" i="9"/>
  <c r="Q116" i="9"/>
  <c r="P116" i="9"/>
  <c r="O116" i="9"/>
  <c r="N116" i="9"/>
  <c r="M116" i="9"/>
  <c r="L116" i="9"/>
  <c r="K116" i="9"/>
  <c r="J116" i="9"/>
  <c r="I116" i="9"/>
  <c r="H116" i="9"/>
  <c r="G116" i="9"/>
  <c r="F116" i="9"/>
  <c r="E116" i="9"/>
  <c r="D116" i="9"/>
  <c r="C116" i="9"/>
  <c r="B116" i="9"/>
  <c r="A116" i="9"/>
  <c r="U115" i="9"/>
  <c r="T115" i="9"/>
  <c r="S115" i="9"/>
  <c r="R115" i="9"/>
  <c r="Q115" i="9"/>
  <c r="P115" i="9"/>
  <c r="O115" i="9"/>
  <c r="N115" i="9"/>
  <c r="M115" i="9"/>
  <c r="L115" i="9"/>
  <c r="K115" i="9"/>
  <c r="J115" i="9"/>
  <c r="I115" i="9"/>
  <c r="H115" i="9"/>
  <c r="G115" i="9"/>
  <c r="F115" i="9"/>
  <c r="E115" i="9"/>
  <c r="D115" i="9"/>
  <c r="C115" i="9"/>
  <c r="B115" i="9"/>
  <c r="A115" i="9"/>
  <c r="U114" i="9"/>
  <c r="T114" i="9"/>
  <c r="S114" i="9"/>
  <c r="R114" i="9"/>
  <c r="Q114" i="9"/>
  <c r="P114" i="9"/>
  <c r="O114" i="9"/>
  <c r="N114" i="9"/>
  <c r="M114" i="9"/>
  <c r="L114" i="9"/>
  <c r="K114" i="9"/>
  <c r="J114" i="9"/>
  <c r="I114" i="9"/>
  <c r="H114" i="9"/>
  <c r="G114" i="9"/>
  <c r="F114" i="9"/>
  <c r="E114" i="9"/>
  <c r="D114" i="9"/>
  <c r="C114" i="9"/>
  <c r="B114" i="9"/>
  <c r="A114" i="9"/>
  <c r="U113" i="9"/>
  <c r="T113" i="9"/>
  <c r="S113" i="9"/>
  <c r="R113" i="9"/>
  <c r="Q113" i="9"/>
  <c r="P113" i="9"/>
  <c r="O113" i="9"/>
  <c r="N113" i="9"/>
  <c r="M113" i="9"/>
  <c r="L113" i="9"/>
  <c r="K113" i="9"/>
  <c r="J113" i="9"/>
  <c r="I113" i="9"/>
  <c r="H113" i="9"/>
  <c r="G113" i="9"/>
  <c r="F113" i="9"/>
  <c r="E113" i="9"/>
  <c r="D113" i="9"/>
  <c r="C113" i="9"/>
  <c r="B113" i="9"/>
  <c r="A113" i="9"/>
  <c r="U112" i="9"/>
  <c r="T112" i="9"/>
  <c r="S112" i="9"/>
  <c r="R112" i="9"/>
  <c r="Q112" i="9"/>
  <c r="P112" i="9"/>
  <c r="O112" i="9"/>
  <c r="N112" i="9"/>
  <c r="M112" i="9"/>
  <c r="L112" i="9"/>
  <c r="K112" i="9"/>
  <c r="J112" i="9"/>
  <c r="I112" i="9"/>
  <c r="H112" i="9"/>
  <c r="G112" i="9"/>
  <c r="F112" i="9"/>
  <c r="E112" i="9"/>
  <c r="D112" i="9"/>
  <c r="C112" i="9"/>
  <c r="B112" i="9"/>
  <c r="A112" i="9"/>
  <c r="U111" i="9"/>
  <c r="T111" i="9"/>
  <c r="S111" i="9"/>
  <c r="R111" i="9"/>
  <c r="Q111" i="9"/>
  <c r="P111" i="9"/>
  <c r="O111" i="9"/>
  <c r="N111" i="9"/>
  <c r="M111" i="9"/>
  <c r="L111" i="9"/>
  <c r="K111" i="9"/>
  <c r="J111" i="9"/>
  <c r="I111" i="9"/>
  <c r="H111" i="9"/>
  <c r="G111" i="9"/>
  <c r="F111" i="9"/>
  <c r="E111" i="9"/>
  <c r="D111" i="9"/>
  <c r="C111" i="9"/>
  <c r="B111" i="9"/>
  <c r="A111" i="9"/>
  <c r="U110" i="9"/>
  <c r="T110" i="9"/>
  <c r="S110" i="9"/>
  <c r="R110" i="9"/>
  <c r="Q110" i="9"/>
  <c r="P110" i="9"/>
  <c r="O110" i="9"/>
  <c r="N110" i="9"/>
  <c r="L110" i="9"/>
  <c r="K110" i="9"/>
  <c r="J110" i="9"/>
  <c r="I110" i="9"/>
  <c r="G110" i="9"/>
  <c r="F110" i="9"/>
  <c r="E110" i="9"/>
  <c r="D110" i="9"/>
  <c r="C110" i="9"/>
  <c r="B110" i="9"/>
  <c r="A110" i="9"/>
  <c r="U109" i="9"/>
  <c r="T109" i="9"/>
  <c r="S109" i="9"/>
  <c r="R109" i="9"/>
  <c r="Q109" i="9"/>
  <c r="P109" i="9"/>
  <c r="O109" i="9"/>
  <c r="N109" i="9"/>
  <c r="M109" i="9"/>
  <c r="L109" i="9"/>
  <c r="K109" i="9"/>
  <c r="J109" i="9"/>
  <c r="I109" i="9"/>
  <c r="G109" i="9"/>
  <c r="F109" i="9"/>
  <c r="E109" i="9"/>
  <c r="D109" i="9"/>
  <c r="C109" i="9"/>
  <c r="B109" i="9"/>
  <c r="A109" i="9"/>
  <c r="U108" i="9"/>
  <c r="T108" i="9"/>
  <c r="S108" i="9"/>
  <c r="R108" i="9"/>
  <c r="Q108" i="9"/>
  <c r="P108" i="9"/>
  <c r="O108" i="9"/>
  <c r="N108" i="9"/>
  <c r="L108" i="9"/>
  <c r="K108" i="9"/>
  <c r="J108" i="9"/>
  <c r="I108" i="9"/>
  <c r="G108" i="9"/>
  <c r="F108" i="9"/>
  <c r="E108" i="9"/>
  <c r="D108" i="9"/>
  <c r="C108" i="9"/>
  <c r="B108" i="9"/>
  <c r="A108" i="9"/>
  <c r="U107" i="9"/>
  <c r="T107" i="9"/>
  <c r="S107" i="9"/>
  <c r="R107" i="9"/>
  <c r="Q107" i="9"/>
  <c r="P107" i="9"/>
  <c r="O107" i="9"/>
  <c r="N107" i="9"/>
  <c r="L107" i="9"/>
  <c r="K107" i="9"/>
  <c r="J107" i="9"/>
  <c r="I107" i="9"/>
  <c r="G107" i="9"/>
  <c r="F107" i="9"/>
  <c r="E107" i="9"/>
  <c r="D107" i="9"/>
  <c r="C107" i="9"/>
  <c r="B107" i="9"/>
  <c r="A107" i="9"/>
  <c r="U106" i="9"/>
  <c r="T106" i="9"/>
  <c r="S106" i="9"/>
  <c r="R106" i="9"/>
  <c r="Q106" i="9"/>
  <c r="P106" i="9"/>
  <c r="O106" i="9"/>
  <c r="N106" i="9"/>
  <c r="M106" i="9"/>
  <c r="L106" i="9"/>
  <c r="K106" i="9"/>
  <c r="J106" i="9"/>
  <c r="I106" i="9"/>
  <c r="G106" i="9"/>
  <c r="F106" i="9"/>
  <c r="E106" i="9"/>
  <c r="D106" i="9"/>
  <c r="C106" i="9"/>
  <c r="B106" i="9"/>
  <c r="A106" i="9"/>
  <c r="U105" i="9"/>
  <c r="T105" i="9"/>
  <c r="S105" i="9"/>
  <c r="R105" i="9"/>
  <c r="Q105" i="9"/>
  <c r="P105" i="9"/>
  <c r="O105" i="9"/>
  <c r="N105" i="9"/>
  <c r="M105" i="9"/>
  <c r="L105" i="9"/>
  <c r="K105" i="9"/>
  <c r="J105" i="9"/>
  <c r="I105" i="9"/>
  <c r="H105" i="9"/>
  <c r="G105" i="9"/>
  <c r="F105" i="9"/>
  <c r="E105" i="9"/>
  <c r="D105" i="9"/>
  <c r="C105" i="9"/>
  <c r="B105" i="9"/>
  <c r="A105" i="9"/>
  <c r="U104" i="9"/>
  <c r="T104" i="9"/>
  <c r="S104" i="9"/>
  <c r="R104" i="9"/>
  <c r="Q104" i="9"/>
  <c r="P104" i="9"/>
  <c r="O104" i="9"/>
  <c r="N104" i="9"/>
  <c r="M104" i="9"/>
  <c r="L104" i="9"/>
  <c r="K104" i="9"/>
  <c r="J104" i="9"/>
  <c r="I104" i="9"/>
  <c r="H104" i="9"/>
  <c r="G104" i="9"/>
  <c r="F104" i="9"/>
  <c r="E104" i="9"/>
  <c r="D104" i="9"/>
  <c r="C104" i="9"/>
  <c r="B104" i="9"/>
  <c r="A104" i="9"/>
  <c r="U103" i="9"/>
  <c r="T103" i="9"/>
  <c r="S103" i="9"/>
  <c r="R103" i="9"/>
  <c r="Q103" i="9"/>
  <c r="P103" i="9"/>
  <c r="O103" i="9"/>
  <c r="N103" i="9"/>
  <c r="M103" i="9"/>
  <c r="L103" i="9"/>
  <c r="K103" i="9"/>
  <c r="J103" i="9"/>
  <c r="I103" i="9"/>
  <c r="H103" i="9"/>
  <c r="G103" i="9"/>
  <c r="F103" i="9"/>
  <c r="E103" i="9"/>
  <c r="D103" i="9"/>
  <c r="C103" i="9"/>
  <c r="B103" i="9"/>
  <c r="A103" i="9"/>
  <c r="U102" i="9"/>
  <c r="T102" i="9"/>
  <c r="S102" i="9"/>
  <c r="R102" i="9"/>
  <c r="Q102" i="9"/>
  <c r="P102" i="9"/>
  <c r="O102" i="9"/>
  <c r="N102" i="9"/>
  <c r="M102" i="9"/>
  <c r="L102" i="9"/>
  <c r="K102" i="9"/>
  <c r="J102" i="9"/>
  <c r="I102" i="9"/>
  <c r="H102" i="9"/>
  <c r="G102" i="9"/>
  <c r="F102" i="9"/>
  <c r="E102" i="9"/>
  <c r="D102" i="9"/>
  <c r="C102" i="9"/>
  <c r="B102" i="9"/>
  <c r="A102" i="9"/>
  <c r="U101" i="9"/>
  <c r="T101" i="9"/>
  <c r="S101" i="9"/>
  <c r="R101" i="9"/>
  <c r="Q101" i="9"/>
  <c r="P101" i="9"/>
  <c r="O101" i="9"/>
  <c r="N101" i="9"/>
  <c r="M101" i="9"/>
  <c r="L101" i="9"/>
  <c r="K101" i="9"/>
  <c r="J101" i="9"/>
  <c r="I101" i="9"/>
  <c r="H101" i="9"/>
  <c r="G101" i="9"/>
  <c r="F101" i="9"/>
  <c r="E101" i="9"/>
  <c r="D101" i="9"/>
  <c r="C101" i="9"/>
  <c r="B101" i="9"/>
  <c r="A101" i="9"/>
  <c r="U100" i="9"/>
  <c r="T100" i="9"/>
  <c r="S100" i="9"/>
  <c r="R100" i="9"/>
  <c r="Q100" i="9"/>
  <c r="P100" i="9"/>
  <c r="O100" i="9"/>
  <c r="N100" i="9"/>
  <c r="L100" i="9"/>
  <c r="K100" i="9"/>
  <c r="J100" i="9"/>
  <c r="I100" i="9"/>
  <c r="G100" i="9"/>
  <c r="F100" i="9"/>
  <c r="E100" i="9"/>
  <c r="D100" i="9"/>
  <c r="C100" i="9"/>
  <c r="B100" i="9"/>
  <c r="A100" i="9"/>
  <c r="U99" i="9"/>
  <c r="T99" i="9"/>
  <c r="S99" i="9"/>
  <c r="R99" i="9"/>
  <c r="Q99" i="9"/>
  <c r="P99" i="9"/>
  <c r="O99" i="9"/>
  <c r="N99" i="9"/>
  <c r="M99" i="9"/>
  <c r="L99" i="9"/>
  <c r="K99" i="9"/>
  <c r="J99" i="9"/>
  <c r="I99" i="9"/>
  <c r="H99" i="9"/>
  <c r="G99" i="9"/>
  <c r="F99" i="9"/>
  <c r="E99" i="9"/>
  <c r="D99" i="9"/>
  <c r="C99" i="9"/>
  <c r="B99" i="9"/>
  <c r="A99" i="9"/>
  <c r="U98" i="9"/>
  <c r="T98" i="9"/>
  <c r="S98" i="9"/>
  <c r="R98" i="9"/>
  <c r="Q98" i="9"/>
  <c r="P98" i="9"/>
  <c r="O98" i="9"/>
  <c r="N98" i="9"/>
  <c r="M98" i="9"/>
  <c r="L98" i="9"/>
  <c r="K98" i="9"/>
  <c r="J98" i="9"/>
  <c r="I98" i="9"/>
  <c r="H98" i="9"/>
  <c r="G98" i="9"/>
  <c r="F98" i="9"/>
  <c r="E98" i="9"/>
  <c r="D98" i="9"/>
  <c r="C98" i="9"/>
  <c r="B98" i="9"/>
  <c r="A98" i="9"/>
  <c r="U97" i="9"/>
  <c r="T97" i="9"/>
  <c r="S97" i="9"/>
  <c r="R97" i="9"/>
  <c r="Q97" i="9"/>
  <c r="P97" i="9"/>
  <c r="O97" i="9"/>
  <c r="N97" i="9"/>
  <c r="M97" i="9"/>
  <c r="L97" i="9"/>
  <c r="K97" i="9"/>
  <c r="J97" i="9"/>
  <c r="I97" i="9"/>
  <c r="H97" i="9"/>
  <c r="G97" i="9"/>
  <c r="F97" i="9"/>
  <c r="E97" i="9"/>
  <c r="D97" i="9"/>
  <c r="C97" i="9"/>
  <c r="B97" i="9"/>
  <c r="A97" i="9"/>
  <c r="U96" i="9"/>
  <c r="T96" i="9"/>
  <c r="S96" i="9"/>
  <c r="R96" i="9"/>
  <c r="Q96" i="9"/>
  <c r="P96" i="9"/>
  <c r="O96" i="9"/>
  <c r="N96" i="9"/>
  <c r="M96" i="9"/>
  <c r="L96" i="9"/>
  <c r="K96" i="9"/>
  <c r="J96" i="9"/>
  <c r="I96" i="9"/>
  <c r="G96" i="9"/>
  <c r="F96" i="9"/>
  <c r="E96" i="9"/>
  <c r="D96" i="9"/>
  <c r="C96" i="9"/>
  <c r="B96" i="9"/>
  <c r="A96" i="9"/>
  <c r="U95" i="9"/>
  <c r="T95" i="9"/>
  <c r="S95" i="9"/>
  <c r="R95" i="9"/>
  <c r="Q95" i="9"/>
  <c r="P95" i="9"/>
  <c r="O95" i="9"/>
  <c r="N95" i="9"/>
  <c r="M95" i="9"/>
  <c r="L95" i="9"/>
  <c r="K95" i="9"/>
  <c r="J95" i="9"/>
  <c r="I95" i="9"/>
  <c r="H95" i="9"/>
  <c r="G95" i="9"/>
  <c r="F95" i="9"/>
  <c r="E95" i="9"/>
  <c r="D95" i="9"/>
  <c r="C95" i="9"/>
  <c r="B95" i="9"/>
  <c r="A95" i="9"/>
  <c r="U94" i="9"/>
  <c r="T94" i="9"/>
  <c r="S94" i="9"/>
  <c r="R94" i="9"/>
  <c r="Q94" i="9"/>
  <c r="P94" i="9"/>
  <c r="O94" i="9"/>
  <c r="N94" i="9"/>
  <c r="M94" i="9"/>
  <c r="L94" i="9"/>
  <c r="K94" i="9"/>
  <c r="J94" i="9"/>
  <c r="I94" i="9"/>
  <c r="H94" i="9"/>
  <c r="G94" i="9"/>
  <c r="F94" i="9"/>
  <c r="E94" i="9"/>
  <c r="D94" i="9"/>
  <c r="C94" i="9"/>
  <c r="B94" i="9"/>
  <c r="A94" i="9"/>
  <c r="U93" i="9"/>
  <c r="T93" i="9"/>
  <c r="S93" i="9"/>
  <c r="R93" i="9"/>
  <c r="Q93" i="9"/>
  <c r="P93" i="9"/>
  <c r="O93" i="9"/>
  <c r="N93" i="9"/>
  <c r="M93" i="9"/>
  <c r="L93" i="9"/>
  <c r="K93" i="9"/>
  <c r="J93" i="9"/>
  <c r="I93" i="9"/>
  <c r="H93" i="9"/>
  <c r="G93" i="9"/>
  <c r="F93" i="9"/>
  <c r="E93" i="9"/>
  <c r="D93" i="9"/>
  <c r="C93" i="9"/>
  <c r="B93" i="9"/>
  <c r="A93" i="9"/>
  <c r="U92" i="9"/>
  <c r="T92" i="9"/>
  <c r="S92" i="9"/>
  <c r="R92" i="9"/>
  <c r="Q92" i="9"/>
  <c r="P92" i="9"/>
  <c r="O92" i="9"/>
  <c r="N92" i="9"/>
  <c r="M92" i="9"/>
  <c r="L92" i="9"/>
  <c r="K92" i="9"/>
  <c r="J92" i="9"/>
  <c r="I92" i="9"/>
  <c r="H92" i="9"/>
  <c r="G92" i="9"/>
  <c r="F92" i="9"/>
  <c r="E92" i="9"/>
  <c r="D92" i="9"/>
  <c r="C92" i="9"/>
  <c r="B92" i="9"/>
  <c r="A92" i="9"/>
  <c r="U91" i="9"/>
  <c r="T91" i="9"/>
  <c r="S91" i="9"/>
  <c r="R91" i="9"/>
  <c r="Q91" i="9"/>
  <c r="P91" i="9"/>
  <c r="O91" i="9"/>
  <c r="N91" i="9"/>
  <c r="L91" i="9"/>
  <c r="K91" i="9"/>
  <c r="J91" i="9"/>
  <c r="I91" i="9"/>
  <c r="G91" i="9"/>
  <c r="F91" i="9"/>
  <c r="E91" i="9"/>
  <c r="D91" i="9"/>
  <c r="C91" i="9"/>
  <c r="B91" i="9"/>
  <c r="A91" i="9"/>
  <c r="U90" i="9"/>
  <c r="T90" i="9"/>
  <c r="S90" i="9"/>
  <c r="R90" i="9"/>
  <c r="Q90" i="9"/>
  <c r="P90" i="9"/>
  <c r="O90" i="9"/>
  <c r="N90" i="9"/>
  <c r="M90" i="9"/>
  <c r="L90" i="9"/>
  <c r="K90" i="9"/>
  <c r="J90" i="9"/>
  <c r="I90" i="9"/>
  <c r="H90" i="9"/>
  <c r="G90" i="9"/>
  <c r="F90" i="9"/>
  <c r="E90" i="9"/>
  <c r="D90" i="9"/>
  <c r="C90" i="9"/>
  <c r="B90" i="9"/>
  <c r="A90" i="9"/>
  <c r="U89" i="9"/>
  <c r="T89" i="9"/>
  <c r="S89" i="9"/>
  <c r="R89" i="9"/>
  <c r="Q89" i="9"/>
  <c r="P89" i="9"/>
  <c r="O89" i="9"/>
  <c r="N89" i="9"/>
  <c r="M89" i="9"/>
  <c r="L89" i="9"/>
  <c r="K89" i="9"/>
  <c r="J89" i="9"/>
  <c r="I89" i="9"/>
  <c r="H89" i="9"/>
  <c r="G89" i="9"/>
  <c r="F89" i="9"/>
  <c r="E89" i="9"/>
  <c r="D89" i="9"/>
  <c r="C89" i="9"/>
  <c r="B89" i="9"/>
  <c r="A89" i="9"/>
  <c r="U88" i="9"/>
  <c r="T88" i="9"/>
  <c r="S88" i="9"/>
  <c r="R88" i="9"/>
  <c r="Q88" i="9"/>
  <c r="P88" i="9"/>
  <c r="O88" i="9"/>
  <c r="N88" i="9"/>
  <c r="M88" i="9"/>
  <c r="L88" i="9"/>
  <c r="K88" i="9"/>
  <c r="J88" i="9"/>
  <c r="I88" i="9"/>
  <c r="H88" i="9"/>
  <c r="G88" i="9"/>
  <c r="F88" i="9"/>
  <c r="E88" i="9"/>
  <c r="D88" i="9"/>
  <c r="C88" i="9"/>
  <c r="B88" i="9"/>
  <c r="A88" i="9"/>
  <c r="U87" i="9"/>
  <c r="T87" i="9"/>
  <c r="S87" i="9"/>
  <c r="R87" i="9"/>
  <c r="Q87" i="9"/>
  <c r="P87" i="9"/>
  <c r="O87" i="9"/>
  <c r="N87" i="9"/>
  <c r="M87" i="9"/>
  <c r="L87" i="9"/>
  <c r="K87" i="9"/>
  <c r="J87" i="9"/>
  <c r="I87" i="9"/>
  <c r="H87" i="9"/>
  <c r="G87" i="9"/>
  <c r="F87" i="9"/>
  <c r="E87" i="9"/>
  <c r="D87" i="9"/>
  <c r="C87" i="9"/>
  <c r="B87" i="9"/>
  <c r="A87" i="9"/>
  <c r="U86" i="9"/>
  <c r="T86" i="9"/>
  <c r="S86" i="9"/>
  <c r="R86" i="9"/>
  <c r="Q86" i="9"/>
  <c r="P86" i="9"/>
  <c r="O86" i="9"/>
  <c r="N86" i="9"/>
  <c r="M86" i="9"/>
  <c r="L86" i="9"/>
  <c r="K86" i="9"/>
  <c r="J86" i="9"/>
  <c r="I86" i="9"/>
  <c r="H86" i="9"/>
  <c r="G86" i="9"/>
  <c r="F86" i="9"/>
  <c r="E86" i="9"/>
  <c r="D86" i="9"/>
  <c r="C86" i="9"/>
  <c r="B86" i="9"/>
  <c r="A86" i="9"/>
  <c r="U85" i="9"/>
  <c r="T85" i="9"/>
  <c r="S85" i="9"/>
  <c r="R85" i="9"/>
  <c r="Q85" i="9"/>
  <c r="P85" i="9"/>
  <c r="O85" i="9"/>
  <c r="N85" i="9"/>
  <c r="L85" i="9"/>
  <c r="K85" i="9"/>
  <c r="J85" i="9"/>
  <c r="I85" i="9"/>
  <c r="G85" i="9"/>
  <c r="F85" i="9"/>
  <c r="E85" i="9"/>
  <c r="D85" i="9"/>
  <c r="C85" i="9"/>
  <c r="B85" i="9"/>
  <c r="A85" i="9"/>
  <c r="U84" i="9"/>
  <c r="T84" i="9"/>
  <c r="S84" i="9"/>
  <c r="R84" i="9"/>
  <c r="Q84" i="9"/>
  <c r="P84" i="9"/>
  <c r="O84" i="9"/>
  <c r="N84" i="9"/>
  <c r="M84" i="9"/>
  <c r="L84" i="9"/>
  <c r="K84" i="9"/>
  <c r="J84" i="9"/>
  <c r="I84" i="9"/>
  <c r="H84" i="9"/>
  <c r="G84" i="9"/>
  <c r="F84" i="9"/>
  <c r="E84" i="9"/>
  <c r="D84" i="9"/>
  <c r="C84" i="9"/>
  <c r="B84" i="9"/>
  <c r="A84" i="9"/>
  <c r="U83" i="9"/>
  <c r="T83" i="9"/>
  <c r="S83" i="9"/>
  <c r="R83" i="9"/>
  <c r="Q83" i="9"/>
  <c r="P83" i="9"/>
  <c r="O83" i="9"/>
  <c r="N83" i="9"/>
  <c r="M83" i="9"/>
  <c r="L83" i="9"/>
  <c r="K83" i="9"/>
  <c r="J83" i="9"/>
  <c r="I83" i="9"/>
  <c r="H83" i="9"/>
  <c r="G83" i="9"/>
  <c r="F83" i="9"/>
  <c r="E83" i="9"/>
  <c r="D83" i="9"/>
  <c r="C83" i="9"/>
  <c r="B83" i="9"/>
  <c r="A83" i="9"/>
  <c r="U82" i="9"/>
  <c r="T82" i="9"/>
  <c r="S82" i="9"/>
  <c r="R82" i="9"/>
  <c r="Q82" i="9"/>
  <c r="P82" i="9"/>
  <c r="O82" i="9"/>
  <c r="N82" i="9"/>
  <c r="M82" i="9"/>
  <c r="L82" i="9"/>
  <c r="K82" i="9"/>
  <c r="J82" i="9"/>
  <c r="I82" i="9"/>
  <c r="H82" i="9"/>
  <c r="G82" i="9"/>
  <c r="F82" i="9"/>
  <c r="E82" i="9"/>
  <c r="D82" i="9"/>
  <c r="C82" i="9"/>
  <c r="B82" i="9"/>
  <c r="A82" i="9"/>
  <c r="U81" i="9"/>
  <c r="T81" i="9"/>
  <c r="S81" i="9"/>
  <c r="R81" i="9"/>
  <c r="Q81" i="9"/>
  <c r="P81" i="9"/>
  <c r="O81" i="9"/>
  <c r="N81" i="9"/>
  <c r="M81" i="9"/>
  <c r="L81" i="9"/>
  <c r="K81" i="9"/>
  <c r="J81" i="9"/>
  <c r="I81" i="9"/>
  <c r="H81" i="9"/>
  <c r="G81" i="9"/>
  <c r="F81" i="9"/>
  <c r="E81" i="9"/>
  <c r="D81" i="9"/>
  <c r="C81" i="9"/>
  <c r="B81" i="9"/>
  <c r="A81" i="9"/>
  <c r="U80" i="9"/>
  <c r="T80" i="9"/>
  <c r="S80" i="9"/>
  <c r="R80" i="9"/>
  <c r="Q80" i="9"/>
  <c r="P80" i="9"/>
  <c r="O80" i="9"/>
  <c r="N80" i="9"/>
  <c r="M80" i="9"/>
  <c r="L80" i="9"/>
  <c r="K80" i="9"/>
  <c r="J80" i="9"/>
  <c r="I80" i="9"/>
  <c r="H80" i="9"/>
  <c r="G80" i="9"/>
  <c r="F80" i="9"/>
  <c r="E80" i="9"/>
  <c r="D80" i="9"/>
  <c r="C80" i="9"/>
  <c r="B80" i="9"/>
  <c r="A80" i="9"/>
  <c r="U79" i="9"/>
  <c r="T79" i="9"/>
  <c r="S79" i="9"/>
  <c r="R79" i="9"/>
  <c r="Q79" i="9"/>
  <c r="P79" i="9"/>
  <c r="O79" i="9"/>
  <c r="N79" i="9"/>
  <c r="M79" i="9"/>
  <c r="L79" i="9"/>
  <c r="K79" i="9"/>
  <c r="J79" i="9"/>
  <c r="I79" i="9"/>
  <c r="H79" i="9"/>
  <c r="G79" i="9"/>
  <c r="F79" i="9"/>
  <c r="E79" i="9"/>
  <c r="D79" i="9"/>
  <c r="C79" i="9"/>
  <c r="B79" i="9"/>
  <c r="A79" i="9"/>
  <c r="U78" i="9"/>
  <c r="T78" i="9"/>
  <c r="S78" i="9"/>
  <c r="R78" i="9"/>
  <c r="Q78" i="9"/>
  <c r="P78" i="9"/>
  <c r="O78" i="9"/>
  <c r="N78" i="9"/>
  <c r="M78" i="9"/>
  <c r="L78" i="9"/>
  <c r="K78" i="9"/>
  <c r="J78" i="9"/>
  <c r="I78" i="9"/>
  <c r="H78" i="9"/>
  <c r="G78" i="9"/>
  <c r="F78" i="9"/>
  <c r="E78" i="9"/>
  <c r="D78" i="9"/>
  <c r="C78" i="9"/>
  <c r="B78" i="9"/>
  <c r="A78" i="9"/>
  <c r="U77" i="9"/>
  <c r="T77" i="9"/>
  <c r="S77" i="9"/>
  <c r="R77" i="9"/>
  <c r="Q77" i="9"/>
  <c r="P77" i="9"/>
  <c r="O77" i="9"/>
  <c r="N77" i="9"/>
  <c r="M77" i="9"/>
  <c r="L77" i="9"/>
  <c r="K77" i="9"/>
  <c r="J77" i="9"/>
  <c r="I77" i="9"/>
  <c r="H77" i="9"/>
  <c r="G77" i="9"/>
  <c r="F77" i="9"/>
  <c r="E77" i="9"/>
  <c r="D77" i="9"/>
  <c r="C77" i="9"/>
  <c r="B77" i="9"/>
  <c r="A77" i="9"/>
  <c r="U76" i="9"/>
  <c r="T76" i="9"/>
  <c r="S76" i="9"/>
  <c r="R76" i="9"/>
  <c r="Q76" i="9"/>
  <c r="P76" i="9"/>
  <c r="O76" i="9"/>
  <c r="N76" i="9"/>
  <c r="M76" i="9"/>
  <c r="L76" i="9"/>
  <c r="K76" i="9"/>
  <c r="J76" i="9"/>
  <c r="I76" i="9"/>
  <c r="H76" i="9"/>
  <c r="G76" i="9"/>
  <c r="F76" i="9"/>
  <c r="E76" i="9"/>
  <c r="D76" i="9"/>
  <c r="C76" i="9"/>
  <c r="B76" i="9"/>
  <c r="A76" i="9"/>
  <c r="U75" i="9"/>
  <c r="T75" i="9"/>
  <c r="S75" i="9"/>
  <c r="R75" i="9"/>
  <c r="Q75" i="9"/>
  <c r="P75" i="9"/>
  <c r="O75" i="9"/>
  <c r="N75" i="9"/>
  <c r="M75" i="9"/>
  <c r="L75" i="9"/>
  <c r="K75" i="9"/>
  <c r="J75" i="9"/>
  <c r="I75" i="9"/>
  <c r="H75" i="9"/>
  <c r="G75" i="9"/>
  <c r="F75" i="9"/>
  <c r="E75" i="9"/>
  <c r="D75" i="9"/>
  <c r="C75" i="9"/>
  <c r="B75" i="9"/>
  <c r="A75" i="9"/>
  <c r="U74" i="9"/>
  <c r="T74" i="9"/>
  <c r="S74" i="9"/>
  <c r="R74" i="9"/>
  <c r="Q74" i="9"/>
  <c r="P74" i="9"/>
  <c r="O74" i="9"/>
  <c r="N74" i="9"/>
  <c r="M74" i="9"/>
  <c r="L74" i="9"/>
  <c r="K74" i="9"/>
  <c r="J74" i="9"/>
  <c r="I74" i="9"/>
  <c r="H74" i="9"/>
  <c r="G74" i="9"/>
  <c r="F74" i="9"/>
  <c r="E74" i="9"/>
  <c r="D74" i="9"/>
  <c r="C74" i="9"/>
  <c r="B74" i="9"/>
  <c r="A74" i="9"/>
  <c r="U73" i="9"/>
  <c r="T73" i="9"/>
  <c r="S73" i="9"/>
  <c r="R73" i="9"/>
  <c r="Q73" i="9"/>
  <c r="P73" i="9"/>
  <c r="O73" i="9"/>
  <c r="N73" i="9"/>
  <c r="M73" i="9"/>
  <c r="L73" i="9"/>
  <c r="K73" i="9"/>
  <c r="J73" i="9"/>
  <c r="I73" i="9"/>
  <c r="H73" i="9"/>
  <c r="G73" i="9"/>
  <c r="F73" i="9"/>
  <c r="E73" i="9"/>
  <c r="D73" i="9"/>
  <c r="C73" i="9"/>
  <c r="B73" i="9"/>
  <c r="A73" i="9"/>
  <c r="U72" i="9"/>
  <c r="T72" i="9"/>
  <c r="S72" i="9"/>
  <c r="R72" i="9"/>
  <c r="Q72" i="9"/>
  <c r="P72" i="9"/>
  <c r="O72" i="9"/>
  <c r="N72" i="9"/>
  <c r="M72" i="9"/>
  <c r="L72" i="9"/>
  <c r="K72" i="9"/>
  <c r="J72" i="9"/>
  <c r="I72" i="9"/>
  <c r="H72" i="9"/>
  <c r="G72" i="9"/>
  <c r="F72" i="9"/>
  <c r="E72" i="9"/>
  <c r="D72" i="9"/>
  <c r="C72" i="9"/>
  <c r="B72" i="9"/>
  <c r="A72" i="9"/>
  <c r="U71" i="9"/>
  <c r="T71" i="9"/>
  <c r="S71" i="9"/>
  <c r="R71" i="9"/>
  <c r="Q71" i="9"/>
  <c r="P71" i="9"/>
  <c r="O71" i="9"/>
  <c r="N71" i="9"/>
  <c r="M71" i="9"/>
  <c r="L71" i="9"/>
  <c r="K71" i="9"/>
  <c r="J71" i="9"/>
  <c r="I71" i="9"/>
  <c r="H71" i="9"/>
  <c r="G71" i="9"/>
  <c r="F71" i="9"/>
  <c r="E71" i="9"/>
  <c r="D71" i="9"/>
  <c r="C71" i="9"/>
  <c r="B71" i="9"/>
  <c r="A71" i="9"/>
  <c r="U70" i="9"/>
  <c r="T70" i="9"/>
  <c r="S70" i="9"/>
  <c r="R70" i="9"/>
  <c r="Q70" i="9"/>
  <c r="P70" i="9"/>
  <c r="O70" i="9"/>
  <c r="N70" i="9"/>
  <c r="M70" i="9"/>
  <c r="L70" i="9"/>
  <c r="K70" i="9"/>
  <c r="J70" i="9"/>
  <c r="I70" i="9"/>
  <c r="H70" i="9"/>
  <c r="G70" i="9"/>
  <c r="F70" i="9"/>
  <c r="E70" i="9"/>
  <c r="D70" i="9"/>
  <c r="C70" i="9"/>
  <c r="B70" i="9"/>
  <c r="A70" i="9"/>
  <c r="U69" i="9"/>
  <c r="T69" i="9"/>
  <c r="S69" i="9"/>
  <c r="R69" i="9"/>
  <c r="Q69" i="9"/>
  <c r="P69" i="9"/>
  <c r="O69" i="9"/>
  <c r="N69" i="9"/>
  <c r="M69" i="9"/>
  <c r="L69" i="9"/>
  <c r="K69" i="9"/>
  <c r="J69" i="9"/>
  <c r="I69" i="9"/>
  <c r="H69" i="9"/>
  <c r="G69" i="9"/>
  <c r="F69" i="9"/>
  <c r="E69" i="9"/>
  <c r="D69" i="9"/>
  <c r="C69" i="9"/>
  <c r="B69" i="9"/>
  <c r="A69" i="9"/>
  <c r="U68" i="9"/>
  <c r="T68" i="9"/>
  <c r="S68" i="9"/>
  <c r="R68" i="9"/>
  <c r="Q68" i="9"/>
  <c r="P68" i="9"/>
  <c r="O68" i="9"/>
  <c r="N68" i="9"/>
  <c r="M68" i="9"/>
  <c r="L68" i="9"/>
  <c r="K68" i="9"/>
  <c r="J68" i="9"/>
  <c r="I68" i="9"/>
  <c r="H68" i="9"/>
  <c r="G68" i="9"/>
  <c r="F68" i="9"/>
  <c r="E68" i="9"/>
  <c r="D68" i="9"/>
  <c r="C68" i="9"/>
  <c r="B68" i="9"/>
  <c r="A68" i="9"/>
  <c r="U67" i="9"/>
  <c r="T67" i="9"/>
  <c r="S67" i="9"/>
  <c r="R67" i="9"/>
  <c r="Q67" i="9"/>
  <c r="P67" i="9"/>
  <c r="O67" i="9"/>
  <c r="N67" i="9"/>
  <c r="L67" i="9"/>
  <c r="K67" i="9"/>
  <c r="J67" i="9"/>
  <c r="I67" i="9"/>
  <c r="G67" i="9"/>
  <c r="F67" i="9"/>
  <c r="E67" i="9"/>
  <c r="D67" i="9"/>
  <c r="C67" i="9"/>
  <c r="B67" i="9"/>
  <c r="A67" i="9"/>
  <c r="U66" i="9"/>
  <c r="T66" i="9"/>
  <c r="S66" i="9"/>
  <c r="R66" i="9"/>
  <c r="Q66" i="9"/>
  <c r="P66" i="9"/>
  <c r="O66" i="9"/>
  <c r="N66" i="9"/>
  <c r="M66" i="9"/>
  <c r="L66" i="9"/>
  <c r="K66" i="9"/>
  <c r="J66" i="9"/>
  <c r="I66" i="9"/>
  <c r="H66" i="9"/>
  <c r="G66" i="9"/>
  <c r="F66" i="9"/>
  <c r="E66" i="9"/>
  <c r="D66" i="9"/>
  <c r="C66" i="9"/>
  <c r="B66" i="9"/>
  <c r="A66" i="9"/>
  <c r="U65" i="9"/>
  <c r="T65" i="9"/>
  <c r="S65" i="9"/>
  <c r="R65" i="9"/>
  <c r="Q65" i="9"/>
  <c r="P65" i="9"/>
  <c r="O65" i="9"/>
  <c r="N65" i="9"/>
  <c r="M65" i="9"/>
  <c r="L65" i="9"/>
  <c r="J65" i="9"/>
  <c r="H65" i="9"/>
  <c r="G65" i="9"/>
  <c r="F65" i="9"/>
  <c r="E65" i="9"/>
  <c r="D65" i="9"/>
  <c r="C65" i="9"/>
  <c r="B65" i="9"/>
  <c r="A65" i="9"/>
  <c r="U64" i="9"/>
  <c r="T64" i="9"/>
  <c r="S64" i="9"/>
  <c r="R64" i="9"/>
  <c r="Q64" i="9"/>
  <c r="P64" i="9"/>
  <c r="O64" i="9"/>
  <c r="N64" i="9"/>
  <c r="M64" i="9"/>
  <c r="L64" i="9"/>
  <c r="K64" i="9"/>
  <c r="J64" i="9"/>
  <c r="I64" i="9"/>
  <c r="H64" i="9"/>
  <c r="G64" i="9"/>
  <c r="F64" i="9"/>
  <c r="E64" i="9"/>
  <c r="D64" i="9"/>
  <c r="C64" i="9"/>
  <c r="B64" i="9"/>
  <c r="A64" i="9"/>
  <c r="U63" i="9"/>
  <c r="T63" i="9"/>
  <c r="S63" i="9"/>
  <c r="R63" i="9"/>
  <c r="Q63" i="9"/>
  <c r="P63" i="9"/>
  <c r="O63" i="9"/>
  <c r="N63" i="9"/>
  <c r="M63" i="9"/>
  <c r="L63" i="9"/>
  <c r="K63" i="9"/>
  <c r="J63" i="9"/>
  <c r="I63" i="9"/>
  <c r="H63" i="9"/>
  <c r="G63" i="9"/>
  <c r="F63" i="9"/>
  <c r="E63" i="9"/>
  <c r="D63" i="9"/>
  <c r="C63" i="9"/>
  <c r="B63" i="9"/>
  <c r="A63" i="9"/>
  <c r="U62" i="9"/>
  <c r="T62" i="9"/>
  <c r="S62" i="9"/>
  <c r="R62" i="9"/>
  <c r="Q62" i="9"/>
  <c r="P62" i="9"/>
  <c r="O62" i="9"/>
  <c r="N62" i="9"/>
  <c r="M62" i="9"/>
  <c r="L62" i="9"/>
  <c r="K62" i="9"/>
  <c r="J62" i="9"/>
  <c r="I62" i="9"/>
  <c r="H62" i="9"/>
  <c r="G62" i="9"/>
  <c r="F62" i="9"/>
  <c r="E62" i="9"/>
  <c r="D62" i="9"/>
  <c r="C62" i="9"/>
  <c r="B62" i="9"/>
  <c r="A62" i="9"/>
  <c r="U61" i="9"/>
  <c r="T61" i="9"/>
  <c r="S61" i="9"/>
  <c r="R61" i="9"/>
  <c r="Q61" i="9"/>
  <c r="P61" i="9"/>
  <c r="O61" i="9"/>
  <c r="N61" i="9"/>
  <c r="L61" i="9"/>
  <c r="K61" i="9"/>
  <c r="J61" i="9"/>
  <c r="I61" i="9"/>
  <c r="G61" i="9"/>
  <c r="F61" i="9"/>
  <c r="E61" i="9"/>
  <c r="D61" i="9"/>
  <c r="C61" i="9"/>
  <c r="B61" i="9"/>
  <c r="A61" i="9"/>
  <c r="U60" i="9"/>
  <c r="T60" i="9"/>
  <c r="S60" i="9"/>
  <c r="R60" i="9"/>
  <c r="Q60" i="9"/>
  <c r="P60" i="9"/>
  <c r="O60" i="9"/>
  <c r="N60" i="9"/>
  <c r="M60" i="9"/>
  <c r="L60" i="9"/>
  <c r="K60" i="9"/>
  <c r="J60" i="9"/>
  <c r="I60" i="9"/>
  <c r="H60" i="9"/>
  <c r="G60" i="9"/>
  <c r="F60" i="9"/>
  <c r="E60" i="9"/>
  <c r="D60" i="9"/>
  <c r="C60" i="9"/>
  <c r="B60" i="9"/>
  <c r="A60" i="9"/>
  <c r="U59" i="9"/>
  <c r="T59" i="9"/>
  <c r="S59" i="9"/>
  <c r="R59" i="9"/>
  <c r="Q59" i="9"/>
  <c r="P59" i="9"/>
  <c r="O59" i="9"/>
  <c r="N59" i="9"/>
  <c r="M59" i="9"/>
  <c r="L59" i="9"/>
  <c r="K59" i="9"/>
  <c r="J59" i="9"/>
  <c r="I59" i="9"/>
  <c r="H59" i="9"/>
  <c r="G59" i="9"/>
  <c r="F59" i="9"/>
  <c r="E59" i="9"/>
  <c r="D59" i="9"/>
  <c r="C59" i="9"/>
  <c r="B59" i="9"/>
  <c r="A59" i="9"/>
  <c r="U58" i="9"/>
  <c r="T58" i="9"/>
  <c r="S58" i="9"/>
  <c r="R58" i="9"/>
  <c r="Q58" i="9"/>
  <c r="P58" i="9"/>
  <c r="O58" i="9"/>
  <c r="N58" i="9"/>
  <c r="M58" i="9"/>
  <c r="L58" i="9"/>
  <c r="K58" i="9"/>
  <c r="J58" i="9"/>
  <c r="I58" i="9"/>
  <c r="H58" i="9"/>
  <c r="G58" i="9"/>
  <c r="F58" i="9"/>
  <c r="E58" i="9"/>
  <c r="D58" i="9"/>
  <c r="C58" i="9"/>
  <c r="B58" i="9"/>
  <c r="A58" i="9"/>
  <c r="U57" i="9"/>
  <c r="T57" i="9"/>
  <c r="S57" i="9"/>
  <c r="R57" i="9"/>
  <c r="Q57" i="9"/>
  <c r="P57" i="9"/>
  <c r="O57" i="9"/>
  <c r="N57" i="9"/>
  <c r="M57" i="9"/>
  <c r="L57" i="9"/>
  <c r="K57" i="9"/>
  <c r="J57" i="9"/>
  <c r="I57" i="9"/>
  <c r="H57" i="9"/>
  <c r="G57" i="9"/>
  <c r="F57" i="9"/>
  <c r="E57" i="9"/>
  <c r="D57" i="9"/>
  <c r="C57" i="9"/>
  <c r="B57" i="9"/>
  <c r="A57" i="9"/>
  <c r="U56" i="9"/>
  <c r="T56" i="9"/>
  <c r="S56" i="9"/>
  <c r="R56" i="9"/>
  <c r="Q56" i="9"/>
  <c r="P56" i="9"/>
  <c r="O56" i="9"/>
  <c r="N56" i="9"/>
  <c r="M56" i="9"/>
  <c r="L56" i="9"/>
  <c r="K56" i="9"/>
  <c r="J56" i="9"/>
  <c r="I56" i="9"/>
  <c r="H56" i="9"/>
  <c r="G56" i="9"/>
  <c r="F56" i="9"/>
  <c r="E56" i="9"/>
  <c r="D56" i="9"/>
  <c r="C56" i="9"/>
  <c r="B56" i="9"/>
  <c r="A56" i="9"/>
  <c r="U55" i="9"/>
  <c r="T55" i="9"/>
  <c r="S55" i="9"/>
  <c r="R55" i="9"/>
  <c r="Q55" i="9"/>
  <c r="P55" i="9"/>
  <c r="O55" i="9"/>
  <c r="N55" i="9"/>
  <c r="L55" i="9"/>
  <c r="K55" i="9"/>
  <c r="J55" i="9"/>
  <c r="I55" i="9"/>
  <c r="G55" i="9"/>
  <c r="F55" i="9"/>
  <c r="E55" i="9"/>
  <c r="D55" i="9"/>
  <c r="C55" i="9"/>
  <c r="B55" i="9"/>
  <c r="A55" i="9"/>
  <c r="U54" i="9"/>
  <c r="T54" i="9"/>
  <c r="S54" i="9"/>
  <c r="R54" i="9"/>
  <c r="Q54" i="9"/>
  <c r="P54" i="9"/>
  <c r="O54" i="9"/>
  <c r="N54" i="9"/>
  <c r="M54" i="9"/>
  <c r="L54" i="9"/>
  <c r="K54" i="9"/>
  <c r="J54" i="9"/>
  <c r="I54" i="9"/>
  <c r="H54" i="9"/>
  <c r="G54" i="9"/>
  <c r="F54" i="9"/>
  <c r="E54" i="9"/>
  <c r="D54" i="9"/>
  <c r="C54" i="9"/>
  <c r="B54" i="9"/>
  <c r="A54" i="9"/>
  <c r="U53" i="9"/>
  <c r="T53" i="9"/>
  <c r="S53" i="9"/>
  <c r="R53" i="9"/>
  <c r="Q53" i="9"/>
  <c r="P53" i="9"/>
  <c r="O53" i="9"/>
  <c r="N53" i="9"/>
  <c r="M53" i="9"/>
  <c r="K53" i="9"/>
  <c r="J53" i="9"/>
  <c r="I53" i="9"/>
  <c r="G53" i="9"/>
  <c r="F53" i="9"/>
  <c r="E53" i="9"/>
  <c r="D53" i="9"/>
  <c r="C53" i="9"/>
  <c r="B53" i="9"/>
  <c r="A53" i="9"/>
  <c r="U52" i="9"/>
  <c r="T52" i="9"/>
  <c r="S52" i="9"/>
  <c r="R52" i="9"/>
  <c r="Q52" i="9"/>
  <c r="P52" i="9"/>
  <c r="O52" i="9"/>
  <c r="N52" i="9"/>
  <c r="L52" i="9"/>
  <c r="K52" i="9"/>
  <c r="J52" i="9"/>
  <c r="I52" i="9"/>
  <c r="G52" i="9"/>
  <c r="F52" i="9"/>
  <c r="E52" i="9"/>
  <c r="D52" i="9"/>
  <c r="C52" i="9"/>
  <c r="B52" i="9"/>
  <c r="A52" i="9"/>
  <c r="U51" i="9"/>
  <c r="T51" i="9"/>
  <c r="S51" i="9"/>
  <c r="R51" i="9"/>
  <c r="Q51" i="9"/>
  <c r="P51" i="9"/>
  <c r="O51" i="9"/>
  <c r="N51" i="9"/>
  <c r="M51" i="9"/>
  <c r="L51" i="9"/>
  <c r="K51" i="9"/>
  <c r="J51" i="9"/>
  <c r="I51" i="9"/>
  <c r="H51" i="9"/>
  <c r="G51" i="9"/>
  <c r="F51" i="9"/>
  <c r="E51" i="9"/>
  <c r="D51" i="9"/>
  <c r="C51" i="9"/>
  <c r="B51" i="9"/>
  <c r="A51" i="9"/>
  <c r="U50" i="9"/>
  <c r="T50" i="9"/>
  <c r="S50" i="9"/>
  <c r="R50" i="9"/>
  <c r="Q50" i="9"/>
  <c r="P50" i="9"/>
  <c r="O50" i="9"/>
  <c r="N50" i="9"/>
  <c r="M50" i="9"/>
  <c r="L50" i="9"/>
  <c r="K50" i="9"/>
  <c r="J50" i="9"/>
  <c r="I50" i="9"/>
  <c r="H50" i="9"/>
  <c r="G50" i="9"/>
  <c r="F50" i="9"/>
  <c r="E50" i="9"/>
  <c r="D50" i="9"/>
  <c r="C50" i="9"/>
  <c r="B50" i="9"/>
  <c r="A50" i="9"/>
  <c r="U49" i="9"/>
  <c r="T49" i="9"/>
  <c r="S49" i="9"/>
  <c r="R49" i="9"/>
  <c r="Q49" i="9"/>
  <c r="P49" i="9"/>
  <c r="O49" i="9"/>
  <c r="N49" i="9"/>
  <c r="M49" i="9"/>
  <c r="L49" i="9"/>
  <c r="K49" i="9"/>
  <c r="J49" i="9"/>
  <c r="I49" i="9"/>
  <c r="H49" i="9"/>
  <c r="G49" i="9"/>
  <c r="F49" i="9"/>
  <c r="E49" i="9"/>
  <c r="D49" i="9"/>
  <c r="C49" i="9"/>
  <c r="B49" i="9"/>
  <c r="A49" i="9"/>
  <c r="U48" i="9"/>
  <c r="T48" i="9"/>
  <c r="S48" i="9"/>
  <c r="R48" i="9"/>
  <c r="Q48" i="9"/>
  <c r="P48" i="9"/>
  <c r="O48" i="9"/>
  <c r="N48" i="9"/>
  <c r="M48" i="9"/>
  <c r="L48" i="9"/>
  <c r="K48" i="9"/>
  <c r="J48" i="9"/>
  <c r="I48" i="9"/>
  <c r="H48" i="9"/>
  <c r="G48" i="9"/>
  <c r="F48" i="9"/>
  <c r="E48" i="9"/>
  <c r="D48" i="9"/>
  <c r="C48" i="9"/>
  <c r="B48" i="9"/>
  <c r="A48" i="9"/>
  <c r="U47" i="9"/>
  <c r="T47" i="9"/>
  <c r="S47" i="9"/>
  <c r="R47" i="9"/>
  <c r="Q47" i="9"/>
  <c r="P47" i="9"/>
  <c r="O47" i="9"/>
  <c r="N47" i="9"/>
  <c r="M47" i="9"/>
  <c r="L47" i="9"/>
  <c r="K47" i="9"/>
  <c r="J47" i="9"/>
  <c r="I47" i="9"/>
  <c r="H47" i="9"/>
  <c r="G47" i="9"/>
  <c r="F47" i="9"/>
  <c r="E47" i="9"/>
  <c r="D47" i="9"/>
  <c r="C47" i="9"/>
  <c r="B47" i="9"/>
  <c r="A47" i="9"/>
  <c r="U46" i="9"/>
  <c r="T46" i="9"/>
  <c r="S46" i="9"/>
  <c r="R46" i="9"/>
  <c r="Q46" i="9"/>
  <c r="P46" i="9"/>
  <c r="O46" i="9"/>
  <c r="N46" i="9"/>
  <c r="M46" i="9"/>
  <c r="L46" i="9"/>
  <c r="K46" i="9"/>
  <c r="J46" i="9"/>
  <c r="I46" i="9"/>
  <c r="H46" i="9"/>
  <c r="G46" i="9"/>
  <c r="F46" i="9"/>
  <c r="E46" i="9"/>
  <c r="D46" i="9"/>
  <c r="C46" i="9"/>
  <c r="B46" i="9"/>
  <c r="A46" i="9"/>
  <c r="U45" i="9"/>
  <c r="T45" i="9"/>
  <c r="S45" i="9"/>
  <c r="R45" i="9"/>
  <c r="Q45" i="9"/>
  <c r="P45" i="9"/>
  <c r="O45" i="9"/>
  <c r="N45" i="9"/>
  <c r="M45" i="9"/>
  <c r="L45" i="9"/>
  <c r="K45" i="9"/>
  <c r="J45" i="9"/>
  <c r="I45" i="9"/>
  <c r="H45" i="9"/>
  <c r="G45" i="9"/>
  <c r="F45" i="9"/>
  <c r="E45" i="9"/>
  <c r="D45" i="9"/>
  <c r="C45" i="9"/>
  <c r="B45" i="9"/>
  <c r="A45" i="9"/>
  <c r="U44" i="9"/>
  <c r="T44" i="9"/>
  <c r="S44" i="9"/>
  <c r="R44" i="9"/>
  <c r="Q44" i="9"/>
  <c r="P44" i="9"/>
  <c r="O44" i="9"/>
  <c r="N44" i="9"/>
  <c r="M44" i="9"/>
  <c r="L44" i="9"/>
  <c r="K44" i="9"/>
  <c r="J44" i="9"/>
  <c r="I44" i="9"/>
  <c r="H44" i="9"/>
  <c r="G44" i="9"/>
  <c r="F44" i="9"/>
  <c r="E44" i="9"/>
  <c r="D44" i="9"/>
  <c r="C44" i="9"/>
  <c r="B44" i="9"/>
  <c r="A44" i="9"/>
  <c r="U43" i="9"/>
  <c r="T43" i="9"/>
  <c r="S43" i="9"/>
  <c r="R43" i="9"/>
  <c r="Q43" i="9"/>
  <c r="P43" i="9"/>
  <c r="O43" i="9"/>
  <c r="N43" i="9"/>
  <c r="M43" i="9"/>
  <c r="L43" i="9"/>
  <c r="K43" i="9"/>
  <c r="J43" i="9"/>
  <c r="I43" i="9"/>
  <c r="H43" i="9"/>
  <c r="G43" i="9"/>
  <c r="F43" i="9"/>
  <c r="E43" i="9"/>
  <c r="D43" i="9"/>
  <c r="C43" i="9"/>
  <c r="B43" i="9"/>
  <c r="A43" i="9"/>
  <c r="U42" i="9"/>
  <c r="T42" i="9"/>
  <c r="S42" i="9"/>
  <c r="R42" i="9"/>
  <c r="Q42" i="9"/>
  <c r="P42" i="9"/>
  <c r="O42" i="9"/>
  <c r="N42" i="9"/>
  <c r="M42" i="9"/>
  <c r="L42" i="9"/>
  <c r="K42" i="9"/>
  <c r="J42" i="9"/>
  <c r="I42" i="9"/>
  <c r="H42" i="9"/>
  <c r="G42" i="9"/>
  <c r="F42" i="9"/>
  <c r="E42" i="9"/>
  <c r="D42" i="9"/>
  <c r="C42" i="9"/>
  <c r="B42" i="9"/>
  <c r="A42" i="9"/>
  <c r="U41" i="9"/>
  <c r="T41" i="9"/>
  <c r="S41" i="9"/>
  <c r="R41" i="9"/>
  <c r="Q41" i="9"/>
  <c r="P41" i="9"/>
  <c r="O41" i="9"/>
  <c r="N41" i="9"/>
  <c r="M41" i="9"/>
  <c r="L41" i="9"/>
  <c r="K41" i="9"/>
  <c r="J41" i="9"/>
  <c r="I41" i="9"/>
  <c r="H41" i="9"/>
  <c r="G41" i="9"/>
  <c r="F41" i="9"/>
  <c r="E41" i="9"/>
  <c r="D41" i="9"/>
  <c r="C41" i="9"/>
  <c r="B41" i="9"/>
  <c r="A41" i="9"/>
  <c r="U40" i="9"/>
  <c r="T40" i="9"/>
  <c r="S40" i="9"/>
  <c r="R40" i="9"/>
  <c r="Q40" i="9"/>
  <c r="P40" i="9"/>
  <c r="O40" i="9"/>
  <c r="N40" i="9"/>
  <c r="M40" i="9"/>
  <c r="L40" i="9"/>
  <c r="K40" i="9"/>
  <c r="J40" i="9"/>
  <c r="I40" i="9"/>
  <c r="H40" i="9"/>
  <c r="G40" i="9"/>
  <c r="F40" i="9"/>
  <c r="E40" i="9"/>
  <c r="D40" i="9"/>
  <c r="C40" i="9"/>
  <c r="B40" i="9"/>
  <c r="A40" i="9"/>
  <c r="U39" i="9"/>
  <c r="T39" i="9"/>
  <c r="S39" i="9"/>
  <c r="R39" i="9"/>
  <c r="Q39" i="9"/>
  <c r="P39" i="9"/>
  <c r="O39" i="9"/>
  <c r="N39" i="9"/>
  <c r="M39" i="9"/>
  <c r="L39" i="9"/>
  <c r="K39" i="9"/>
  <c r="J39" i="9"/>
  <c r="I39" i="9"/>
  <c r="H39" i="9"/>
  <c r="G39" i="9"/>
  <c r="F39" i="9"/>
  <c r="E39" i="9"/>
  <c r="D39" i="9"/>
  <c r="C39" i="9"/>
  <c r="B39" i="9"/>
  <c r="A39" i="9"/>
  <c r="U38" i="9"/>
  <c r="T38" i="9"/>
  <c r="S38" i="9"/>
  <c r="R38" i="9"/>
  <c r="Q38" i="9"/>
  <c r="P38" i="9"/>
  <c r="O38" i="9"/>
  <c r="N38" i="9"/>
  <c r="M38" i="9"/>
  <c r="L38" i="9"/>
  <c r="K38" i="9"/>
  <c r="J38" i="9"/>
  <c r="I38" i="9"/>
  <c r="H38" i="9"/>
  <c r="G38" i="9"/>
  <c r="F38" i="9"/>
  <c r="E38" i="9"/>
  <c r="D38" i="9"/>
  <c r="C38" i="9"/>
  <c r="B38" i="9"/>
  <c r="A38" i="9"/>
  <c r="U37" i="9"/>
  <c r="T37" i="9"/>
  <c r="S37" i="9"/>
  <c r="R37" i="9"/>
  <c r="Q37" i="9"/>
  <c r="P37" i="9"/>
  <c r="O37" i="9"/>
  <c r="N37" i="9"/>
  <c r="M37" i="9"/>
  <c r="L37" i="9"/>
  <c r="K37" i="9"/>
  <c r="J37" i="9"/>
  <c r="I37" i="9"/>
  <c r="H37" i="9"/>
  <c r="G37" i="9"/>
  <c r="F37" i="9"/>
  <c r="E37" i="9"/>
  <c r="D37" i="9"/>
  <c r="C37" i="9"/>
  <c r="B37" i="9"/>
  <c r="A37" i="9"/>
  <c r="U36" i="9"/>
  <c r="T36" i="9"/>
  <c r="S36" i="9"/>
  <c r="R36" i="9"/>
  <c r="Q36" i="9"/>
  <c r="P36" i="9"/>
  <c r="O36" i="9"/>
  <c r="N36" i="9"/>
  <c r="M36" i="9"/>
  <c r="L36" i="9"/>
  <c r="K36" i="9"/>
  <c r="G36" i="9"/>
  <c r="F36" i="9"/>
  <c r="E36" i="9"/>
  <c r="D36" i="9"/>
  <c r="C36" i="9"/>
  <c r="B36" i="9"/>
  <c r="A36" i="9"/>
  <c r="U35" i="9"/>
  <c r="T35" i="9"/>
  <c r="S35" i="9"/>
  <c r="R35" i="9"/>
  <c r="Q35" i="9"/>
  <c r="P35" i="9"/>
  <c r="O35" i="9"/>
  <c r="N35" i="9"/>
  <c r="M35" i="9"/>
  <c r="L35" i="9"/>
  <c r="K35" i="9"/>
  <c r="J35" i="9"/>
  <c r="I35" i="9"/>
  <c r="H35" i="9"/>
  <c r="G35" i="9"/>
  <c r="F35" i="9"/>
  <c r="E35" i="9"/>
  <c r="D35" i="9"/>
  <c r="C35" i="9"/>
  <c r="B35" i="9"/>
  <c r="A35" i="9"/>
  <c r="U34" i="9"/>
  <c r="T34" i="9"/>
  <c r="S34" i="9"/>
  <c r="R34" i="9"/>
  <c r="Q34" i="9"/>
  <c r="P34" i="9"/>
  <c r="O34" i="9"/>
  <c r="N34" i="9"/>
  <c r="L34" i="9"/>
  <c r="K34" i="9"/>
  <c r="J34" i="9"/>
  <c r="I34" i="9"/>
  <c r="G34" i="9"/>
  <c r="F34" i="9"/>
  <c r="E34" i="9"/>
  <c r="D34" i="9"/>
  <c r="C34" i="9"/>
  <c r="B34" i="9"/>
  <c r="A34" i="9"/>
  <c r="U33" i="9"/>
  <c r="T33" i="9"/>
  <c r="S33" i="9"/>
  <c r="R33" i="9"/>
  <c r="Q33" i="9"/>
  <c r="P33" i="9"/>
  <c r="O33" i="9"/>
  <c r="N33" i="9"/>
  <c r="M33" i="9"/>
  <c r="L33" i="9"/>
  <c r="K33" i="9"/>
  <c r="J33" i="9"/>
  <c r="I33" i="9"/>
  <c r="H33" i="9"/>
  <c r="G33" i="9"/>
  <c r="F33" i="9"/>
  <c r="E33" i="9"/>
  <c r="D33" i="9"/>
  <c r="C33" i="9"/>
  <c r="B33" i="9"/>
  <c r="A33" i="9"/>
  <c r="U32" i="9"/>
  <c r="T32" i="9"/>
  <c r="S32" i="9"/>
  <c r="R32" i="9"/>
  <c r="Q32" i="9"/>
  <c r="P32" i="9"/>
  <c r="O32" i="9"/>
  <c r="N32" i="9"/>
  <c r="M32" i="9"/>
  <c r="L32" i="9"/>
  <c r="K32" i="9"/>
  <c r="J32" i="9"/>
  <c r="I32" i="9"/>
  <c r="H32" i="9"/>
  <c r="G32" i="9"/>
  <c r="F32" i="9"/>
  <c r="E32" i="9"/>
  <c r="D32" i="9"/>
  <c r="C32" i="9"/>
  <c r="B32" i="9"/>
  <c r="A32" i="9"/>
  <c r="U31" i="9"/>
  <c r="T31" i="9"/>
  <c r="S31" i="9"/>
  <c r="R31" i="9"/>
  <c r="Q31" i="9"/>
  <c r="P31" i="9"/>
  <c r="O31" i="9"/>
  <c r="N31" i="9"/>
  <c r="M31" i="9"/>
  <c r="L31" i="9"/>
  <c r="K31" i="9"/>
  <c r="J31" i="9"/>
  <c r="I31" i="9"/>
  <c r="H31" i="9"/>
  <c r="G31" i="9"/>
  <c r="F31" i="9"/>
  <c r="E31" i="9"/>
  <c r="D31" i="9"/>
  <c r="C31" i="9"/>
  <c r="B31" i="9"/>
  <c r="A31" i="9"/>
  <c r="U30" i="9"/>
  <c r="T30" i="9"/>
  <c r="S30" i="9"/>
  <c r="R30" i="9"/>
  <c r="Q30" i="9"/>
  <c r="P30" i="9"/>
  <c r="O30" i="9"/>
  <c r="N30" i="9"/>
  <c r="L30" i="9"/>
  <c r="K30" i="9"/>
  <c r="J30" i="9"/>
  <c r="I30" i="9"/>
  <c r="G30" i="9"/>
  <c r="F30" i="9"/>
  <c r="E30" i="9"/>
  <c r="D30" i="9"/>
  <c r="C30" i="9"/>
  <c r="B30" i="9"/>
  <c r="A30" i="9"/>
  <c r="U29" i="9"/>
  <c r="T29" i="9"/>
  <c r="S29" i="9"/>
  <c r="R29" i="9"/>
  <c r="Q29" i="9"/>
  <c r="P29" i="9"/>
  <c r="O29" i="9"/>
  <c r="N29" i="9"/>
  <c r="M29" i="9"/>
  <c r="K29" i="9"/>
  <c r="J29" i="9"/>
  <c r="I29" i="9"/>
  <c r="G29" i="9"/>
  <c r="F29" i="9"/>
  <c r="E29" i="9"/>
  <c r="D29" i="9"/>
  <c r="C29" i="9"/>
  <c r="B29" i="9"/>
  <c r="A29" i="9"/>
  <c r="U28" i="9"/>
  <c r="T28" i="9"/>
  <c r="S28" i="9"/>
  <c r="R28" i="9"/>
  <c r="Q28" i="9"/>
  <c r="P28" i="9"/>
  <c r="O28" i="9"/>
  <c r="N28" i="9"/>
  <c r="M28" i="9"/>
  <c r="L28" i="9"/>
  <c r="K28" i="9"/>
  <c r="J28" i="9"/>
  <c r="G28" i="9"/>
  <c r="F28" i="9"/>
  <c r="E28" i="9"/>
  <c r="D28" i="9"/>
  <c r="C28" i="9"/>
  <c r="B28" i="9"/>
  <c r="A28" i="9"/>
  <c r="U27" i="9"/>
  <c r="T27" i="9"/>
  <c r="S27" i="9"/>
  <c r="R27" i="9"/>
  <c r="Q27" i="9"/>
  <c r="P27" i="9"/>
  <c r="O27" i="9"/>
  <c r="N27" i="9"/>
  <c r="M27" i="9"/>
  <c r="L27" i="9"/>
  <c r="K27" i="9"/>
  <c r="J27" i="9"/>
  <c r="I27" i="9"/>
  <c r="H27" i="9"/>
  <c r="G27" i="9"/>
  <c r="F27" i="9"/>
  <c r="E27" i="9"/>
  <c r="D27" i="9"/>
  <c r="C27" i="9"/>
  <c r="B27" i="9"/>
  <c r="A27" i="9"/>
  <c r="U26" i="9"/>
  <c r="T26" i="9"/>
  <c r="S26" i="9"/>
  <c r="R26" i="9"/>
  <c r="Q26" i="9"/>
  <c r="P26" i="9"/>
  <c r="O26" i="9"/>
  <c r="N26" i="9"/>
  <c r="M26" i="9"/>
  <c r="L26" i="9"/>
  <c r="K26" i="9"/>
  <c r="J26" i="9"/>
  <c r="I26" i="9"/>
  <c r="H26" i="9"/>
  <c r="G26" i="9"/>
  <c r="F26" i="9"/>
  <c r="E26" i="9"/>
  <c r="D26" i="9"/>
  <c r="C26" i="9"/>
  <c r="B26" i="9"/>
  <c r="A26" i="9"/>
  <c r="U25" i="9"/>
  <c r="T25" i="9"/>
  <c r="S25" i="9"/>
  <c r="R25" i="9"/>
  <c r="Q25" i="9"/>
  <c r="P25" i="9"/>
  <c r="O25" i="9"/>
  <c r="N25" i="9"/>
  <c r="M25" i="9"/>
  <c r="L25" i="9"/>
  <c r="K25" i="9"/>
  <c r="J25" i="9"/>
  <c r="I25" i="9"/>
  <c r="H25" i="9"/>
  <c r="G25" i="9"/>
  <c r="F25" i="9"/>
  <c r="E25" i="9"/>
  <c r="D25" i="9"/>
  <c r="C25" i="9"/>
  <c r="B25" i="9"/>
  <c r="A25" i="9"/>
  <c r="U24" i="9"/>
  <c r="T24" i="9"/>
  <c r="S24" i="9"/>
  <c r="R24" i="9"/>
  <c r="Q24" i="9"/>
  <c r="P24" i="9"/>
  <c r="O24" i="9"/>
  <c r="N24" i="9"/>
  <c r="M24" i="9"/>
  <c r="L24" i="9"/>
  <c r="K24" i="9"/>
  <c r="J24" i="9"/>
  <c r="I24" i="9"/>
  <c r="H24" i="9"/>
  <c r="G24" i="9"/>
  <c r="F24" i="9"/>
  <c r="E24" i="9"/>
  <c r="D24" i="9"/>
  <c r="C24" i="9"/>
  <c r="B24" i="9"/>
  <c r="A24" i="9"/>
  <c r="U23" i="9"/>
  <c r="T23" i="9"/>
  <c r="S23" i="9"/>
  <c r="R23" i="9"/>
  <c r="Q23" i="9"/>
  <c r="P23" i="9"/>
  <c r="O23" i="9"/>
  <c r="N23" i="9"/>
  <c r="M23" i="9"/>
  <c r="L23" i="9"/>
  <c r="K23" i="9"/>
  <c r="J23" i="9"/>
  <c r="I23" i="9"/>
  <c r="H23" i="9"/>
  <c r="G23" i="9"/>
  <c r="F23" i="9"/>
  <c r="E23" i="9"/>
  <c r="D23" i="9"/>
  <c r="C23" i="9"/>
  <c r="B23" i="9"/>
  <c r="A23" i="9"/>
  <c r="U22" i="9"/>
  <c r="T22" i="9"/>
  <c r="S22" i="9"/>
  <c r="R22" i="9"/>
  <c r="Q22" i="9"/>
  <c r="P22" i="9"/>
  <c r="O22" i="9"/>
  <c r="N22" i="9"/>
  <c r="M22" i="9"/>
  <c r="L22" i="9"/>
  <c r="K22" i="9"/>
  <c r="J22" i="9"/>
  <c r="I22" i="9"/>
  <c r="H22" i="9"/>
  <c r="G22" i="9"/>
  <c r="F22" i="9"/>
  <c r="E22" i="9"/>
  <c r="D22" i="9"/>
  <c r="C22" i="9"/>
  <c r="B22" i="9"/>
  <c r="A22" i="9"/>
  <c r="U21" i="9"/>
  <c r="T21" i="9"/>
  <c r="S21" i="9"/>
  <c r="R21" i="9"/>
  <c r="Q21" i="9"/>
  <c r="P21" i="9"/>
  <c r="O21" i="9"/>
  <c r="N21" i="9"/>
  <c r="M21" i="9"/>
  <c r="L21" i="9"/>
  <c r="K21" i="9"/>
  <c r="J21" i="9"/>
  <c r="I21" i="9"/>
  <c r="H21" i="9"/>
  <c r="G21" i="9"/>
  <c r="F21" i="9"/>
  <c r="E21" i="9"/>
  <c r="D21" i="9"/>
  <c r="C21" i="9"/>
  <c r="B21" i="9"/>
  <c r="A21" i="9"/>
  <c r="U20" i="9"/>
  <c r="T20" i="9"/>
  <c r="S20" i="9"/>
  <c r="R20" i="9"/>
  <c r="Q20" i="9"/>
  <c r="P20" i="9"/>
  <c r="O20" i="9"/>
  <c r="N20" i="9"/>
  <c r="M20" i="9"/>
  <c r="L20" i="9"/>
  <c r="K20" i="9"/>
  <c r="J20" i="9"/>
  <c r="I20" i="9"/>
  <c r="H20" i="9"/>
  <c r="G20" i="9"/>
  <c r="F20" i="9"/>
  <c r="E20" i="9"/>
  <c r="D20" i="9"/>
  <c r="C20" i="9"/>
  <c r="B20" i="9"/>
  <c r="A20" i="9"/>
  <c r="U19" i="9"/>
  <c r="T19" i="9"/>
  <c r="S19" i="9"/>
  <c r="R19" i="9"/>
  <c r="Q19" i="9"/>
  <c r="P19" i="9"/>
  <c r="O19" i="9"/>
  <c r="N19" i="9"/>
  <c r="M19" i="9"/>
  <c r="L19" i="9"/>
  <c r="K19" i="9"/>
  <c r="J19" i="9"/>
  <c r="I19" i="9"/>
  <c r="H19" i="9"/>
  <c r="G19" i="9"/>
  <c r="F19" i="9"/>
  <c r="E19" i="9"/>
  <c r="D19" i="9"/>
  <c r="C19" i="9"/>
  <c r="B19" i="9"/>
  <c r="A19" i="9"/>
  <c r="U18" i="9"/>
  <c r="T18" i="9"/>
  <c r="S18" i="9"/>
  <c r="R18" i="9"/>
  <c r="Q18" i="9"/>
  <c r="P18" i="9"/>
  <c r="O18" i="9"/>
  <c r="N18" i="9"/>
  <c r="M18" i="9"/>
  <c r="L18" i="9"/>
  <c r="K18" i="9"/>
  <c r="J18" i="9"/>
  <c r="I18" i="9"/>
  <c r="H18" i="9"/>
  <c r="G18" i="9"/>
  <c r="F18" i="9"/>
  <c r="E18" i="9"/>
  <c r="D18" i="9"/>
  <c r="C18" i="9"/>
  <c r="B18" i="9"/>
  <c r="A18" i="9"/>
  <c r="U17" i="9"/>
  <c r="T17" i="9"/>
  <c r="S17" i="9"/>
  <c r="R17" i="9"/>
  <c r="Q17" i="9"/>
  <c r="P17" i="9"/>
  <c r="O17" i="9"/>
  <c r="N17" i="9"/>
  <c r="M17" i="9"/>
  <c r="L17" i="9"/>
  <c r="K17" i="9"/>
  <c r="J17" i="9"/>
  <c r="I17" i="9"/>
  <c r="H17" i="9"/>
  <c r="G17" i="9"/>
  <c r="F17" i="9"/>
  <c r="E17" i="9"/>
  <c r="D17" i="9"/>
  <c r="C17" i="9"/>
  <c r="B17" i="9"/>
  <c r="A17" i="9"/>
  <c r="U16" i="9"/>
  <c r="T16" i="9"/>
  <c r="S16" i="9"/>
  <c r="R16" i="9"/>
  <c r="Q16" i="9"/>
  <c r="P16" i="9"/>
  <c r="O16" i="9"/>
  <c r="N16" i="9"/>
  <c r="M16" i="9"/>
  <c r="L16" i="9"/>
  <c r="K16" i="9"/>
  <c r="J16" i="9"/>
  <c r="I16" i="9"/>
  <c r="H16" i="9"/>
  <c r="G16" i="9"/>
  <c r="F16" i="9"/>
  <c r="E16" i="9"/>
  <c r="D16" i="9"/>
  <c r="C16" i="9"/>
  <c r="B16" i="9"/>
  <c r="A16" i="9"/>
  <c r="U15" i="9"/>
  <c r="T15" i="9"/>
  <c r="S15" i="9"/>
  <c r="R15" i="9"/>
  <c r="Q15" i="9"/>
  <c r="P15" i="9"/>
  <c r="O15" i="9"/>
  <c r="N15" i="9"/>
  <c r="M15" i="9"/>
  <c r="L15" i="9"/>
  <c r="K15" i="9"/>
  <c r="J15" i="9"/>
  <c r="I15" i="9"/>
  <c r="H15" i="9"/>
  <c r="G15" i="9"/>
  <c r="F15" i="9"/>
  <c r="E15" i="9"/>
  <c r="D15" i="9"/>
  <c r="C15" i="9"/>
  <c r="B15" i="9"/>
  <c r="A15" i="9"/>
  <c r="U14" i="9"/>
  <c r="T14" i="9"/>
  <c r="S14" i="9"/>
  <c r="R14" i="9"/>
  <c r="Q14" i="9"/>
  <c r="P14" i="9"/>
  <c r="O14" i="9"/>
  <c r="N14" i="9"/>
  <c r="M14" i="9"/>
  <c r="L14" i="9"/>
  <c r="K14" i="9"/>
  <c r="J14" i="9"/>
  <c r="I14" i="9"/>
  <c r="H14" i="9"/>
  <c r="G14" i="9"/>
  <c r="F14" i="9"/>
  <c r="E14" i="9"/>
  <c r="D14" i="9"/>
  <c r="C14" i="9"/>
  <c r="B14" i="9"/>
  <c r="A14" i="9"/>
  <c r="U13" i="9"/>
  <c r="T13" i="9"/>
  <c r="S13" i="9"/>
  <c r="R13" i="9"/>
  <c r="Q13" i="9"/>
  <c r="P13" i="9"/>
  <c r="O13" i="9"/>
  <c r="N13" i="9"/>
  <c r="M13" i="9"/>
  <c r="L13" i="9"/>
  <c r="K13" i="9"/>
  <c r="J13" i="9"/>
  <c r="I13" i="9"/>
  <c r="G13" i="9"/>
  <c r="F13" i="9"/>
  <c r="E13" i="9"/>
  <c r="D13" i="9"/>
  <c r="C13" i="9"/>
  <c r="B13" i="9"/>
  <c r="A13" i="9"/>
  <c r="U12" i="9"/>
  <c r="T12" i="9"/>
  <c r="S12" i="9"/>
  <c r="R12" i="9"/>
  <c r="Q12" i="9"/>
  <c r="P12" i="9"/>
  <c r="O12" i="9"/>
  <c r="N12" i="9"/>
  <c r="M12" i="9"/>
  <c r="L12" i="9"/>
  <c r="K12" i="9"/>
  <c r="J12" i="9"/>
  <c r="I12" i="9"/>
  <c r="H12" i="9"/>
  <c r="G12" i="9"/>
  <c r="F12" i="9"/>
  <c r="E12" i="9"/>
  <c r="D12" i="9"/>
  <c r="C12" i="9"/>
  <c r="B12" i="9"/>
  <c r="A12" i="9"/>
  <c r="U11" i="9"/>
  <c r="T11" i="9"/>
  <c r="S11" i="9"/>
  <c r="R11" i="9"/>
  <c r="Q11" i="9"/>
  <c r="P11" i="9"/>
  <c r="O11" i="9"/>
  <c r="N11" i="9"/>
  <c r="L11" i="9"/>
  <c r="K11" i="9"/>
  <c r="J11" i="9"/>
  <c r="I11" i="9"/>
  <c r="G11" i="9"/>
  <c r="F11" i="9"/>
  <c r="E11" i="9"/>
  <c r="D11" i="9"/>
  <c r="C11" i="9"/>
  <c r="B11" i="9"/>
  <c r="A11" i="9"/>
  <c r="U10" i="9"/>
  <c r="T10" i="9"/>
  <c r="S10" i="9"/>
  <c r="R10" i="9"/>
  <c r="Q10" i="9"/>
  <c r="P10" i="9"/>
  <c r="O10" i="9"/>
  <c r="N10" i="9"/>
  <c r="M10" i="9"/>
  <c r="L10" i="9"/>
  <c r="K10" i="9"/>
  <c r="J10" i="9"/>
  <c r="I10" i="9"/>
  <c r="H10" i="9"/>
  <c r="G10" i="9"/>
  <c r="F10" i="9"/>
  <c r="E10" i="9"/>
  <c r="D10" i="9"/>
  <c r="C10" i="9"/>
  <c r="B10" i="9"/>
  <c r="A10" i="9"/>
  <c r="U9" i="9"/>
  <c r="T9" i="9"/>
  <c r="S9" i="9"/>
  <c r="R9" i="9"/>
  <c r="Q9" i="9"/>
  <c r="P9" i="9"/>
  <c r="O9" i="9"/>
  <c r="N9" i="9"/>
  <c r="M9" i="9"/>
  <c r="L9" i="9"/>
  <c r="K9" i="9"/>
  <c r="J9" i="9"/>
  <c r="I9" i="9"/>
  <c r="H9" i="9"/>
  <c r="G9" i="9"/>
  <c r="F9" i="9"/>
  <c r="E9" i="9"/>
  <c r="D9" i="9"/>
  <c r="C9" i="9"/>
  <c r="B9" i="9"/>
  <c r="A9" i="9"/>
  <c r="U8" i="9"/>
  <c r="T8" i="9"/>
  <c r="S8" i="9"/>
  <c r="R8" i="9"/>
  <c r="Q8" i="9"/>
  <c r="P8" i="9"/>
  <c r="O8" i="9"/>
  <c r="N8" i="9"/>
  <c r="M8" i="9"/>
  <c r="L8" i="9"/>
  <c r="K8" i="9"/>
  <c r="J8" i="9"/>
  <c r="I8" i="9"/>
  <c r="H8" i="9"/>
  <c r="G8" i="9"/>
  <c r="F8" i="9"/>
  <c r="E8" i="9"/>
  <c r="D8" i="9"/>
  <c r="C8" i="9"/>
  <c r="B8" i="9"/>
  <c r="A8" i="9"/>
  <c r="U7" i="9"/>
  <c r="T7" i="9"/>
  <c r="S7" i="9"/>
  <c r="R7" i="9"/>
  <c r="Q7" i="9"/>
  <c r="P7" i="9"/>
  <c r="O7" i="9"/>
  <c r="N7" i="9"/>
  <c r="M7" i="9"/>
  <c r="L7" i="9"/>
  <c r="K7" i="9"/>
  <c r="J7" i="9"/>
  <c r="I7" i="9"/>
  <c r="H7" i="9"/>
  <c r="G7" i="9"/>
  <c r="F7" i="9"/>
  <c r="E7" i="9"/>
  <c r="D7" i="9"/>
  <c r="C7" i="9"/>
  <c r="B7" i="9"/>
  <c r="A7" i="9"/>
  <c r="U6" i="9"/>
  <c r="T6" i="9"/>
  <c r="S6" i="9"/>
  <c r="R6" i="9"/>
  <c r="Q6" i="9"/>
  <c r="P6" i="9"/>
  <c r="O6" i="9"/>
  <c r="N6" i="9"/>
  <c r="M6" i="9"/>
  <c r="L6" i="9"/>
  <c r="K6" i="9"/>
  <c r="J6" i="9"/>
  <c r="I6" i="9"/>
  <c r="H6" i="9"/>
  <c r="G6" i="9"/>
  <c r="F6" i="9"/>
  <c r="E6" i="9"/>
  <c r="D6" i="9"/>
  <c r="C6" i="9"/>
  <c r="B6" i="9"/>
  <c r="A6" i="9"/>
  <c r="U5" i="9"/>
  <c r="T5" i="9"/>
  <c r="S5" i="9"/>
  <c r="R5" i="9"/>
  <c r="Q5" i="9"/>
  <c r="P5" i="9"/>
  <c r="O5" i="9"/>
  <c r="N5" i="9"/>
  <c r="M5" i="9"/>
  <c r="L5" i="9"/>
  <c r="K5" i="9"/>
  <c r="J5" i="9"/>
  <c r="I5" i="9"/>
  <c r="H5" i="9"/>
  <c r="G5" i="9"/>
  <c r="F5" i="9"/>
  <c r="E5" i="9"/>
  <c r="D5" i="9"/>
  <c r="C5" i="9"/>
  <c r="B5" i="9"/>
  <c r="A5" i="9"/>
  <c r="U4" i="9"/>
  <c r="T4" i="9"/>
  <c r="S4" i="9"/>
  <c r="R4" i="9"/>
  <c r="Q4" i="9"/>
  <c r="P4" i="9"/>
  <c r="O4" i="9"/>
  <c r="N4" i="9"/>
  <c r="M4" i="9"/>
  <c r="L4" i="9"/>
  <c r="K4" i="9"/>
  <c r="J4" i="9"/>
  <c r="I4" i="9"/>
  <c r="H4" i="9"/>
  <c r="G4" i="9"/>
  <c r="F4" i="9"/>
  <c r="E4" i="9"/>
  <c r="D4" i="9"/>
  <c r="C4" i="9"/>
  <c r="B4" i="9"/>
  <c r="A4" i="9"/>
  <c r="U3" i="9"/>
  <c r="T3" i="9"/>
  <c r="S3" i="9"/>
  <c r="R3" i="9"/>
  <c r="Q3" i="9"/>
  <c r="P3" i="9"/>
  <c r="O3" i="9"/>
  <c r="N3" i="9"/>
  <c r="M3" i="9"/>
  <c r="L3" i="9"/>
  <c r="K3" i="9"/>
  <c r="J3" i="9"/>
  <c r="I3" i="9"/>
  <c r="H3" i="9"/>
  <c r="G3" i="9"/>
  <c r="F3" i="9"/>
  <c r="E3" i="9"/>
  <c r="D3" i="9"/>
  <c r="C3" i="9"/>
  <c r="B3" i="9"/>
  <c r="A3" i="9"/>
  <c r="U2" i="9"/>
  <c r="T2" i="9"/>
  <c r="S2" i="9"/>
  <c r="R2" i="9"/>
  <c r="Q2" i="9"/>
  <c r="P2" i="9"/>
  <c r="O2" i="9"/>
  <c r="N2" i="9"/>
  <c r="M2" i="9"/>
  <c r="L2" i="9"/>
  <c r="K2" i="9"/>
  <c r="J2" i="9"/>
  <c r="I2" i="9"/>
  <c r="H2" i="9"/>
  <c r="G2" i="9"/>
  <c r="F2" i="9"/>
  <c r="E2" i="9"/>
  <c r="D2" i="9"/>
  <c r="C2" i="9"/>
  <c r="B2" i="9"/>
  <c r="A2" i="9"/>
  <c r="H261" i="9" l="1"/>
  <c r="H261" i="10"/>
  <c r="M271" i="15" l="1"/>
  <c r="M271" i="12"/>
  <c r="M271" i="14"/>
  <c r="M271" i="13"/>
  <c r="M271" i="11"/>
  <c r="A3" i="5"/>
  <c r="B3" i="5"/>
  <c r="C3" i="5"/>
  <c r="D3" i="5"/>
  <c r="E3" i="5"/>
  <c r="F3" i="5"/>
  <c r="G3" i="5"/>
  <c r="H3" i="5"/>
  <c r="I3" i="5"/>
  <c r="J3" i="5"/>
  <c r="K3" i="5"/>
  <c r="L3" i="5"/>
  <c r="M3" i="5"/>
  <c r="N3" i="5"/>
  <c r="O3" i="5"/>
  <c r="P3" i="5"/>
  <c r="Q3" i="5"/>
  <c r="R3" i="5"/>
  <c r="S3" i="5"/>
  <c r="T3" i="5"/>
  <c r="U3" i="5"/>
  <c r="A4" i="5"/>
  <c r="B4" i="5"/>
  <c r="C4" i="5"/>
  <c r="D4" i="5"/>
  <c r="E4" i="5"/>
  <c r="F4" i="5"/>
  <c r="G4" i="5"/>
  <c r="H4" i="5"/>
  <c r="I4" i="5"/>
  <c r="J4" i="5"/>
  <c r="K4" i="5"/>
  <c r="L4" i="5"/>
  <c r="M4" i="5"/>
  <c r="N4" i="5"/>
  <c r="O4" i="5"/>
  <c r="P4" i="5"/>
  <c r="Q4" i="5"/>
  <c r="R4" i="5"/>
  <c r="S4" i="5"/>
  <c r="T4" i="5"/>
  <c r="U4" i="5"/>
  <c r="A5" i="5"/>
  <c r="B5" i="5"/>
  <c r="C5" i="5"/>
  <c r="D5" i="5"/>
  <c r="E5" i="5"/>
  <c r="F5" i="5"/>
  <c r="G5" i="5"/>
  <c r="H5" i="5"/>
  <c r="I5" i="5"/>
  <c r="J5" i="5"/>
  <c r="K5" i="5"/>
  <c r="L5" i="5"/>
  <c r="M5" i="5"/>
  <c r="N5" i="5"/>
  <c r="O5" i="5"/>
  <c r="P5" i="5"/>
  <c r="Q5" i="5"/>
  <c r="R5" i="5"/>
  <c r="S5" i="5"/>
  <c r="T5" i="5"/>
  <c r="U5" i="5"/>
  <c r="A6" i="5"/>
  <c r="B6" i="5"/>
  <c r="C6" i="5"/>
  <c r="D6" i="5"/>
  <c r="E6" i="5"/>
  <c r="F6" i="5"/>
  <c r="G6" i="5"/>
  <c r="H6" i="5"/>
  <c r="I6" i="5"/>
  <c r="J6" i="5"/>
  <c r="K6" i="5"/>
  <c r="L6" i="5"/>
  <c r="M6" i="5"/>
  <c r="N6" i="5"/>
  <c r="O6" i="5"/>
  <c r="P6" i="5"/>
  <c r="Q6" i="5"/>
  <c r="R6" i="5"/>
  <c r="S6" i="5"/>
  <c r="T6" i="5"/>
  <c r="U6" i="5"/>
  <c r="A7" i="5"/>
  <c r="B7" i="5"/>
  <c r="C7" i="5"/>
  <c r="D7" i="5"/>
  <c r="E7" i="5"/>
  <c r="F7" i="5"/>
  <c r="G7" i="5"/>
  <c r="H7" i="5"/>
  <c r="I7" i="5"/>
  <c r="J7" i="5"/>
  <c r="K7" i="5"/>
  <c r="L7" i="5"/>
  <c r="M7" i="5"/>
  <c r="N7" i="5"/>
  <c r="O7" i="5"/>
  <c r="P7" i="5"/>
  <c r="Q7" i="5"/>
  <c r="R7" i="5"/>
  <c r="S7" i="5"/>
  <c r="T7" i="5"/>
  <c r="U7" i="5"/>
  <c r="A8" i="5"/>
  <c r="B8" i="5"/>
  <c r="C8" i="5"/>
  <c r="D8" i="5"/>
  <c r="E8" i="5"/>
  <c r="F8" i="5"/>
  <c r="G8" i="5"/>
  <c r="H8" i="5"/>
  <c r="I8" i="5"/>
  <c r="J8" i="5"/>
  <c r="K8" i="5"/>
  <c r="L8" i="5"/>
  <c r="M8" i="5"/>
  <c r="N8" i="5"/>
  <c r="O8" i="5"/>
  <c r="P8" i="5"/>
  <c r="Q8" i="5"/>
  <c r="R8" i="5"/>
  <c r="S8" i="5"/>
  <c r="T8" i="5"/>
  <c r="U8" i="5"/>
  <c r="A9" i="5"/>
  <c r="B9" i="5"/>
  <c r="C9" i="5"/>
  <c r="D9" i="5"/>
  <c r="E9" i="5"/>
  <c r="F9" i="5"/>
  <c r="G9" i="5"/>
  <c r="H9" i="5"/>
  <c r="I9" i="5"/>
  <c r="J9" i="5"/>
  <c r="K9" i="5"/>
  <c r="L9" i="5"/>
  <c r="M9" i="5"/>
  <c r="N9" i="5"/>
  <c r="O9" i="5"/>
  <c r="P9" i="5"/>
  <c r="Q9" i="5"/>
  <c r="R9" i="5"/>
  <c r="S9" i="5"/>
  <c r="T9" i="5"/>
  <c r="U9" i="5"/>
  <c r="A10" i="5"/>
  <c r="B10" i="5"/>
  <c r="C10" i="5"/>
  <c r="D10" i="5"/>
  <c r="E10" i="5"/>
  <c r="F10" i="5"/>
  <c r="G10" i="5"/>
  <c r="H10" i="5"/>
  <c r="I10" i="5"/>
  <c r="J10" i="5"/>
  <c r="K10" i="5"/>
  <c r="L10" i="5"/>
  <c r="M10" i="5"/>
  <c r="N10" i="5"/>
  <c r="O10" i="5"/>
  <c r="P10" i="5"/>
  <c r="Q10" i="5"/>
  <c r="R10" i="5"/>
  <c r="S10" i="5"/>
  <c r="T10" i="5"/>
  <c r="U10" i="5"/>
  <c r="A11" i="5"/>
  <c r="B11" i="5"/>
  <c r="C11" i="5"/>
  <c r="D11" i="5"/>
  <c r="E11" i="5"/>
  <c r="F11" i="5"/>
  <c r="G11" i="5"/>
  <c r="I11" i="5"/>
  <c r="J11" i="5"/>
  <c r="K11" i="5"/>
  <c r="L11" i="5"/>
  <c r="N11" i="5"/>
  <c r="O11" i="5"/>
  <c r="P11" i="5"/>
  <c r="Q11" i="5"/>
  <c r="R11" i="5"/>
  <c r="S11" i="5"/>
  <c r="T11" i="5"/>
  <c r="U11" i="5"/>
  <c r="A12" i="5"/>
  <c r="B12" i="5"/>
  <c r="C12" i="5"/>
  <c r="D12" i="5"/>
  <c r="E12" i="5"/>
  <c r="F12" i="5"/>
  <c r="G12" i="5"/>
  <c r="H12" i="5"/>
  <c r="I12" i="5"/>
  <c r="J12" i="5"/>
  <c r="K12" i="5"/>
  <c r="L12" i="5"/>
  <c r="M12" i="5"/>
  <c r="N12" i="5"/>
  <c r="O12" i="5"/>
  <c r="P12" i="5"/>
  <c r="Q12" i="5"/>
  <c r="R12" i="5"/>
  <c r="S12" i="5"/>
  <c r="T12" i="5"/>
  <c r="U12" i="5"/>
  <c r="A13" i="5"/>
  <c r="B13" i="5"/>
  <c r="C13" i="5"/>
  <c r="D13" i="5"/>
  <c r="E13" i="5"/>
  <c r="F13" i="5"/>
  <c r="G13" i="5"/>
  <c r="I13" i="5"/>
  <c r="J13" i="5"/>
  <c r="K13" i="5"/>
  <c r="L13" i="5"/>
  <c r="M13" i="5"/>
  <c r="N13" i="5"/>
  <c r="O13" i="5"/>
  <c r="P13" i="5"/>
  <c r="Q13" i="5"/>
  <c r="R13" i="5"/>
  <c r="S13" i="5"/>
  <c r="T13" i="5"/>
  <c r="U13" i="5"/>
  <c r="A14" i="5"/>
  <c r="B14" i="5"/>
  <c r="C14" i="5"/>
  <c r="D14" i="5"/>
  <c r="E14" i="5"/>
  <c r="F14" i="5"/>
  <c r="G14" i="5"/>
  <c r="H14" i="5"/>
  <c r="I14" i="5"/>
  <c r="J14" i="5"/>
  <c r="K14" i="5"/>
  <c r="L14" i="5"/>
  <c r="M14" i="5"/>
  <c r="N14" i="5"/>
  <c r="O14" i="5"/>
  <c r="P14" i="5"/>
  <c r="Q14" i="5"/>
  <c r="R14" i="5"/>
  <c r="S14" i="5"/>
  <c r="T14" i="5"/>
  <c r="U14" i="5"/>
  <c r="A15" i="5"/>
  <c r="B15" i="5"/>
  <c r="C15" i="5"/>
  <c r="D15" i="5"/>
  <c r="E15" i="5"/>
  <c r="F15" i="5"/>
  <c r="G15" i="5"/>
  <c r="H15" i="5"/>
  <c r="I15" i="5"/>
  <c r="J15" i="5"/>
  <c r="K15" i="5"/>
  <c r="L15" i="5"/>
  <c r="M15" i="5"/>
  <c r="N15" i="5"/>
  <c r="O15" i="5"/>
  <c r="P15" i="5"/>
  <c r="Q15" i="5"/>
  <c r="R15" i="5"/>
  <c r="S15" i="5"/>
  <c r="T15" i="5"/>
  <c r="U15" i="5"/>
  <c r="A16" i="5"/>
  <c r="B16" i="5"/>
  <c r="C16" i="5"/>
  <c r="D16" i="5"/>
  <c r="E16" i="5"/>
  <c r="F16" i="5"/>
  <c r="G16" i="5"/>
  <c r="H16" i="5"/>
  <c r="I16" i="5"/>
  <c r="J16" i="5"/>
  <c r="K16" i="5"/>
  <c r="L16" i="5"/>
  <c r="M16" i="5"/>
  <c r="N16" i="5"/>
  <c r="O16" i="5"/>
  <c r="P16" i="5"/>
  <c r="Q16" i="5"/>
  <c r="R16" i="5"/>
  <c r="S16" i="5"/>
  <c r="T16" i="5"/>
  <c r="U16" i="5"/>
  <c r="A17" i="5"/>
  <c r="B17" i="5"/>
  <c r="C17" i="5"/>
  <c r="D17" i="5"/>
  <c r="E17" i="5"/>
  <c r="F17" i="5"/>
  <c r="G17" i="5"/>
  <c r="H17" i="5"/>
  <c r="I17" i="5"/>
  <c r="J17" i="5"/>
  <c r="K17" i="5"/>
  <c r="L17" i="5"/>
  <c r="M17" i="5"/>
  <c r="N17" i="5"/>
  <c r="O17" i="5"/>
  <c r="P17" i="5"/>
  <c r="Q17" i="5"/>
  <c r="R17" i="5"/>
  <c r="S17" i="5"/>
  <c r="T17" i="5"/>
  <c r="U17" i="5"/>
  <c r="A18" i="5"/>
  <c r="B18" i="5"/>
  <c r="C18" i="5"/>
  <c r="D18" i="5"/>
  <c r="E18" i="5"/>
  <c r="F18" i="5"/>
  <c r="G18" i="5"/>
  <c r="H18" i="5"/>
  <c r="I18" i="5"/>
  <c r="J18" i="5"/>
  <c r="K18" i="5"/>
  <c r="L18" i="5"/>
  <c r="M18" i="5"/>
  <c r="N18" i="5"/>
  <c r="O18" i="5"/>
  <c r="P18" i="5"/>
  <c r="Q18" i="5"/>
  <c r="R18" i="5"/>
  <c r="S18" i="5"/>
  <c r="T18" i="5"/>
  <c r="U18" i="5"/>
  <c r="A19" i="5"/>
  <c r="B19" i="5"/>
  <c r="C19" i="5"/>
  <c r="D19" i="5"/>
  <c r="E19" i="5"/>
  <c r="F19" i="5"/>
  <c r="G19" i="5"/>
  <c r="H19" i="5"/>
  <c r="I19" i="5"/>
  <c r="J19" i="5"/>
  <c r="K19" i="5"/>
  <c r="L19" i="5"/>
  <c r="M19" i="5"/>
  <c r="N19" i="5"/>
  <c r="O19" i="5"/>
  <c r="P19" i="5"/>
  <c r="Q19" i="5"/>
  <c r="R19" i="5"/>
  <c r="S19" i="5"/>
  <c r="T19" i="5"/>
  <c r="U19" i="5"/>
  <c r="A20" i="5"/>
  <c r="B20" i="5"/>
  <c r="C20" i="5"/>
  <c r="D20" i="5"/>
  <c r="E20" i="5"/>
  <c r="F20" i="5"/>
  <c r="G20" i="5"/>
  <c r="H20" i="5"/>
  <c r="I20" i="5"/>
  <c r="J20" i="5"/>
  <c r="K20" i="5"/>
  <c r="L20" i="5"/>
  <c r="M20" i="5"/>
  <c r="N20" i="5"/>
  <c r="O20" i="5"/>
  <c r="P20" i="5"/>
  <c r="Q20" i="5"/>
  <c r="R20" i="5"/>
  <c r="S20" i="5"/>
  <c r="T20" i="5"/>
  <c r="U20" i="5"/>
  <c r="A21" i="5"/>
  <c r="B21" i="5"/>
  <c r="C21" i="5"/>
  <c r="D21" i="5"/>
  <c r="E21" i="5"/>
  <c r="F21" i="5"/>
  <c r="G21" i="5"/>
  <c r="H21" i="5"/>
  <c r="I21" i="5"/>
  <c r="J21" i="5"/>
  <c r="K21" i="5"/>
  <c r="L21" i="5"/>
  <c r="M21" i="5"/>
  <c r="N21" i="5"/>
  <c r="O21" i="5"/>
  <c r="P21" i="5"/>
  <c r="Q21" i="5"/>
  <c r="R21" i="5"/>
  <c r="S21" i="5"/>
  <c r="T21" i="5"/>
  <c r="U21" i="5"/>
  <c r="A22" i="5"/>
  <c r="B22" i="5"/>
  <c r="C22" i="5"/>
  <c r="D22" i="5"/>
  <c r="E22" i="5"/>
  <c r="F22" i="5"/>
  <c r="G22" i="5"/>
  <c r="H22" i="5"/>
  <c r="I22" i="5"/>
  <c r="J22" i="5"/>
  <c r="K22" i="5"/>
  <c r="L22" i="5"/>
  <c r="M22" i="5"/>
  <c r="N22" i="5"/>
  <c r="O22" i="5"/>
  <c r="P22" i="5"/>
  <c r="Q22" i="5"/>
  <c r="R22" i="5"/>
  <c r="S22" i="5"/>
  <c r="T22" i="5"/>
  <c r="U22" i="5"/>
  <c r="A23" i="5"/>
  <c r="B23" i="5"/>
  <c r="C23" i="5"/>
  <c r="D23" i="5"/>
  <c r="E23" i="5"/>
  <c r="F23" i="5"/>
  <c r="G23" i="5"/>
  <c r="H23" i="5"/>
  <c r="I23" i="5"/>
  <c r="J23" i="5"/>
  <c r="K23" i="5"/>
  <c r="L23" i="5"/>
  <c r="M23" i="5"/>
  <c r="N23" i="5"/>
  <c r="O23" i="5"/>
  <c r="P23" i="5"/>
  <c r="Q23" i="5"/>
  <c r="R23" i="5"/>
  <c r="S23" i="5"/>
  <c r="T23" i="5"/>
  <c r="U23" i="5"/>
  <c r="A24" i="5"/>
  <c r="B24" i="5"/>
  <c r="C24" i="5"/>
  <c r="D24" i="5"/>
  <c r="E24" i="5"/>
  <c r="F24" i="5"/>
  <c r="G24" i="5"/>
  <c r="H24" i="5"/>
  <c r="I24" i="5"/>
  <c r="J24" i="5"/>
  <c r="K24" i="5"/>
  <c r="L24" i="5"/>
  <c r="M24" i="5"/>
  <c r="N24" i="5"/>
  <c r="O24" i="5"/>
  <c r="P24" i="5"/>
  <c r="Q24" i="5"/>
  <c r="R24" i="5"/>
  <c r="S24" i="5"/>
  <c r="T24" i="5"/>
  <c r="U24" i="5"/>
  <c r="A25" i="5"/>
  <c r="B25" i="5"/>
  <c r="C25" i="5"/>
  <c r="D25" i="5"/>
  <c r="E25" i="5"/>
  <c r="F25" i="5"/>
  <c r="G25" i="5"/>
  <c r="H25" i="5"/>
  <c r="I25" i="5"/>
  <c r="J25" i="5"/>
  <c r="K25" i="5"/>
  <c r="L25" i="5"/>
  <c r="M25" i="5"/>
  <c r="N25" i="5"/>
  <c r="O25" i="5"/>
  <c r="P25" i="5"/>
  <c r="Q25" i="5"/>
  <c r="R25" i="5"/>
  <c r="S25" i="5"/>
  <c r="T25" i="5"/>
  <c r="U25" i="5"/>
  <c r="A26" i="5"/>
  <c r="B26" i="5"/>
  <c r="C26" i="5"/>
  <c r="D26" i="5"/>
  <c r="E26" i="5"/>
  <c r="F26" i="5"/>
  <c r="G26" i="5"/>
  <c r="H26" i="5"/>
  <c r="I26" i="5"/>
  <c r="J26" i="5"/>
  <c r="K26" i="5"/>
  <c r="L26" i="5"/>
  <c r="M26" i="5"/>
  <c r="N26" i="5"/>
  <c r="O26" i="5"/>
  <c r="P26" i="5"/>
  <c r="Q26" i="5"/>
  <c r="R26" i="5"/>
  <c r="S26" i="5"/>
  <c r="T26" i="5"/>
  <c r="U26" i="5"/>
  <c r="A27" i="5"/>
  <c r="B27" i="5"/>
  <c r="C27" i="5"/>
  <c r="D27" i="5"/>
  <c r="E27" i="5"/>
  <c r="F27" i="5"/>
  <c r="G27" i="5"/>
  <c r="H27" i="5"/>
  <c r="I27" i="5"/>
  <c r="J27" i="5"/>
  <c r="K27" i="5"/>
  <c r="L27" i="5"/>
  <c r="M27" i="5"/>
  <c r="N27" i="5"/>
  <c r="O27" i="5"/>
  <c r="P27" i="5"/>
  <c r="Q27" i="5"/>
  <c r="R27" i="5"/>
  <c r="S27" i="5"/>
  <c r="T27" i="5"/>
  <c r="U27" i="5"/>
  <c r="A28" i="5"/>
  <c r="B28" i="5"/>
  <c r="C28" i="5"/>
  <c r="D28" i="5"/>
  <c r="E28" i="5"/>
  <c r="F28" i="5"/>
  <c r="G28" i="5"/>
  <c r="J28" i="5"/>
  <c r="K28" i="5"/>
  <c r="L28" i="5"/>
  <c r="M28" i="5"/>
  <c r="N28" i="5"/>
  <c r="O28" i="5"/>
  <c r="P28" i="5"/>
  <c r="Q28" i="5"/>
  <c r="R28" i="5"/>
  <c r="S28" i="5"/>
  <c r="T28" i="5"/>
  <c r="U28" i="5"/>
  <c r="A29" i="5"/>
  <c r="B29" i="5"/>
  <c r="C29" i="5"/>
  <c r="D29" i="5"/>
  <c r="E29" i="5"/>
  <c r="F29" i="5"/>
  <c r="G29" i="5"/>
  <c r="I29" i="5"/>
  <c r="J29" i="5"/>
  <c r="K29" i="5"/>
  <c r="M29" i="5"/>
  <c r="N29" i="5"/>
  <c r="O29" i="5"/>
  <c r="P29" i="5"/>
  <c r="Q29" i="5"/>
  <c r="R29" i="5"/>
  <c r="S29" i="5"/>
  <c r="T29" i="5"/>
  <c r="U29" i="5"/>
  <c r="A30" i="5"/>
  <c r="B30" i="5"/>
  <c r="C30" i="5"/>
  <c r="D30" i="5"/>
  <c r="E30" i="5"/>
  <c r="F30" i="5"/>
  <c r="G30" i="5"/>
  <c r="I30" i="5"/>
  <c r="J30" i="5"/>
  <c r="K30" i="5"/>
  <c r="L30" i="5"/>
  <c r="N30" i="5"/>
  <c r="O30" i="5"/>
  <c r="P30" i="5"/>
  <c r="Q30" i="5"/>
  <c r="R30" i="5"/>
  <c r="S30" i="5"/>
  <c r="T30" i="5"/>
  <c r="U30" i="5"/>
  <c r="A31" i="5"/>
  <c r="B31" i="5"/>
  <c r="C31" i="5"/>
  <c r="D31" i="5"/>
  <c r="E31" i="5"/>
  <c r="F31" i="5"/>
  <c r="G31" i="5"/>
  <c r="H31" i="5"/>
  <c r="I31" i="5"/>
  <c r="J31" i="5"/>
  <c r="K31" i="5"/>
  <c r="L31" i="5"/>
  <c r="M31" i="5"/>
  <c r="N31" i="5"/>
  <c r="O31" i="5"/>
  <c r="P31" i="5"/>
  <c r="Q31" i="5"/>
  <c r="R31" i="5"/>
  <c r="S31" i="5"/>
  <c r="T31" i="5"/>
  <c r="U31" i="5"/>
  <c r="A32" i="5"/>
  <c r="B32" i="5"/>
  <c r="C32" i="5"/>
  <c r="D32" i="5"/>
  <c r="E32" i="5"/>
  <c r="F32" i="5"/>
  <c r="G32" i="5"/>
  <c r="H32" i="5"/>
  <c r="I32" i="5"/>
  <c r="J32" i="5"/>
  <c r="K32" i="5"/>
  <c r="L32" i="5"/>
  <c r="M32" i="5"/>
  <c r="N32" i="5"/>
  <c r="O32" i="5"/>
  <c r="P32" i="5"/>
  <c r="Q32" i="5"/>
  <c r="R32" i="5"/>
  <c r="S32" i="5"/>
  <c r="T32" i="5"/>
  <c r="U32" i="5"/>
  <c r="A33" i="5"/>
  <c r="B33" i="5"/>
  <c r="C33" i="5"/>
  <c r="D33" i="5"/>
  <c r="E33" i="5"/>
  <c r="F33" i="5"/>
  <c r="G33" i="5"/>
  <c r="H33" i="5"/>
  <c r="I33" i="5"/>
  <c r="J33" i="5"/>
  <c r="K33" i="5"/>
  <c r="L33" i="5"/>
  <c r="M33" i="5"/>
  <c r="N33" i="5"/>
  <c r="O33" i="5"/>
  <c r="P33" i="5"/>
  <c r="Q33" i="5"/>
  <c r="R33" i="5"/>
  <c r="S33" i="5"/>
  <c r="T33" i="5"/>
  <c r="U33" i="5"/>
  <c r="A34" i="5"/>
  <c r="B34" i="5"/>
  <c r="C34" i="5"/>
  <c r="D34" i="5"/>
  <c r="E34" i="5"/>
  <c r="F34" i="5"/>
  <c r="G34" i="5"/>
  <c r="I34" i="5"/>
  <c r="J34" i="5"/>
  <c r="K34" i="5"/>
  <c r="L34" i="5"/>
  <c r="N34" i="5"/>
  <c r="O34" i="5"/>
  <c r="P34" i="5"/>
  <c r="Q34" i="5"/>
  <c r="R34" i="5"/>
  <c r="S34" i="5"/>
  <c r="T34" i="5"/>
  <c r="U34" i="5"/>
  <c r="A35" i="5"/>
  <c r="B35" i="5"/>
  <c r="C35" i="5"/>
  <c r="D35" i="5"/>
  <c r="E35" i="5"/>
  <c r="F35" i="5"/>
  <c r="G35" i="5"/>
  <c r="H35" i="5"/>
  <c r="I35" i="5"/>
  <c r="J35" i="5"/>
  <c r="K35" i="5"/>
  <c r="L35" i="5"/>
  <c r="M35" i="5"/>
  <c r="N35" i="5"/>
  <c r="O35" i="5"/>
  <c r="P35" i="5"/>
  <c r="Q35" i="5"/>
  <c r="R35" i="5"/>
  <c r="S35" i="5"/>
  <c r="T35" i="5"/>
  <c r="U35" i="5"/>
  <c r="A36" i="5"/>
  <c r="B36" i="5"/>
  <c r="C36" i="5"/>
  <c r="D36" i="5"/>
  <c r="E36" i="5"/>
  <c r="F36" i="5"/>
  <c r="G36" i="5"/>
  <c r="K36" i="5"/>
  <c r="L36" i="5"/>
  <c r="M36" i="5"/>
  <c r="N36" i="5"/>
  <c r="O36" i="5"/>
  <c r="P36" i="5"/>
  <c r="Q36" i="5"/>
  <c r="R36" i="5"/>
  <c r="S36" i="5"/>
  <c r="T36" i="5"/>
  <c r="U36" i="5"/>
  <c r="A37" i="5"/>
  <c r="B37" i="5"/>
  <c r="C37" i="5"/>
  <c r="D37" i="5"/>
  <c r="E37" i="5"/>
  <c r="F37" i="5"/>
  <c r="G37" i="5"/>
  <c r="H37" i="5"/>
  <c r="I37" i="5"/>
  <c r="J37" i="5"/>
  <c r="K37" i="5"/>
  <c r="L37" i="5"/>
  <c r="M37" i="5"/>
  <c r="N37" i="5"/>
  <c r="O37" i="5"/>
  <c r="P37" i="5"/>
  <c r="Q37" i="5"/>
  <c r="R37" i="5"/>
  <c r="S37" i="5"/>
  <c r="T37" i="5"/>
  <c r="U37" i="5"/>
  <c r="A38" i="5"/>
  <c r="B38" i="5"/>
  <c r="C38" i="5"/>
  <c r="D38" i="5"/>
  <c r="E38" i="5"/>
  <c r="F38" i="5"/>
  <c r="G38" i="5"/>
  <c r="H38" i="5"/>
  <c r="I38" i="5"/>
  <c r="J38" i="5"/>
  <c r="K38" i="5"/>
  <c r="L38" i="5"/>
  <c r="M38" i="5"/>
  <c r="N38" i="5"/>
  <c r="O38" i="5"/>
  <c r="P38" i="5"/>
  <c r="Q38" i="5"/>
  <c r="R38" i="5"/>
  <c r="S38" i="5"/>
  <c r="T38" i="5"/>
  <c r="U38" i="5"/>
  <c r="A39" i="5"/>
  <c r="B39" i="5"/>
  <c r="C39" i="5"/>
  <c r="D39" i="5"/>
  <c r="E39" i="5"/>
  <c r="F39" i="5"/>
  <c r="G39" i="5"/>
  <c r="H39" i="5"/>
  <c r="I39" i="5"/>
  <c r="J39" i="5"/>
  <c r="K39" i="5"/>
  <c r="L39" i="5"/>
  <c r="M39" i="5"/>
  <c r="N39" i="5"/>
  <c r="O39" i="5"/>
  <c r="P39" i="5"/>
  <c r="Q39" i="5"/>
  <c r="R39" i="5"/>
  <c r="S39" i="5"/>
  <c r="T39" i="5"/>
  <c r="U39" i="5"/>
  <c r="A40" i="5"/>
  <c r="B40" i="5"/>
  <c r="C40" i="5"/>
  <c r="D40" i="5"/>
  <c r="E40" i="5"/>
  <c r="F40" i="5"/>
  <c r="G40" i="5"/>
  <c r="H40" i="5"/>
  <c r="I40" i="5"/>
  <c r="J40" i="5"/>
  <c r="K40" i="5"/>
  <c r="L40" i="5"/>
  <c r="M40" i="5"/>
  <c r="N40" i="5"/>
  <c r="O40" i="5"/>
  <c r="P40" i="5"/>
  <c r="Q40" i="5"/>
  <c r="R40" i="5"/>
  <c r="S40" i="5"/>
  <c r="T40" i="5"/>
  <c r="U40" i="5"/>
  <c r="A41" i="5"/>
  <c r="B41" i="5"/>
  <c r="C41" i="5"/>
  <c r="D41" i="5"/>
  <c r="E41" i="5"/>
  <c r="F41" i="5"/>
  <c r="G41" i="5"/>
  <c r="H41" i="5"/>
  <c r="I41" i="5"/>
  <c r="J41" i="5"/>
  <c r="K41" i="5"/>
  <c r="L41" i="5"/>
  <c r="M41" i="5"/>
  <c r="N41" i="5"/>
  <c r="O41" i="5"/>
  <c r="P41" i="5"/>
  <c r="Q41" i="5"/>
  <c r="R41" i="5"/>
  <c r="S41" i="5"/>
  <c r="T41" i="5"/>
  <c r="U41" i="5"/>
  <c r="A42" i="5"/>
  <c r="B42" i="5"/>
  <c r="C42" i="5"/>
  <c r="D42" i="5"/>
  <c r="E42" i="5"/>
  <c r="F42" i="5"/>
  <c r="G42" i="5"/>
  <c r="H42" i="5"/>
  <c r="I42" i="5"/>
  <c r="J42" i="5"/>
  <c r="K42" i="5"/>
  <c r="L42" i="5"/>
  <c r="M42" i="5"/>
  <c r="N42" i="5"/>
  <c r="O42" i="5"/>
  <c r="P42" i="5"/>
  <c r="Q42" i="5"/>
  <c r="R42" i="5"/>
  <c r="S42" i="5"/>
  <c r="T42" i="5"/>
  <c r="U42" i="5"/>
  <c r="A43" i="5"/>
  <c r="B43" i="5"/>
  <c r="C43" i="5"/>
  <c r="D43" i="5"/>
  <c r="E43" i="5"/>
  <c r="F43" i="5"/>
  <c r="G43" i="5"/>
  <c r="H43" i="5"/>
  <c r="I43" i="5"/>
  <c r="J43" i="5"/>
  <c r="K43" i="5"/>
  <c r="L43" i="5"/>
  <c r="M43" i="5"/>
  <c r="N43" i="5"/>
  <c r="O43" i="5"/>
  <c r="P43" i="5"/>
  <c r="Q43" i="5"/>
  <c r="R43" i="5"/>
  <c r="S43" i="5"/>
  <c r="T43" i="5"/>
  <c r="U43" i="5"/>
  <c r="A44" i="5"/>
  <c r="B44" i="5"/>
  <c r="C44" i="5"/>
  <c r="D44" i="5"/>
  <c r="E44" i="5"/>
  <c r="F44" i="5"/>
  <c r="G44" i="5"/>
  <c r="H44" i="5"/>
  <c r="I44" i="5"/>
  <c r="J44" i="5"/>
  <c r="K44" i="5"/>
  <c r="L44" i="5"/>
  <c r="M44" i="5"/>
  <c r="N44" i="5"/>
  <c r="O44" i="5"/>
  <c r="P44" i="5"/>
  <c r="Q44" i="5"/>
  <c r="R44" i="5"/>
  <c r="S44" i="5"/>
  <c r="T44" i="5"/>
  <c r="U44" i="5"/>
  <c r="A45" i="5"/>
  <c r="B45" i="5"/>
  <c r="C45" i="5"/>
  <c r="D45" i="5"/>
  <c r="E45" i="5"/>
  <c r="F45" i="5"/>
  <c r="G45" i="5"/>
  <c r="H45" i="5"/>
  <c r="I45" i="5"/>
  <c r="J45" i="5"/>
  <c r="K45" i="5"/>
  <c r="L45" i="5"/>
  <c r="M45" i="5"/>
  <c r="N45" i="5"/>
  <c r="O45" i="5"/>
  <c r="P45" i="5"/>
  <c r="Q45" i="5"/>
  <c r="R45" i="5"/>
  <c r="S45" i="5"/>
  <c r="T45" i="5"/>
  <c r="U45" i="5"/>
  <c r="A46" i="5"/>
  <c r="B46" i="5"/>
  <c r="C46" i="5"/>
  <c r="D46" i="5"/>
  <c r="E46" i="5"/>
  <c r="F46" i="5"/>
  <c r="G46" i="5"/>
  <c r="H46" i="5"/>
  <c r="I46" i="5"/>
  <c r="J46" i="5"/>
  <c r="K46" i="5"/>
  <c r="L46" i="5"/>
  <c r="M46" i="5"/>
  <c r="N46" i="5"/>
  <c r="O46" i="5"/>
  <c r="P46" i="5"/>
  <c r="Q46" i="5"/>
  <c r="R46" i="5"/>
  <c r="S46" i="5"/>
  <c r="T46" i="5"/>
  <c r="U46" i="5"/>
  <c r="A47" i="5"/>
  <c r="B47" i="5"/>
  <c r="C47" i="5"/>
  <c r="D47" i="5"/>
  <c r="E47" i="5"/>
  <c r="F47" i="5"/>
  <c r="G47" i="5"/>
  <c r="H47" i="5"/>
  <c r="I47" i="5"/>
  <c r="J47" i="5"/>
  <c r="K47" i="5"/>
  <c r="L47" i="5"/>
  <c r="M47" i="5"/>
  <c r="N47" i="5"/>
  <c r="O47" i="5"/>
  <c r="P47" i="5"/>
  <c r="Q47" i="5"/>
  <c r="R47" i="5"/>
  <c r="S47" i="5"/>
  <c r="T47" i="5"/>
  <c r="U47" i="5"/>
  <c r="A48" i="5"/>
  <c r="B48" i="5"/>
  <c r="C48" i="5"/>
  <c r="D48" i="5"/>
  <c r="E48" i="5"/>
  <c r="F48" i="5"/>
  <c r="G48" i="5"/>
  <c r="H48" i="5"/>
  <c r="I48" i="5"/>
  <c r="J48" i="5"/>
  <c r="K48" i="5"/>
  <c r="L48" i="5"/>
  <c r="M48" i="5"/>
  <c r="N48" i="5"/>
  <c r="O48" i="5"/>
  <c r="P48" i="5"/>
  <c r="Q48" i="5"/>
  <c r="R48" i="5"/>
  <c r="S48" i="5"/>
  <c r="T48" i="5"/>
  <c r="U48" i="5"/>
  <c r="A49" i="5"/>
  <c r="B49" i="5"/>
  <c r="C49" i="5"/>
  <c r="D49" i="5"/>
  <c r="E49" i="5"/>
  <c r="F49" i="5"/>
  <c r="G49" i="5"/>
  <c r="H49" i="5"/>
  <c r="I49" i="5"/>
  <c r="J49" i="5"/>
  <c r="K49" i="5"/>
  <c r="L49" i="5"/>
  <c r="M49" i="5"/>
  <c r="N49" i="5"/>
  <c r="O49" i="5"/>
  <c r="P49" i="5"/>
  <c r="Q49" i="5"/>
  <c r="R49" i="5"/>
  <c r="S49" i="5"/>
  <c r="T49" i="5"/>
  <c r="U49" i="5"/>
  <c r="A50" i="5"/>
  <c r="B50" i="5"/>
  <c r="C50" i="5"/>
  <c r="D50" i="5"/>
  <c r="E50" i="5"/>
  <c r="F50" i="5"/>
  <c r="G50" i="5"/>
  <c r="H50" i="5"/>
  <c r="I50" i="5"/>
  <c r="J50" i="5"/>
  <c r="K50" i="5"/>
  <c r="L50" i="5"/>
  <c r="M50" i="5"/>
  <c r="N50" i="5"/>
  <c r="O50" i="5"/>
  <c r="P50" i="5"/>
  <c r="Q50" i="5"/>
  <c r="R50" i="5"/>
  <c r="S50" i="5"/>
  <c r="T50" i="5"/>
  <c r="U50" i="5"/>
  <c r="A51" i="5"/>
  <c r="B51" i="5"/>
  <c r="C51" i="5"/>
  <c r="D51" i="5"/>
  <c r="E51" i="5"/>
  <c r="F51" i="5"/>
  <c r="G51" i="5"/>
  <c r="H51" i="5"/>
  <c r="I51" i="5"/>
  <c r="J51" i="5"/>
  <c r="K51" i="5"/>
  <c r="L51" i="5"/>
  <c r="M51" i="5"/>
  <c r="N51" i="5"/>
  <c r="O51" i="5"/>
  <c r="P51" i="5"/>
  <c r="Q51" i="5"/>
  <c r="R51" i="5"/>
  <c r="S51" i="5"/>
  <c r="T51" i="5"/>
  <c r="U51" i="5"/>
  <c r="A52" i="5"/>
  <c r="B52" i="5"/>
  <c r="C52" i="5"/>
  <c r="D52" i="5"/>
  <c r="E52" i="5"/>
  <c r="F52" i="5"/>
  <c r="G52" i="5"/>
  <c r="I52" i="5"/>
  <c r="J52" i="5"/>
  <c r="K52" i="5"/>
  <c r="L52" i="5"/>
  <c r="N52" i="5"/>
  <c r="O52" i="5"/>
  <c r="P52" i="5"/>
  <c r="Q52" i="5"/>
  <c r="R52" i="5"/>
  <c r="S52" i="5"/>
  <c r="T52" i="5"/>
  <c r="U52" i="5"/>
  <c r="A53" i="5"/>
  <c r="B53" i="5"/>
  <c r="C53" i="5"/>
  <c r="D53" i="5"/>
  <c r="E53" i="5"/>
  <c r="F53" i="5"/>
  <c r="G53" i="5"/>
  <c r="I53" i="5"/>
  <c r="J53" i="5"/>
  <c r="K53" i="5"/>
  <c r="M53" i="5"/>
  <c r="N53" i="5"/>
  <c r="O53" i="5"/>
  <c r="P53" i="5"/>
  <c r="Q53" i="5"/>
  <c r="R53" i="5"/>
  <c r="S53" i="5"/>
  <c r="T53" i="5"/>
  <c r="U53" i="5"/>
  <c r="A54" i="5"/>
  <c r="B54" i="5"/>
  <c r="C54" i="5"/>
  <c r="D54" i="5"/>
  <c r="E54" i="5"/>
  <c r="F54" i="5"/>
  <c r="G54" i="5"/>
  <c r="H54" i="5"/>
  <c r="I54" i="5"/>
  <c r="J54" i="5"/>
  <c r="K54" i="5"/>
  <c r="L54" i="5"/>
  <c r="M54" i="5"/>
  <c r="N54" i="5"/>
  <c r="O54" i="5"/>
  <c r="P54" i="5"/>
  <c r="Q54" i="5"/>
  <c r="R54" i="5"/>
  <c r="S54" i="5"/>
  <c r="T54" i="5"/>
  <c r="U54" i="5"/>
  <c r="A55" i="5"/>
  <c r="B55" i="5"/>
  <c r="C55" i="5"/>
  <c r="D55" i="5"/>
  <c r="E55" i="5"/>
  <c r="F55" i="5"/>
  <c r="G55" i="5"/>
  <c r="I55" i="5"/>
  <c r="J55" i="5"/>
  <c r="K55" i="5"/>
  <c r="L55" i="5"/>
  <c r="N55" i="5"/>
  <c r="O55" i="5"/>
  <c r="P55" i="5"/>
  <c r="Q55" i="5"/>
  <c r="R55" i="5"/>
  <c r="S55" i="5"/>
  <c r="T55" i="5"/>
  <c r="U55" i="5"/>
  <c r="A56" i="5"/>
  <c r="B56" i="5"/>
  <c r="C56" i="5"/>
  <c r="D56" i="5"/>
  <c r="E56" i="5"/>
  <c r="F56" i="5"/>
  <c r="G56" i="5"/>
  <c r="H56" i="5"/>
  <c r="I56" i="5"/>
  <c r="J56" i="5"/>
  <c r="K56" i="5"/>
  <c r="L56" i="5"/>
  <c r="M56" i="5"/>
  <c r="N56" i="5"/>
  <c r="O56" i="5"/>
  <c r="P56" i="5"/>
  <c r="Q56" i="5"/>
  <c r="R56" i="5"/>
  <c r="S56" i="5"/>
  <c r="T56" i="5"/>
  <c r="U56" i="5"/>
  <c r="A57" i="5"/>
  <c r="B57" i="5"/>
  <c r="C57" i="5"/>
  <c r="D57" i="5"/>
  <c r="E57" i="5"/>
  <c r="F57" i="5"/>
  <c r="G57" i="5"/>
  <c r="H57" i="5"/>
  <c r="I57" i="5"/>
  <c r="J57" i="5"/>
  <c r="K57" i="5"/>
  <c r="L57" i="5"/>
  <c r="M57" i="5"/>
  <c r="N57" i="5"/>
  <c r="O57" i="5"/>
  <c r="P57" i="5"/>
  <c r="Q57" i="5"/>
  <c r="R57" i="5"/>
  <c r="S57" i="5"/>
  <c r="T57" i="5"/>
  <c r="U57" i="5"/>
  <c r="A58" i="5"/>
  <c r="B58" i="5"/>
  <c r="C58" i="5"/>
  <c r="D58" i="5"/>
  <c r="E58" i="5"/>
  <c r="F58" i="5"/>
  <c r="G58" i="5"/>
  <c r="H58" i="5"/>
  <c r="I58" i="5"/>
  <c r="J58" i="5"/>
  <c r="K58" i="5"/>
  <c r="L58" i="5"/>
  <c r="M58" i="5"/>
  <c r="N58" i="5"/>
  <c r="O58" i="5"/>
  <c r="P58" i="5"/>
  <c r="Q58" i="5"/>
  <c r="R58" i="5"/>
  <c r="S58" i="5"/>
  <c r="T58" i="5"/>
  <c r="U58" i="5"/>
  <c r="A59" i="5"/>
  <c r="B59" i="5"/>
  <c r="C59" i="5"/>
  <c r="D59" i="5"/>
  <c r="E59" i="5"/>
  <c r="F59" i="5"/>
  <c r="G59" i="5"/>
  <c r="H59" i="5"/>
  <c r="I59" i="5"/>
  <c r="J59" i="5"/>
  <c r="K59" i="5"/>
  <c r="L59" i="5"/>
  <c r="M59" i="5"/>
  <c r="N59" i="5"/>
  <c r="O59" i="5"/>
  <c r="P59" i="5"/>
  <c r="Q59" i="5"/>
  <c r="R59" i="5"/>
  <c r="S59" i="5"/>
  <c r="T59" i="5"/>
  <c r="U59" i="5"/>
  <c r="A60" i="5"/>
  <c r="B60" i="5"/>
  <c r="C60" i="5"/>
  <c r="D60" i="5"/>
  <c r="E60" i="5"/>
  <c r="F60" i="5"/>
  <c r="G60" i="5"/>
  <c r="H60" i="5"/>
  <c r="I60" i="5"/>
  <c r="J60" i="5"/>
  <c r="K60" i="5"/>
  <c r="L60" i="5"/>
  <c r="M60" i="5"/>
  <c r="N60" i="5"/>
  <c r="O60" i="5"/>
  <c r="P60" i="5"/>
  <c r="Q60" i="5"/>
  <c r="R60" i="5"/>
  <c r="S60" i="5"/>
  <c r="T60" i="5"/>
  <c r="U60" i="5"/>
  <c r="A61" i="5"/>
  <c r="B61" i="5"/>
  <c r="C61" i="5"/>
  <c r="D61" i="5"/>
  <c r="E61" i="5"/>
  <c r="F61" i="5"/>
  <c r="G61" i="5"/>
  <c r="I61" i="5"/>
  <c r="J61" i="5"/>
  <c r="K61" i="5"/>
  <c r="L61" i="5"/>
  <c r="N61" i="5"/>
  <c r="O61" i="5"/>
  <c r="P61" i="5"/>
  <c r="Q61" i="5"/>
  <c r="R61" i="5"/>
  <c r="S61" i="5"/>
  <c r="T61" i="5"/>
  <c r="U61" i="5"/>
  <c r="A62" i="5"/>
  <c r="B62" i="5"/>
  <c r="C62" i="5"/>
  <c r="D62" i="5"/>
  <c r="E62" i="5"/>
  <c r="F62" i="5"/>
  <c r="G62" i="5"/>
  <c r="H62" i="5"/>
  <c r="I62" i="5"/>
  <c r="J62" i="5"/>
  <c r="K62" i="5"/>
  <c r="L62" i="5"/>
  <c r="M62" i="5"/>
  <c r="N62" i="5"/>
  <c r="O62" i="5"/>
  <c r="P62" i="5"/>
  <c r="Q62" i="5"/>
  <c r="R62" i="5"/>
  <c r="S62" i="5"/>
  <c r="T62" i="5"/>
  <c r="U62" i="5"/>
  <c r="A63" i="5"/>
  <c r="B63" i="5"/>
  <c r="C63" i="5"/>
  <c r="D63" i="5"/>
  <c r="E63" i="5"/>
  <c r="F63" i="5"/>
  <c r="G63" i="5"/>
  <c r="H63" i="5"/>
  <c r="I63" i="5"/>
  <c r="J63" i="5"/>
  <c r="K63" i="5"/>
  <c r="L63" i="5"/>
  <c r="M63" i="5"/>
  <c r="N63" i="5"/>
  <c r="O63" i="5"/>
  <c r="P63" i="5"/>
  <c r="Q63" i="5"/>
  <c r="R63" i="5"/>
  <c r="S63" i="5"/>
  <c r="T63" i="5"/>
  <c r="U63" i="5"/>
  <c r="A64" i="5"/>
  <c r="B64" i="5"/>
  <c r="C64" i="5"/>
  <c r="D64" i="5"/>
  <c r="E64" i="5"/>
  <c r="F64" i="5"/>
  <c r="G64" i="5"/>
  <c r="H64" i="5"/>
  <c r="I64" i="5"/>
  <c r="J64" i="5"/>
  <c r="K64" i="5"/>
  <c r="L64" i="5"/>
  <c r="M64" i="5"/>
  <c r="N64" i="5"/>
  <c r="O64" i="5"/>
  <c r="P64" i="5"/>
  <c r="Q64" i="5"/>
  <c r="R64" i="5"/>
  <c r="S64" i="5"/>
  <c r="T64" i="5"/>
  <c r="U64" i="5"/>
  <c r="A65" i="5"/>
  <c r="B65" i="5"/>
  <c r="C65" i="5"/>
  <c r="D65" i="5"/>
  <c r="E65" i="5"/>
  <c r="F65" i="5"/>
  <c r="G65" i="5"/>
  <c r="H65" i="5"/>
  <c r="J65" i="5"/>
  <c r="L65" i="5"/>
  <c r="M65" i="5"/>
  <c r="N65" i="5"/>
  <c r="O65" i="5"/>
  <c r="P65" i="5"/>
  <c r="Q65" i="5"/>
  <c r="R65" i="5"/>
  <c r="S65" i="5"/>
  <c r="T65" i="5"/>
  <c r="U65" i="5"/>
  <c r="A66" i="5"/>
  <c r="B66" i="5"/>
  <c r="C66" i="5"/>
  <c r="D66" i="5"/>
  <c r="E66" i="5"/>
  <c r="F66" i="5"/>
  <c r="G66" i="5"/>
  <c r="H66" i="5"/>
  <c r="I66" i="5"/>
  <c r="J66" i="5"/>
  <c r="K66" i="5"/>
  <c r="L66" i="5"/>
  <c r="M66" i="5"/>
  <c r="N66" i="5"/>
  <c r="O66" i="5"/>
  <c r="P66" i="5"/>
  <c r="Q66" i="5"/>
  <c r="R66" i="5"/>
  <c r="S66" i="5"/>
  <c r="T66" i="5"/>
  <c r="U66" i="5"/>
  <c r="A67" i="5"/>
  <c r="B67" i="5"/>
  <c r="C67" i="5"/>
  <c r="D67" i="5"/>
  <c r="E67" i="5"/>
  <c r="F67" i="5"/>
  <c r="G67" i="5"/>
  <c r="I67" i="5"/>
  <c r="J67" i="5"/>
  <c r="K67" i="5"/>
  <c r="L67" i="5"/>
  <c r="N67" i="5"/>
  <c r="O67" i="5"/>
  <c r="P67" i="5"/>
  <c r="Q67" i="5"/>
  <c r="R67" i="5"/>
  <c r="S67" i="5"/>
  <c r="T67" i="5"/>
  <c r="U67" i="5"/>
  <c r="A68" i="5"/>
  <c r="B68" i="5"/>
  <c r="C68" i="5"/>
  <c r="D68" i="5"/>
  <c r="E68" i="5"/>
  <c r="F68" i="5"/>
  <c r="G68" i="5"/>
  <c r="H68" i="5"/>
  <c r="I68" i="5"/>
  <c r="J68" i="5"/>
  <c r="K68" i="5"/>
  <c r="L68" i="5"/>
  <c r="M68" i="5"/>
  <c r="N68" i="5"/>
  <c r="O68" i="5"/>
  <c r="P68" i="5"/>
  <c r="Q68" i="5"/>
  <c r="R68" i="5"/>
  <c r="S68" i="5"/>
  <c r="T68" i="5"/>
  <c r="U68" i="5"/>
  <c r="A69" i="5"/>
  <c r="B69" i="5"/>
  <c r="C69" i="5"/>
  <c r="D69" i="5"/>
  <c r="E69" i="5"/>
  <c r="F69" i="5"/>
  <c r="G69" i="5"/>
  <c r="H69" i="5"/>
  <c r="I69" i="5"/>
  <c r="J69" i="5"/>
  <c r="K69" i="5"/>
  <c r="L69" i="5"/>
  <c r="M69" i="5"/>
  <c r="N69" i="5"/>
  <c r="O69" i="5"/>
  <c r="P69" i="5"/>
  <c r="Q69" i="5"/>
  <c r="R69" i="5"/>
  <c r="S69" i="5"/>
  <c r="T69" i="5"/>
  <c r="U69" i="5"/>
  <c r="A70" i="5"/>
  <c r="B70" i="5"/>
  <c r="C70" i="5"/>
  <c r="D70" i="5"/>
  <c r="E70" i="5"/>
  <c r="F70" i="5"/>
  <c r="G70" i="5"/>
  <c r="H70" i="5"/>
  <c r="I70" i="5"/>
  <c r="J70" i="5"/>
  <c r="K70" i="5"/>
  <c r="L70" i="5"/>
  <c r="M70" i="5"/>
  <c r="N70" i="5"/>
  <c r="O70" i="5"/>
  <c r="P70" i="5"/>
  <c r="Q70" i="5"/>
  <c r="R70" i="5"/>
  <c r="S70" i="5"/>
  <c r="T70" i="5"/>
  <c r="U70" i="5"/>
  <c r="A71" i="5"/>
  <c r="B71" i="5"/>
  <c r="C71" i="5"/>
  <c r="D71" i="5"/>
  <c r="E71" i="5"/>
  <c r="F71" i="5"/>
  <c r="G71" i="5"/>
  <c r="H71" i="5"/>
  <c r="I71" i="5"/>
  <c r="J71" i="5"/>
  <c r="K71" i="5"/>
  <c r="L71" i="5"/>
  <c r="M71" i="5"/>
  <c r="N71" i="5"/>
  <c r="O71" i="5"/>
  <c r="P71" i="5"/>
  <c r="Q71" i="5"/>
  <c r="R71" i="5"/>
  <c r="S71" i="5"/>
  <c r="T71" i="5"/>
  <c r="U71" i="5"/>
  <c r="A72" i="5"/>
  <c r="B72" i="5"/>
  <c r="C72" i="5"/>
  <c r="D72" i="5"/>
  <c r="E72" i="5"/>
  <c r="F72" i="5"/>
  <c r="G72" i="5"/>
  <c r="H72" i="5"/>
  <c r="I72" i="5"/>
  <c r="J72" i="5"/>
  <c r="K72" i="5"/>
  <c r="L72" i="5"/>
  <c r="M72" i="5"/>
  <c r="N72" i="5"/>
  <c r="O72" i="5"/>
  <c r="P72" i="5"/>
  <c r="Q72" i="5"/>
  <c r="R72" i="5"/>
  <c r="S72" i="5"/>
  <c r="T72" i="5"/>
  <c r="U72" i="5"/>
  <c r="A73" i="5"/>
  <c r="B73" i="5"/>
  <c r="C73" i="5"/>
  <c r="D73" i="5"/>
  <c r="E73" i="5"/>
  <c r="F73" i="5"/>
  <c r="G73" i="5"/>
  <c r="H73" i="5"/>
  <c r="I73" i="5"/>
  <c r="J73" i="5"/>
  <c r="K73" i="5"/>
  <c r="L73" i="5"/>
  <c r="M73" i="5"/>
  <c r="N73" i="5"/>
  <c r="O73" i="5"/>
  <c r="P73" i="5"/>
  <c r="Q73" i="5"/>
  <c r="R73" i="5"/>
  <c r="S73" i="5"/>
  <c r="T73" i="5"/>
  <c r="U73" i="5"/>
  <c r="A74" i="5"/>
  <c r="B74" i="5"/>
  <c r="C74" i="5"/>
  <c r="D74" i="5"/>
  <c r="E74" i="5"/>
  <c r="F74" i="5"/>
  <c r="G74" i="5"/>
  <c r="H74" i="5"/>
  <c r="I74" i="5"/>
  <c r="J74" i="5"/>
  <c r="K74" i="5"/>
  <c r="L74" i="5"/>
  <c r="M74" i="5"/>
  <c r="N74" i="5"/>
  <c r="O74" i="5"/>
  <c r="P74" i="5"/>
  <c r="Q74" i="5"/>
  <c r="R74" i="5"/>
  <c r="S74" i="5"/>
  <c r="T74" i="5"/>
  <c r="U74" i="5"/>
  <c r="A75" i="5"/>
  <c r="B75" i="5"/>
  <c r="C75" i="5"/>
  <c r="D75" i="5"/>
  <c r="E75" i="5"/>
  <c r="F75" i="5"/>
  <c r="G75" i="5"/>
  <c r="H75" i="5"/>
  <c r="I75" i="5"/>
  <c r="J75" i="5"/>
  <c r="K75" i="5"/>
  <c r="L75" i="5"/>
  <c r="M75" i="5"/>
  <c r="N75" i="5"/>
  <c r="O75" i="5"/>
  <c r="P75" i="5"/>
  <c r="Q75" i="5"/>
  <c r="R75" i="5"/>
  <c r="S75" i="5"/>
  <c r="T75" i="5"/>
  <c r="U75" i="5"/>
  <c r="A76" i="5"/>
  <c r="B76" i="5"/>
  <c r="C76" i="5"/>
  <c r="D76" i="5"/>
  <c r="E76" i="5"/>
  <c r="F76" i="5"/>
  <c r="G76" i="5"/>
  <c r="H76" i="5"/>
  <c r="I76" i="5"/>
  <c r="J76" i="5"/>
  <c r="K76" i="5"/>
  <c r="L76" i="5"/>
  <c r="M76" i="5"/>
  <c r="N76" i="5"/>
  <c r="O76" i="5"/>
  <c r="P76" i="5"/>
  <c r="Q76" i="5"/>
  <c r="R76" i="5"/>
  <c r="S76" i="5"/>
  <c r="T76" i="5"/>
  <c r="U76" i="5"/>
  <c r="A77" i="5"/>
  <c r="B77" i="5"/>
  <c r="C77" i="5"/>
  <c r="D77" i="5"/>
  <c r="E77" i="5"/>
  <c r="F77" i="5"/>
  <c r="G77" i="5"/>
  <c r="H77" i="5"/>
  <c r="I77" i="5"/>
  <c r="J77" i="5"/>
  <c r="K77" i="5"/>
  <c r="L77" i="5"/>
  <c r="M77" i="5"/>
  <c r="N77" i="5"/>
  <c r="O77" i="5"/>
  <c r="P77" i="5"/>
  <c r="Q77" i="5"/>
  <c r="R77" i="5"/>
  <c r="S77" i="5"/>
  <c r="T77" i="5"/>
  <c r="U77" i="5"/>
  <c r="A78" i="5"/>
  <c r="B78" i="5"/>
  <c r="C78" i="5"/>
  <c r="D78" i="5"/>
  <c r="E78" i="5"/>
  <c r="F78" i="5"/>
  <c r="G78" i="5"/>
  <c r="H78" i="5"/>
  <c r="I78" i="5"/>
  <c r="J78" i="5"/>
  <c r="K78" i="5"/>
  <c r="L78" i="5"/>
  <c r="M78" i="5"/>
  <c r="N78" i="5"/>
  <c r="O78" i="5"/>
  <c r="P78" i="5"/>
  <c r="Q78" i="5"/>
  <c r="R78" i="5"/>
  <c r="S78" i="5"/>
  <c r="T78" i="5"/>
  <c r="U78" i="5"/>
  <c r="A79" i="5"/>
  <c r="B79" i="5"/>
  <c r="C79" i="5"/>
  <c r="D79" i="5"/>
  <c r="E79" i="5"/>
  <c r="F79" i="5"/>
  <c r="G79" i="5"/>
  <c r="H79" i="5"/>
  <c r="I79" i="5"/>
  <c r="J79" i="5"/>
  <c r="K79" i="5"/>
  <c r="L79" i="5"/>
  <c r="M79" i="5"/>
  <c r="N79" i="5"/>
  <c r="O79" i="5"/>
  <c r="P79" i="5"/>
  <c r="Q79" i="5"/>
  <c r="R79" i="5"/>
  <c r="S79" i="5"/>
  <c r="T79" i="5"/>
  <c r="U79" i="5"/>
  <c r="A80" i="5"/>
  <c r="B80" i="5"/>
  <c r="C80" i="5"/>
  <c r="D80" i="5"/>
  <c r="E80" i="5"/>
  <c r="F80" i="5"/>
  <c r="G80" i="5"/>
  <c r="H80" i="5"/>
  <c r="I80" i="5"/>
  <c r="J80" i="5"/>
  <c r="K80" i="5"/>
  <c r="L80" i="5"/>
  <c r="M80" i="5"/>
  <c r="N80" i="5"/>
  <c r="O80" i="5"/>
  <c r="P80" i="5"/>
  <c r="Q80" i="5"/>
  <c r="R80" i="5"/>
  <c r="S80" i="5"/>
  <c r="T80" i="5"/>
  <c r="U80" i="5"/>
  <c r="A81" i="5"/>
  <c r="B81" i="5"/>
  <c r="C81" i="5"/>
  <c r="D81" i="5"/>
  <c r="E81" i="5"/>
  <c r="F81" i="5"/>
  <c r="G81" i="5"/>
  <c r="H81" i="5"/>
  <c r="I81" i="5"/>
  <c r="J81" i="5"/>
  <c r="K81" i="5"/>
  <c r="L81" i="5"/>
  <c r="M81" i="5"/>
  <c r="N81" i="5"/>
  <c r="O81" i="5"/>
  <c r="P81" i="5"/>
  <c r="Q81" i="5"/>
  <c r="R81" i="5"/>
  <c r="S81" i="5"/>
  <c r="T81" i="5"/>
  <c r="U81" i="5"/>
  <c r="A82" i="5"/>
  <c r="B82" i="5"/>
  <c r="C82" i="5"/>
  <c r="D82" i="5"/>
  <c r="E82" i="5"/>
  <c r="F82" i="5"/>
  <c r="G82" i="5"/>
  <c r="H82" i="5"/>
  <c r="I82" i="5"/>
  <c r="J82" i="5"/>
  <c r="K82" i="5"/>
  <c r="L82" i="5"/>
  <c r="M82" i="5"/>
  <c r="N82" i="5"/>
  <c r="O82" i="5"/>
  <c r="P82" i="5"/>
  <c r="Q82" i="5"/>
  <c r="R82" i="5"/>
  <c r="S82" i="5"/>
  <c r="T82" i="5"/>
  <c r="U82" i="5"/>
  <c r="A83" i="5"/>
  <c r="B83" i="5"/>
  <c r="C83" i="5"/>
  <c r="D83" i="5"/>
  <c r="E83" i="5"/>
  <c r="F83" i="5"/>
  <c r="G83" i="5"/>
  <c r="H83" i="5"/>
  <c r="I83" i="5"/>
  <c r="J83" i="5"/>
  <c r="K83" i="5"/>
  <c r="L83" i="5"/>
  <c r="M83" i="5"/>
  <c r="N83" i="5"/>
  <c r="O83" i="5"/>
  <c r="P83" i="5"/>
  <c r="Q83" i="5"/>
  <c r="R83" i="5"/>
  <c r="S83" i="5"/>
  <c r="T83" i="5"/>
  <c r="U83" i="5"/>
  <c r="A84" i="5"/>
  <c r="B84" i="5"/>
  <c r="C84" i="5"/>
  <c r="D84" i="5"/>
  <c r="E84" i="5"/>
  <c r="F84" i="5"/>
  <c r="G84" i="5"/>
  <c r="H84" i="5"/>
  <c r="I84" i="5"/>
  <c r="J84" i="5"/>
  <c r="K84" i="5"/>
  <c r="L84" i="5"/>
  <c r="M84" i="5"/>
  <c r="N84" i="5"/>
  <c r="O84" i="5"/>
  <c r="P84" i="5"/>
  <c r="Q84" i="5"/>
  <c r="R84" i="5"/>
  <c r="S84" i="5"/>
  <c r="T84" i="5"/>
  <c r="U84" i="5"/>
  <c r="A85" i="5"/>
  <c r="B85" i="5"/>
  <c r="C85" i="5"/>
  <c r="D85" i="5"/>
  <c r="E85" i="5"/>
  <c r="F85" i="5"/>
  <c r="G85" i="5"/>
  <c r="I85" i="5"/>
  <c r="J85" i="5"/>
  <c r="K85" i="5"/>
  <c r="L85" i="5"/>
  <c r="N85" i="5"/>
  <c r="O85" i="5"/>
  <c r="P85" i="5"/>
  <c r="Q85" i="5"/>
  <c r="R85" i="5"/>
  <c r="S85" i="5"/>
  <c r="T85" i="5"/>
  <c r="U85" i="5"/>
  <c r="A86" i="5"/>
  <c r="B86" i="5"/>
  <c r="C86" i="5"/>
  <c r="D86" i="5"/>
  <c r="E86" i="5"/>
  <c r="F86" i="5"/>
  <c r="G86" i="5"/>
  <c r="H86" i="5"/>
  <c r="I86" i="5"/>
  <c r="J86" i="5"/>
  <c r="K86" i="5"/>
  <c r="L86" i="5"/>
  <c r="M86" i="5"/>
  <c r="N86" i="5"/>
  <c r="O86" i="5"/>
  <c r="P86" i="5"/>
  <c r="Q86" i="5"/>
  <c r="R86" i="5"/>
  <c r="S86" i="5"/>
  <c r="T86" i="5"/>
  <c r="U86" i="5"/>
  <c r="A87" i="5"/>
  <c r="B87" i="5"/>
  <c r="C87" i="5"/>
  <c r="D87" i="5"/>
  <c r="E87" i="5"/>
  <c r="F87" i="5"/>
  <c r="G87" i="5"/>
  <c r="H87" i="5"/>
  <c r="I87" i="5"/>
  <c r="J87" i="5"/>
  <c r="K87" i="5"/>
  <c r="L87" i="5"/>
  <c r="M87" i="5"/>
  <c r="N87" i="5"/>
  <c r="O87" i="5"/>
  <c r="P87" i="5"/>
  <c r="Q87" i="5"/>
  <c r="R87" i="5"/>
  <c r="S87" i="5"/>
  <c r="T87" i="5"/>
  <c r="U87" i="5"/>
  <c r="A88" i="5"/>
  <c r="B88" i="5"/>
  <c r="C88" i="5"/>
  <c r="D88" i="5"/>
  <c r="E88" i="5"/>
  <c r="F88" i="5"/>
  <c r="G88" i="5"/>
  <c r="H88" i="5"/>
  <c r="I88" i="5"/>
  <c r="J88" i="5"/>
  <c r="K88" i="5"/>
  <c r="L88" i="5"/>
  <c r="M88" i="5"/>
  <c r="N88" i="5"/>
  <c r="O88" i="5"/>
  <c r="P88" i="5"/>
  <c r="Q88" i="5"/>
  <c r="R88" i="5"/>
  <c r="S88" i="5"/>
  <c r="T88" i="5"/>
  <c r="U88" i="5"/>
  <c r="A89" i="5"/>
  <c r="B89" i="5"/>
  <c r="C89" i="5"/>
  <c r="D89" i="5"/>
  <c r="E89" i="5"/>
  <c r="F89" i="5"/>
  <c r="G89" i="5"/>
  <c r="H89" i="5"/>
  <c r="I89" i="5"/>
  <c r="J89" i="5"/>
  <c r="K89" i="5"/>
  <c r="L89" i="5"/>
  <c r="M89" i="5"/>
  <c r="N89" i="5"/>
  <c r="O89" i="5"/>
  <c r="P89" i="5"/>
  <c r="Q89" i="5"/>
  <c r="R89" i="5"/>
  <c r="S89" i="5"/>
  <c r="T89" i="5"/>
  <c r="U89" i="5"/>
  <c r="A90" i="5"/>
  <c r="B90" i="5"/>
  <c r="C90" i="5"/>
  <c r="D90" i="5"/>
  <c r="E90" i="5"/>
  <c r="F90" i="5"/>
  <c r="G90" i="5"/>
  <c r="H90" i="5"/>
  <c r="I90" i="5"/>
  <c r="J90" i="5"/>
  <c r="K90" i="5"/>
  <c r="L90" i="5"/>
  <c r="M90" i="5"/>
  <c r="N90" i="5"/>
  <c r="O90" i="5"/>
  <c r="P90" i="5"/>
  <c r="Q90" i="5"/>
  <c r="R90" i="5"/>
  <c r="S90" i="5"/>
  <c r="T90" i="5"/>
  <c r="U90" i="5"/>
  <c r="A91" i="5"/>
  <c r="B91" i="5"/>
  <c r="C91" i="5"/>
  <c r="D91" i="5"/>
  <c r="E91" i="5"/>
  <c r="F91" i="5"/>
  <c r="G91" i="5"/>
  <c r="I91" i="5"/>
  <c r="J91" i="5"/>
  <c r="K91" i="5"/>
  <c r="L91" i="5"/>
  <c r="N91" i="5"/>
  <c r="O91" i="5"/>
  <c r="P91" i="5"/>
  <c r="Q91" i="5"/>
  <c r="R91" i="5"/>
  <c r="S91" i="5"/>
  <c r="T91" i="5"/>
  <c r="U91" i="5"/>
  <c r="A92" i="5"/>
  <c r="B92" i="5"/>
  <c r="C92" i="5"/>
  <c r="D92" i="5"/>
  <c r="E92" i="5"/>
  <c r="F92" i="5"/>
  <c r="G92" i="5"/>
  <c r="H92" i="5"/>
  <c r="I92" i="5"/>
  <c r="J92" i="5"/>
  <c r="K92" i="5"/>
  <c r="L92" i="5"/>
  <c r="M92" i="5"/>
  <c r="N92" i="5"/>
  <c r="O92" i="5"/>
  <c r="P92" i="5"/>
  <c r="Q92" i="5"/>
  <c r="R92" i="5"/>
  <c r="S92" i="5"/>
  <c r="T92" i="5"/>
  <c r="U92" i="5"/>
  <c r="A93" i="5"/>
  <c r="B93" i="5"/>
  <c r="C93" i="5"/>
  <c r="D93" i="5"/>
  <c r="E93" i="5"/>
  <c r="F93" i="5"/>
  <c r="G93" i="5"/>
  <c r="H93" i="5"/>
  <c r="I93" i="5"/>
  <c r="J93" i="5"/>
  <c r="K93" i="5"/>
  <c r="L93" i="5"/>
  <c r="M93" i="5"/>
  <c r="N93" i="5"/>
  <c r="O93" i="5"/>
  <c r="P93" i="5"/>
  <c r="Q93" i="5"/>
  <c r="R93" i="5"/>
  <c r="S93" i="5"/>
  <c r="T93" i="5"/>
  <c r="U93" i="5"/>
  <c r="A94" i="5"/>
  <c r="B94" i="5"/>
  <c r="C94" i="5"/>
  <c r="D94" i="5"/>
  <c r="E94" i="5"/>
  <c r="F94" i="5"/>
  <c r="G94" i="5"/>
  <c r="H94" i="5"/>
  <c r="I94" i="5"/>
  <c r="J94" i="5"/>
  <c r="K94" i="5"/>
  <c r="L94" i="5"/>
  <c r="M94" i="5"/>
  <c r="N94" i="5"/>
  <c r="O94" i="5"/>
  <c r="P94" i="5"/>
  <c r="Q94" i="5"/>
  <c r="R94" i="5"/>
  <c r="S94" i="5"/>
  <c r="T94" i="5"/>
  <c r="U94" i="5"/>
  <c r="A95" i="5"/>
  <c r="B95" i="5"/>
  <c r="C95" i="5"/>
  <c r="D95" i="5"/>
  <c r="E95" i="5"/>
  <c r="F95" i="5"/>
  <c r="G95" i="5"/>
  <c r="H95" i="5"/>
  <c r="I95" i="5"/>
  <c r="J95" i="5"/>
  <c r="K95" i="5"/>
  <c r="L95" i="5"/>
  <c r="M95" i="5"/>
  <c r="N95" i="5"/>
  <c r="O95" i="5"/>
  <c r="P95" i="5"/>
  <c r="Q95" i="5"/>
  <c r="R95" i="5"/>
  <c r="S95" i="5"/>
  <c r="T95" i="5"/>
  <c r="U95" i="5"/>
  <c r="A96" i="5"/>
  <c r="B96" i="5"/>
  <c r="C96" i="5"/>
  <c r="D96" i="5"/>
  <c r="E96" i="5"/>
  <c r="F96" i="5"/>
  <c r="G96" i="5"/>
  <c r="I96" i="5"/>
  <c r="J96" i="5"/>
  <c r="K96" i="5"/>
  <c r="L96" i="5"/>
  <c r="M96" i="5"/>
  <c r="N96" i="5"/>
  <c r="O96" i="5"/>
  <c r="P96" i="5"/>
  <c r="Q96" i="5"/>
  <c r="R96" i="5"/>
  <c r="S96" i="5"/>
  <c r="T96" i="5"/>
  <c r="U96" i="5"/>
  <c r="A97" i="5"/>
  <c r="B97" i="5"/>
  <c r="C97" i="5"/>
  <c r="D97" i="5"/>
  <c r="E97" i="5"/>
  <c r="F97" i="5"/>
  <c r="G97" i="5"/>
  <c r="H97" i="5"/>
  <c r="I97" i="5"/>
  <c r="J97" i="5"/>
  <c r="K97" i="5"/>
  <c r="L97" i="5"/>
  <c r="M97" i="5"/>
  <c r="N97" i="5"/>
  <c r="O97" i="5"/>
  <c r="P97" i="5"/>
  <c r="Q97" i="5"/>
  <c r="R97" i="5"/>
  <c r="S97" i="5"/>
  <c r="T97" i="5"/>
  <c r="U97" i="5"/>
  <c r="A98" i="5"/>
  <c r="B98" i="5"/>
  <c r="C98" i="5"/>
  <c r="D98" i="5"/>
  <c r="E98" i="5"/>
  <c r="F98" i="5"/>
  <c r="G98" i="5"/>
  <c r="H98" i="5"/>
  <c r="I98" i="5"/>
  <c r="J98" i="5"/>
  <c r="K98" i="5"/>
  <c r="L98" i="5"/>
  <c r="M98" i="5"/>
  <c r="N98" i="5"/>
  <c r="O98" i="5"/>
  <c r="P98" i="5"/>
  <c r="Q98" i="5"/>
  <c r="R98" i="5"/>
  <c r="S98" i="5"/>
  <c r="T98" i="5"/>
  <c r="U98" i="5"/>
  <c r="A99" i="5"/>
  <c r="B99" i="5"/>
  <c r="C99" i="5"/>
  <c r="D99" i="5"/>
  <c r="E99" i="5"/>
  <c r="F99" i="5"/>
  <c r="G99" i="5"/>
  <c r="H99" i="5"/>
  <c r="I99" i="5"/>
  <c r="J99" i="5"/>
  <c r="K99" i="5"/>
  <c r="L99" i="5"/>
  <c r="M99" i="5"/>
  <c r="N99" i="5"/>
  <c r="O99" i="5"/>
  <c r="P99" i="5"/>
  <c r="Q99" i="5"/>
  <c r="R99" i="5"/>
  <c r="S99" i="5"/>
  <c r="T99" i="5"/>
  <c r="U99" i="5"/>
  <c r="A100" i="5"/>
  <c r="B100" i="5"/>
  <c r="C100" i="5"/>
  <c r="D100" i="5"/>
  <c r="E100" i="5"/>
  <c r="F100" i="5"/>
  <c r="G100" i="5"/>
  <c r="I100" i="5"/>
  <c r="J100" i="5"/>
  <c r="K100" i="5"/>
  <c r="L100" i="5"/>
  <c r="N100" i="5"/>
  <c r="O100" i="5"/>
  <c r="P100" i="5"/>
  <c r="Q100" i="5"/>
  <c r="R100" i="5"/>
  <c r="S100" i="5"/>
  <c r="T100" i="5"/>
  <c r="U100" i="5"/>
  <c r="A101" i="5"/>
  <c r="B101" i="5"/>
  <c r="C101" i="5"/>
  <c r="D101" i="5"/>
  <c r="E101" i="5"/>
  <c r="F101" i="5"/>
  <c r="G101" i="5"/>
  <c r="H101" i="5"/>
  <c r="I101" i="5"/>
  <c r="J101" i="5"/>
  <c r="K101" i="5"/>
  <c r="L101" i="5"/>
  <c r="M101" i="5"/>
  <c r="N101" i="5"/>
  <c r="O101" i="5"/>
  <c r="P101" i="5"/>
  <c r="Q101" i="5"/>
  <c r="R101" i="5"/>
  <c r="S101" i="5"/>
  <c r="T101" i="5"/>
  <c r="U101" i="5"/>
  <c r="A102" i="5"/>
  <c r="B102" i="5"/>
  <c r="C102" i="5"/>
  <c r="D102" i="5"/>
  <c r="E102" i="5"/>
  <c r="F102" i="5"/>
  <c r="G102" i="5"/>
  <c r="H102" i="5"/>
  <c r="I102" i="5"/>
  <c r="J102" i="5"/>
  <c r="K102" i="5"/>
  <c r="L102" i="5"/>
  <c r="M102" i="5"/>
  <c r="N102" i="5"/>
  <c r="O102" i="5"/>
  <c r="P102" i="5"/>
  <c r="Q102" i="5"/>
  <c r="R102" i="5"/>
  <c r="S102" i="5"/>
  <c r="T102" i="5"/>
  <c r="U102" i="5"/>
  <c r="A103" i="5"/>
  <c r="B103" i="5"/>
  <c r="C103" i="5"/>
  <c r="D103" i="5"/>
  <c r="E103" i="5"/>
  <c r="F103" i="5"/>
  <c r="G103" i="5"/>
  <c r="H103" i="5"/>
  <c r="I103" i="5"/>
  <c r="J103" i="5"/>
  <c r="K103" i="5"/>
  <c r="L103" i="5"/>
  <c r="M103" i="5"/>
  <c r="N103" i="5"/>
  <c r="O103" i="5"/>
  <c r="P103" i="5"/>
  <c r="Q103" i="5"/>
  <c r="R103" i="5"/>
  <c r="S103" i="5"/>
  <c r="T103" i="5"/>
  <c r="U103" i="5"/>
  <c r="A104" i="5"/>
  <c r="B104" i="5"/>
  <c r="C104" i="5"/>
  <c r="D104" i="5"/>
  <c r="E104" i="5"/>
  <c r="F104" i="5"/>
  <c r="G104" i="5"/>
  <c r="H104" i="5"/>
  <c r="I104" i="5"/>
  <c r="J104" i="5"/>
  <c r="K104" i="5"/>
  <c r="L104" i="5"/>
  <c r="M104" i="5"/>
  <c r="N104" i="5"/>
  <c r="O104" i="5"/>
  <c r="P104" i="5"/>
  <c r="Q104" i="5"/>
  <c r="R104" i="5"/>
  <c r="S104" i="5"/>
  <c r="T104" i="5"/>
  <c r="U104" i="5"/>
  <c r="A105" i="5"/>
  <c r="B105" i="5"/>
  <c r="C105" i="5"/>
  <c r="D105" i="5"/>
  <c r="E105" i="5"/>
  <c r="F105" i="5"/>
  <c r="G105" i="5"/>
  <c r="H105" i="5"/>
  <c r="I105" i="5"/>
  <c r="J105" i="5"/>
  <c r="K105" i="5"/>
  <c r="L105" i="5"/>
  <c r="M105" i="5"/>
  <c r="N105" i="5"/>
  <c r="O105" i="5"/>
  <c r="P105" i="5"/>
  <c r="Q105" i="5"/>
  <c r="R105" i="5"/>
  <c r="S105" i="5"/>
  <c r="T105" i="5"/>
  <c r="U105" i="5"/>
  <c r="A106" i="5"/>
  <c r="B106" i="5"/>
  <c r="C106" i="5"/>
  <c r="D106" i="5"/>
  <c r="E106" i="5"/>
  <c r="F106" i="5"/>
  <c r="G106" i="5"/>
  <c r="I106" i="5"/>
  <c r="J106" i="5"/>
  <c r="K106" i="5"/>
  <c r="L106" i="5"/>
  <c r="M106" i="5"/>
  <c r="N106" i="5"/>
  <c r="O106" i="5"/>
  <c r="P106" i="5"/>
  <c r="Q106" i="5"/>
  <c r="R106" i="5"/>
  <c r="S106" i="5"/>
  <c r="T106" i="5"/>
  <c r="U106" i="5"/>
  <c r="A107" i="5"/>
  <c r="B107" i="5"/>
  <c r="C107" i="5"/>
  <c r="D107" i="5"/>
  <c r="E107" i="5"/>
  <c r="F107" i="5"/>
  <c r="G107" i="5"/>
  <c r="I107" i="5"/>
  <c r="J107" i="5"/>
  <c r="K107" i="5"/>
  <c r="L107" i="5"/>
  <c r="N107" i="5"/>
  <c r="O107" i="5"/>
  <c r="P107" i="5"/>
  <c r="Q107" i="5"/>
  <c r="R107" i="5"/>
  <c r="S107" i="5"/>
  <c r="T107" i="5"/>
  <c r="U107" i="5"/>
  <c r="A108" i="5"/>
  <c r="B108" i="5"/>
  <c r="C108" i="5"/>
  <c r="D108" i="5"/>
  <c r="E108" i="5"/>
  <c r="F108" i="5"/>
  <c r="G108" i="5"/>
  <c r="I108" i="5"/>
  <c r="J108" i="5"/>
  <c r="K108" i="5"/>
  <c r="L108" i="5"/>
  <c r="N108" i="5"/>
  <c r="O108" i="5"/>
  <c r="P108" i="5"/>
  <c r="Q108" i="5"/>
  <c r="R108" i="5"/>
  <c r="S108" i="5"/>
  <c r="T108" i="5"/>
  <c r="U108" i="5"/>
  <c r="A109" i="5"/>
  <c r="B109" i="5"/>
  <c r="C109" i="5"/>
  <c r="D109" i="5"/>
  <c r="E109" i="5"/>
  <c r="F109" i="5"/>
  <c r="G109" i="5"/>
  <c r="I109" i="5"/>
  <c r="J109" i="5"/>
  <c r="K109" i="5"/>
  <c r="L109" i="5"/>
  <c r="M109" i="5"/>
  <c r="N109" i="5"/>
  <c r="O109" i="5"/>
  <c r="P109" i="5"/>
  <c r="Q109" i="5"/>
  <c r="R109" i="5"/>
  <c r="S109" i="5"/>
  <c r="T109" i="5"/>
  <c r="U109" i="5"/>
  <c r="A110" i="5"/>
  <c r="B110" i="5"/>
  <c r="C110" i="5"/>
  <c r="D110" i="5"/>
  <c r="E110" i="5"/>
  <c r="F110" i="5"/>
  <c r="G110" i="5"/>
  <c r="I110" i="5"/>
  <c r="J110" i="5"/>
  <c r="K110" i="5"/>
  <c r="L110" i="5"/>
  <c r="N110" i="5"/>
  <c r="O110" i="5"/>
  <c r="P110" i="5"/>
  <c r="Q110" i="5"/>
  <c r="R110" i="5"/>
  <c r="S110" i="5"/>
  <c r="T110" i="5"/>
  <c r="U110" i="5"/>
  <c r="A111" i="5"/>
  <c r="B111" i="5"/>
  <c r="C111" i="5"/>
  <c r="D111" i="5"/>
  <c r="E111" i="5"/>
  <c r="F111" i="5"/>
  <c r="G111" i="5"/>
  <c r="H111" i="5"/>
  <c r="I111" i="5"/>
  <c r="J111" i="5"/>
  <c r="K111" i="5"/>
  <c r="L111" i="5"/>
  <c r="M111" i="5"/>
  <c r="N111" i="5"/>
  <c r="O111" i="5"/>
  <c r="P111" i="5"/>
  <c r="Q111" i="5"/>
  <c r="R111" i="5"/>
  <c r="S111" i="5"/>
  <c r="T111" i="5"/>
  <c r="U111" i="5"/>
  <c r="A112" i="5"/>
  <c r="B112" i="5"/>
  <c r="C112" i="5"/>
  <c r="D112" i="5"/>
  <c r="E112" i="5"/>
  <c r="F112" i="5"/>
  <c r="G112" i="5"/>
  <c r="H112" i="5"/>
  <c r="I112" i="5"/>
  <c r="J112" i="5"/>
  <c r="K112" i="5"/>
  <c r="L112" i="5"/>
  <c r="M112" i="5"/>
  <c r="N112" i="5"/>
  <c r="O112" i="5"/>
  <c r="P112" i="5"/>
  <c r="Q112" i="5"/>
  <c r="R112" i="5"/>
  <c r="S112" i="5"/>
  <c r="T112" i="5"/>
  <c r="U112" i="5"/>
  <c r="A113" i="5"/>
  <c r="B113" i="5"/>
  <c r="C113" i="5"/>
  <c r="D113" i="5"/>
  <c r="E113" i="5"/>
  <c r="F113" i="5"/>
  <c r="G113" i="5"/>
  <c r="H113" i="5"/>
  <c r="I113" i="5"/>
  <c r="J113" i="5"/>
  <c r="K113" i="5"/>
  <c r="L113" i="5"/>
  <c r="M113" i="5"/>
  <c r="N113" i="5"/>
  <c r="O113" i="5"/>
  <c r="P113" i="5"/>
  <c r="Q113" i="5"/>
  <c r="R113" i="5"/>
  <c r="S113" i="5"/>
  <c r="T113" i="5"/>
  <c r="U113" i="5"/>
  <c r="A114" i="5"/>
  <c r="B114" i="5"/>
  <c r="C114" i="5"/>
  <c r="D114" i="5"/>
  <c r="E114" i="5"/>
  <c r="F114" i="5"/>
  <c r="G114" i="5"/>
  <c r="H114" i="5"/>
  <c r="I114" i="5"/>
  <c r="J114" i="5"/>
  <c r="K114" i="5"/>
  <c r="L114" i="5"/>
  <c r="M114" i="5"/>
  <c r="N114" i="5"/>
  <c r="O114" i="5"/>
  <c r="P114" i="5"/>
  <c r="Q114" i="5"/>
  <c r="R114" i="5"/>
  <c r="S114" i="5"/>
  <c r="T114" i="5"/>
  <c r="U114" i="5"/>
  <c r="A115" i="5"/>
  <c r="B115" i="5"/>
  <c r="C115" i="5"/>
  <c r="D115" i="5"/>
  <c r="E115" i="5"/>
  <c r="F115" i="5"/>
  <c r="G115" i="5"/>
  <c r="H115" i="5"/>
  <c r="I115" i="5"/>
  <c r="J115" i="5"/>
  <c r="K115" i="5"/>
  <c r="L115" i="5"/>
  <c r="M115" i="5"/>
  <c r="N115" i="5"/>
  <c r="O115" i="5"/>
  <c r="P115" i="5"/>
  <c r="Q115" i="5"/>
  <c r="R115" i="5"/>
  <c r="S115" i="5"/>
  <c r="T115" i="5"/>
  <c r="U115" i="5"/>
  <c r="A116" i="5"/>
  <c r="B116" i="5"/>
  <c r="C116" i="5"/>
  <c r="D116" i="5"/>
  <c r="E116" i="5"/>
  <c r="F116" i="5"/>
  <c r="G116" i="5"/>
  <c r="H116" i="5"/>
  <c r="I116" i="5"/>
  <c r="J116" i="5"/>
  <c r="K116" i="5"/>
  <c r="L116" i="5"/>
  <c r="M116" i="5"/>
  <c r="N116" i="5"/>
  <c r="O116" i="5"/>
  <c r="P116" i="5"/>
  <c r="Q116" i="5"/>
  <c r="R116" i="5"/>
  <c r="S116" i="5"/>
  <c r="T116" i="5"/>
  <c r="U116" i="5"/>
  <c r="A117" i="5"/>
  <c r="B117" i="5"/>
  <c r="C117" i="5"/>
  <c r="D117" i="5"/>
  <c r="E117" i="5"/>
  <c r="F117" i="5"/>
  <c r="G117" i="5"/>
  <c r="H117" i="5"/>
  <c r="I117" i="5"/>
  <c r="J117" i="5"/>
  <c r="K117" i="5"/>
  <c r="L117" i="5"/>
  <c r="M117" i="5"/>
  <c r="N117" i="5"/>
  <c r="O117" i="5"/>
  <c r="P117" i="5"/>
  <c r="Q117" i="5"/>
  <c r="R117" i="5"/>
  <c r="S117" i="5"/>
  <c r="T117" i="5"/>
  <c r="U117" i="5"/>
  <c r="A118" i="5"/>
  <c r="B118" i="5"/>
  <c r="C118" i="5"/>
  <c r="D118" i="5"/>
  <c r="E118" i="5"/>
  <c r="F118" i="5"/>
  <c r="G118" i="5"/>
  <c r="H118" i="5"/>
  <c r="I118" i="5"/>
  <c r="J118" i="5"/>
  <c r="K118" i="5"/>
  <c r="L118" i="5"/>
  <c r="M118" i="5"/>
  <c r="N118" i="5"/>
  <c r="O118" i="5"/>
  <c r="P118" i="5"/>
  <c r="Q118" i="5"/>
  <c r="R118" i="5"/>
  <c r="S118" i="5"/>
  <c r="T118" i="5"/>
  <c r="U118" i="5"/>
  <c r="A119" i="5"/>
  <c r="B119" i="5"/>
  <c r="C119" i="5"/>
  <c r="D119" i="5"/>
  <c r="E119" i="5"/>
  <c r="F119" i="5"/>
  <c r="G119" i="5"/>
  <c r="H119" i="5"/>
  <c r="I119" i="5"/>
  <c r="J119" i="5"/>
  <c r="K119" i="5"/>
  <c r="L119" i="5"/>
  <c r="M119" i="5"/>
  <c r="N119" i="5"/>
  <c r="O119" i="5"/>
  <c r="P119" i="5"/>
  <c r="Q119" i="5"/>
  <c r="R119" i="5"/>
  <c r="S119" i="5"/>
  <c r="T119" i="5"/>
  <c r="U119" i="5"/>
  <c r="A120" i="5"/>
  <c r="B120" i="5"/>
  <c r="C120" i="5"/>
  <c r="D120" i="5"/>
  <c r="E120" i="5"/>
  <c r="F120" i="5"/>
  <c r="G120" i="5"/>
  <c r="H120" i="5"/>
  <c r="I120" i="5"/>
  <c r="J120" i="5"/>
  <c r="K120" i="5"/>
  <c r="L120" i="5"/>
  <c r="M120" i="5"/>
  <c r="N120" i="5"/>
  <c r="O120" i="5"/>
  <c r="P120" i="5"/>
  <c r="Q120" i="5"/>
  <c r="R120" i="5"/>
  <c r="S120" i="5"/>
  <c r="T120" i="5"/>
  <c r="U120" i="5"/>
  <c r="A121" i="5"/>
  <c r="B121" i="5"/>
  <c r="C121" i="5"/>
  <c r="D121" i="5"/>
  <c r="E121" i="5"/>
  <c r="F121" i="5"/>
  <c r="G121" i="5"/>
  <c r="H121" i="5"/>
  <c r="I121" i="5"/>
  <c r="J121" i="5"/>
  <c r="K121" i="5"/>
  <c r="L121" i="5"/>
  <c r="M121" i="5"/>
  <c r="N121" i="5"/>
  <c r="O121" i="5"/>
  <c r="P121" i="5"/>
  <c r="Q121" i="5"/>
  <c r="R121" i="5"/>
  <c r="S121" i="5"/>
  <c r="T121" i="5"/>
  <c r="U121" i="5"/>
  <c r="A122" i="5"/>
  <c r="B122" i="5"/>
  <c r="C122" i="5"/>
  <c r="D122" i="5"/>
  <c r="E122" i="5"/>
  <c r="F122" i="5"/>
  <c r="G122" i="5"/>
  <c r="H122" i="5"/>
  <c r="I122" i="5"/>
  <c r="J122" i="5"/>
  <c r="K122" i="5"/>
  <c r="L122" i="5"/>
  <c r="M122" i="5"/>
  <c r="N122" i="5"/>
  <c r="O122" i="5"/>
  <c r="P122" i="5"/>
  <c r="Q122" i="5"/>
  <c r="R122" i="5"/>
  <c r="S122" i="5"/>
  <c r="T122" i="5"/>
  <c r="U122" i="5"/>
  <c r="A123" i="5"/>
  <c r="B123" i="5"/>
  <c r="C123" i="5"/>
  <c r="D123" i="5"/>
  <c r="E123" i="5"/>
  <c r="F123" i="5"/>
  <c r="G123" i="5"/>
  <c r="H123" i="5"/>
  <c r="I123" i="5"/>
  <c r="J123" i="5"/>
  <c r="K123" i="5"/>
  <c r="L123" i="5"/>
  <c r="M123" i="5"/>
  <c r="N123" i="5"/>
  <c r="O123" i="5"/>
  <c r="P123" i="5"/>
  <c r="Q123" i="5"/>
  <c r="R123" i="5"/>
  <c r="S123" i="5"/>
  <c r="T123" i="5"/>
  <c r="U123" i="5"/>
  <c r="A124" i="5"/>
  <c r="B124" i="5"/>
  <c r="C124" i="5"/>
  <c r="D124" i="5"/>
  <c r="E124" i="5"/>
  <c r="F124" i="5"/>
  <c r="G124" i="5"/>
  <c r="H124" i="5"/>
  <c r="I124" i="5"/>
  <c r="J124" i="5"/>
  <c r="K124" i="5"/>
  <c r="L124" i="5"/>
  <c r="M124" i="5"/>
  <c r="N124" i="5"/>
  <c r="O124" i="5"/>
  <c r="P124" i="5"/>
  <c r="Q124" i="5"/>
  <c r="R124" i="5"/>
  <c r="S124" i="5"/>
  <c r="T124" i="5"/>
  <c r="U124" i="5"/>
  <c r="A125" i="5"/>
  <c r="B125" i="5"/>
  <c r="C125" i="5"/>
  <c r="D125" i="5"/>
  <c r="E125" i="5"/>
  <c r="F125" i="5"/>
  <c r="G125" i="5"/>
  <c r="H125" i="5"/>
  <c r="I125" i="5"/>
  <c r="J125" i="5"/>
  <c r="K125" i="5"/>
  <c r="L125" i="5"/>
  <c r="M125" i="5"/>
  <c r="N125" i="5"/>
  <c r="O125" i="5"/>
  <c r="P125" i="5"/>
  <c r="Q125" i="5"/>
  <c r="R125" i="5"/>
  <c r="S125" i="5"/>
  <c r="T125" i="5"/>
  <c r="U125" i="5"/>
  <c r="A126" i="5"/>
  <c r="B126" i="5"/>
  <c r="C126" i="5"/>
  <c r="D126" i="5"/>
  <c r="E126" i="5"/>
  <c r="F126" i="5"/>
  <c r="G126" i="5"/>
  <c r="H126" i="5"/>
  <c r="I126" i="5"/>
  <c r="J126" i="5"/>
  <c r="K126" i="5"/>
  <c r="L126" i="5"/>
  <c r="M126" i="5"/>
  <c r="N126" i="5"/>
  <c r="O126" i="5"/>
  <c r="P126" i="5"/>
  <c r="Q126" i="5"/>
  <c r="R126" i="5"/>
  <c r="S126" i="5"/>
  <c r="T126" i="5"/>
  <c r="U126" i="5"/>
  <c r="A127" i="5"/>
  <c r="B127" i="5"/>
  <c r="C127" i="5"/>
  <c r="D127" i="5"/>
  <c r="E127" i="5"/>
  <c r="F127" i="5"/>
  <c r="G127" i="5"/>
  <c r="H127" i="5"/>
  <c r="I127" i="5"/>
  <c r="J127" i="5"/>
  <c r="K127" i="5"/>
  <c r="L127" i="5"/>
  <c r="M127" i="5"/>
  <c r="N127" i="5"/>
  <c r="O127" i="5"/>
  <c r="P127" i="5"/>
  <c r="Q127" i="5"/>
  <c r="R127" i="5"/>
  <c r="S127" i="5"/>
  <c r="T127" i="5"/>
  <c r="U127" i="5"/>
  <c r="A128" i="5"/>
  <c r="B128" i="5"/>
  <c r="C128" i="5"/>
  <c r="D128" i="5"/>
  <c r="E128" i="5"/>
  <c r="F128" i="5"/>
  <c r="G128" i="5"/>
  <c r="H128" i="5"/>
  <c r="I128" i="5"/>
  <c r="J128" i="5"/>
  <c r="K128" i="5"/>
  <c r="L128" i="5"/>
  <c r="M128" i="5"/>
  <c r="N128" i="5"/>
  <c r="O128" i="5"/>
  <c r="P128" i="5"/>
  <c r="Q128" i="5"/>
  <c r="R128" i="5"/>
  <c r="S128" i="5"/>
  <c r="T128" i="5"/>
  <c r="U128" i="5"/>
  <c r="A129" i="5"/>
  <c r="B129" i="5"/>
  <c r="C129" i="5"/>
  <c r="D129" i="5"/>
  <c r="E129" i="5"/>
  <c r="F129" i="5"/>
  <c r="G129" i="5"/>
  <c r="H129" i="5"/>
  <c r="I129" i="5"/>
  <c r="J129" i="5"/>
  <c r="K129" i="5"/>
  <c r="L129" i="5"/>
  <c r="M129" i="5"/>
  <c r="N129" i="5"/>
  <c r="O129" i="5"/>
  <c r="P129" i="5"/>
  <c r="Q129" i="5"/>
  <c r="R129" i="5"/>
  <c r="S129" i="5"/>
  <c r="T129" i="5"/>
  <c r="U129" i="5"/>
  <c r="A130" i="5"/>
  <c r="B130" i="5"/>
  <c r="C130" i="5"/>
  <c r="D130" i="5"/>
  <c r="E130" i="5"/>
  <c r="F130" i="5"/>
  <c r="G130" i="5"/>
  <c r="H130" i="5"/>
  <c r="I130" i="5"/>
  <c r="J130" i="5"/>
  <c r="K130" i="5"/>
  <c r="L130" i="5"/>
  <c r="M130" i="5"/>
  <c r="N130" i="5"/>
  <c r="O130" i="5"/>
  <c r="P130" i="5"/>
  <c r="Q130" i="5"/>
  <c r="R130" i="5"/>
  <c r="S130" i="5"/>
  <c r="T130" i="5"/>
  <c r="U130" i="5"/>
  <c r="A131" i="5"/>
  <c r="B131" i="5"/>
  <c r="C131" i="5"/>
  <c r="D131" i="5"/>
  <c r="E131" i="5"/>
  <c r="F131" i="5"/>
  <c r="G131" i="5"/>
  <c r="H131" i="5"/>
  <c r="I131" i="5"/>
  <c r="J131" i="5"/>
  <c r="K131" i="5"/>
  <c r="L131" i="5"/>
  <c r="M131" i="5"/>
  <c r="N131" i="5"/>
  <c r="O131" i="5"/>
  <c r="P131" i="5"/>
  <c r="Q131" i="5"/>
  <c r="R131" i="5"/>
  <c r="S131" i="5"/>
  <c r="T131" i="5"/>
  <c r="U131" i="5"/>
  <c r="A132" i="5"/>
  <c r="B132" i="5"/>
  <c r="C132" i="5"/>
  <c r="D132" i="5"/>
  <c r="E132" i="5"/>
  <c r="F132" i="5"/>
  <c r="G132" i="5"/>
  <c r="H132" i="5"/>
  <c r="I132" i="5"/>
  <c r="J132" i="5"/>
  <c r="K132" i="5"/>
  <c r="L132" i="5"/>
  <c r="M132" i="5"/>
  <c r="N132" i="5"/>
  <c r="O132" i="5"/>
  <c r="P132" i="5"/>
  <c r="Q132" i="5"/>
  <c r="R132" i="5"/>
  <c r="S132" i="5"/>
  <c r="T132" i="5"/>
  <c r="U132" i="5"/>
  <c r="A133" i="5"/>
  <c r="B133" i="5"/>
  <c r="C133" i="5"/>
  <c r="D133" i="5"/>
  <c r="E133" i="5"/>
  <c r="F133" i="5"/>
  <c r="G133" i="5"/>
  <c r="H133" i="5"/>
  <c r="I133" i="5"/>
  <c r="J133" i="5"/>
  <c r="K133" i="5"/>
  <c r="L133" i="5"/>
  <c r="M133" i="5"/>
  <c r="N133" i="5"/>
  <c r="O133" i="5"/>
  <c r="P133" i="5"/>
  <c r="Q133" i="5"/>
  <c r="R133" i="5"/>
  <c r="S133" i="5"/>
  <c r="T133" i="5"/>
  <c r="U133" i="5"/>
  <c r="A134" i="5"/>
  <c r="B134" i="5"/>
  <c r="C134" i="5"/>
  <c r="D134" i="5"/>
  <c r="E134" i="5"/>
  <c r="F134" i="5"/>
  <c r="G134" i="5"/>
  <c r="H134" i="5"/>
  <c r="I134" i="5"/>
  <c r="J134" i="5"/>
  <c r="K134" i="5"/>
  <c r="L134" i="5"/>
  <c r="M134" i="5"/>
  <c r="N134" i="5"/>
  <c r="O134" i="5"/>
  <c r="P134" i="5"/>
  <c r="Q134" i="5"/>
  <c r="R134" i="5"/>
  <c r="S134" i="5"/>
  <c r="T134" i="5"/>
  <c r="U134" i="5"/>
  <c r="A135" i="5"/>
  <c r="B135" i="5"/>
  <c r="C135" i="5"/>
  <c r="D135" i="5"/>
  <c r="E135" i="5"/>
  <c r="F135" i="5"/>
  <c r="G135" i="5"/>
  <c r="H135" i="5"/>
  <c r="I135" i="5"/>
  <c r="J135" i="5"/>
  <c r="K135" i="5"/>
  <c r="L135" i="5"/>
  <c r="M135" i="5"/>
  <c r="N135" i="5"/>
  <c r="O135" i="5"/>
  <c r="P135" i="5"/>
  <c r="Q135" i="5"/>
  <c r="R135" i="5"/>
  <c r="S135" i="5"/>
  <c r="T135" i="5"/>
  <c r="U135" i="5"/>
  <c r="A136" i="5"/>
  <c r="B136" i="5"/>
  <c r="C136" i="5"/>
  <c r="D136" i="5"/>
  <c r="E136" i="5"/>
  <c r="F136" i="5"/>
  <c r="G136" i="5"/>
  <c r="H136" i="5"/>
  <c r="I136" i="5"/>
  <c r="J136" i="5"/>
  <c r="K136" i="5"/>
  <c r="L136" i="5"/>
  <c r="M136" i="5"/>
  <c r="N136" i="5"/>
  <c r="O136" i="5"/>
  <c r="P136" i="5"/>
  <c r="Q136" i="5"/>
  <c r="R136" i="5"/>
  <c r="S136" i="5"/>
  <c r="T136" i="5"/>
  <c r="U136" i="5"/>
  <c r="A137" i="5"/>
  <c r="B137" i="5"/>
  <c r="C137" i="5"/>
  <c r="D137" i="5"/>
  <c r="E137" i="5"/>
  <c r="F137" i="5"/>
  <c r="G137" i="5"/>
  <c r="H137" i="5"/>
  <c r="I137" i="5"/>
  <c r="J137" i="5"/>
  <c r="K137" i="5"/>
  <c r="L137" i="5"/>
  <c r="M137" i="5"/>
  <c r="N137" i="5"/>
  <c r="O137" i="5"/>
  <c r="P137" i="5"/>
  <c r="Q137" i="5"/>
  <c r="R137" i="5"/>
  <c r="S137" i="5"/>
  <c r="T137" i="5"/>
  <c r="U137" i="5"/>
  <c r="A138" i="5"/>
  <c r="B138" i="5"/>
  <c r="C138" i="5"/>
  <c r="D138" i="5"/>
  <c r="E138" i="5"/>
  <c r="F138" i="5"/>
  <c r="G138" i="5"/>
  <c r="H138" i="5"/>
  <c r="I138" i="5"/>
  <c r="J138" i="5"/>
  <c r="K138" i="5"/>
  <c r="L138" i="5"/>
  <c r="M138" i="5"/>
  <c r="N138" i="5"/>
  <c r="O138" i="5"/>
  <c r="P138" i="5"/>
  <c r="Q138" i="5"/>
  <c r="R138" i="5"/>
  <c r="S138" i="5"/>
  <c r="T138" i="5"/>
  <c r="U138" i="5"/>
  <c r="A139" i="5"/>
  <c r="B139" i="5"/>
  <c r="C139" i="5"/>
  <c r="D139" i="5"/>
  <c r="E139" i="5"/>
  <c r="F139" i="5"/>
  <c r="G139" i="5"/>
  <c r="I139" i="5"/>
  <c r="J139" i="5"/>
  <c r="K139" i="5"/>
  <c r="L139" i="5"/>
  <c r="N139" i="5"/>
  <c r="O139" i="5"/>
  <c r="P139" i="5"/>
  <c r="Q139" i="5"/>
  <c r="R139" i="5"/>
  <c r="S139" i="5"/>
  <c r="T139" i="5"/>
  <c r="U139" i="5"/>
  <c r="A140" i="5"/>
  <c r="B140" i="5"/>
  <c r="C140" i="5"/>
  <c r="D140" i="5"/>
  <c r="E140" i="5"/>
  <c r="F140" i="5"/>
  <c r="G140" i="5"/>
  <c r="H140" i="5"/>
  <c r="I140" i="5"/>
  <c r="J140" i="5"/>
  <c r="K140" i="5"/>
  <c r="L140" i="5"/>
  <c r="M140" i="5"/>
  <c r="N140" i="5"/>
  <c r="O140" i="5"/>
  <c r="P140" i="5"/>
  <c r="Q140" i="5"/>
  <c r="R140" i="5"/>
  <c r="S140" i="5"/>
  <c r="T140" i="5"/>
  <c r="U140" i="5"/>
  <c r="A141" i="5"/>
  <c r="B141" i="5"/>
  <c r="C141" i="5"/>
  <c r="D141" i="5"/>
  <c r="E141" i="5"/>
  <c r="F141" i="5"/>
  <c r="G141" i="5"/>
  <c r="H141" i="5"/>
  <c r="I141" i="5"/>
  <c r="J141" i="5"/>
  <c r="K141" i="5"/>
  <c r="L141" i="5"/>
  <c r="M141" i="5"/>
  <c r="N141" i="5"/>
  <c r="O141" i="5"/>
  <c r="P141" i="5"/>
  <c r="Q141" i="5"/>
  <c r="R141" i="5"/>
  <c r="S141" i="5"/>
  <c r="T141" i="5"/>
  <c r="U141" i="5"/>
  <c r="A142" i="5"/>
  <c r="B142" i="5"/>
  <c r="C142" i="5"/>
  <c r="D142" i="5"/>
  <c r="E142" i="5"/>
  <c r="F142" i="5"/>
  <c r="G142" i="5"/>
  <c r="H142" i="5"/>
  <c r="I142" i="5"/>
  <c r="J142" i="5"/>
  <c r="K142" i="5"/>
  <c r="L142" i="5"/>
  <c r="M142" i="5"/>
  <c r="N142" i="5"/>
  <c r="O142" i="5"/>
  <c r="P142" i="5"/>
  <c r="Q142" i="5"/>
  <c r="R142" i="5"/>
  <c r="S142" i="5"/>
  <c r="T142" i="5"/>
  <c r="U142" i="5"/>
  <c r="A143" i="5"/>
  <c r="B143" i="5"/>
  <c r="C143" i="5"/>
  <c r="D143" i="5"/>
  <c r="E143" i="5"/>
  <c r="F143" i="5"/>
  <c r="G143" i="5"/>
  <c r="I143" i="5"/>
  <c r="J143" i="5"/>
  <c r="K143" i="5"/>
  <c r="L143" i="5"/>
  <c r="N143" i="5"/>
  <c r="O143" i="5"/>
  <c r="P143" i="5"/>
  <c r="Q143" i="5"/>
  <c r="R143" i="5"/>
  <c r="S143" i="5"/>
  <c r="T143" i="5"/>
  <c r="U143" i="5"/>
  <c r="A144" i="5"/>
  <c r="B144" i="5"/>
  <c r="C144" i="5"/>
  <c r="D144" i="5"/>
  <c r="E144" i="5"/>
  <c r="F144" i="5"/>
  <c r="G144" i="5"/>
  <c r="I144" i="5"/>
  <c r="J144" i="5"/>
  <c r="K144" i="5"/>
  <c r="L144" i="5"/>
  <c r="N144" i="5"/>
  <c r="O144" i="5"/>
  <c r="P144" i="5"/>
  <c r="Q144" i="5"/>
  <c r="R144" i="5"/>
  <c r="S144" i="5"/>
  <c r="T144" i="5"/>
  <c r="U144" i="5"/>
  <c r="A145" i="5"/>
  <c r="B145" i="5"/>
  <c r="C145" i="5"/>
  <c r="D145" i="5"/>
  <c r="E145" i="5"/>
  <c r="F145" i="5"/>
  <c r="G145" i="5"/>
  <c r="H145" i="5"/>
  <c r="I145" i="5"/>
  <c r="J145" i="5"/>
  <c r="K145" i="5"/>
  <c r="L145" i="5"/>
  <c r="M145" i="5"/>
  <c r="N145" i="5"/>
  <c r="O145" i="5"/>
  <c r="P145" i="5"/>
  <c r="Q145" i="5"/>
  <c r="R145" i="5"/>
  <c r="S145" i="5"/>
  <c r="T145" i="5"/>
  <c r="U145" i="5"/>
  <c r="A146" i="5"/>
  <c r="B146" i="5"/>
  <c r="C146" i="5"/>
  <c r="D146" i="5"/>
  <c r="E146" i="5"/>
  <c r="F146" i="5"/>
  <c r="G146" i="5"/>
  <c r="H146" i="5"/>
  <c r="I146" i="5"/>
  <c r="J146" i="5"/>
  <c r="K146" i="5"/>
  <c r="L146" i="5"/>
  <c r="M146" i="5"/>
  <c r="N146" i="5"/>
  <c r="O146" i="5"/>
  <c r="P146" i="5"/>
  <c r="Q146" i="5"/>
  <c r="R146" i="5"/>
  <c r="S146" i="5"/>
  <c r="T146" i="5"/>
  <c r="U146" i="5"/>
  <c r="A147" i="5"/>
  <c r="B147" i="5"/>
  <c r="C147" i="5"/>
  <c r="D147" i="5"/>
  <c r="E147" i="5"/>
  <c r="F147" i="5"/>
  <c r="G147" i="5"/>
  <c r="H147" i="5"/>
  <c r="I147" i="5"/>
  <c r="J147" i="5"/>
  <c r="K147" i="5"/>
  <c r="L147" i="5"/>
  <c r="M147" i="5"/>
  <c r="N147" i="5"/>
  <c r="O147" i="5"/>
  <c r="P147" i="5"/>
  <c r="Q147" i="5"/>
  <c r="R147" i="5"/>
  <c r="S147" i="5"/>
  <c r="T147" i="5"/>
  <c r="U147" i="5"/>
  <c r="A148" i="5"/>
  <c r="B148" i="5"/>
  <c r="C148" i="5"/>
  <c r="D148" i="5"/>
  <c r="E148" i="5"/>
  <c r="F148" i="5"/>
  <c r="G148" i="5"/>
  <c r="H148" i="5"/>
  <c r="I148" i="5"/>
  <c r="J148" i="5"/>
  <c r="K148" i="5"/>
  <c r="L148" i="5"/>
  <c r="M148" i="5"/>
  <c r="N148" i="5"/>
  <c r="O148" i="5"/>
  <c r="P148" i="5"/>
  <c r="Q148" i="5"/>
  <c r="R148" i="5"/>
  <c r="S148" i="5"/>
  <c r="T148" i="5"/>
  <c r="U148" i="5"/>
  <c r="A149" i="5"/>
  <c r="B149" i="5"/>
  <c r="C149" i="5"/>
  <c r="D149" i="5"/>
  <c r="E149" i="5"/>
  <c r="F149" i="5"/>
  <c r="G149" i="5"/>
  <c r="H149" i="5"/>
  <c r="I149" i="5"/>
  <c r="J149" i="5"/>
  <c r="K149" i="5"/>
  <c r="L149" i="5"/>
  <c r="M149" i="5"/>
  <c r="N149" i="5"/>
  <c r="O149" i="5"/>
  <c r="P149" i="5"/>
  <c r="Q149" i="5"/>
  <c r="R149" i="5"/>
  <c r="S149" i="5"/>
  <c r="T149" i="5"/>
  <c r="U149" i="5"/>
  <c r="A150" i="5"/>
  <c r="B150" i="5"/>
  <c r="C150" i="5"/>
  <c r="D150" i="5"/>
  <c r="E150" i="5"/>
  <c r="F150" i="5"/>
  <c r="G150" i="5"/>
  <c r="H150" i="5"/>
  <c r="I150" i="5"/>
  <c r="J150" i="5"/>
  <c r="K150" i="5"/>
  <c r="L150" i="5"/>
  <c r="M150" i="5"/>
  <c r="N150" i="5"/>
  <c r="O150" i="5"/>
  <c r="P150" i="5"/>
  <c r="Q150" i="5"/>
  <c r="R150" i="5"/>
  <c r="S150" i="5"/>
  <c r="T150" i="5"/>
  <c r="U150" i="5"/>
  <c r="A151" i="5"/>
  <c r="B151" i="5"/>
  <c r="C151" i="5"/>
  <c r="D151" i="5"/>
  <c r="E151" i="5"/>
  <c r="F151" i="5"/>
  <c r="G151" i="5"/>
  <c r="H151" i="5"/>
  <c r="I151" i="5"/>
  <c r="J151" i="5"/>
  <c r="K151" i="5"/>
  <c r="L151" i="5"/>
  <c r="M151" i="5"/>
  <c r="N151" i="5"/>
  <c r="O151" i="5"/>
  <c r="P151" i="5"/>
  <c r="Q151" i="5"/>
  <c r="R151" i="5"/>
  <c r="S151" i="5"/>
  <c r="T151" i="5"/>
  <c r="U151" i="5"/>
  <c r="A152" i="5"/>
  <c r="B152" i="5"/>
  <c r="C152" i="5"/>
  <c r="D152" i="5"/>
  <c r="E152" i="5"/>
  <c r="F152" i="5"/>
  <c r="G152" i="5"/>
  <c r="H152" i="5"/>
  <c r="I152" i="5"/>
  <c r="J152" i="5"/>
  <c r="K152" i="5"/>
  <c r="L152" i="5"/>
  <c r="M152" i="5"/>
  <c r="N152" i="5"/>
  <c r="O152" i="5"/>
  <c r="P152" i="5"/>
  <c r="Q152" i="5"/>
  <c r="R152" i="5"/>
  <c r="S152" i="5"/>
  <c r="T152" i="5"/>
  <c r="U152" i="5"/>
  <c r="A153" i="5"/>
  <c r="B153" i="5"/>
  <c r="C153" i="5"/>
  <c r="D153" i="5"/>
  <c r="E153" i="5"/>
  <c r="F153" i="5"/>
  <c r="G153" i="5"/>
  <c r="H153" i="5"/>
  <c r="I153" i="5"/>
  <c r="J153" i="5"/>
  <c r="K153" i="5"/>
  <c r="L153" i="5"/>
  <c r="M153" i="5"/>
  <c r="N153" i="5"/>
  <c r="O153" i="5"/>
  <c r="P153" i="5"/>
  <c r="Q153" i="5"/>
  <c r="R153" i="5"/>
  <c r="S153" i="5"/>
  <c r="T153" i="5"/>
  <c r="U153" i="5"/>
  <c r="A154" i="5"/>
  <c r="B154" i="5"/>
  <c r="C154" i="5"/>
  <c r="D154" i="5"/>
  <c r="E154" i="5"/>
  <c r="F154" i="5"/>
  <c r="G154" i="5"/>
  <c r="H154" i="5"/>
  <c r="I154" i="5"/>
  <c r="J154" i="5"/>
  <c r="K154" i="5"/>
  <c r="L154" i="5"/>
  <c r="M154" i="5"/>
  <c r="N154" i="5"/>
  <c r="O154" i="5"/>
  <c r="P154" i="5"/>
  <c r="Q154" i="5"/>
  <c r="R154" i="5"/>
  <c r="S154" i="5"/>
  <c r="T154" i="5"/>
  <c r="U154" i="5"/>
  <c r="A155" i="5"/>
  <c r="B155" i="5"/>
  <c r="C155" i="5"/>
  <c r="D155" i="5"/>
  <c r="E155" i="5"/>
  <c r="F155" i="5"/>
  <c r="G155" i="5"/>
  <c r="H155" i="5"/>
  <c r="I155" i="5"/>
  <c r="J155" i="5"/>
  <c r="K155" i="5"/>
  <c r="L155" i="5"/>
  <c r="M155" i="5"/>
  <c r="N155" i="5"/>
  <c r="O155" i="5"/>
  <c r="P155" i="5"/>
  <c r="Q155" i="5"/>
  <c r="R155" i="5"/>
  <c r="S155" i="5"/>
  <c r="T155" i="5"/>
  <c r="U155" i="5"/>
  <c r="A156" i="5"/>
  <c r="B156" i="5"/>
  <c r="C156" i="5"/>
  <c r="D156" i="5"/>
  <c r="E156" i="5"/>
  <c r="F156" i="5"/>
  <c r="G156" i="5"/>
  <c r="H156" i="5"/>
  <c r="I156" i="5"/>
  <c r="J156" i="5"/>
  <c r="K156" i="5"/>
  <c r="L156" i="5"/>
  <c r="M156" i="5"/>
  <c r="N156" i="5"/>
  <c r="O156" i="5"/>
  <c r="P156" i="5"/>
  <c r="Q156" i="5"/>
  <c r="R156" i="5"/>
  <c r="S156" i="5"/>
  <c r="T156" i="5"/>
  <c r="U156" i="5"/>
  <c r="A157" i="5"/>
  <c r="B157" i="5"/>
  <c r="C157" i="5"/>
  <c r="D157" i="5"/>
  <c r="E157" i="5"/>
  <c r="F157" i="5"/>
  <c r="G157" i="5"/>
  <c r="H157" i="5"/>
  <c r="I157" i="5"/>
  <c r="J157" i="5"/>
  <c r="K157" i="5"/>
  <c r="L157" i="5"/>
  <c r="M157" i="5"/>
  <c r="N157" i="5"/>
  <c r="O157" i="5"/>
  <c r="P157" i="5"/>
  <c r="Q157" i="5"/>
  <c r="R157" i="5"/>
  <c r="S157" i="5"/>
  <c r="T157" i="5"/>
  <c r="U157" i="5"/>
  <c r="A158" i="5"/>
  <c r="B158" i="5"/>
  <c r="C158" i="5"/>
  <c r="D158" i="5"/>
  <c r="E158" i="5"/>
  <c r="F158" i="5"/>
  <c r="G158" i="5"/>
  <c r="H158" i="5"/>
  <c r="I158" i="5"/>
  <c r="J158" i="5"/>
  <c r="K158" i="5"/>
  <c r="L158" i="5"/>
  <c r="M158" i="5"/>
  <c r="N158" i="5"/>
  <c r="O158" i="5"/>
  <c r="P158" i="5"/>
  <c r="Q158" i="5"/>
  <c r="R158" i="5"/>
  <c r="S158" i="5"/>
  <c r="T158" i="5"/>
  <c r="U158" i="5"/>
  <c r="A159" i="5"/>
  <c r="B159" i="5"/>
  <c r="C159" i="5"/>
  <c r="D159" i="5"/>
  <c r="E159" i="5"/>
  <c r="F159" i="5"/>
  <c r="G159" i="5"/>
  <c r="H159" i="5"/>
  <c r="I159" i="5"/>
  <c r="J159" i="5"/>
  <c r="K159" i="5"/>
  <c r="L159" i="5"/>
  <c r="M159" i="5"/>
  <c r="N159" i="5"/>
  <c r="O159" i="5"/>
  <c r="P159" i="5"/>
  <c r="Q159" i="5"/>
  <c r="R159" i="5"/>
  <c r="S159" i="5"/>
  <c r="T159" i="5"/>
  <c r="U159" i="5"/>
  <c r="A160" i="5"/>
  <c r="B160" i="5"/>
  <c r="C160" i="5"/>
  <c r="D160" i="5"/>
  <c r="E160" i="5"/>
  <c r="F160" i="5"/>
  <c r="G160" i="5"/>
  <c r="H160" i="5"/>
  <c r="I160" i="5"/>
  <c r="J160" i="5"/>
  <c r="K160" i="5"/>
  <c r="L160" i="5"/>
  <c r="M160" i="5"/>
  <c r="N160" i="5"/>
  <c r="O160" i="5"/>
  <c r="P160" i="5"/>
  <c r="Q160" i="5"/>
  <c r="R160" i="5"/>
  <c r="S160" i="5"/>
  <c r="T160" i="5"/>
  <c r="U160" i="5"/>
  <c r="A161" i="5"/>
  <c r="B161" i="5"/>
  <c r="C161" i="5"/>
  <c r="D161" i="5"/>
  <c r="E161" i="5"/>
  <c r="F161" i="5"/>
  <c r="G161" i="5"/>
  <c r="H161" i="5"/>
  <c r="I161" i="5"/>
  <c r="J161" i="5"/>
  <c r="K161" i="5"/>
  <c r="L161" i="5"/>
  <c r="M161" i="5"/>
  <c r="N161" i="5"/>
  <c r="O161" i="5"/>
  <c r="P161" i="5"/>
  <c r="Q161" i="5"/>
  <c r="R161" i="5"/>
  <c r="S161" i="5"/>
  <c r="T161" i="5"/>
  <c r="U161" i="5"/>
  <c r="A162" i="5"/>
  <c r="B162" i="5"/>
  <c r="C162" i="5"/>
  <c r="D162" i="5"/>
  <c r="E162" i="5"/>
  <c r="F162" i="5"/>
  <c r="G162" i="5"/>
  <c r="H162" i="5"/>
  <c r="I162" i="5"/>
  <c r="J162" i="5"/>
  <c r="K162" i="5"/>
  <c r="L162" i="5"/>
  <c r="M162" i="5"/>
  <c r="N162" i="5"/>
  <c r="O162" i="5"/>
  <c r="P162" i="5"/>
  <c r="Q162" i="5"/>
  <c r="R162" i="5"/>
  <c r="S162" i="5"/>
  <c r="T162" i="5"/>
  <c r="U162" i="5"/>
  <c r="A163" i="5"/>
  <c r="B163" i="5"/>
  <c r="C163" i="5"/>
  <c r="D163" i="5"/>
  <c r="E163" i="5"/>
  <c r="F163" i="5"/>
  <c r="G163" i="5"/>
  <c r="H163" i="5"/>
  <c r="I163" i="5"/>
  <c r="J163" i="5"/>
  <c r="K163" i="5"/>
  <c r="L163" i="5"/>
  <c r="M163" i="5"/>
  <c r="N163" i="5"/>
  <c r="O163" i="5"/>
  <c r="P163" i="5"/>
  <c r="Q163" i="5"/>
  <c r="R163" i="5"/>
  <c r="S163" i="5"/>
  <c r="T163" i="5"/>
  <c r="U163" i="5"/>
  <c r="A164" i="5"/>
  <c r="B164" i="5"/>
  <c r="C164" i="5"/>
  <c r="D164" i="5"/>
  <c r="E164" i="5"/>
  <c r="F164" i="5"/>
  <c r="G164" i="5"/>
  <c r="H164" i="5"/>
  <c r="I164" i="5"/>
  <c r="J164" i="5"/>
  <c r="K164" i="5"/>
  <c r="L164" i="5"/>
  <c r="M164" i="5"/>
  <c r="N164" i="5"/>
  <c r="O164" i="5"/>
  <c r="P164" i="5"/>
  <c r="Q164" i="5"/>
  <c r="R164" i="5"/>
  <c r="S164" i="5"/>
  <c r="T164" i="5"/>
  <c r="U164" i="5"/>
  <c r="A165" i="5"/>
  <c r="B165" i="5"/>
  <c r="C165" i="5"/>
  <c r="D165" i="5"/>
  <c r="E165" i="5"/>
  <c r="F165" i="5"/>
  <c r="G165" i="5"/>
  <c r="H165" i="5"/>
  <c r="I165" i="5"/>
  <c r="J165" i="5"/>
  <c r="K165" i="5"/>
  <c r="L165" i="5"/>
  <c r="M165" i="5"/>
  <c r="N165" i="5"/>
  <c r="O165" i="5"/>
  <c r="P165" i="5"/>
  <c r="Q165" i="5"/>
  <c r="R165" i="5"/>
  <c r="S165" i="5"/>
  <c r="T165" i="5"/>
  <c r="U165" i="5"/>
  <c r="A166" i="5"/>
  <c r="B166" i="5"/>
  <c r="C166" i="5"/>
  <c r="D166" i="5"/>
  <c r="E166" i="5"/>
  <c r="F166" i="5"/>
  <c r="G166" i="5"/>
  <c r="H166" i="5"/>
  <c r="J166" i="5"/>
  <c r="K166" i="5"/>
  <c r="L166" i="5"/>
  <c r="M166" i="5"/>
  <c r="N166" i="5"/>
  <c r="O166" i="5"/>
  <c r="P166" i="5"/>
  <c r="Q166" i="5"/>
  <c r="R166" i="5"/>
  <c r="S166" i="5"/>
  <c r="T166" i="5"/>
  <c r="U166" i="5"/>
  <c r="A167" i="5"/>
  <c r="B167" i="5"/>
  <c r="C167" i="5"/>
  <c r="D167" i="5"/>
  <c r="E167" i="5"/>
  <c r="F167" i="5"/>
  <c r="G167" i="5"/>
  <c r="H167" i="5"/>
  <c r="I167" i="5"/>
  <c r="J167" i="5"/>
  <c r="K167" i="5"/>
  <c r="L167" i="5"/>
  <c r="M167" i="5"/>
  <c r="N167" i="5"/>
  <c r="O167" i="5"/>
  <c r="P167" i="5"/>
  <c r="Q167" i="5"/>
  <c r="R167" i="5"/>
  <c r="S167" i="5"/>
  <c r="T167" i="5"/>
  <c r="U167" i="5"/>
  <c r="A168" i="5"/>
  <c r="B168" i="5"/>
  <c r="C168" i="5"/>
  <c r="D168" i="5"/>
  <c r="E168" i="5"/>
  <c r="F168" i="5"/>
  <c r="G168" i="5"/>
  <c r="I168" i="5"/>
  <c r="J168" i="5"/>
  <c r="K168" i="5"/>
  <c r="M168" i="5"/>
  <c r="N168" i="5"/>
  <c r="O168" i="5"/>
  <c r="P168" i="5"/>
  <c r="Q168" i="5"/>
  <c r="R168" i="5"/>
  <c r="S168" i="5"/>
  <c r="T168" i="5"/>
  <c r="U168" i="5"/>
  <c r="A169" i="5"/>
  <c r="B169" i="5"/>
  <c r="C169" i="5"/>
  <c r="D169" i="5"/>
  <c r="E169" i="5"/>
  <c r="F169" i="5"/>
  <c r="G169" i="5"/>
  <c r="H169" i="5"/>
  <c r="I169" i="5"/>
  <c r="J169" i="5"/>
  <c r="K169" i="5"/>
  <c r="L169" i="5"/>
  <c r="M169" i="5"/>
  <c r="N169" i="5"/>
  <c r="O169" i="5"/>
  <c r="P169" i="5"/>
  <c r="Q169" i="5"/>
  <c r="R169" i="5"/>
  <c r="S169" i="5"/>
  <c r="T169" i="5"/>
  <c r="U169" i="5"/>
  <c r="A170" i="5"/>
  <c r="B170" i="5"/>
  <c r="C170" i="5"/>
  <c r="D170" i="5"/>
  <c r="E170" i="5"/>
  <c r="F170" i="5"/>
  <c r="G170" i="5"/>
  <c r="H170" i="5"/>
  <c r="I170" i="5"/>
  <c r="J170" i="5"/>
  <c r="K170" i="5"/>
  <c r="L170" i="5"/>
  <c r="M170" i="5"/>
  <c r="N170" i="5"/>
  <c r="O170" i="5"/>
  <c r="P170" i="5"/>
  <c r="Q170" i="5"/>
  <c r="R170" i="5"/>
  <c r="S170" i="5"/>
  <c r="T170" i="5"/>
  <c r="U170" i="5"/>
  <c r="A171" i="5"/>
  <c r="B171" i="5"/>
  <c r="C171" i="5"/>
  <c r="D171" i="5"/>
  <c r="E171" i="5"/>
  <c r="F171" i="5"/>
  <c r="G171" i="5"/>
  <c r="H171" i="5"/>
  <c r="I171" i="5"/>
  <c r="J171" i="5"/>
  <c r="K171" i="5"/>
  <c r="L171" i="5"/>
  <c r="M171" i="5"/>
  <c r="N171" i="5"/>
  <c r="O171" i="5"/>
  <c r="P171" i="5"/>
  <c r="Q171" i="5"/>
  <c r="R171" i="5"/>
  <c r="S171" i="5"/>
  <c r="T171" i="5"/>
  <c r="U171" i="5"/>
  <c r="A172" i="5"/>
  <c r="B172" i="5"/>
  <c r="C172" i="5"/>
  <c r="D172" i="5"/>
  <c r="E172" i="5"/>
  <c r="F172" i="5"/>
  <c r="G172" i="5"/>
  <c r="H172" i="5"/>
  <c r="I172" i="5"/>
  <c r="J172" i="5"/>
  <c r="K172" i="5"/>
  <c r="L172" i="5"/>
  <c r="M172" i="5"/>
  <c r="N172" i="5"/>
  <c r="O172" i="5"/>
  <c r="P172" i="5"/>
  <c r="Q172" i="5"/>
  <c r="R172" i="5"/>
  <c r="S172" i="5"/>
  <c r="T172" i="5"/>
  <c r="U172" i="5"/>
  <c r="A173" i="5"/>
  <c r="B173" i="5"/>
  <c r="C173" i="5"/>
  <c r="D173" i="5"/>
  <c r="E173" i="5"/>
  <c r="F173" i="5"/>
  <c r="G173" i="5"/>
  <c r="H173" i="5"/>
  <c r="I173" i="5"/>
  <c r="J173" i="5"/>
  <c r="K173" i="5"/>
  <c r="L173" i="5"/>
  <c r="M173" i="5"/>
  <c r="N173" i="5"/>
  <c r="O173" i="5"/>
  <c r="P173" i="5"/>
  <c r="Q173" i="5"/>
  <c r="R173" i="5"/>
  <c r="S173" i="5"/>
  <c r="T173" i="5"/>
  <c r="U173" i="5"/>
  <c r="A174" i="5"/>
  <c r="B174" i="5"/>
  <c r="C174" i="5"/>
  <c r="D174" i="5"/>
  <c r="E174" i="5"/>
  <c r="F174" i="5"/>
  <c r="G174" i="5"/>
  <c r="H174" i="5"/>
  <c r="I174" i="5"/>
  <c r="J174" i="5"/>
  <c r="K174" i="5"/>
  <c r="L174" i="5"/>
  <c r="M174" i="5"/>
  <c r="N174" i="5"/>
  <c r="O174" i="5"/>
  <c r="P174" i="5"/>
  <c r="Q174" i="5"/>
  <c r="R174" i="5"/>
  <c r="S174" i="5"/>
  <c r="T174" i="5"/>
  <c r="U174" i="5"/>
  <c r="A175" i="5"/>
  <c r="B175" i="5"/>
  <c r="C175" i="5"/>
  <c r="D175" i="5"/>
  <c r="E175" i="5"/>
  <c r="F175" i="5"/>
  <c r="G175" i="5"/>
  <c r="I175" i="5"/>
  <c r="J175" i="5"/>
  <c r="K175" i="5"/>
  <c r="L175" i="5"/>
  <c r="N175" i="5"/>
  <c r="O175" i="5"/>
  <c r="P175" i="5"/>
  <c r="Q175" i="5"/>
  <c r="R175" i="5"/>
  <c r="S175" i="5"/>
  <c r="T175" i="5"/>
  <c r="U175" i="5"/>
  <c r="A176" i="5"/>
  <c r="B176" i="5"/>
  <c r="C176" i="5"/>
  <c r="D176" i="5"/>
  <c r="E176" i="5"/>
  <c r="F176" i="5"/>
  <c r="G176" i="5"/>
  <c r="H176" i="5"/>
  <c r="I176" i="5"/>
  <c r="J176" i="5"/>
  <c r="K176" i="5"/>
  <c r="L176" i="5"/>
  <c r="M176" i="5"/>
  <c r="N176" i="5"/>
  <c r="O176" i="5"/>
  <c r="P176" i="5"/>
  <c r="Q176" i="5"/>
  <c r="R176" i="5"/>
  <c r="S176" i="5"/>
  <c r="T176" i="5"/>
  <c r="U176" i="5"/>
  <c r="A177" i="5"/>
  <c r="B177" i="5"/>
  <c r="C177" i="5"/>
  <c r="D177" i="5"/>
  <c r="E177" i="5"/>
  <c r="F177" i="5"/>
  <c r="G177" i="5"/>
  <c r="I177" i="5"/>
  <c r="J177" i="5"/>
  <c r="K177" i="5"/>
  <c r="L177" i="5"/>
  <c r="N177" i="5"/>
  <c r="O177" i="5"/>
  <c r="P177" i="5"/>
  <c r="Q177" i="5"/>
  <c r="R177" i="5"/>
  <c r="S177" i="5"/>
  <c r="T177" i="5"/>
  <c r="U177" i="5"/>
  <c r="A178" i="5"/>
  <c r="B178" i="5"/>
  <c r="C178" i="5"/>
  <c r="D178" i="5"/>
  <c r="E178" i="5"/>
  <c r="F178" i="5"/>
  <c r="G178" i="5"/>
  <c r="H178" i="5"/>
  <c r="I178" i="5"/>
  <c r="J178" i="5"/>
  <c r="K178" i="5"/>
  <c r="L178" i="5"/>
  <c r="M178" i="5"/>
  <c r="N178" i="5"/>
  <c r="O178" i="5"/>
  <c r="P178" i="5"/>
  <c r="Q178" i="5"/>
  <c r="R178" i="5"/>
  <c r="S178" i="5"/>
  <c r="T178" i="5"/>
  <c r="U178" i="5"/>
  <c r="A179" i="5"/>
  <c r="B179" i="5"/>
  <c r="C179" i="5"/>
  <c r="D179" i="5"/>
  <c r="E179" i="5"/>
  <c r="F179" i="5"/>
  <c r="G179" i="5"/>
  <c r="I179" i="5"/>
  <c r="J179" i="5"/>
  <c r="K179" i="5"/>
  <c r="L179" i="5"/>
  <c r="N179" i="5"/>
  <c r="O179" i="5"/>
  <c r="P179" i="5"/>
  <c r="Q179" i="5"/>
  <c r="R179" i="5"/>
  <c r="S179" i="5"/>
  <c r="T179" i="5"/>
  <c r="U179" i="5"/>
  <c r="A180" i="5"/>
  <c r="B180" i="5"/>
  <c r="C180" i="5"/>
  <c r="D180" i="5"/>
  <c r="E180" i="5"/>
  <c r="F180" i="5"/>
  <c r="G180" i="5"/>
  <c r="H180" i="5"/>
  <c r="I180" i="5"/>
  <c r="J180" i="5"/>
  <c r="K180" i="5"/>
  <c r="L180" i="5"/>
  <c r="M180" i="5"/>
  <c r="N180" i="5"/>
  <c r="O180" i="5"/>
  <c r="P180" i="5"/>
  <c r="Q180" i="5"/>
  <c r="R180" i="5"/>
  <c r="S180" i="5"/>
  <c r="T180" i="5"/>
  <c r="U180" i="5"/>
  <c r="A181" i="5"/>
  <c r="B181" i="5"/>
  <c r="C181" i="5"/>
  <c r="D181" i="5"/>
  <c r="E181" i="5"/>
  <c r="F181" i="5"/>
  <c r="G181" i="5"/>
  <c r="I181" i="5"/>
  <c r="J181" i="5"/>
  <c r="K181" i="5"/>
  <c r="M181" i="5"/>
  <c r="N181" i="5"/>
  <c r="O181" i="5"/>
  <c r="P181" i="5"/>
  <c r="Q181" i="5"/>
  <c r="R181" i="5"/>
  <c r="S181" i="5"/>
  <c r="T181" i="5"/>
  <c r="U181" i="5"/>
  <c r="A182" i="5"/>
  <c r="B182" i="5"/>
  <c r="C182" i="5"/>
  <c r="D182" i="5"/>
  <c r="E182" i="5"/>
  <c r="F182" i="5"/>
  <c r="G182" i="5"/>
  <c r="I182" i="5"/>
  <c r="J182" i="5"/>
  <c r="K182" i="5"/>
  <c r="L182" i="5"/>
  <c r="M182" i="5"/>
  <c r="N182" i="5"/>
  <c r="O182" i="5"/>
  <c r="P182" i="5"/>
  <c r="Q182" i="5"/>
  <c r="R182" i="5"/>
  <c r="S182" i="5"/>
  <c r="T182" i="5"/>
  <c r="U182" i="5"/>
  <c r="A183" i="5"/>
  <c r="B183" i="5"/>
  <c r="C183" i="5"/>
  <c r="D183" i="5"/>
  <c r="E183" i="5"/>
  <c r="F183" i="5"/>
  <c r="G183" i="5"/>
  <c r="H183" i="5"/>
  <c r="I183" i="5"/>
  <c r="J183" i="5"/>
  <c r="K183" i="5"/>
  <c r="L183" i="5"/>
  <c r="M183" i="5"/>
  <c r="N183" i="5"/>
  <c r="O183" i="5"/>
  <c r="P183" i="5"/>
  <c r="Q183" i="5"/>
  <c r="R183" i="5"/>
  <c r="S183" i="5"/>
  <c r="T183" i="5"/>
  <c r="U183" i="5"/>
  <c r="A184" i="5"/>
  <c r="B184" i="5"/>
  <c r="C184" i="5"/>
  <c r="D184" i="5"/>
  <c r="E184" i="5"/>
  <c r="F184" i="5"/>
  <c r="G184" i="5"/>
  <c r="H184" i="5"/>
  <c r="I184" i="5"/>
  <c r="J184" i="5"/>
  <c r="K184" i="5"/>
  <c r="L184" i="5"/>
  <c r="M184" i="5"/>
  <c r="N184" i="5"/>
  <c r="O184" i="5"/>
  <c r="P184" i="5"/>
  <c r="Q184" i="5"/>
  <c r="R184" i="5"/>
  <c r="S184" i="5"/>
  <c r="T184" i="5"/>
  <c r="U184" i="5"/>
  <c r="A185" i="5"/>
  <c r="B185" i="5"/>
  <c r="C185" i="5"/>
  <c r="D185" i="5"/>
  <c r="E185" i="5"/>
  <c r="F185" i="5"/>
  <c r="G185" i="5"/>
  <c r="H185" i="5"/>
  <c r="J185" i="5"/>
  <c r="K185" i="5"/>
  <c r="L185" i="5"/>
  <c r="M185" i="5"/>
  <c r="N185" i="5"/>
  <c r="O185" i="5"/>
  <c r="P185" i="5"/>
  <c r="Q185" i="5"/>
  <c r="R185" i="5"/>
  <c r="S185" i="5"/>
  <c r="T185" i="5"/>
  <c r="U185" i="5"/>
  <c r="A186" i="5"/>
  <c r="B186" i="5"/>
  <c r="C186" i="5"/>
  <c r="D186" i="5"/>
  <c r="E186" i="5"/>
  <c r="F186" i="5"/>
  <c r="G186" i="5"/>
  <c r="I186" i="5"/>
  <c r="J186" i="5"/>
  <c r="K186" i="5"/>
  <c r="L186" i="5"/>
  <c r="N186" i="5"/>
  <c r="O186" i="5"/>
  <c r="P186" i="5"/>
  <c r="Q186" i="5"/>
  <c r="R186" i="5"/>
  <c r="S186" i="5"/>
  <c r="T186" i="5"/>
  <c r="U186" i="5"/>
  <c r="A187" i="5"/>
  <c r="B187" i="5"/>
  <c r="C187" i="5"/>
  <c r="D187" i="5"/>
  <c r="E187" i="5"/>
  <c r="F187" i="5"/>
  <c r="G187" i="5"/>
  <c r="H187" i="5"/>
  <c r="I187" i="5"/>
  <c r="J187" i="5"/>
  <c r="K187" i="5"/>
  <c r="L187" i="5"/>
  <c r="M187" i="5"/>
  <c r="N187" i="5"/>
  <c r="O187" i="5"/>
  <c r="P187" i="5"/>
  <c r="Q187" i="5"/>
  <c r="R187" i="5"/>
  <c r="S187" i="5"/>
  <c r="T187" i="5"/>
  <c r="U187" i="5"/>
  <c r="A188" i="5"/>
  <c r="B188" i="5"/>
  <c r="C188" i="5"/>
  <c r="D188" i="5"/>
  <c r="E188" i="5"/>
  <c r="F188" i="5"/>
  <c r="G188" i="5"/>
  <c r="H188" i="5"/>
  <c r="I188" i="5"/>
  <c r="J188" i="5"/>
  <c r="K188" i="5"/>
  <c r="L188" i="5"/>
  <c r="M188" i="5"/>
  <c r="N188" i="5"/>
  <c r="O188" i="5"/>
  <c r="P188" i="5"/>
  <c r="Q188" i="5"/>
  <c r="R188" i="5"/>
  <c r="S188" i="5"/>
  <c r="T188" i="5"/>
  <c r="U188" i="5"/>
  <c r="A189" i="5"/>
  <c r="B189" i="5"/>
  <c r="C189" i="5"/>
  <c r="D189" i="5"/>
  <c r="E189" i="5"/>
  <c r="F189" i="5"/>
  <c r="G189" i="5"/>
  <c r="I189" i="5"/>
  <c r="J189" i="5"/>
  <c r="K189" i="5"/>
  <c r="L189" i="5"/>
  <c r="N189" i="5"/>
  <c r="O189" i="5"/>
  <c r="P189" i="5"/>
  <c r="Q189" i="5"/>
  <c r="R189" i="5"/>
  <c r="S189" i="5"/>
  <c r="T189" i="5"/>
  <c r="U189" i="5"/>
  <c r="A190" i="5"/>
  <c r="B190" i="5"/>
  <c r="C190" i="5"/>
  <c r="D190" i="5"/>
  <c r="E190" i="5"/>
  <c r="F190" i="5"/>
  <c r="G190" i="5"/>
  <c r="I190" i="5"/>
  <c r="J190" i="5"/>
  <c r="K190" i="5"/>
  <c r="M190" i="5"/>
  <c r="N190" i="5"/>
  <c r="O190" i="5"/>
  <c r="P190" i="5"/>
  <c r="Q190" i="5"/>
  <c r="R190" i="5"/>
  <c r="S190" i="5"/>
  <c r="T190" i="5"/>
  <c r="U190" i="5"/>
  <c r="A191" i="5"/>
  <c r="B191" i="5"/>
  <c r="C191" i="5"/>
  <c r="D191" i="5"/>
  <c r="E191" i="5"/>
  <c r="F191" i="5"/>
  <c r="G191" i="5"/>
  <c r="H191" i="5"/>
  <c r="I191" i="5"/>
  <c r="J191" i="5"/>
  <c r="K191" i="5"/>
  <c r="L191" i="5"/>
  <c r="M191" i="5"/>
  <c r="N191" i="5"/>
  <c r="O191" i="5"/>
  <c r="P191" i="5"/>
  <c r="Q191" i="5"/>
  <c r="R191" i="5"/>
  <c r="S191" i="5"/>
  <c r="T191" i="5"/>
  <c r="U191" i="5"/>
  <c r="A192" i="5"/>
  <c r="B192" i="5"/>
  <c r="C192" i="5"/>
  <c r="D192" i="5"/>
  <c r="E192" i="5"/>
  <c r="F192" i="5"/>
  <c r="G192" i="5"/>
  <c r="H192" i="5"/>
  <c r="I192" i="5"/>
  <c r="J192" i="5"/>
  <c r="K192" i="5"/>
  <c r="L192" i="5"/>
  <c r="M192" i="5"/>
  <c r="N192" i="5"/>
  <c r="O192" i="5"/>
  <c r="P192" i="5"/>
  <c r="Q192" i="5"/>
  <c r="R192" i="5"/>
  <c r="S192" i="5"/>
  <c r="T192" i="5"/>
  <c r="U192" i="5"/>
  <c r="A193" i="5"/>
  <c r="B193" i="5"/>
  <c r="C193" i="5"/>
  <c r="D193" i="5"/>
  <c r="E193" i="5"/>
  <c r="F193" i="5"/>
  <c r="G193" i="5"/>
  <c r="H193" i="5"/>
  <c r="I193" i="5"/>
  <c r="J193" i="5"/>
  <c r="K193" i="5"/>
  <c r="L193" i="5"/>
  <c r="M193" i="5"/>
  <c r="N193" i="5"/>
  <c r="O193" i="5"/>
  <c r="P193" i="5"/>
  <c r="Q193" i="5"/>
  <c r="R193" i="5"/>
  <c r="S193" i="5"/>
  <c r="T193" i="5"/>
  <c r="U193" i="5"/>
  <c r="A194" i="5"/>
  <c r="B194" i="5"/>
  <c r="C194" i="5"/>
  <c r="D194" i="5"/>
  <c r="E194" i="5"/>
  <c r="F194" i="5"/>
  <c r="G194" i="5"/>
  <c r="I194" i="5"/>
  <c r="J194" i="5"/>
  <c r="K194" i="5"/>
  <c r="L194" i="5"/>
  <c r="M194" i="5"/>
  <c r="N194" i="5"/>
  <c r="O194" i="5"/>
  <c r="P194" i="5"/>
  <c r="Q194" i="5"/>
  <c r="R194" i="5"/>
  <c r="S194" i="5"/>
  <c r="T194" i="5"/>
  <c r="U194" i="5"/>
  <c r="A195" i="5"/>
  <c r="B195" i="5"/>
  <c r="C195" i="5"/>
  <c r="D195" i="5"/>
  <c r="E195" i="5"/>
  <c r="F195" i="5"/>
  <c r="G195" i="5"/>
  <c r="H195" i="5"/>
  <c r="I195" i="5"/>
  <c r="J195" i="5"/>
  <c r="K195" i="5"/>
  <c r="L195" i="5"/>
  <c r="M195" i="5"/>
  <c r="N195" i="5"/>
  <c r="O195" i="5"/>
  <c r="P195" i="5"/>
  <c r="Q195" i="5"/>
  <c r="R195" i="5"/>
  <c r="S195" i="5"/>
  <c r="T195" i="5"/>
  <c r="U195" i="5"/>
  <c r="A196" i="5"/>
  <c r="B196" i="5"/>
  <c r="C196" i="5"/>
  <c r="D196" i="5"/>
  <c r="E196" i="5"/>
  <c r="F196" i="5"/>
  <c r="G196" i="5"/>
  <c r="H196" i="5"/>
  <c r="I196" i="5"/>
  <c r="J196" i="5"/>
  <c r="K196" i="5"/>
  <c r="L196" i="5"/>
  <c r="M196" i="5"/>
  <c r="N196" i="5"/>
  <c r="O196" i="5"/>
  <c r="P196" i="5"/>
  <c r="Q196" i="5"/>
  <c r="R196" i="5"/>
  <c r="S196" i="5"/>
  <c r="T196" i="5"/>
  <c r="U196" i="5"/>
  <c r="A197" i="5"/>
  <c r="B197" i="5"/>
  <c r="C197" i="5"/>
  <c r="D197" i="5"/>
  <c r="E197" i="5"/>
  <c r="F197" i="5"/>
  <c r="G197" i="5"/>
  <c r="H197" i="5"/>
  <c r="I197" i="5"/>
  <c r="J197" i="5"/>
  <c r="K197" i="5"/>
  <c r="L197" i="5"/>
  <c r="M197" i="5"/>
  <c r="N197" i="5"/>
  <c r="O197" i="5"/>
  <c r="P197" i="5"/>
  <c r="Q197" i="5"/>
  <c r="R197" i="5"/>
  <c r="S197" i="5"/>
  <c r="T197" i="5"/>
  <c r="U197" i="5"/>
  <c r="A198" i="5"/>
  <c r="B198" i="5"/>
  <c r="C198" i="5"/>
  <c r="D198" i="5"/>
  <c r="E198" i="5"/>
  <c r="F198" i="5"/>
  <c r="G198" i="5"/>
  <c r="H198" i="5"/>
  <c r="I198" i="5"/>
  <c r="J198" i="5"/>
  <c r="K198" i="5"/>
  <c r="L198" i="5"/>
  <c r="M198" i="5"/>
  <c r="N198" i="5"/>
  <c r="O198" i="5"/>
  <c r="P198" i="5"/>
  <c r="Q198" i="5"/>
  <c r="R198" i="5"/>
  <c r="S198" i="5"/>
  <c r="T198" i="5"/>
  <c r="U198" i="5"/>
  <c r="A199" i="5"/>
  <c r="B199" i="5"/>
  <c r="C199" i="5"/>
  <c r="D199" i="5"/>
  <c r="E199" i="5"/>
  <c r="F199" i="5"/>
  <c r="G199" i="5"/>
  <c r="H199" i="5"/>
  <c r="I199" i="5"/>
  <c r="J199" i="5"/>
  <c r="K199" i="5"/>
  <c r="L199" i="5"/>
  <c r="M199" i="5"/>
  <c r="N199" i="5"/>
  <c r="O199" i="5"/>
  <c r="P199" i="5"/>
  <c r="Q199" i="5"/>
  <c r="R199" i="5"/>
  <c r="S199" i="5"/>
  <c r="T199" i="5"/>
  <c r="U199" i="5"/>
  <c r="A200" i="5"/>
  <c r="B200" i="5"/>
  <c r="C200" i="5"/>
  <c r="D200" i="5"/>
  <c r="E200" i="5"/>
  <c r="F200" i="5"/>
  <c r="G200" i="5"/>
  <c r="I200" i="5"/>
  <c r="J200" i="5"/>
  <c r="K200" i="5"/>
  <c r="L200" i="5"/>
  <c r="N200" i="5"/>
  <c r="O200" i="5"/>
  <c r="P200" i="5"/>
  <c r="Q200" i="5"/>
  <c r="R200" i="5"/>
  <c r="S200" i="5"/>
  <c r="T200" i="5"/>
  <c r="U200" i="5"/>
  <c r="A201" i="5"/>
  <c r="B201" i="5"/>
  <c r="C201" i="5"/>
  <c r="D201" i="5"/>
  <c r="E201" i="5"/>
  <c r="F201" i="5"/>
  <c r="G201" i="5"/>
  <c r="H201" i="5"/>
  <c r="I201" i="5"/>
  <c r="J201" i="5"/>
  <c r="K201" i="5"/>
  <c r="L201" i="5"/>
  <c r="M201" i="5"/>
  <c r="N201" i="5"/>
  <c r="O201" i="5"/>
  <c r="P201" i="5"/>
  <c r="Q201" i="5"/>
  <c r="R201" i="5"/>
  <c r="S201" i="5"/>
  <c r="T201" i="5"/>
  <c r="U201" i="5"/>
  <c r="A202" i="5"/>
  <c r="B202" i="5"/>
  <c r="C202" i="5"/>
  <c r="D202" i="5"/>
  <c r="E202" i="5"/>
  <c r="F202" i="5"/>
  <c r="G202" i="5"/>
  <c r="H202" i="5"/>
  <c r="I202" i="5"/>
  <c r="J202" i="5"/>
  <c r="K202" i="5"/>
  <c r="L202" i="5"/>
  <c r="M202" i="5"/>
  <c r="N202" i="5"/>
  <c r="O202" i="5"/>
  <c r="P202" i="5"/>
  <c r="Q202" i="5"/>
  <c r="R202" i="5"/>
  <c r="S202" i="5"/>
  <c r="T202" i="5"/>
  <c r="U202" i="5"/>
  <c r="A203" i="5"/>
  <c r="B203" i="5"/>
  <c r="C203" i="5"/>
  <c r="D203" i="5"/>
  <c r="E203" i="5"/>
  <c r="F203" i="5"/>
  <c r="G203" i="5"/>
  <c r="H203" i="5"/>
  <c r="I203" i="5"/>
  <c r="J203" i="5"/>
  <c r="K203" i="5"/>
  <c r="L203" i="5"/>
  <c r="M203" i="5"/>
  <c r="N203" i="5"/>
  <c r="O203" i="5"/>
  <c r="P203" i="5"/>
  <c r="Q203" i="5"/>
  <c r="R203" i="5"/>
  <c r="S203" i="5"/>
  <c r="T203" i="5"/>
  <c r="U203" i="5"/>
  <c r="A204" i="5"/>
  <c r="B204" i="5"/>
  <c r="C204" i="5"/>
  <c r="D204" i="5"/>
  <c r="E204" i="5"/>
  <c r="F204" i="5"/>
  <c r="G204" i="5"/>
  <c r="H204" i="5"/>
  <c r="I204" i="5"/>
  <c r="J204" i="5"/>
  <c r="K204" i="5"/>
  <c r="L204" i="5"/>
  <c r="M204" i="5"/>
  <c r="N204" i="5"/>
  <c r="O204" i="5"/>
  <c r="P204" i="5"/>
  <c r="Q204" i="5"/>
  <c r="R204" i="5"/>
  <c r="S204" i="5"/>
  <c r="T204" i="5"/>
  <c r="U204" i="5"/>
  <c r="A205" i="5"/>
  <c r="B205" i="5"/>
  <c r="C205" i="5"/>
  <c r="D205" i="5"/>
  <c r="E205" i="5"/>
  <c r="F205" i="5"/>
  <c r="G205" i="5"/>
  <c r="H205" i="5"/>
  <c r="I205" i="5"/>
  <c r="J205" i="5"/>
  <c r="K205" i="5"/>
  <c r="L205" i="5"/>
  <c r="M205" i="5"/>
  <c r="N205" i="5"/>
  <c r="O205" i="5"/>
  <c r="P205" i="5"/>
  <c r="Q205" i="5"/>
  <c r="R205" i="5"/>
  <c r="S205" i="5"/>
  <c r="T205" i="5"/>
  <c r="U205" i="5"/>
  <c r="A206" i="5"/>
  <c r="B206" i="5"/>
  <c r="C206" i="5"/>
  <c r="D206" i="5"/>
  <c r="E206" i="5"/>
  <c r="F206" i="5"/>
  <c r="G206" i="5"/>
  <c r="H206" i="5"/>
  <c r="I206" i="5"/>
  <c r="J206" i="5"/>
  <c r="K206" i="5"/>
  <c r="L206" i="5"/>
  <c r="M206" i="5"/>
  <c r="N206" i="5"/>
  <c r="O206" i="5"/>
  <c r="P206" i="5"/>
  <c r="Q206" i="5"/>
  <c r="R206" i="5"/>
  <c r="S206" i="5"/>
  <c r="T206" i="5"/>
  <c r="U206" i="5"/>
  <c r="A207" i="5"/>
  <c r="B207" i="5"/>
  <c r="C207" i="5"/>
  <c r="D207" i="5"/>
  <c r="E207" i="5"/>
  <c r="F207" i="5"/>
  <c r="G207" i="5"/>
  <c r="I207" i="5"/>
  <c r="J207" i="5"/>
  <c r="K207" i="5"/>
  <c r="L207" i="5"/>
  <c r="N207" i="5"/>
  <c r="O207" i="5"/>
  <c r="P207" i="5"/>
  <c r="Q207" i="5"/>
  <c r="R207" i="5"/>
  <c r="S207" i="5"/>
  <c r="T207" i="5"/>
  <c r="U207" i="5"/>
  <c r="A208" i="5"/>
  <c r="B208" i="5"/>
  <c r="C208" i="5"/>
  <c r="D208" i="5"/>
  <c r="E208" i="5"/>
  <c r="F208" i="5"/>
  <c r="G208" i="5"/>
  <c r="I208" i="5"/>
  <c r="J208" i="5"/>
  <c r="K208" i="5"/>
  <c r="M208" i="5"/>
  <c r="N208" i="5"/>
  <c r="O208" i="5"/>
  <c r="P208" i="5"/>
  <c r="Q208" i="5"/>
  <c r="R208" i="5"/>
  <c r="S208" i="5"/>
  <c r="T208" i="5"/>
  <c r="U208" i="5"/>
  <c r="A209" i="5"/>
  <c r="B209" i="5"/>
  <c r="C209" i="5"/>
  <c r="D209" i="5"/>
  <c r="E209" i="5"/>
  <c r="F209" i="5"/>
  <c r="G209" i="5"/>
  <c r="H209" i="5"/>
  <c r="I209" i="5"/>
  <c r="J209" i="5"/>
  <c r="K209" i="5"/>
  <c r="L209" i="5"/>
  <c r="M209" i="5"/>
  <c r="N209" i="5"/>
  <c r="O209" i="5"/>
  <c r="P209" i="5"/>
  <c r="Q209" i="5"/>
  <c r="R209" i="5"/>
  <c r="S209" i="5"/>
  <c r="T209" i="5"/>
  <c r="U209" i="5"/>
  <c r="A210" i="5"/>
  <c r="B210" i="5"/>
  <c r="C210" i="5"/>
  <c r="D210" i="5"/>
  <c r="E210" i="5"/>
  <c r="F210" i="5"/>
  <c r="G210" i="5"/>
  <c r="H210" i="5"/>
  <c r="I210" i="5"/>
  <c r="J210" i="5"/>
  <c r="K210" i="5"/>
  <c r="L210" i="5"/>
  <c r="M210" i="5"/>
  <c r="N210" i="5"/>
  <c r="O210" i="5"/>
  <c r="P210" i="5"/>
  <c r="Q210" i="5"/>
  <c r="R210" i="5"/>
  <c r="S210" i="5"/>
  <c r="T210" i="5"/>
  <c r="U210" i="5"/>
  <c r="A211" i="5"/>
  <c r="B211" i="5"/>
  <c r="C211" i="5"/>
  <c r="D211" i="5"/>
  <c r="E211" i="5"/>
  <c r="F211" i="5"/>
  <c r="G211" i="5"/>
  <c r="I211" i="5"/>
  <c r="J211" i="5"/>
  <c r="K211" i="5"/>
  <c r="L211" i="5"/>
  <c r="N211" i="5"/>
  <c r="O211" i="5"/>
  <c r="P211" i="5"/>
  <c r="Q211" i="5"/>
  <c r="R211" i="5"/>
  <c r="S211" i="5"/>
  <c r="T211" i="5"/>
  <c r="U211" i="5"/>
  <c r="A212" i="5"/>
  <c r="B212" i="5"/>
  <c r="C212" i="5"/>
  <c r="D212" i="5"/>
  <c r="E212" i="5"/>
  <c r="F212" i="5"/>
  <c r="G212" i="5"/>
  <c r="H212" i="5"/>
  <c r="I212" i="5"/>
  <c r="J212" i="5"/>
  <c r="K212" i="5"/>
  <c r="L212" i="5"/>
  <c r="M212" i="5"/>
  <c r="N212" i="5"/>
  <c r="O212" i="5"/>
  <c r="P212" i="5"/>
  <c r="Q212" i="5"/>
  <c r="R212" i="5"/>
  <c r="S212" i="5"/>
  <c r="T212" i="5"/>
  <c r="U212" i="5"/>
  <c r="A213" i="5"/>
  <c r="B213" i="5"/>
  <c r="C213" i="5"/>
  <c r="D213" i="5"/>
  <c r="E213" i="5"/>
  <c r="F213" i="5"/>
  <c r="G213" i="5"/>
  <c r="H213" i="5"/>
  <c r="I213" i="5"/>
  <c r="J213" i="5"/>
  <c r="K213" i="5"/>
  <c r="L213" i="5"/>
  <c r="M213" i="5"/>
  <c r="N213" i="5"/>
  <c r="O213" i="5"/>
  <c r="P213" i="5"/>
  <c r="Q213" i="5"/>
  <c r="R213" i="5"/>
  <c r="S213" i="5"/>
  <c r="T213" i="5"/>
  <c r="U213" i="5"/>
  <c r="A214" i="5"/>
  <c r="B214" i="5"/>
  <c r="C214" i="5"/>
  <c r="D214" i="5"/>
  <c r="E214" i="5"/>
  <c r="F214" i="5"/>
  <c r="G214" i="5"/>
  <c r="I214" i="5"/>
  <c r="J214" i="5"/>
  <c r="K214" i="5"/>
  <c r="L214" i="5"/>
  <c r="M214" i="5"/>
  <c r="N214" i="5"/>
  <c r="O214" i="5"/>
  <c r="P214" i="5"/>
  <c r="Q214" i="5"/>
  <c r="R214" i="5"/>
  <c r="S214" i="5"/>
  <c r="T214" i="5"/>
  <c r="U214" i="5"/>
  <c r="A215" i="5"/>
  <c r="B215" i="5"/>
  <c r="C215" i="5"/>
  <c r="D215" i="5"/>
  <c r="E215" i="5"/>
  <c r="F215" i="5"/>
  <c r="G215" i="5"/>
  <c r="H215" i="5"/>
  <c r="I215" i="5"/>
  <c r="J215" i="5"/>
  <c r="K215" i="5"/>
  <c r="L215" i="5"/>
  <c r="M215" i="5"/>
  <c r="N215" i="5"/>
  <c r="O215" i="5"/>
  <c r="P215" i="5"/>
  <c r="Q215" i="5"/>
  <c r="R215" i="5"/>
  <c r="S215" i="5"/>
  <c r="T215" i="5"/>
  <c r="U215" i="5"/>
  <c r="A216" i="5"/>
  <c r="B216" i="5"/>
  <c r="C216" i="5"/>
  <c r="D216" i="5"/>
  <c r="E216" i="5"/>
  <c r="F216" i="5"/>
  <c r="G216" i="5"/>
  <c r="H216" i="5"/>
  <c r="I216" i="5"/>
  <c r="J216" i="5"/>
  <c r="K216" i="5"/>
  <c r="L216" i="5"/>
  <c r="M216" i="5"/>
  <c r="N216" i="5"/>
  <c r="O216" i="5"/>
  <c r="P216" i="5"/>
  <c r="Q216" i="5"/>
  <c r="R216" i="5"/>
  <c r="S216" i="5"/>
  <c r="T216" i="5"/>
  <c r="U216" i="5"/>
  <c r="A217" i="5"/>
  <c r="B217" i="5"/>
  <c r="C217" i="5"/>
  <c r="D217" i="5"/>
  <c r="E217" i="5"/>
  <c r="F217" i="5"/>
  <c r="G217" i="5"/>
  <c r="H217" i="5"/>
  <c r="I217" i="5"/>
  <c r="J217" i="5"/>
  <c r="K217" i="5"/>
  <c r="L217" i="5"/>
  <c r="M217" i="5"/>
  <c r="N217" i="5"/>
  <c r="O217" i="5"/>
  <c r="P217" i="5"/>
  <c r="Q217" i="5"/>
  <c r="R217" i="5"/>
  <c r="S217" i="5"/>
  <c r="T217" i="5"/>
  <c r="U217" i="5"/>
  <c r="A218" i="5"/>
  <c r="B218" i="5"/>
  <c r="C218" i="5"/>
  <c r="D218" i="5"/>
  <c r="E218" i="5"/>
  <c r="F218" i="5"/>
  <c r="G218" i="5"/>
  <c r="H218" i="5"/>
  <c r="I218" i="5"/>
  <c r="J218" i="5"/>
  <c r="K218" i="5"/>
  <c r="L218" i="5"/>
  <c r="M218" i="5"/>
  <c r="N218" i="5"/>
  <c r="O218" i="5"/>
  <c r="P218" i="5"/>
  <c r="Q218" i="5"/>
  <c r="R218" i="5"/>
  <c r="S218" i="5"/>
  <c r="T218" i="5"/>
  <c r="U218" i="5"/>
  <c r="A219" i="5"/>
  <c r="B219" i="5"/>
  <c r="C219" i="5"/>
  <c r="D219" i="5"/>
  <c r="E219" i="5"/>
  <c r="F219" i="5"/>
  <c r="G219" i="5"/>
  <c r="H219" i="5"/>
  <c r="I219" i="5"/>
  <c r="J219" i="5"/>
  <c r="K219" i="5"/>
  <c r="L219" i="5"/>
  <c r="M219" i="5"/>
  <c r="N219" i="5"/>
  <c r="O219" i="5"/>
  <c r="P219" i="5"/>
  <c r="Q219" i="5"/>
  <c r="R219" i="5"/>
  <c r="S219" i="5"/>
  <c r="T219" i="5"/>
  <c r="U219" i="5"/>
  <c r="A220" i="5"/>
  <c r="B220" i="5"/>
  <c r="C220" i="5"/>
  <c r="D220" i="5"/>
  <c r="E220" i="5"/>
  <c r="F220" i="5"/>
  <c r="G220" i="5"/>
  <c r="I220" i="5"/>
  <c r="J220" i="5"/>
  <c r="K220" i="5"/>
  <c r="L220" i="5"/>
  <c r="M220" i="5"/>
  <c r="N220" i="5"/>
  <c r="O220" i="5"/>
  <c r="P220" i="5"/>
  <c r="Q220" i="5"/>
  <c r="R220" i="5"/>
  <c r="S220" i="5"/>
  <c r="T220" i="5"/>
  <c r="U220" i="5"/>
  <c r="A221" i="5"/>
  <c r="B221" i="5"/>
  <c r="C221" i="5"/>
  <c r="D221" i="5"/>
  <c r="E221" i="5"/>
  <c r="F221" i="5"/>
  <c r="G221" i="5"/>
  <c r="H221" i="5"/>
  <c r="I221" i="5"/>
  <c r="J221" i="5"/>
  <c r="K221" i="5"/>
  <c r="L221" i="5"/>
  <c r="M221" i="5"/>
  <c r="N221" i="5"/>
  <c r="O221" i="5"/>
  <c r="P221" i="5"/>
  <c r="Q221" i="5"/>
  <c r="R221" i="5"/>
  <c r="S221" i="5"/>
  <c r="T221" i="5"/>
  <c r="U221" i="5"/>
  <c r="A222" i="5"/>
  <c r="B222" i="5"/>
  <c r="C222" i="5"/>
  <c r="D222" i="5"/>
  <c r="E222" i="5"/>
  <c r="F222" i="5"/>
  <c r="G222" i="5"/>
  <c r="H222" i="5"/>
  <c r="I222" i="5"/>
  <c r="J222" i="5"/>
  <c r="K222" i="5"/>
  <c r="L222" i="5"/>
  <c r="M222" i="5"/>
  <c r="N222" i="5"/>
  <c r="O222" i="5"/>
  <c r="P222" i="5"/>
  <c r="Q222" i="5"/>
  <c r="R222" i="5"/>
  <c r="S222" i="5"/>
  <c r="T222" i="5"/>
  <c r="U222" i="5"/>
  <c r="A223" i="5"/>
  <c r="B223" i="5"/>
  <c r="C223" i="5"/>
  <c r="D223" i="5"/>
  <c r="E223" i="5"/>
  <c r="F223" i="5"/>
  <c r="G223" i="5"/>
  <c r="H223" i="5"/>
  <c r="I223" i="5"/>
  <c r="J223" i="5"/>
  <c r="K223" i="5"/>
  <c r="L223" i="5"/>
  <c r="M223" i="5"/>
  <c r="N223" i="5"/>
  <c r="O223" i="5"/>
  <c r="P223" i="5"/>
  <c r="Q223" i="5"/>
  <c r="R223" i="5"/>
  <c r="S223" i="5"/>
  <c r="T223" i="5"/>
  <c r="U223" i="5"/>
  <c r="A224" i="5"/>
  <c r="B224" i="5"/>
  <c r="C224" i="5"/>
  <c r="D224" i="5"/>
  <c r="E224" i="5"/>
  <c r="F224" i="5"/>
  <c r="G224" i="5"/>
  <c r="I224" i="5"/>
  <c r="J224" i="5"/>
  <c r="K224" i="5"/>
  <c r="M224" i="5"/>
  <c r="N224" i="5"/>
  <c r="O224" i="5"/>
  <c r="P224" i="5"/>
  <c r="Q224" i="5"/>
  <c r="R224" i="5"/>
  <c r="S224" i="5"/>
  <c r="T224" i="5"/>
  <c r="U224" i="5"/>
  <c r="A225" i="5"/>
  <c r="B225" i="5"/>
  <c r="C225" i="5"/>
  <c r="D225" i="5"/>
  <c r="E225" i="5"/>
  <c r="F225" i="5"/>
  <c r="G225" i="5"/>
  <c r="H225" i="5"/>
  <c r="I225" i="5"/>
  <c r="J225" i="5"/>
  <c r="K225" i="5"/>
  <c r="L225" i="5"/>
  <c r="M225" i="5"/>
  <c r="N225" i="5"/>
  <c r="O225" i="5"/>
  <c r="P225" i="5"/>
  <c r="Q225" i="5"/>
  <c r="R225" i="5"/>
  <c r="S225" i="5"/>
  <c r="T225" i="5"/>
  <c r="U225" i="5"/>
  <c r="A226" i="5"/>
  <c r="B226" i="5"/>
  <c r="C226" i="5"/>
  <c r="D226" i="5"/>
  <c r="E226" i="5"/>
  <c r="F226" i="5"/>
  <c r="G226" i="5"/>
  <c r="H226" i="5"/>
  <c r="I226" i="5"/>
  <c r="J226" i="5"/>
  <c r="K226" i="5"/>
  <c r="L226" i="5"/>
  <c r="M226" i="5"/>
  <c r="N226" i="5"/>
  <c r="O226" i="5"/>
  <c r="P226" i="5"/>
  <c r="Q226" i="5"/>
  <c r="R226" i="5"/>
  <c r="S226" i="5"/>
  <c r="T226" i="5"/>
  <c r="U226" i="5"/>
  <c r="A227" i="5"/>
  <c r="B227" i="5"/>
  <c r="C227" i="5"/>
  <c r="D227" i="5"/>
  <c r="E227" i="5"/>
  <c r="F227" i="5"/>
  <c r="G227" i="5"/>
  <c r="H227" i="5"/>
  <c r="I227" i="5"/>
  <c r="J227" i="5"/>
  <c r="K227" i="5"/>
  <c r="L227" i="5"/>
  <c r="M227" i="5"/>
  <c r="N227" i="5"/>
  <c r="O227" i="5"/>
  <c r="P227" i="5"/>
  <c r="Q227" i="5"/>
  <c r="R227" i="5"/>
  <c r="S227" i="5"/>
  <c r="T227" i="5"/>
  <c r="U227" i="5"/>
  <c r="A228" i="5"/>
  <c r="B228" i="5"/>
  <c r="C228" i="5"/>
  <c r="D228" i="5"/>
  <c r="E228" i="5"/>
  <c r="F228" i="5"/>
  <c r="G228" i="5"/>
  <c r="H228" i="5"/>
  <c r="I228" i="5"/>
  <c r="J228" i="5"/>
  <c r="K228" i="5"/>
  <c r="L228" i="5"/>
  <c r="M228" i="5"/>
  <c r="N228" i="5"/>
  <c r="O228" i="5"/>
  <c r="P228" i="5"/>
  <c r="Q228" i="5"/>
  <c r="R228" i="5"/>
  <c r="S228" i="5"/>
  <c r="T228" i="5"/>
  <c r="U228" i="5"/>
  <c r="A229" i="5"/>
  <c r="B229" i="5"/>
  <c r="C229" i="5"/>
  <c r="D229" i="5"/>
  <c r="E229" i="5"/>
  <c r="F229" i="5"/>
  <c r="G229" i="5"/>
  <c r="H229" i="5"/>
  <c r="I229" i="5"/>
  <c r="J229" i="5"/>
  <c r="K229" i="5"/>
  <c r="L229" i="5"/>
  <c r="M229" i="5"/>
  <c r="N229" i="5"/>
  <c r="O229" i="5"/>
  <c r="P229" i="5"/>
  <c r="Q229" i="5"/>
  <c r="R229" i="5"/>
  <c r="S229" i="5"/>
  <c r="T229" i="5"/>
  <c r="U229" i="5"/>
  <c r="A230" i="5"/>
  <c r="B230" i="5"/>
  <c r="C230" i="5"/>
  <c r="D230" i="5"/>
  <c r="E230" i="5"/>
  <c r="F230" i="5"/>
  <c r="G230" i="5"/>
  <c r="H230" i="5"/>
  <c r="I230" i="5"/>
  <c r="J230" i="5"/>
  <c r="K230" i="5"/>
  <c r="L230" i="5"/>
  <c r="M230" i="5"/>
  <c r="N230" i="5"/>
  <c r="O230" i="5"/>
  <c r="P230" i="5"/>
  <c r="Q230" i="5"/>
  <c r="R230" i="5"/>
  <c r="S230" i="5"/>
  <c r="T230" i="5"/>
  <c r="U230" i="5"/>
  <c r="A231" i="5"/>
  <c r="B231" i="5"/>
  <c r="C231" i="5"/>
  <c r="D231" i="5"/>
  <c r="E231" i="5"/>
  <c r="F231" i="5"/>
  <c r="G231" i="5"/>
  <c r="H231" i="5"/>
  <c r="I231" i="5"/>
  <c r="J231" i="5"/>
  <c r="K231" i="5"/>
  <c r="L231" i="5"/>
  <c r="M231" i="5"/>
  <c r="N231" i="5"/>
  <c r="O231" i="5"/>
  <c r="P231" i="5"/>
  <c r="Q231" i="5"/>
  <c r="R231" i="5"/>
  <c r="S231" i="5"/>
  <c r="T231" i="5"/>
  <c r="U231" i="5"/>
  <c r="A232" i="5"/>
  <c r="B232" i="5"/>
  <c r="C232" i="5"/>
  <c r="D232" i="5"/>
  <c r="E232" i="5"/>
  <c r="F232" i="5"/>
  <c r="G232" i="5"/>
  <c r="H232" i="5"/>
  <c r="I232" i="5"/>
  <c r="J232" i="5"/>
  <c r="K232" i="5"/>
  <c r="L232" i="5"/>
  <c r="M232" i="5"/>
  <c r="N232" i="5"/>
  <c r="O232" i="5"/>
  <c r="P232" i="5"/>
  <c r="Q232" i="5"/>
  <c r="R232" i="5"/>
  <c r="S232" i="5"/>
  <c r="T232" i="5"/>
  <c r="U232" i="5"/>
  <c r="A233" i="5"/>
  <c r="B233" i="5"/>
  <c r="C233" i="5"/>
  <c r="D233" i="5"/>
  <c r="E233" i="5"/>
  <c r="F233" i="5"/>
  <c r="G233" i="5"/>
  <c r="I233" i="5"/>
  <c r="J233" i="5"/>
  <c r="K233" i="5"/>
  <c r="L233" i="5"/>
  <c r="N233" i="5"/>
  <c r="O233" i="5"/>
  <c r="P233" i="5"/>
  <c r="Q233" i="5"/>
  <c r="R233" i="5"/>
  <c r="S233" i="5"/>
  <c r="T233" i="5"/>
  <c r="U233" i="5"/>
  <c r="A234" i="5"/>
  <c r="B234" i="5"/>
  <c r="C234" i="5"/>
  <c r="D234" i="5"/>
  <c r="E234" i="5"/>
  <c r="F234" i="5"/>
  <c r="G234" i="5"/>
  <c r="H234" i="5"/>
  <c r="I234" i="5"/>
  <c r="J234" i="5"/>
  <c r="K234" i="5"/>
  <c r="L234" i="5"/>
  <c r="M234" i="5"/>
  <c r="N234" i="5"/>
  <c r="O234" i="5"/>
  <c r="P234" i="5"/>
  <c r="Q234" i="5"/>
  <c r="R234" i="5"/>
  <c r="S234" i="5"/>
  <c r="T234" i="5"/>
  <c r="U234" i="5"/>
  <c r="A235" i="5"/>
  <c r="B235" i="5"/>
  <c r="C235" i="5"/>
  <c r="D235" i="5"/>
  <c r="E235" i="5"/>
  <c r="F235" i="5"/>
  <c r="G235" i="5"/>
  <c r="H235" i="5"/>
  <c r="I235" i="5"/>
  <c r="J235" i="5"/>
  <c r="K235" i="5"/>
  <c r="L235" i="5"/>
  <c r="M235" i="5"/>
  <c r="N235" i="5"/>
  <c r="O235" i="5"/>
  <c r="P235" i="5"/>
  <c r="Q235" i="5"/>
  <c r="R235" i="5"/>
  <c r="S235" i="5"/>
  <c r="T235" i="5"/>
  <c r="U235" i="5"/>
  <c r="A236" i="5"/>
  <c r="B236" i="5"/>
  <c r="C236" i="5"/>
  <c r="D236" i="5"/>
  <c r="E236" i="5"/>
  <c r="F236" i="5"/>
  <c r="G236" i="5"/>
  <c r="H236" i="5"/>
  <c r="I236" i="5"/>
  <c r="J236" i="5"/>
  <c r="K236" i="5"/>
  <c r="L236" i="5"/>
  <c r="M236" i="5"/>
  <c r="N236" i="5"/>
  <c r="O236" i="5"/>
  <c r="P236" i="5"/>
  <c r="Q236" i="5"/>
  <c r="R236" i="5"/>
  <c r="S236" i="5"/>
  <c r="T236" i="5"/>
  <c r="U236" i="5"/>
  <c r="A237" i="5"/>
  <c r="B237" i="5"/>
  <c r="C237" i="5"/>
  <c r="D237" i="5"/>
  <c r="E237" i="5"/>
  <c r="F237" i="5"/>
  <c r="G237" i="5"/>
  <c r="H237" i="5"/>
  <c r="I237" i="5"/>
  <c r="J237" i="5"/>
  <c r="K237" i="5"/>
  <c r="L237" i="5"/>
  <c r="M237" i="5"/>
  <c r="N237" i="5"/>
  <c r="O237" i="5"/>
  <c r="P237" i="5"/>
  <c r="Q237" i="5"/>
  <c r="R237" i="5"/>
  <c r="S237" i="5"/>
  <c r="T237" i="5"/>
  <c r="U237" i="5"/>
  <c r="A238" i="5"/>
  <c r="B238" i="5"/>
  <c r="C238" i="5"/>
  <c r="D238" i="5"/>
  <c r="E238" i="5"/>
  <c r="F238" i="5"/>
  <c r="G238" i="5"/>
  <c r="I238" i="5"/>
  <c r="J238" i="5"/>
  <c r="K238" i="5"/>
  <c r="L238" i="5"/>
  <c r="M238" i="5"/>
  <c r="N238" i="5"/>
  <c r="O238" i="5"/>
  <c r="P238" i="5"/>
  <c r="Q238" i="5"/>
  <c r="R238" i="5"/>
  <c r="S238" i="5"/>
  <c r="T238" i="5"/>
  <c r="U238" i="5"/>
  <c r="A239" i="5"/>
  <c r="B239" i="5"/>
  <c r="C239" i="5"/>
  <c r="D239" i="5"/>
  <c r="E239" i="5"/>
  <c r="F239" i="5"/>
  <c r="G239" i="5"/>
  <c r="H239" i="5"/>
  <c r="I239" i="5"/>
  <c r="J239" i="5"/>
  <c r="K239" i="5"/>
  <c r="L239" i="5"/>
  <c r="M239" i="5"/>
  <c r="N239" i="5"/>
  <c r="O239" i="5"/>
  <c r="P239" i="5"/>
  <c r="Q239" i="5"/>
  <c r="R239" i="5"/>
  <c r="S239" i="5"/>
  <c r="T239" i="5"/>
  <c r="U239" i="5"/>
  <c r="A240" i="5"/>
  <c r="B240" i="5"/>
  <c r="C240" i="5"/>
  <c r="D240" i="5"/>
  <c r="E240" i="5"/>
  <c r="F240" i="5"/>
  <c r="G240" i="5"/>
  <c r="H240" i="5"/>
  <c r="I240" i="5"/>
  <c r="J240" i="5"/>
  <c r="K240" i="5"/>
  <c r="L240" i="5"/>
  <c r="M240" i="5"/>
  <c r="N240" i="5"/>
  <c r="O240" i="5"/>
  <c r="P240" i="5"/>
  <c r="Q240" i="5"/>
  <c r="R240" i="5"/>
  <c r="S240" i="5"/>
  <c r="T240" i="5"/>
  <c r="U240" i="5"/>
  <c r="A241" i="5"/>
  <c r="B241" i="5"/>
  <c r="C241" i="5"/>
  <c r="D241" i="5"/>
  <c r="E241" i="5"/>
  <c r="F241" i="5"/>
  <c r="G241" i="5"/>
  <c r="H241" i="5"/>
  <c r="I241" i="5"/>
  <c r="J241" i="5"/>
  <c r="K241" i="5"/>
  <c r="L241" i="5"/>
  <c r="M241" i="5"/>
  <c r="N241" i="5"/>
  <c r="O241" i="5"/>
  <c r="P241" i="5"/>
  <c r="Q241" i="5"/>
  <c r="R241" i="5"/>
  <c r="S241" i="5"/>
  <c r="T241" i="5"/>
  <c r="U241" i="5"/>
  <c r="A242" i="5"/>
  <c r="B242" i="5"/>
  <c r="C242" i="5"/>
  <c r="D242" i="5"/>
  <c r="E242" i="5"/>
  <c r="F242" i="5"/>
  <c r="G242" i="5"/>
  <c r="H242" i="5"/>
  <c r="I242" i="5"/>
  <c r="J242" i="5"/>
  <c r="K242" i="5"/>
  <c r="L242" i="5"/>
  <c r="M242" i="5"/>
  <c r="N242" i="5"/>
  <c r="O242" i="5"/>
  <c r="P242" i="5"/>
  <c r="Q242" i="5"/>
  <c r="R242" i="5"/>
  <c r="S242" i="5"/>
  <c r="T242" i="5"/>
  <c r="U242" i="5"/>
  <c r="A243" i="5"/>
  <c r="B243" i="5"/>
  <c r="C243" i="5"/>
  <c r="D243" i="5"/>
  <c r="E243" i="5"/>
  <c r="F243" i="5"/>
  <c r="G243" i="5"/>
  <c r="I243" i="5"/>
  <c r="J243" i="5"/>
  <c r="K243" i="5"/>
  <c r="L243" i="5"/>
  <c r="N243" i="5"/>
  <c r="O243" i="5"/>
  <c r="P243" i="5"/>
  <c r="Q243" i="5"/>
  <c r="R243" i="5"/>
  <c r="S243" i="5"/>
  <c r="T243" i="5"/>
  <c r="U243" i="5"/>
  <c r="A244" i="5"/>
  <c r="B244" i="5"/>
  <c r="C244" i="5"/>
  <c r="D244" i="5"/>
  <c r="E244" i="5"/>
  <c r="F244" i="5"/>
  <c r="G244" i="5"/>
  <c r="H244" i="5"/>
  <c r="I244" i="5"/>
  <c r="J244" i="5"/>
  <c r="K244" i="5"/>
  <c r="L244" i="5"/>
  <c r="M244" i="5"/>
  <c r="N244" i="5"/>
  <c r="O244" i="5"/>
  <c r="P244" i="5"/>
  <c r="Q244" i="5"/>
  <c r="R244" i="5"/>
  <c r="S244" i="5"/>
  <c r="T244" i="5"/>
  <c r="U244" i="5"/>
  <c r="A245" i="5"/>
  <c r="B245" i="5"/>
  <c r="C245" i="5"/>
  <c r="D245" i="5"/>
  <c r="E245" i="5"/>
  <c r="F245" i="5"/>
  <c r="G245" i="5"/>
  <c r="H245" i="5"/>
  <c r="I245" i="5"/>
  <c r="J245" i="5"/>
  <c r="K245" i="5"/>
  <c r="L245" i="5"/>
  <c r="M245" i="5"/>
  <c r="N245" i="5"/>
  <c r="O245" i="5"/>
  <c r="P245" i="5"/>
  <c r="Q245" i="5"/>
  <c r="R245" i="5"/>
  <c r="S245" i="5"/>
  <c r="T245" i="5"/>
  <c r="U245" i="5"/>
  <c r="A246" i="5"/>
  <c r="B246" i="5"/>
  <c r="C246" i="5"/>
  <c r="D246" i="5"/>
  <c r="E246" i="5"/>
  <c r="F246" i="5"/>
  <c r="G246" i="5"/>
  <c r="I246" i="5"/>
  <c r="J246" i="5"/>
  <c r="K246" i="5"/>
  <c r="M246" i="5"/>
  <c r="N246" i="5"/>
  <c r="O246" i="5"/>
  <c r="P246" i="5"/>
  <c r="Q246" i="5"/>
  <c r="R246" i="5"/>
  <c r="S246" i="5"/>
  <c r="T246" i="5"/>
  <c r="U246" i="5"/>
  <c r="A247" i="5"/>
  <c r="B247" i="5"/>
  <c r="C247" i="5"/>
  <c r="D247" i="5"/>
  <c r="E247" i="5"/>
  <c r="F247" i="5"/>
  <c r="G247" i="5"/>
  <c r="H247" i="5"/>
  <c r="I247" i="5"/>
  <c r="J247" i="5"/>
  <c r="K247" i="5"/>
  <c r="L247" i="5"/>
  <c r="M247" i="5"/>
  <c r="N247" i="5"/>
  <c r="O247" i="5"/>
  <c r="P247" i="5"/>
  <c r="Q247" i="5"/>
  <c r="R247" i="5"/>
  <c r="S247" i="5"/>
  <c r="T247" i="5"/>
  <c r="U247" i="5"/>
  <c r="A248" i="5"/>
  <c r="B248" i="5"/>
  <c r="C248" i="5"/>
  <c r="D248" i="5"/>
  <c r="E248" i="5"/>
  <c r="F248" i="5"/>
  <c r="G248" i="5"/>
  <c r="I248" i="5"/>
  <c r="J248" i="5"/>
  <c r="K248" i="5"/>
  <c r="L248" i="5"/>
  <c r="N248" i="5"/>
  <c r="O248" i="5"/>
  <c r="P248" i="5"/>
  <c r="Q248" i="5"/>
  <c r="R248" i="5"/>
  <c r="S248" i="5"/>
  <c r="T248" i="5"/>
  <c r="U248" i="5"/>
  <c r="A249" i="5"/>
  <c r="B249" i="5"/>
  <c r="C249" i="5"/>
  <c r="D249" i="5"/>
  <c r="E249" i="5"/>
  <c r="F249" i="5"/>
  <c r="G249" i="5"/>
  <c r="H249" i="5"/>
  <c r="I249" i="5"/>
  <c r="J249" i="5"/>
  <c r="K249" i="5"/>
  <c r="L249" i="5"/>
  <c r="M249" i="5"/>
  <c r="N249" i="5"/>
  <c r="O249" i="5"/>
  <c r="P249" i="5"/>
  <c r="Q249" i="5"/>
  <c r="R249" i="5"/>
  <c r="S249" i="5"/>
  <c r="T249" i="5"/>
  <c r="U249" i="5"/>
  <c r="A250" i="5"/>
  <c r="B250" i="5"/>
  <c r="C250" i="5"/>
  <c r="D250" i="5"/>
  <c r="E250" i="5"/>
  <c r="F250" i="5"/>
  <c r="G250" i="5"/>
  <c r="H250" i="5"/>
  <c r="I250" i="5"/>
  <c r="J250" i="5"/>
  <c r="K250" i="5"/>
  <c r="L250" i="5"/>
  <c r="M250" i="5"/>
  <c r="N250" i="5"/>
  <c r="O250" i="5"/>
  <c r="P250" i="5"/>
  <c r="Q250" i="5"/>
  <c r="R250" i="5"/>
  <c r="S250" i="5"/>
  <c r="T250" i="5"/>
  <c r="U250" i="5"/>
  <c r="A251" i="5"/>
  <c r="B251" i="5"/>
  <c r="C251" i="5"/>
  <c r="D251" i="5"/>
  <c r="E251" i="5"/>
  <c r="F251" i="5"/>
  <c r="G251" i="5"/>
  <c r="H251" i="5"/>
  <c r="I251" i="5"/>
  <c r="J251" i="5"/>
  <c r="K251" i="5"/>
  <c r="L251" i="5"/>
  <c r="M251" i="5"/>
  <c r="N251" i="5"/>
  <c r="O251" i="5"/>
  <c r="P251" i="5"/>
  <c r="Q251" i="5"/>
  <c r="R251" i="5"/>
  <c r="S251" i="5"/>
  <c r="T251" i="5"/>
  <c r="U251" i="5"/>
  <c r="A252" i="5"/>
  <c r="B252" i="5"/>
  <c r="C252" i="5"/>
  <c r="D252" i="5"/>
  <c r="E252" i="5"/>
  <c r="F252" i="5"/>
  <c r="G252" i="5"/>
  <c r="I252" i="5"/>
  <c r="J252" i="5"/>
  <c r="K252" i="5"/>
  <c r="M252" i="5"/>
  <c r="N252" i="5"/>
  <c r="O252" i="5"/>
  <c r="P252" i="5"/>
  <c r="Q252" i="5"/>
  <c r="R252" i="5"/>
  <c r="S252" i="5"/>
  <c r="T252" i="5"/>
  <c r="U252" i="5"/>
  <c r="A253" i="5"/>
  <c r="B253" i="5"/>
  <c r="C253" i="5"/>
  <c r="D253" i="5"/>
  <c r="E253" i="5"/>
  <c r="F253" i="5"/>
  <c r="G253" i="5"/>
  <c r="H253" i="5"/>
  <c r="I253" i="5"/>
  <c r="J253" i="5"/>
  <c r="K253" i="5"/>
  <c r="L253" i="5"/>
  <c r="M253" i="5"/>
  <c r="N253" i="5"/>
  <c r="O253" i="5"/>
  <c r="P253" i="5"/>
  <c r="Q253" i="5"/>
  <c r="R253" i="5"/>
  <c r="S253" i="5"/>
  <c r="T253" i="5"/>
  <c r="U253" i="5"/>
  <c r="A254" i="5"/>
  <c r="B254" i="5"/>
  <c r="C254" i="5"/>
  <c r="D254" i="5"/>
  <c r="E254" i="5"/>
  <c r="F254" i="5"/>
  <c r="G254" i="5"/>
  <c r="H254" i="5"/>
  <c r="I254" i="5"/>
  <c r="J254" i="5"/>
  <c r="K254" i="5"/>
  <c r="L254" i="5"/>
  <c r="M254" i="5"/>
  <c r="N254" i="5"/>
  <c r="O254" i="5"/>
  <c r="P254" i="5"/>
  <c r="Q254" i="5"/>
  <c r="R254" i="5"/>
  <c r="S254" i="5"/>
  <c r="T254" i="5"/>
  <c r="U254" i="5"/>
  <c r="A255" i="5"/>
  <c r="B255" i="5"/>
  <c r="C255" i="5"/>
  <c r="D255" i="5"/>
  <c r="E255" i="5"/>
  <c r="F255" i="5"/>
  <c r="G255" i="5"/>
  <c r="H255" i="5"/>
  <c r="I255" i="5"/>
  <c r="J255" i="5"/>
  <c r="K255" i="5"/>
  <c r="L255" i="5"/>
  <c r="M255" i="5"/>
  <c r="N255" i="5"/>
  <c r="O255" i="5"/>
  <c r="P255" i="5"/>
  <c r="Q255" i="5"/>
  <c r="R255" i="5"/>
  <c r="S255" i="5"/>
  <c r="T255" i="5"/>
  <c r="U255" i="5"/>
  <c r="A256" i="5"/>
  <c r="B256" i="5"/>
  <c r="C256" i="5"/>
  <c r="D256" i="5"/>
  <c r="E256" i="5"/>
  <c r="F256" i="5"/>
  <c r="G256" i="5"/>
  <c r="H256" i="5"/>
  <c r="I256" i="5"/>
  <c r="J256" i="5"/>
  <c r="K256" i="5"/>
  <c r="L256" i="5"/>
  <c r="M256" i="5"/>
  <c r="N256" i="5"/>
  <c r="O256" i="5"/>
  <c r="P256" i="5"/>
  <c r="Q256" i="5"/>
  <c r="R256" i="5"/>
  <c r="S256" i="5"/>
  <c r="T256" i="5"/>
  <c r="U256" i="5"/>
  <c r="A257" i="5"/>
  <c r="B257" i="5"/>
  <c r="C257" i="5"/>
  <c r="D257" i="5"/>
  <c r="E257" i="5"/>
  <c r="F257" i="5"/>
  <c r="G257" i="5"/>
  <c r="H257" i="5"/>
  <c r="I257" i="5"/>
  <c r="J257" i="5"/>
  <c r="K257" i="5"/>
  <c r="L257" i="5"/>
  <c r="M257" i="5"/>
  <c r="N257" i="5"/>
  <c r="O257" i="5"/>
  <c r="P257" i="5"/>
  <c r="Q257" i="5"/>
  <c r="R257" i="5"/>
  <c r="S257" i="5"/>
  <c r="T257" i="5"/>
  <c r="U257" i="5"/>
  <c r="A258" i="5"/>
  <c r="B258" i="5"/>
  <c r="C258" i="5"/>
  <c r="D258" i="5"/>
  <c r="E258" i="5"/>
  <c r="F258" i="5"/>
  <c r="G258" i="5"/>
  <c r="I258" i="5"/>
  <c r="J258" i="5"/>
  <c r="K258" i="5"/>
  <c r="L258" i="5"/>
  <c r="M258" i="5"/>
  <c r="N258" i="5"/>
  <c r="O258" i="5"/>
  <c r="P258" i="5"/>
  <c r="Q258" i="5"/>
  <c r="R258" i="5"/>
  <c r="S258" i="5"/>
  <c r="T258" i="5"/>
  <c r="U258" i="5"/>
  <c r="A259" i="5"/>
  <c r="B259" i="5"/>
  <c r="C259" i="5"/>
  <c r="D259" i="5"/>
  <c r="E259" i="5"/>
  <c r="F259" i="5"/>
  <c r="G259" i="5"/>
  <c r="I259" i="5"/>
  <c r="J259" i="5"/>
  <c r="K259" i="5"/>
  <c r="L259" i="5"/>
  <c r="M259" i="5"/>
  <c r="N259" i="5"/>
  <c r="O259" i="5"/>
  <c r="P259" i="5"/>
  <c r="Q259" i="5"/>
  <c r="R259" i="5"/>
  <c r="S259" i="5"/>
  <c r="T259" i="5"/>
  <c r="U259" i="5"/>
  <c r="A260" i="5"/>
  <c r="B260" i="5"/>
  <c r="C260" i="5"/>
  <c r="D260" i="5"/>
  <c r="E260" i="5"/>
  <c r="F260" i="5"/>
  <c r="G260" i="5"/>
  <c r="H260" i="5"/>
  <c r="I260" i="5"/>
  <c r="J260" i="5"/>
  <c r="K260" i="5"/>
  <c r="L260" i="5"/>
  <c r="M260" i="5"/>
  <c r="N260" i="5"/>
  <c r="O260" i="5"/>
  <c r="P260" i="5"/>
  <c r="Q260" i="5"/>
  <c r="R260" i="5"/>
  <c r="S260" i="5"/>
  <c r="T260" i="5"/>
  <c r="U260" i="5"/>
  <c r="A261" i="5"/>
  <c r="B261" i="5"/>
  <c r="C261" i="5"/>
  <c r="D261" i="5"/>
  <c r="E261" i="5"/>
  <c r="F261" i="5"/>
  <c r="G261" i="5"/>
  <c r="N261" i="5"/>
  <c r="O261" i="5"/>
  <c r="P261" i="5"/>
  <c r="Q261" i="5"/>
  <c r="R261" i="5"/>
  <c r="S261" i="5"/>
  <c r="T261" i="5"/>
  <c r="U261" i="5"/>
  <c r="B2" i="5"/>
  <c r="C2" i="5"/>
  <c r="D2" i="5"/>
  <c r="E2" i="5"/>
  <c r="F2" i="5"/>
  <c r="G2" i="5"/>
  <c r="H2" i="5"/>
  <c r="I2" i="5"/>
  <c r="J2" i="5"/>
  <c r="K2" i="5"/>
  <c r="L2" i="5"/>
  <c r="M2" i="5"/>
  <c r="N2" i="5"/>
  <c r="O2" i="5"/>
  <c r="P2" i="5"/>
  <c r="Q2" i="5"/>
  <c r="R2" i="5"/>
  <c r="S2" i="5"/>
  <c r="T2" i="5"/>
  <c r="U2" i="5"/>
  <c r="A2" i="5"/>
  <c r="I185" i="9" l="1"/>
  <c r="I185" i="14"/>
  <c r="I185" i="12"/>
  <c r="I185" i="10"/>
  <c r="I185" i="11"/>
  <c r="I185" i="15"/>
  <c r="I185" i="13"/>
  <c r="I185" i="5"/>
  <c r="M177" i="3"/>
  <c r="H161" i="3"/>
  <c r="I118" i="3"/>
  <c r="I116" i="3"/>
  <c r="M111" i="3"/>
  <c r="I109" i="3"/>
  <c r="M107" i="3"/>
  <c r="I101" i="3"/>
  <c r="I100" i="3"/>
  <c r="I95" i="3"/>
  <c r="H94" i="3"/>
  <c r="I94" i="3" s="1"/>
  <c r="M92" i="3"/>
  <c r="M91" i="3"/>
  <c r="L90" i="3"/>
  <c r="L89" i="3"/>
  <c r="M85" i="3"/>
  <c r="M83" i="3"/>
  <c r="I79" i="3"/>
  <c r="H78" i="3"/>
  <c r="I78" i="3" s="1"/>
  <c r="I74" i="3"/>
  <c r="I71" i="3"/>
  <c r="I68" i="3"/>
  <c r="H57" i="3"/>
  <c r="I57" i="3" s="1"/>
  <c r="I55" i="3"/>
  <c r="I46" i="3"/>
  <c r="I45" i="3"/>
  <c r="I42" i="3"/>
  <c r="M21" i="3"/>
  <c r="L18" i="3"/>
  <c r="M13" i="3"/>
  <c r="L13" i="3"/>
  <c r="L8" i="3"/>
  <c r="I166" i="14" l="1"/>
  <c r="I166" i="12"/>
  <c r="I166" i="10"/>
  <c r="I166" i="15"/>
  <c r="I166" i="13"/>
  <c r="I166" i="11"/>
  <c r="I166" i="9"/>
  <c r="I166" i="5"/>
  <c r="I65" i="5" l="1"/>
  <c r="I65" i="15"/>
  <c r="I65" i="11"/>
  <c r="I65" i="14"/>
  <c r="I65" i="9"/>
  <c r="I65" i="10"/>
  <c r="I65" i="12"/>
  <c r="I65" i="13"/>
  <c r="K65" i="15"/>
  <c r="K65" i="5"/>
  <c r="K65" i="14" l="1"/>
  <c r="K65" i="10"/>
  <c r="K65" i="11"/>
  <c r="K65" i="12"/>
  <c r="K65" i="13"/>
  <c r="K65" i="9"/>
  <c r="H278" i="5" l="1"/>
  <c r="L29" i="9"/>
  <c r="L29" i="5"/>
  <c r="L29" i="11"/>
  <c r="L29" i="12"/>
  <c r="L29" i="15"/>
  <c r="L29" i="13"/>
  <c r="L29" i="14"/>
  <c r="L29" i="10"/>
  <c r="M52" i="5" l="1"/>
  <c r="M52" i="11"/>
  <c r="M52" i="14"/>
  <c r="M52" i="15"/>
  <c r="M52" i="9"/>
  <c r="M52" i="10"/>
  <c r="M52" i="12"/>
  <c r="M52" i="13"/>
  <c r="H52" i="5" l="1"/>
  <c r="H52" i="12"/>
  <c r="H52" i="14"/>
  <c r="H52" i="11"/>
  <c r="H52" i="9"/>
  <c r="H52" i="13"/>
  <c r="H52" i="15"/>
  <c r="H52" i="10"/>
  <c r="M55" i="5"/>
  <c r="M55" i="11"/>
  <c r="M55" i="10"/>
  <c r="M55" i="12"/>
  <c r="M55" i="14"/>
  <c r="M55" i="15"/>
  <c r="M55" i="9"/>
  <c r="M55" i="13"/>
  <c r="H55" i="12" l="1"/>
  <c r="H55" i="5"/>
  <c r="H55" i="10"/>
  <c r="H55" i="11"/>
  <c r="H55" i="9"/>
  <c r="H55" i="13"/>
  <c r="H55" i="14"/>
  <c r="H55" i="15"/>
  <c r="K245" i="4" l="1"/>
  <c r="K261" i="13" s="1"/>
  <c r="K261" i="15" l="1"/>
  <c r="K261" i="11"/>
  <c r="K261" i="14"/>
  <c r="K261" i="12"/>
  <c r="K261" i="5"/>
  <c r="M91" i="9"/>
  <c r="M91" i="5"/>
  <c r="M91" i="13"/>
  <c r="M91" i="11"/>
  <c r="M91" i="15"/>
  <c r="M91" i="10"/>
  <c r="M91" i="12"/>
  <c r="M91" i="14"/>
  <c r="H91" i="12" l="1"/>
  <c r="H91" i="14"/>
  <c r="H91" i="10"/>
  <c r="H91" i="9"/>
  <c r="H91" i="5"/>
  <c r="H91" i="15"/>
  <c r="H91" i="13"/>
  <c r="H91" i="11"/>
  <c r="H107" i="14"/>
  <c r="H107" i="12"/>
  <c r="H107" i="11"/>
  <c r="H107" i="10"/>
  <c r="H107" i="5"/>
  <c r="H107" i="9"/>
  <c r="H107" i="13"/>
  <c r="H107" i="15"/>
  <c r="M107" i="13"/>
  <c r="M107" i="9"/>
  <c r="M107" i="11"/>
  <c r="M107" i="10"/>
  <c r="M107" i="14"/>
  <c r="M107" i="12"/>
  <c r="M107" i="15"/>
  <c r="M107" i="5"/>
  <c r="M100" i="13"/>
  <c r="M100" i="11"/>
  <c r="M100" i="12"/>
  <c r="M100" i="14"/>
  <c r="M100" i="5"/>
  <c r="M100" i="9"/>
  <c r="M100" i="15"/>
  <c r="H100" i="10"/>
  <c r="M100" i="10"/>
  <c r="H100" i="15" l="1"/>
  <c r="H100" i="14"/>
  <c r="H100" i="5"/>
  <c r="H100" i="11"/>
  <c r="H100" i="12"/>
  <c r="H100" i="13"/>
  <c r="H100" i="9"/>
  <c r="M108" i="11"/>
  <c r="M108" i="14"/>
  <c r="M108" i="12"/>
  <c r="M108" i="9"/>
  <c r="M108" i="15"/>
  <c r="M108" i="13"/>
  <c r="M108" i="10"/>
  <c r="M108" i="5"/>
  <c r="H108" i="15"/>
  <c r="H108" i="12" l="1"/>
  <c r="H108" i="14"/>
  <c r="H108" i="11"/>
  <c r="H108" i="5"/>
  <c r="H108" i="13"/>
  <c r="H108" i="10"/>
  <c r="H108" i="9"/>
  <c r="M143" i="11"/>
  <c r="M143" i="5"/>
  <c r="M143" i="14"/>
  <c r="M143" i="12"/>
  <c r="M143" i="15"/>
  <c r="M143" i="10"/>
  <c r="M143" i="13"/>
  <c r="H143" i="15"/>
  <c r="M143" i="9"/>
  <c r="H143" i="12" l="1"/>
  <c r="H143" i="14"/>
  <c r="H143" i="5"/>
  <c r="H143" i="13"/>
  <c r="H143" i="11"/>
  <c r="H143" i="9"/>
  <c r="H143" i="10"/>
  <c r="M34" i="5" l="1"/>
  <c r="M34" i="13"/>
  <c r="M34" i="9"/>
  <c r="M34" i="11"/>
  <c r="M34" i="10"/>
  <c r="M34" i="12"/>
  <c r="M34" i="14"/>
  <c r="H34" i="5"/>
  <c r="M34" i="15"/>
  <c r="H34" i="10" l="1"/>
  <c r="H34" i="13"/>
  <c r="H34" i="15"/>
  <c r="H34" i="9"/>
  <c r="H34" i="14"/>
  <c r="H34" i="11"/>
  <c r="H34" i="12"/>
  <c r="M67" i="5"/>
  <c r="M67" i="10"/>
  <c r="M67" i="11"/>
  <c r="M67" i="13"/>
  <c r="M67" i="14"/>
  <c r="M67" i="12"/>
  <c r="M67" i="9"/>
  <c r="M67" i="15"/>
  <c r="H67" i="13" l="1"/>
  <c r="H67" i="9"/>
  <c r="H67" i="12"/>
  <c r="H67" i="15"/>
  <c r="H67" i="14"/>
  <c r="H67" i="11"/>
  <c r="H67" i="10"/>
  <c r="H67" i="5"/>
  <c r="M139" i="5"/>
  <c r="M139" i="11"/>
  <c r="M139" i="12"/>
  <c r="M139" i="13"/>
  <c r="M139" i="14"/>
  <c r="M139" i="9"/>
  <c r="M139" i="10"/>
  <c r="M139" i="15"/>
  <c r="H139" i="5" l="1"/>
  <c r="H139" i="10"/>
  <c r="H139" i="12"/>
  <c r="H139" i="11"/>
  <c r="H139" i="14"/>
  <c r="H139" i="9"/>
  <c r="H139" i="13"/>
  <c r="H139" i="15"/>
  <c r="M268" i="11" l="1"/>
  <c r="M268" i="12"/>
  <c r="M268" i="15"/>
  <c r="M268" i="13"/>
  <c r="M268" i="14"/>
  <c r="J12" i="18"/>
  <c r="L190" i="5" l="1"/>
  <c r="L190" i="11"/>
  <c r="L190" i="15"/>
  <c r="L190" i="13"/>
  <c r="L190" i="14"/>
  <c r="L190" i="12"/>
  <c r="L190" i="9"/>
  <c r="H190" i="5"/>
  <c r="L190" i="10"/>
  <c r="H190" i="10" l="1"/>
  <c r="H190" i="14"/>
  <c r="H190" i="12"/>
  <c r="H190" i="13"/>
  <c r="H190" i="15"/>
  <c r="H190" i="9"/>
  <c r="H190" i="11"/>
  <c r="M61" i="5" l="1"/>
  <c r="M61" i="11"/>
  <c r="M61" i="12"/>
  <c r="M61" i="13"/>
  <c r="M61" i="10"/>
  <c r="M61" i="15"/>
  <c r="M61" i="9"/>
  <c r="H53" i="4"/>
  <c r="H61" i="5" s="1"/>
  <c r="M61" i="14"/>
  <c r="H61" i="9" l="1"/>
  <c r="H61" i="14"/>
  <c r="H61" i="12"/>
  <c r="H61" i="15"/>
  <c r="H61" i="11"/>
  <c r="H61" i="13"/>
  <c r="H61" i="10"/>
  <c r="M177" i="5" l="1"/>
  <c r="M177" i="9"/>
  <c r="M177" i="10"/>
  <c r="M177" i="11"/>
  <c r="M177" i="13"/>
  <c r="M177" i="14"/>
  <c r="M177" i="15"/>
  <c r="H177" i="5"/>
  <c r="M177" i="12"/>
  <c r="H177" i="9" l="1"/>
  <c r="H177" i="13"/>
  <c r="H177" i="12"/>
  <c r="H177" i="11"/>
  <c r="H177" i="10"/>
  <c r="H177" i="14"/>
  <c r="H177" i="15"/>
  <c r="M179" i="5"/>
  <c r="M179" i="10"/>
  <c r="M179" i="15"/>
  <c r="M179" i="14"/>
  <c r="M179" i="9"/>
  <c r="M179" i="11"/>
  <c r="M179" i="12"/>
  <c r="M179" i="13"/>
  <c r="H179" i="13" l="1"/>
  <c r="H179" i="14"/>
  <c r="H179" i="10"/>
  <c r="H179" i="9"/>
  <c r="H179" i="12"/>
  <c r="H179" i="5"/>
  <c r="H179" i="15"/>
  <c r="H179" i="11"/>
  <c r="L181" i="5"/>
  <c r="L181" i="11"/>
  <c r="L181" i="12"/>
  <c r="L181" i="13"/>
  <c r="L181" i="14"/>
  <c r="L181" i="15"/>
  <c r="L181" i="9"/>
  <c r="H181" i="13"/>
  <c r="L181" i="10"/>
  <c r="H181" i="9" l="1"/>
  <c r="H181" i="14"/>
  <c r="H181" i="12"/>
  <c r="H181" i="5"/>
  <c r="H181" i="10"/>
  <c r="H181" i="11"/>
  <c r="H181" i="15"/>
  <c r="H161" i="4"/>
  <c r="M211" i="5"/>
  <c r="M211" i="13"/>
  <c r="M211" i="10"/>
  <c r="M211" i="15"/>
  <c r="M211" i="14"/>
  <c r="M211" i="11"/>
  <c r="M211" i="12"/>
  <c r="H211" i="14"/>
  <c r="M211" i="9"/>
  <c r="H182" i="12" l="1"/>
  <c r="H182" i="11"/>
  <c r="H182" i="13"/>
  <c r="H182" i="14"/>
  <c r="H182" i="9"/>
  <c r="H182" i="15"/>
  <c r="H182" i="10"/>
  <c r="H182" i="5"/>
  <c r="H211" i="10"/>
  <c r="H211" i="11"/>
  <c r="H211" i="15"/>
  <c r="H211" i="5"/>
  <c r="H211" i="13"/>
  <c r="H211" i="9"/>
  <c r="H211" i="12"/>
  <c r="M248" i="5" l="1"/>
  <c r="M248" i="15"/>
  <c r="M248" i="9"/>
  <c r="M248" i="10"/>
  <c r="M248" i="11"/>
  <c r="M248" i="13"/>
  <c r="M248" i="14"/>
  <c r="H248" i="14"/>
  <c r="M248" i="12"/>
  <c r="H248" i="13" l="1"/>
  <c r="H248" i="5"/>
  <c r="H248" i="11"/>
  <c r="H248" i="9"/>
  <c r="H248" i="12"/>
  <c r="H248" i="10"/>
  <c r="H248" i="15"/>
  <c r="M189" i="5" l="1"/>
  <c r="M189" i="14"/>
  <c r="M189" i="11"/>
  <c r="M189" i="12"/>
  <c r="M189" i="13"/>
  <c r="M189" i="10"/>
  <c r="M189" i="15"/>
  <c r="H189" i="10"/>
  <c r="M189" i="9"/>
  <c r="H189" i="15" l="1"/>
  <c r="H189" i="9"/>
  <c r="H189" i="12"/>
  <c r="H189" i="14"/>
  <c r="H189" i="11"/>
  <c r="H189" i="5"/>
  <c r="H189" i="13"/>
  <c r="M30" i="5" l="1"/>
  <c r="M30" i="15"/>
  <c r="M30" i="12"/>
  <c r="M30" i="9"/>
  <c r="M30" i="10"/>
  <c r="M30" i="11"/>
  <c r="M30" i="13"/>
  <c r="H22" i="4"/>
  <c r="M30" i="14"/>
  <c r="H30" i="5" l="1"/>
  <c r="H29" i="11"/>
  <c r="H29" i="10"/>
  <c r="H29" i="5"/>
  <c r="H29" i="15"/>
  <c r="H29" i="9"/>
  <c r="H29" i="14"/>
  <c r="H29" i="12"/>
  <c r="H29" i="13"/>
  <c r="H30" i="14"/>
  <c r="H30" i="9"/>
  <c r="H30" i="15"/>
  <c r="H30" i="13"/>
  <c r="H30" i="12"/>
  <c r="H30" i="10"/>
  <c r="H30" i="11"/>
  <c r="J245" i="4" l="1"/>
  <c r="J261" i="5" s="1"/>
  <c r="J36" i="5"/>
  <c r="J36" i="11"/>
  <c r="J36" i="14"/>
  <c r="J36" i="10"/>
  <c r="J36" i="9"/>
  <c r="J36" i="12"/>
  <c r="J36" i="13"/>
  <c r="I21" i="4"/>
  <c r="J36" i="15"/>
  <c r="I28" i="13" l="1"/>
  <c r="I28" i="14"/>
  <c r="I28" i="9"/>
  <c r="I28" i="15"/>
  <c r="I28" i="11"/>
  <c r="I28" i="10"/>
  <c r="I28" i="12"/>
  <c r="I28" i="5"/>
  <c r="I36" i="11"/>
  <c r="H21" i="4"/>
  <c r="I36" i="13"/>
  <c r="I36" i="5"/>
  <c r="I245" i="4"/>
  <c r="J261" i="14"/>
  <c r="J261" i="11"/>
  <c r="I36" i="12"/>
  <c r="I36" i="10"/>
  <c r="J261" i="12"/>
  <c r="J261" i="13"/>
  <c r="I36" i="9"/>
  <c r="I36" i="14"/>
  <c r="I36" i="15"/>
  <c r="J261" i="15"/>
  <c r="H28" i="12" l="1"/>
  <c r="H28" i="15"/>
  <c r="H28" i="10"/>
  <c r="H28" i="13"/>
  <c r="H28" i="14"/>
  <c r="H28" i="9"/>
  <c r="H28" i="11"/>
  <c r="H28" i="5"/>
  <c r="H36" i="12"/>
  <c r="H36" i="11"/>
  <c r="H36" i="9"/>
  <c r="H36" i="15"/>
  <c r="H36" i="13"/>
  <c r="H36" i="10"/>
  <c r="H36" i="14"/>
  <c r="H36" i="5"/>
  <c r="I261" i="13"/>
  <c r="I261" i="12"/>
  <c r="I261" i="15"/>
  <c r="I261" i="5"/>
  <c r="I261" i="14"/>
  <c r="I261" i="11"/>
  <c r="M11" i="5" l="1"/>
  <c r="M11" i="10"/>
  <c r="M11" i="11"/>
  <c r="M11" i="12"/>
  <c r="M11" i="13"/>
  <c r="M11" i="14"/>
  <c r="M11" i="9"/>
  <c r="H9" i="4"/>
  <c r="M11" i="15"/>
  <c r="H11" i="5" l="1"/>
  <c r="H13" i="13"/>
  <c r="H13" i="12"/>
  <c r="H13" i="14"/>
  <c r="H13" i="9"/>
  <c r="H13" i="15"/>
  <c r="H13" i="11"/>
  <c r="H13" i="10"/>
  <c r="H13" i="5"/>
  <c r="H11" i="10"/>
  <c r="H11" i="14"/>
  <c r="H11" i="11"/>
  <c r="H11" i="9"/>
  <c r="H11" i="15"/>
  <c r="H11" i="12"/>
  <c r="H11" i="13"/>
  <c r="H53" i="5" l="1"/>
  <c r="H53" i="9"/>
  <c r="H53" i="14"/>
  <c r="H53" i="10"/>
  <c r="H53" i="12"/>
  <c r="H53" i="15"/>
  <c r="H53" i="11"/>
  <c r="H53" i="13"/>
  <c r="L53" i="5"/>
  <c r="L53" i="11" l="1"/>
  <c r="L53" i="14"/>
  <c r="L53" i="10"/>
  <c r="M263" i="14"/>
  <c r="J7" i="18"/>
  <c r="M263" i="12"/>
  <c r="L53" i="15"/>
  <c r="L53" i="9"/>
  <c r="M263" i="13"/>
  <c r="L53" i="13"/>
  <c r="L53" i="12"/>
  <c r="M263" i="15"/>
  <c r="M263" i="11"/>
  <c r="L168" i="5" l="1"/>
  <c r="L168" i="10"/>
  <c r="L168" i="11"/>
  <c r="L168" i="12"/>
  <c r="L168" i="13"/>
  <c r="L168" i="9"/>
  <c r="L168" i="14"/>
  <c r="H177" i="4"/>
  <c r="H168" i="5" s="1"/>
  <c r="L168" i="15"/>
  <c r="H168" i="15" l="1"/>
  <c r="H168" i="12"/>
  <c r="H168" i="9"/>
  <c r="H168" i="11"/>
  <c r="H168" i="10"/>
  <c r="H168" i="14"/>
  <c r="H168" i="13"/>
  <c r="M175" i="5"/>
  <c r="M175" i="11"/>
  <c r="M175" i="13"/>
  <c r="M175" i="9"/>
  <c r="M175" i="14"/>
  <c r="M175" i="10"/>
  <c r="M175" i="12"/>
  <c r="H169" i="4"/>
  <c r="M175" i="15"/>
  <c r="H175" i="5" l="1"/>
  <c r="H194" i="13"/>
  <c r="H194" i="9"/>
  <c r="H194" i="12"/>
  <c r="H194" i="14"/>
  <c r="H194" i="15"/>
  <c r="H194" i="11"/>
  <c r="H194" i="10"/>
  <c r="H194" i="5"/>
  <c r="H175" i="9"/>
  <c r="H175" i="12"/>
  <c r="H175" i="13"/>
  <c r="H175" i="11"/>
  <c r="H175" i="15"/>
  <c r="H175" i="10"/>
  <c r="H175" i="14"/>
  <c r="M186" i="5" l="1"/>
  <c r="M186" i="14"/>
  <c r="M186" i="10"/>
  <c r="M186" i="11"/>
  <c r="M186" i="12"/>
  <c r="M186" i="9"/>
  <c r="M186" i="13"/>
  <c r="H165" i="4"/>
  <c r="H186" i="5" s="1"/>
  <c r="M186" i="15"/>
  <c r="H186" i="14" l="1"/>
  <c r="H186" i="15"/>
  <c r="H186" i="11"/>
  <c r="H186" i="9"/>
  <c r="H186" i="10"/>
  <c r="H186" i="12"/>
  <c r="H186" i="13"/>
  <c r="M200" i="5" l="1"/>
  <c r="M200" i="9"/>
  <c r="M200" i="10"/>
  <c r="M200" i="12"/>
  <c r="M200" i="15"/>
  <c r="M200" i="14"/>
  <c r="M200" i="11"/>
  <c r="H186" i="4"/>
  <c r="M200" i="13"/>
  <c r="H200" i="15" l="1"/>
  <c r="H214" i="13"/>
  <c r="H214" i="9"/>
  <c r="H214" i="12"/>
  <c r="H214" i="14"/>
  <c r="H214" i="15"/>
  <c r="H214" i="11"/>
  <c r="H214" i="10"/>
  <c r="H214" i="5"/>
  <c r="H200" i="11"/>
  <c r="H200" i="10"/>
  <c r="H200" i="12"/>
  <c r="H200" i="13"/>
  <c r="H200" i="5"/>
  <c r="H200" i="14"/>
  <c r="H200" i="9"/>
  <c r="M207" i="5"/>
  <c r="M207" i="15"/>
  <c r="M207" i="10"/>
  <c r="M207" i="11"/>
  <c r="M207" i="12"/>
  <c r="M207" i="13"/>
  <c r="M207" i="14"/>
  <c r="H195" i="4"/>
  <c r="M207" i="9"/>
  <c r="H207" i="12" l="1"/>
  <c r="H207" i="14"/>
  <c r="H207" i="15"/>
  <c r="H207" i="10"/>
  <c r="H207" i="13"/>
  <c r="H207" i="9"/>
  <c r="H207" i="11"/>
  <c r="H207" i="5"/>
  <c r="L208" i="5"/>
  <c r="L208" i="12"/>
  <c r="L208" i="11"/>
  <c r="L208" i="13"/>
  <c r="L208" i="10"/>
  <c r="L208" i="15"/>
  <c r="L208" i="9"/>
  <c r="H191" i="4"/>
  <c r="L208" i="14"/>
  <c r="H208" i="5" l="1"/>
  <c r="H220" i="15"/>
  <c r="H220" i="11"/>
  <c r="H220" i="10"/>
  <c r="H220" i="12"/>
  <c r="H220" i="13"/>
  <c r="H220" i="14"/>
  <c r="H220" i="9"/>
  <c r="H220" i="5"/>
  <c r="H208" i="12"/>
  <c r="H208" i="15"/>
  <c r="H208" i="14"/>
  <c r="H208" i="13"/>
  <c r="H208" i="9"/>
  <c r="H208" i="11"/>
  <c r="H208" i="10"/>
  <c r="H224" i="5"/>
  <c r="H224" i="10"/>
  <c r="H224" i="11"/>
  <c r="H224" i="13"/>
  <c r="H224" i="9"/>
  <c r="H224" i="15"/>
  <c r="L224" i="5"/>
  <c r="L224" i="10"/>
  <c r="L224" i="11"/>
  <c r="L224" i="12"/>
  <c r="L224" i="13"/>
  <c r="L224" i="9"/>
  <c r="L224" i="15"/>
  <c r="H224" i="12"/>
  <c r="L224" i="14"/>
  <c r="H224" i="14" l="1"/>
  <c r="M233" i="5"/>
  <c r="M233" i="10"/>
  <c r="M233" i="12"/>
  <c r="M233" i="15"/>
  <c r="M233" i="11"/>
  <c r="M233" i="13"/>
  <c r="M233" i="9"/>
  <c r="H212" i="4"/>
  <c r="M233" i="14"/>
  <c r="H238" i="13" l="1"/>
  <c r="H238" i="14"/>
  <c r="H238" i="9"/>
  <c r="H238" i="15"/>
  <c r="H238" i="11"/>
  <c r="H238" i="10"/>
  <c r="H238" i="12"/>
  <c r="H238" i="5"/>
  <c r="H233" i="10"/>
  <c r="H233" i="11"/>
  <c r="H233" i="15"/>
  <c r="H233" i="9"/>
  <c r="H233" i="12"/>
  <c r="H233" i="13"/>
  <c r="H233" i="14"/>
  <c r="H233" i="5"/>
  <c r="M267" i="12"/>
  <c r="M243" i="5"/>
  <c r="M243" i="10"/>
  <c r="M243" i="11"/>
  <c r="M243" i="12"/>
  <c r="M243" i="13"/>
  <c r="M243" i="9"/>
  <c r="M243" i="15"/>
  <c r="H229" i="4"/>
  <c r="M243" i="14"/>
  <c r="H243" i="9" l="1"/>
  <c r="H258" i="13"/>
  <c r="H258" i="9"/>
  <c r="H258" i="14"/>
  <c r="H258" i="15"/>
  <c r="H258" i="11"/>
  <c r="H258" i="10"/>
  <c r="H258" i="12"/>
  <c r="H258" i="5"/>
  <c r="H243" i="10"/>
  <c r="H243" i="14"/>
  <c r="H243" i="12"/>
  <c r="H243" i="15"/>
  <c r="H243" i="11"/>
  <c r="H243" i="5"/>
  <c r="M267" i="15"/>
  <c r="H243" i="13"/>
  <c r="M267" i="14"/>
  <c r="M267" i="13"/>
  <c r="J11" i="18"/>
  <c r="M267" i="11"/>
  <c r="L246" i="5"/>
  <c r="L246" i="10"/>
  <c r="L246" i="12"/>
  <c r="L246" i="15"/>
  <c r="L246" i="9"/>
  <c r="L246" i="14"/>
  <c r="L246" i="11"/>
  <c r="H230" i="4"/>
  <c r="L246" i="13"/>
  <c r="H259" i="14" l="1"/>
  <c r="H259" i="9"/>
  <c r="H259" i="10"/>
  <c r="H259" i="13"/>
  <c r="H259" i="15"/>
  <c r="H259" i="11"/>
  <c r="H259" i="12"/>
  <c r="H259" i="5"/>
  <c r="H246" i="12"/>
  <c r="H246" i="5"/>
  <c r="H246" i="13"/>
  <c r="H246" i="10"/>
  <c r="H246" i="11"/>
  <c r="H246" i="14"/>
  <c r="H246" i="15"/>
  <c r="H246" i="9"/>
  <c r="M264" i="13" l="1"/>
  <c r="J8" i="18"/>
  <c r="M264" i="14"/>
  <c r="M264" i="12"/>
  <c r="M264" i="11"/>
  <c r="M264" i="15"/>
  <c r="L245" i="4"/>
  <c r="L261" i="12" s="1"/>
  <c r="M262" i="12"/>
  <c r="L252" i="5"/>
  <c r="L252" i="15"/>
  <c r="L252" i="14"/>
  <c r="L252" i="9"/>
  <c r="L252" i="10"/>
  <c r="L252" i="11"/>
  <c r="L252" i="12"/>
  <c r="H239" i="4"/>
  <c r="L252" i="13"/>
  <c r="L261" i="14" l="1"/>
  <c r="M262" i="15"/>
  <c r="L261" i="11"/>
  <c r="L261" i="13"/>
  <c r="H252" i="14"/>
  <c r="M262" i="13"/>
  <c r="J6" i="18"/>
  <c r="M262" i="11"/>
  <c r="L261" i="15"/>
  <c r="H252" i="13"/>
  <c r="M262" i="14"/>
  <c r="H252" i="12"/>
  <c r="H252" i="15"/>
  <c r="H252" i="11"/>
  <c r="H252" i="9"/>
  <c r="H252" i="10"/>
  <c r="H252" i="5"/>
  <c r="L261" i="5"/>
  <c r="M85" i="5"/>
  <c r="M85" i="9"/>
  <c r="M85" i="14"/>
  <c r="M85" i="10"/>
  <c r="M85" i="12"/>
  <c r="M85" i="15"/>
  <c r="M85" i="11"/>
  <c r="H93" i="4"/>
  <c r="M85" i="13"/>
  <c r="H85" i="5" l="1"/>
  <c r="H106" i="15"/>
  <c r="H106" i="11"/>
  <c r="H106" i="10"/>
  <c r="H106" i="12"/>
  <c r="H106" i="13"/>
  <c r="H106" i="14"/>
  <c r="H106" i="9"/>
  <c r="H106" i="5"/>
  <c r="H85" i="13"/>
  <c r="H85" i="9"/>
  <c r="H85" i="11"/>
  <c r="H85" i="15"/>
  <c r="H85" i="10"/>
  <c r="H85" i="14"/>
  <c r="H85" i="12"/>
  <c r="M269" i="15" l="1"/>
  <c r="M269" i="12"/>
  <c r="M269" i="14"/>
  <c r="M269" i="13"/>
  <c r="J13" i="18"/>
  <c r="M269" i="11"/>
  <c r="M110" i="5"/>
  <c r="M110" i="10"/>
  <c r="M110" i="15"/>
  <c r="M110" i="9"/>
  <c r="M110" i="14"/>
  <c r="M110" i="13"/>
  <c r="M110" i="11"/>
  <c r="H83" i="4"/>
  <c r="M110" i="12"/>
  <c r="H110" i="5" l="1"/>
  <c r="H96" i="15"/>
  <c r="H96" i="11"/>
  <c r="H96" i="10"/>
  <c r="H96" i="9"/>
  <c r="H96" i="12"/>
  <c r="H96" i="14"/>
  <c r="H96" i="13"/>
  <c r="H96" i="5"/>
  <c r="H110" i="11"/>
  <c r="H110" i="13"/>
  <c r="H110" i="15"/>
  <c r="H110" i="10"/>
  <c r="H110" i="14"/>
  <c r="H110" i="12"/>
  <c r="H110" i="9"/>
  <c r="M266" i="11" l="1"/>
  <c r="M266" i="12"/>
  <c r="M266" i="14"/>
  <c r="M266" i="15"/>
  <c r="J10" i="18"/>
  <c r="M266" i="13"/>
  <c r="M245" i="4"/>
  <c r="M261" i="5" s="1"/>
  <c r="M144" i="5"/>
  <c r="M144" i="10"/>
  <c r="M144" i="14"/>
  <c r="M144" i="11"/>
  <c r="M144" i="15"/>
  <c r="M144" i="13"/>
  <c r="M144" i="9"/>
  <c r="H95" i="4"/>
  <c r="M144" i="12"/>
  <c r="H144" i="5" l="1"/>
  <c r="H109" i="14"/>
  <c r="H109" i="9"/>
  <c r="H109" i="15"/>
  <c r="H109" i="11"/>
  <c r="H109" i="10"/>
  <c r="H109" i="12"/>
  <c r="H109" i="13"/>
  <c r="H109" i="5"/>
  <c r="M261" i="11"/>
  <c r="M261" i="12"/>
  <c r="H144" i="9"/>
  <c r="H144" i="10"/>
  <c r="H144" i="15"/>
  <c r="M261" i="14"/>
  <c r="H144" i="14"/>
  <c r="H144" i="11"/>
  <c r="M261" i="15"/>
  <c r="M261" i="13"/>
  <c r="H245" i="4"/>
  <c r="H144" i="13"/>
  <c r="H144" i="12"/>
  <c r="M265" i="14" l="1"/>
  <c r="M265" i="11"/>
  <c r="J9" i="18"/>
  <c r="J14" i="18" s="1"/>
  <c r="M265" i="15"/>
  <c r="M265" i="13"/>
  <c r="M265" i="12"/>
  <c r="H261" i="15"/>
  <c r="H261" i="13"/>
  <c r="H261" i="5"/>
  <c r="H261" i="12"/>
  <c r="H261" i="11"/>
  <c r="H261" i="14"/>
  <c r="M270" i="13" l="1"/>
  <c r="M270" i="11"/>
  <c r="M270" i="15"/>
  <c r="M270" i="14"/>
  <c r="M270" i="12"/>
  <c r="N268" i="12" l="1"/>
  <c r="N268" i="15"/>
  <c r="N268" i="11"/>
  <c r="N268" i="14"/>
  <c r="N268" i="13"/>
  <c r="N269" i="13"/>
  <c r="N269" i="14"/>
  <c r="N269" i="15"/>
  <c r="N269" i="12"/>
  <c r="N269" i="11"/>
  <c r="N262" i="15"/>
  <c r="N262" i="11"/>
  <c r="N262" i="14"/>
  <c r="N262" i="12"/>
  <c r="N262" i="13"/>
  <c r="N263" i="11"/>
  <c r="N263" i="14"/>
  <c r="N263" i="15"/>
  <c r="N263" i="13"/>
  <c r="N263" i="12"/>
  <c r="N264" i="13"/>
  <c r="N264" i="11"/>
  <c r="N264" i="12"/>
  <c r="N264" i="15"/>
  <c r="N264" i="14"/>
  <c r="N265" i="14"/>
  <c r="N265" i="15"/>
  <c r="N265" i="13"/>
  <c r="N265" i="12"/>
  <c r="N265" i="11"/>
  <c r="N267" i="15"/>
  <c r="N267" i="11"/>
  <c r="N267" i="12"/>
  <c r="N267" i="14"/>
  <c r="N267" i="13"/>
  <c r="N266" i="13"/>
  <c r="N266" i="14"/>
  <c r="N266" i="15"/>
  <c r="N266" i="11"/>
  <c r="N266" i="12"/>
  <c r="N270" i="12" l="1"/>
  <c r="N270" i="15"/>
  <c r="N270" i="11"/>
  <c r="N270" i="13"/>
  <c r="N270"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tc={C6666F1B-B547-4C27-8F0B-3D3DB195F518}</author>
    <author>tc={6841D0DA-0B60-4935-B060-87B01FE79A53}</author>
    <author>tc={3AB3DB22-8A07-4496-B0D8-158DE3B344D3}</author>
    <author>tc={566BC70E-F35C-4E71-AFFA-65C1485A8B9E}</author>
  </authors>
  <commentList>
    <comment ref="D11"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Jāprecizē nosaukums, kā pēc kadastra skaitās
Reply:
    Vai šāds ieraksts jāatstāj IP?</t>
      </text>
    </comment>
    <comment ref="E18"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No JNKU janoskaidro izmaksas 2023.gadā (piešķirta dotācija no DRN)</t>
      </text>
    </comment>
    <comment ref="D188"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Jāprecizē pareizs nosaukum pēc reorganizācijas</t>
      </text>
    </comment>
    <comment ref="D189"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Jāprecizē pareizs nosaukum pēc reorganizācijas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tc={2E0583E8-3473-43C9-B992-256E1C00C356}</author>
    <author>tc={F220F92A-8021-4537-8775-B8D3A8521D0F}</author>
    <author>tc={2DEF6A7D-6851-45CB-A215-4169570647EC}</author>
    <author>tc={41FEA908-A6EB-4608-9298-C1C368C175B7}</author>
  </authors>
  <commentList>
    <comment ref="D11" authorId="0" shapeId="0" xr:uid="{00000000-0006-0000-0400-000001000000}">
      <text>
        <t>[Threaded comment]
Your version of Excel allows you to read this threaded comment; however, any edits to it will get removed if the file is opened in a newer version of Excel. Learn more: https://go.microsoft.com/fwlink/?linkid=870924
Comment:
    Jāprecizē nosaukums, kā pēc kadastra skaitās
Reply:
    Vai šāds ieraksts jāatstāj IP?</t>
      </text>
    </comment>
    <comment ref="E18" authorId="1" shapeId="0" xr:uid="{00000000-0006-0000-0400-000002000000}">
      <text>
        <t>[Threaded comment]
Your version of Excel allows you to read this threaded comment; however, any edits to it will get removed if the file is opened in a newer version of Excel. Learn more: https://go.microsoft.com/fwlink/?linkid=870924
Comment:
    No JNKU janoskaidro izmaksas 2023.gadā (piešķirta dotācija no DRN)</t>
      </text>
    </comment>
    <comment ref="D188" authorId="2" shapeId="0" xr:uid="{00000000-0006-0000-0400-000003000000}">
      <text>
        <t>[Threaded comment]
Your version of Excel allows you to read this threaded comment; however, any edits to it will get removed if the file is opened in a newer version of Excel. Learn more: https://go.microsoft.com/fwlink/?linkid=870924
Comment:
    Jāprecizē pareizs nosaukum pēc reorganizācijas</t>
      </text>
    </comment>
    <comment ref="D189" authorId="3" shapeId="0" xr:uid="{00000000-0006-0000-0400-000004000000}">
      <text>
        <t xml:space="preserve">[Threaded comment]
Your version of Excel allows you to read this threaded comment; however, any edits to it will get removed if the file is opened in a newer version of Excel. Learn more: https://go.microsoft.com/fwlink/?linkid=870924
Comment:
    Jāprecizē pareizs nosaukum pēc reorganizācijas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Ilga Līvmane</author>
  </authors>
  <commentList>
    <comment ref="L4" authorId="0" shapeId="0" xr:uid="{00000000-0006-0000-0500-000001000000}">
      <text>
        <r>
          <rPr>
            <b/>
            <sz val="9"/>
            <color indexed="81"/>
            <rFont val="Tahoma"/>
            <family val="2"/>
            <charset val="186"/>
          </rPr>
          <t>Ilga Līvmane:</t>
        </r>
        <r>
          <rPr>
            <sz val="9"/>
            <color indexed="81"/>
            <rFont val="Tahoma"/>
            <family val="2"/>
            <charset val="186"/>
          </rPr>
          <t xml:space="preserve">
t.sk. kapitālsabiedrības pašu finansējums</t>
        </r>
      </text>
    </comment>
  </commentList>
</comments>
</file>

<file path=xl/sharedStrings.xml><?xml version="1.0" encoding="utf-8"?>
<sst xmlns="http://schemas.openxmlformats.org/spreadsheetml/2006/main" count="11217" uniqueCount="1809">
  <si>
    <t>PP</t>
  </si>
  <si>
    <t>AG</t>
  </si>
  <si>
    <t>J/Pag/Iedz</t>
  </si>
  <si>
    <t>Dep/ieros</t>
  </si>
  <si>
    <t>IT</t>
  </si>
  <si>
    <t>SAM</t>
  </si>
  <si>
    <t>Pārejošas līgumsaistības/
uzsākti darbi 2021.gadā</t>
  </si>
  <si>
    <t>Augstas gatavības (būvprojekts)</t>
  </si>
  <si>
    <t>Jomas, pagasta vai iedzīvotāju virzīts</t>
  </si>
  <si>
    <t>Deputātu ierosinājums</t>
  </si>
  <si>
    <t>Nr.p.k.</t>
  </si>
  <si>
    <t>Valdības funkcija (atbildība)</t>
  </si>
  <si>
    <t>Teritorija</t>
  </si>
  <si>
    <t>Projekta nosaukums</t>
  </si>
  <si>
    <t>Projekta plānotie darbības rezultāti un to rezultatīvie rādītāji (plānotās aktivitātes)</t>
  </si>
  <si>
    <t>Projekta veids</t>
  </si>
  <si>
    <t xml:space="preserve">Prioritāte/
Virzība/
</t>
  </si>
  <si>
    <t>Kopējās plānotās izmaksas</t>
  </si>
  <si>
    <t>Plānotā kopējā summa 2022. (EUR)</t>
  </si>
  <si>
    <t>Plānotā pašvaldības  budžeta summa 2022. (EUR)</t>
  </si>
  <si>
    <t>Plānots
aizņēmums 2022.gadā (EUR)</t>
  </si>
  <si>
    <t>Indikatīvā summa 2023. (EUR)</t>
  </si>
  <si>
    <t>Indikatīvā summa 2024. - 2027. (EUR)</t>
  </si>
  <si>
    <t>Atbilstība stratēģiskajām prioritātēm*</t>
  </si>
  <si>
    <t>Finansējuma avots</t>
  </si>
  <si>
    <t>Darbība (D) vai Projekts (P)</t>
  </si>
  <si>
    <t>Atbilstība rīcības virzienam</t>
  </si>
  <si>
    <t>Atbilstība uzdevumiem</t>
  </si>
  <si>
    <t>Par projekta ieviešanu atbildīgā nodaļa, struktūrvienība, iestāde</t>
  </si>
  <si>
    <t>Projekta īstenošanas termiņš</t>
  </si>
  <si>
    <t>06</t>
  </si>
  <si>
    <t>Cenas</t>
  </si>
  <si>
    <t>Transporta infrastruktūra, t.sk. Apgaismojums</t>
  </si>
  <si>
    <t>P2 V RV1</t>
  </si>
  <si>
    <t>P</t>
  </si>
  <si>
    <t>RV4</t>
  </si>
  <si>
    <t>4.3.</t>
  </si>
  <si>
    <t>2022-2027</t>
  </si>
  <si>
    <t>4.1.</t>
  </si>
  <si>
    <t>Gājēju un velo celiņa izbūve no Ānes ciema līdz Jelgavas pilsētas robežai</t>
  </si>
  <si>
    <t>D</t>
  </si>
  <si>
    <t>Ceļa seguma atjaunošana 900 m</t>
  </si>
  <si>
    <t>Notekūdeņu attīrīšanas iekārtu izbūve Jaunpēternieku ciemā</t>
  </si>
  <si>
    <t>OKSDU projekts Divām daudzdzīvokļu dzīvojamām mājām jāveic bioloģiskās NAI izbūve. Organizēt projektēšanu un būvniecību</t>
  </si>
  <si>
    <t>Ūdenssaimniecības attīstība</t>
  </si>
  <si>
    <t>P2 V RV3</t>
  </si>
  <si>
    <t>Ūdenssaimniecības pakalpojumu attīstība Ānes un Teteles ciemu savrupmāju rajonā - ūdens, sadzīves kanalizācija, NAI, LŪK, ietve</t>
  </si>
  <si>
    <t>Teteles kapličas būvniecība</t>
  </si>
  <si>
    <t>Kapu teritorijas labiekārtošana</t>
  </si>
  <si>
    <t>P3 V RV9</t>
  </si>
  <si>
    <t>08</t>
  </si>
  <si>
    <t>Ānes Tautas nama fasādes remonts</t>
  </si>
  <si>
    <t>Fasādes apmetuma remonts un pārkrāsošana</t>
  </si>
  <si>
    <t>Ēku remontdarbi</t>
  </si>
  <si>
    <t>P2 K RV1</t>
  </si>
  <si>
    <t>RV3</t>
  </si>
  <si>
    <t>Siltuma zudumu novēršanai un uzturēšanas izdevumu ekonomijai nepieciešama ēkas pamatu, ārsienu, logu, durvju siltināšana, ventilācijas sistēmu pārbūvi. Noslēgts līgums par energoauditu</t>
  </si>
  <si>
    <t>Energoefektivitāte</t>
  </si>
  <si>
    <t>P2 V RV8</t>
  </si>
  <si>
    <t>Pašvaldības daudzdzīvokļu ēkas Spartaka ielā 4, Brankās energoefektivitātes paaugstināšana</t>
  </si>
  <si>
    <t>Ēkas pamatu, ārsienu, logu, durvju siltināšanu, centralizētās apkures sistēmas izbūve</t>
  </si>
  <si>
    <t>Pašvaldības daudzdzīvokļu ēkas Celtnieku ielā 24, Ānē energoefektivitātes paaugstināšana</t>
  </si>
  <si>
    <t>Branku pakalpojuma centra ēkas energoefektivitātes paaugstināšana</t>
  </si>
  <si>
    <t xml:space="preserve">Džammu dīķa teritorijas labiekārtošana </t>
  </si>
  <si>
    <t xml:space="preserve">Pludmales izveide, rotaļu iekārtu uzstādīšana </t>
  </si>
  <si>
    <t>Teritorijas labiekārtošana</t>
  </si>
  <si>
    <t>Spartaka sporta laukuma labiekārtošana</t>
  </si>
  <si>
    <t>Vingrošanas rīku izvietošana pie sporta laukuma</t>
  </si>
  <si>
    <t>Branku parka teritorijas labiekārtošana</t>
  </si>
  <si>
    <t xml:space="preserve">Taciņu uzbēršana, dīķa aizrakšana, pāraugušo koku izzāģēšana, jaunu koku un krūmu stādīšana. </t>
  </si>
  <si>
    <t xml:space="preserve">Ānes dīķa teritorijas labiekārtošana
 </t>
  </si>
  <si>
    <t>Taciņas posma izbūve, peldvietas teritorijas labiekārtošana, labiekārtojuma elementu uzstādīšana.  Turpmāk, dīķa teritorijas niedru pļaušana, 2 putnu vērošanas terašu izveide, pontonu laipas izbūve Lielupē. Treniņu laukuma izveide birzī aiz pagrabiem</t>
  </si>
  <si>
    <t>Ānes parka labiekārtošana</t>
  </si>
  <si>
    <t>04</t>
  </si>
  <si>
    <t>Jaunas kopmītņu tipa dzīvojamās ēkas būvniecība</t>
  </si>
  <si>
    <t>Mājokļu politikas realizācija</t>
  </si>
  <si>
    <t>P2 V RV7</t>
  </si>
  <si>
    <t>09</t>
  </si>
  <si>
    <t>Izglītības iestāžu infrastruktūra</t>
  </si>
  <si>
    <t>P2 I RV1</t>
  </si>
  <si>
    <t>RV1</t>
  </si>
  <si>
    <t>1.1.</t>
  </si>
  <si>
    <t>Teteles pamatskolas teritorijas labiekārtošana</t>
  </si>
  <si>
    <t>Bruģētu taciņu un laukuma ierīkošana pie tornīša</t>
  </si>
  <si>
    <t>Eleja</t>
  </si>
  <si>
    <t>Elejas vidusskolas mājturības un tehnoloģiju darbnīcas energoefektivitātes paaugstināšana</t>
  </si>
  <si>
    <t>Infrastruktūras un saimnieciskā nodrošinājuma nodaļa/Izglītības pārvalde</t>
  </si>
  <si>
    <t>Elejas muižas parka teritorijas infrastruktūras atjaunošana</t>
  </si>
  <si>
    <t>Vēstures mantojums - teritorija</t>
  </si>
  <si>
    <t>P4 T RV2</t>
  </si>
  <si>
    <t>Infrastruktūras un saimnieciskā nodrošinājuma nodaļa/pagasta pārvalde/Attīstības nodaļa</t>
  </si>
  <si>
    <t>Transporta infrastruktūra</t>
  </si>
  <si>
    <t>Infrastruktūras un saimnieciskā nodrošinājuma nodaļa/pagasta pārvalde</t>
  </si>
  <si>
    <t>08k</t>
  </si>
  <si>
    <t>Elejas vidusskolas sporta zāles pārveidošana par kultūras pakalpojumu iestādi</t>
  </si>
  <si>
    <t>Kultūras iestāžu infrastruktūra</t>
  </si>
  <si>
    <t>08s</t>
  </si>
  <si>
    <t>Elejas pagasta sporta kompleksa būvniecība</t>
  </si>
  <si>
    <t>Sporta infrastruktūra</t>
  </si>
  <si>
    <t xml:space="preserve">P2 S RV1
</t>
  </si>
  <si>
    <t>Elejas vidusskolas (sākumskola) teritorijas labiekārtošana</t>
  </si>
  <si>
    <t xml:space="preserve">Izglītības iestāžu teritorijas labiekārtošana </t>
  </si>
  <si>
    <t>Elejas pagasta Elejas ciema Lietus ūdens un kanalizācijas (LKT) sistēmas pārbūve 2.kārta</t>
  </si>
  <si>
    <t>Lietus ūdens un kanalizācijas (LKT) sakārtošanai Bauskas, Parka, Pelšes un Ievu ielām (būvprojekts, būvniecība)</t>
  </si>
  <si>
    <t>LŪK attīstība</t>
  </si>
  <si>
    <t>P2 V RV6</t>
  </si>
  <si>
    <t>Infrastruktūras un saimnieciskā nodrošinājuma nodaļa</t>
  </si>
  <si>
    <t>Atjaunojamo energoresursu izmantošanas veicināšana - ģeotermālās enerģijas izmantošana</t>
  </si>
  <si>
    <t>Sadarbojoties pilsētu un lauku teritorijām, attīstīt  uzņēmējdarbību ģeotermālās enerģijas ieguves vietā- peldbaseina, vannas, pirtis un balneoloģiju, lauksaimniecība, akvakultūra.
Ģeotermālās enerģijas izmantošanas izpēte Elejas pagastā. 2 izpētes tehnisko projektu izstrāde Elejas termālajiem ūdeņiem, zemes dzīļu skanēšana. Ģeotermālās enerģijas izmantošana Elejas pagastā Jelgavas novadā (saistība ar reģionālo projektu). Provizoriski kopējā summa 33 200 000 EUR
Ģeotermālās enerģijas izmantošana Elejā ir iespējama vairākos veidos:
• siltumapgāde un dzesēšana, iekļaujot arī centralizēto siltumapgādi;
• peldbaseini, vannas, pirtis un balneoloģija;
• lauksaimniecība;
• akvakultūra;
• ražošana ( ir interese no dažādiem uzņēmējiem)</t>
  </si>
  <si>
    <t>Atbalsts uzņēmējdarbībai</t>
  </si>
  <si>
    <t>P2 U RV1</t>
  </si>
  <si>
    <t>Attīstības nodaļa</t>
  </si>
  <si>
    <t>05</t>
  </si>
  <si>
    <t>Glūda</t>
  </si>
  <si>
    <t xml:space="preserve">Glūdas pagasta Nākotnes ciema ūdenssaimniecības pārbūve </t>
  </si>
  <si>
    <t xml:space="preserve">Jaunu notekūdeņu attīrīšanas iekārtu izbūve.
Plānota jauna NAI izbūve z.gabalā 54520010149; 2,19 ha platībā. 
Nākotnes ciema notekūdeņu attīrīšanas iekārtu izbūve  notiek projekta "LIFE GoodWater – Latvijas upju baseinu apsaimniekošanas plānu ieviešana laba virszemes ūdens stāvokļa sasniegšanai” ietvaros (projekta Nr. LIFE18 IPE/LV/000014) </t>
  </si>
  <si>
    <t>Jelgavas novada Mūzikas un mākslas skolas ēkas un teritorijas labiekārtošana</t>
  </si>
  <si>
    <t>Būvprojekta izstrāde-izstāžu zāle, vēstures liecību krātuve, autostāvlaukuma izbūve, zaļās klases izveide, estrādes būvniecība,  teritorijas labiekārtošana.
Vizuāli skolas teritorija neatbilst tās būtībai un mērķim veicināt estētisku un ētisku lietu skatījumu. Autostāvlaukuma izbūve pie ēkas. Skolas ēkā izvietots arī vēstures informācijas centrs, tādēļ teritorijā būtu lietderīgi atvēlēt vietu vēstures liecību (priekšmetu) krātuvei.  Teritorija tiek izmantota arī kultūras pasākumiem, tajā plānots izbūvēt estrādi. Veicot teritorijas labiekārtošanu, ieguvēji būtu ne tikai MMS audzēkņi un pedagogi, bet arī kultūras un sporta atbalstītāji un baudītāji.</t>
  </si>
  <si>
    <t>Infrastruktūras un saimnieciskā nodrošinājuma nodaļa'/pagasta pārvalde/Izglītības pārvalde</t>
  </si>
  <si>
    <t>Jaunsvirlauka</t>
  </si>
  <si>
    <t xml:space="preserve">Sporta laukuma labiekārtošana Staļģenes ciemā </t>
  </si>
  <si>
    <t>Staļģenes vidusskolas teritorijas labiekārtošana</t>
  </si>
  <si>
    <t>1.kārta: teritorijas norobežojošā žoga un vārtu uzstādīšana, vienlaikus paplašinot skolas teritoriju. Uzlabota bērnu drošība teritorijā; gājēju un transporta celiņu atjaunošana, nomainot sadrupušo asfaltu ar betona bruģi un jaunu asfalta segumu; jaunas teritorijas apgaismojuma izbūve;	 lietus ūdens kanalizācijas sistēmas izbūve; sporta laukuma ierīkošana; āra sporta un rotaļu rīku, atbilstoši  LR normatīvajiem aktiem, uzstādīšana; teritorijas apzaļumošana un košumkrūmu iestādīšana. Pabeigti darbi 2021.gadā
Izstrādāts būvprojekts (derīgs līdz 2023.gadam): 
2.kārta: Staļģenes vidusskolas parka teritorijas labiekārtošana.
3.kārta: Staļģenes vidusskolas galvenās ieejas puses labiekārtošana.</t>
  </si>
  <si>
    <t>Izglītības iestāžu teritorijas labiekārtošana</t>
  </si>
  <si>
    <t>Jaunsvirlaukas pagasta IKSC „Līdumi” ēkas remontdarbi, renovācija</t>
  </si>
  <si>
    <t>Fasādes remonts, pamatu hidroizolācija, pagraba renovācija, telpu izbūve u.c., ventilācijas sistēmas rekonstrukcija.</t>
  </si>
  <si>
    <t>Infrastruktūras un saimnieciskā nodrošinājuma nodaļa/Kultūras pārvalde/Pagasta pārvalde</t>
  </si>
  <si>
    <t>Infrastruktūras un saimnieciskā nodrošinājuma nodaļa/Pagasta pārvalde</t>
  </si>
  <si>
    <t xml:space="preserve">Jaunsvirlaukas pagasta IKSC „Līdumi” filiāles „Jaunlīdumi” teritorijas labiekārtošana </t>
  </si>
  <si>
    <t>Staļģenes muižas kompleksa pārbūve</t>
  </si>
  <si>
    <t>Kalnciems</t>
  </si>
  <si>
    <t>Kalnciema pagasta vidusskolas telpu atjaunošana un teritorijas labiekārtošana</t>
  </si>
  <si>
    <t>Paredzēts veikt ēkas energoefektivitātes paaugstināšanu, veidojot jaunu izskatu esošajai ēkai, ietverot jaunas iekšējās un ārējās inženierkomunikācijas, izbūvējot liftu un nodrošinot visā ēkā nokļūšanu cilvēkiem ar kustības traucējumiem.
Profesionālās ievirzes izglītības programmas attīstība,  šūšanas kabinetu un darbmācības kabinetu labiekārtošana Telpas pielāgot atbilstoši Latvijas Būvnormatīvu, VUGD un Veselības Inspekcijas prasībām.
2021.gadā veikts 1.stāva gaiteņa un garderobes remonts 
Izstrādāts būvprojekts (derīgs līdz 2024.gadam)</t>
  </si>
  <si>
    <t>Infrastruktūras un saimnieciskā nodrošinājuma nodaļa/Sporta centrs</t>
  </si>
  <si>
    <t>Kalnciema pagasta Lielupes ielas pagarinājuma, dambja būvniecība</t>
  </si>
  <si>
    <t>Meliorācijas sistēmu sakārtošana</t>
  </si>
  <si>
    <t>J/Pag/Iedz
Dep/ieros</t>
  </si>
  <si>
    <t>10</t>
  </si>
  <si>
    <t>Lielplatone</t>
  </si>
  <si>
    <t xml:space="preserve">Aktivitāšu centra Birztaliņas ēkas energoefektivitāte </t>
  </si>
  <si>
    <t>Jumta seguma nomaiņa, ēkas sienu siltināšana, apkures sistēmas nomaiņa</t>
  </si>
  <si>
    <t xml:space="preserve">Energoefektivitāte </t>
  </si>
  <si>
    <t>J/Pag/Iedz
IP/2021</t>
  </si>
  <si>
    <t>Lielplatones pagasta Tirgus ielas seguma atjaunošana, satiksmes kustības uzlabošanai</t>
  </si>
  <si>
    <t>Inženierizpēte, seguma atjaunošana, joslas paplašināšana, stāvvietas izveide, satiksmes kustības uzlabošanai</t>
  </si>
  <si>
    <t>4.2.</t>
  </si>
  <si>
    <t>Lielplatones pagasta Lielplatones ciemā  apgaismojuma un gājēju celiņa būvniecība</t>
  </si>
  <si>
    <t>Inženierizpēte. Gājēju celiņa un apgaismojuma izbūve, drošas satiksmes vides nodrošināšanai (gar Alejas ielu līdz Tirgus ielai un  gar ceļu Alejas iela-Mazeleja)</t>
  </si>
  <si>
    <t xml:space="preserve">Lielplatones pagasta Mazplatones ielas apgaismojuma būvniecība </t>
  </si>
  <si>
    <t>Inženierizpēte. Apgaismojuma izbūve, drošas satiksmes vides nodrošināšanai</t>
  </si>
  <si>
    <t>Apgaismojuma infrastruktūra</t>
  </si>
  <si>
    <t>Lielplatones pagasta tautas nama rekonstrukcija, teritorijas labiekārtošana, apgaismojuma izbūve</t>
  </si>
  <si>
    <t>Tautas nama rekonstrukcija, teritorijas labiekārtošana un apgaismojuma izbūve.
Aktuāls problēma lielās zāles un skatuves grīdas remonta darbi</t>
  </si>
  <si>
    <t>Stāvlaukuma izveide pie Lielplatones muižas</t>
  </si>
  <si>
    <t>Stāvlaukuma izbūve, drošas satiksmes vides nodrošināšanai</t>
  </si>
  <si>
    <t>Lielplatones pamatskola - atbalsta centrs</t>
  </si>
  <si>
    <t>Lielplatones pamatskola - atbalsta centra teritorijas  labiekārtošana</t>
  </si>
  <si>
    <t>Katlu mājas pāreja no fosilās apkures uz atjaunojamiem resursiem, apkures mobilā bloka montāža un ugunsdrošības jautājuma risinājums (dīķis, piekļūšana, teritorija) pabeigts 2020.gadā. Nepieciešama teritorijas labiekārtošana. Izstrādāts būvprojekts teritorijas labiekārtošanai (derīgs līdz 2023.gadam)</t>
  </si>
  <si>
    <t>Infrastruktūras un saimnieciskā nodrošinājuma nodaļa/pagasta pārvalde/Izglītības pārvalde</t>
  </si>
  <si>
    <t>Līvbērze</t>
  </si>
  <si>
    <t>Līvbērzes pagasta, Jelgavas iela 19 ēkas lietus ūdens kanalizācijas izbūve un pamatu siltināšana</t>
  </si>
  <si>
    <t>Novērst plaisu veidošanos pamatos un ēkas sienās. Teritorijas topogrāfija, projekta izstrāde.</t>
  </si>
  <si>
    <t>Ēku apsaimniekošana</t>
  </si>
  <si>
    <t xml:space="preserve">Līvbērzes pagasta katlu mājas (noliktavas) pārbūve </t>
  </si>
  <si>
    <t>Katlu mājas (noliktavas) rekonstrukcija, energoefektivitāte (Jelgavas iela 19 (2.korpuss))</t>
  </si>
  <si>
    <t>Līvbērzes pagasta Līvbērzes ciema Saules un Krasta ielu  un apgaismojuma būvniecība</t>
  </si>
  <si>
    <t>Poligona "Brakšķi" rekultivācijas uzkrājuma veidošana</t>
  </si>
  <si>
    <t>Katru gadu poligona rekultivācijai nepieciešams veidot uzkrājumu, nākamās kārtas rekultivācijai</t>
  </si>
  <si>
    <t>Atkritumu apsaimniekošana</t>
  </si>
  <si>
    <t>Īpašuma pārvaldības nodaļa</t>
  </si>
  <si>
    <t>Aizupes pamatskolas teritorijas labiekārtošana un apbūve</t>
  </si>
  <si>
    <t>“Laflora” vēja parks un Zaļās industriālās zonas iecere Kaigu purvā, Jelgavas novadā</t>
  </si>
  <si>
    <t>ZPR, Jelgavas novada pašvaldība</t>
  </si>
  <si>
    <t>Novads</t>
  </si>
  <si>
    <t>Kultūras iestāžu  infrastruktūras sakārtošana/teritorijas labiekārtošana/modernizācija/atjaunošana/remonti Jelgavas novada kultūras iestādēs</t>
  </si>
  <si>
    <t>Kultūras iestāžu teritoriju infrastruktūras sakārtošana/modernizācija/atjaunošana/labiekārtošana</t>
  </si>
  <si>
    <t>Kultūraspārvalde/pagastu pārvaldes</t>
  </si>
  <si>
    <t>Kultūras iestāžu  infrastruktūras sakārtošana/ēku labiekārtošana/modernizācija/atjaunošana/remonti Jelgavas novada kultūras iestādēs</t>
  </si>
  <si>
    <t>Kultūras iestāžu ēku infrastruktūras sakārtošana/modernizācija/atjaunošana/labiekārtošana</t>
  </si>
  <si>
    <t>Izglītības iestāžu  mācību vides pilnveidošana un materiāli tehniskās bāzes atjaunošana Jelgavas novada izglītības iestādēs</t>
  </si>
  <si>
    <t xml:space="preserve">Izglītības iestāžu materiāli tehniskā bāze </t>
  </si>
  <si>
    <t>P1 I RV1</t>
  </si>
  <si>
    <t>1.1.
1.2.</t>
  </si>
  <si>
    <t>Izglītības pārvalde</t>
  </si>
  <si>
    <t>Izglītības iestāžu remontdarbi, telpu aprīkošana, modernizācija</t>
  </si>
  <si>
    <t>Izglītības iestāžu remontdarbi, telpu aprīkošana, modernizācija (ventilācijas, ugunsdrošības un elektroinstalācijas u.c.),  lai tiktu nodrošināts kvalitatīvs, drošs izglītības pakalpojums - ieviešot un attīstot dažādas izglītības programmas Jelgavas novada izglītības iestādēs, tajā skaitā:
*Skolu mājturības kabinetiem programmējamie darbagaldi;
*Vispārējo pamatizglītības iestāžu dabaszinātņu kabinetu iekārtošana;
*Inovatīvu IKT risinājumu ieviešana vispārizglītojošo skolu mācību procesā;
*Atbalsts metodisko centru funkciju īstenošanai IKT jomā;
*Vides izglītības programmu attīstība un aprīkošana;</t>
  </si>
  <si>
    <t>Izglītības iestāžu infrastruktūras sakārtošana/teritorijas labiekārtošana/modernizācija/atjaunošana/remonti</t>
  </si>
  <si>
    <t>Brīvdabas estrādes/vietas izveide/ labiekārtošana Jelgavas novada teritorijā</t>
  </si>
  <si>
    <t>Brīvdabas estrādes/vietas izveide/labiekārtošana, kultūras pakalpojuma nodrošināšanai pagastos - uzbūvēta brīvdabas estrāde, ierīkota brīvdabas pasākumu vieta, labiekārtota Jelgavas novada teritorijā</t>
  </si>
  <si>
    <t>09s</t>
  </si>
  <si>
    <t>Sporta laukumu/stadionu izveide/labiekārtošana/atjaunošana Jelgavas novada teritorijā</t>
  </si>
  <si>
    <t>Sporta laukumu izveide/labiekārtošana/atjaunošana Jelgavas novada teritorijā (segumi, elementi, labiekārtošana) sakārtojot sporta infrastruktūru</t>
  </si>
  <si>
    <t>P2 S RV2</t>
  </si>
  <si>
    <t>Iekštelpu sporta infrastruktūras sakārtošana  un aprīkojuma atjaunošana Jelgavas novada sporta bāzēs</t>
  </si>
  <si>
    <t>Iekštelpu sporta infrastruktūras sakārtošana - grīdas segumi, sporta inventārs, telpu remonti (tai skaitā dušas un sanitārie mezgli, kosmētiskie remonti) Jelgavas novada sporta bāzēs</t>
  </si>
  <si>
    <t>Apdzīvotu vietu atraktivitātes veicināšana iekļaujot dabas teritorijas</t>
  </si>
  <si>
    <t>Pētījums, dabas izziņas taku veidošana Jelgavas novada teritorijā</t>
  </si>
  <si>
    <t xml:space="preserve">Teritorijas labiekārtošana </t>
  </si>
  <si>
    <t>Lielupes baseina upju piestātņu  infrastruktūras attīstība un dabas izziņas taku izveide un labiekārtošana</t>
  </si>
  <si>
    <t>P4 T RV3</t>
  </si>
  <si>
    <t>Tūrisma uzņēmējdarbības attīstība</t>
  </si>
  <si>
    <t>08v</t>
  </si>
  <si>
    <t>Vēsturisko parku un muižu teritoriju labiekārtošana/izpēte Jelgavas novadā</t>
  </si>
  <si>
    <t>Vēsturisko parku, muižu teritoriju labiekārtošana, izpēte Jelgavas novadā (vēsturiskās takas, apstādījumi, laipas, tiltiņi, pieminekļi  u.tml.)</t>
  </si>
  <si>
    <t>Vēsturisko ēku restaurācija/izpēte/remontdarbi Jelgavas novada vēsturiskajās ēkās</t>
  </si>
  <si>
    <t>Vēsturisko ēku restaurācija/izpēte/remontdarbi Jelgavas novada vēsturiskajās ēkās (muižas) - mēbeles, tapetes, ekspozīcijas, interaktīvi jauninājumi, t.sk. Zaļenieku muižas kompleksa restaurācija/rekonstrukcija</t>
  </si>
  <si>
    <t>Vēstures mantojums - ēkas</t>
  </si>
  <si>
    <t>Dienas centri</t>
  </si>
  <si>
    <t>P2 L RV1</t>
  </si>
  <si>
    <t>Pagastu pārvalde/Labklājības pārvalde</t>
  </si>
  <si>
    <t>Vides pieejamības uzlabošana sociālo pakalpojumu sasniedzamības nodrošināšanai Jelgavas novada pašvaldības ēkās</t>
  </si>
  <si>
    <t>Infrastruktūras uzlabojumi,  t.sk. pacēlāji, kāpņu renovācija pieejamībai, u.c. vides pieejamības uzlabošanas elementi Jelgavas novada pašvaldības ēkās</t>
  </si>
  <si>
    <t>Sociālo pakalpojumu infrastruktūra</t>
  </si>
  <si>
    <t>P2 L RV2</t>
  </si>
  <si>
    <t>RV2</t>
  </si>
  <si>
    <t>2.2.</t>
  </si>
  <si>
    <t>Infrastruktūras un saimnieciskā nodrošinājuma nodaļa/Labklājības pārvalde</t>
  </si>
  <si>
    <t>Dienas/aktivitāšu centru teritoriju labiekārtošana Jelgavas novada teritorijā</t>
  </si>
  <si>
    <t>Dienas/aktivitāšu centru teritoriju labiekārtošana Jelgavas novada teritorijā - žogu uzstādīšana, automašīnu stāvlaukuma vietas sakārtošana, bērnu rotaļu laukuma izveide, teritorijas labiekārtošana, video novērošanas sistēmas izbūve</t>
  </si>
  <si>
    <t>Jelgavas novada autonomo funkciju nodrošināšana</t>
  </si>
  <si>
    <t>Uzturēt, atjaunot pašvaldības autoparku pašvaldības pakalpojumu nodrošināšanai.
Uzlabota transporta izmantošanas efektivitāte un pārvadājumu drošība</t>
  </si>
  <si>
    <t>Pašvaldības pakalpojumu pilnveidošana</t>
  </si>
  <si>
    <t>P5 A RV2</t>
  </si>
  <si>
    <t xml:space="preserve">01 </t>
  </si>
  <si>
    <t>Pašvaldības konkurētspējas paaugstināšana</t>
  </si>
  <si>
    <t>Pilnveidot pašvaldības sniegto pakalpojumu kvalitāti un pieejamību</t>
  </si>
  <si>
    <t>P5 A RV1</t>
  </si>
  <si>
    <t>Visas struktūrvienības</t>
  </si>
  <si>
    <t>Jelgavas novada teritorijas ģeoekoloģiskās platformas izpēte</t>
  </si>
  <si>
    <t>Pētījums - novada ģeoekoloģiskā platforma, cita pieeja zemes izmantošanas plānošanai</t>
  </si>
  <si>
    <t>Attālinātās darba vides attīstīšana Jelgavas novada pašvaldībā attālināto pakalpojumu nodrošināšanai</t>
  </si>
  <si>
    <t>Jaunu pašvaldības pakalpojumu sniegšanas veidu attīstībai, ja tiek aizstāts kāds no esošajiem pakalpojumiem ar jaunu bezkontakta vai autonomu risinājumu, kas samazina klātienes saskarsmes nepieciešamību</t>
  </si>
  <si>
    <t>Informāciju tehnoloģijas nodaļa</t>
  </si>
  <si>
    <t>Aktivitāšu laukumu/rotaļlaukumu/ atpūtas vietu izveide, labiekārtošana Jelgavas novada teritorijā</t>
  </si>
  <si>
    <t>Aktivitāšu laukumu/rotaļlaukumu/sporta aktivitāšu laukumu izveide un labiekārtošana ar dažādiem sportiskiem un rotaļu elementiem dažādām iedzīvotāju mērķa grupām, veicinot iedzīvotāju veselīgu dzīvesveidu.
Atpūtas vietu izveide un labiekārtošana Jelgavas novada teritorijā</t>
  </si>
  <si>
    <t>Īpašuma pārvaldības nodaļa/pagasta pārvalde</t>
  </si>
  <si>
    <t>Lietus ūdens un kanalizācijas (LKT)  sistēmas izbūve/pārbūve Jelgavas novada pagastos</t>
  </si>
  <si>
    <t>Lietus ūdens un kanalizācijas (LKT)  sistēmas izbūve Jelgavas novada pagastos</t>
  </si>
  <si>
    <t>Meliorācijas sistēmu atjaunošana/pārbūve Jelgavas novada teritorijā</t>
  </si>
  <si>
    <t xml:space="preserve">Esošo grāvju profila atjaunošana, grāvju pārtīrīšana, caurteku nomaiņa un pārbūve Jelgavas novada teritorijā un sadarbībā ar valstspilsētu Jelgavu (piekritīgās teritorijās)
</t>
  </si>
  <si>
    <t xml:space="preserve">Plūdu riska un krasta erozijas riska samazināšanas pasākumi Jelgavas novadā </t>
  </si>
  <si>
    <t>Polderu teritoriju izpēte, pašvaldībai piekritīgo plūdu aizsargbūvju renovācija Jelgavas novada teritorijā un sadarbībā ar valstspilsētu Jelgavu</t>
  </si>
  <si>
    <t>Vides aizsardzība</t>
  </si>
  <si>
    <t>Pašvaldības ceļu atjaunošana un pārbūve Jelgavas novada teritorijā</t>
  </si>
  <si>
    <t>Pašvaldība ceļu seguma atjaunošana un pārbūve Jelgavas novada teritorijā</t>
  </si>
  <si>
    <t>Jelgavas novada pašvaldības meliorācijas sistēmu informācijas datu tīkla izveide un meliorācijas sistēmu inventarizācija</t>
  </si>
  <si>
    <t>Meliorācijas sistēmu inventarizācija, ĢIS programmatūra, datu apstrāde, sistēmas izveide</t>
  </si>
  <si>
    <t>Bioloģiskās daudzveidības saglabāšanas pasākumi un ekosistēmas aizsardzība Jelgavas novada teritorijā</t>
  </si>
  <si>
    <t>Negatīvās ietekmes uz vidi samazināšana, veicinot atkritumu atkārtotu izmantošanu, pārstrādi un reģenerāciju</t>
  </si>
  <si>
    <t>Izpēte, kurai seko ieteikto aktivitāšu īstenošana</t>
  </si>
  <si>
    <t>Jelgavas novada zaļo zonu (rekreācijas teritoriju) sakārtošana</t>
  </si>
  <si>
    <t xml:space="preserve">Ūdenstilpju un ūdensteču caurplūdes palielināšanas un piekrastes labiekārtošanas darbi </t>
  </si>
  <si>
    <t>Izvērtēt upju palieņu ainavisko potenciālu, tai skaitā mazo upju aizaugušo ūdensmalu kopšanas plānošanu un īstenot pasākumus to iekļaušanai pilsētvidē; 
Veikt upju gultņu tīrīšanas darbus caurplūduma atjaunošanai; Veikt ūdenstilpju tīrīšanas darbus (t.sk. krastu tīrīšanu)</t>
  </si>
  <si>
    <t>Pašvaldības iestāžu un piekritīgo teritoriju labiekārtošana Jelgavas novada teritorijā</t>
  </si>
  <si>
    <t>Pašvaldības iestāžu un piekritīgo teritoriju labiekārtošana Jelgavas novada teritorijā (pagasta pārvaldes, parki, skvēri, atpūtas vietas, upju krasti)</t>
  </si>
  <si>
    <t>Īpašuma pārvaldības nodaļa/Attīstības nodaļa/pagasta pārvalde</t>
  </si>
  <si>
    <t>Āra apgaismojuma uzlabošanas darbi Jelgavas novadā - pārbūve/izbūve/armatūru nomaiņa</t>
  </si>
  <si>
    <t>Āra apgaismojuma uzlabošanas darbi Jelgavas novadā, vienots iepirkums, lai nodrošinātu publisko teritoriju apgaismojumu uzturēšanu</t>
  </si>
  <si>
    <t>Ūdens ņemšanas vietu/ugunsdzēsības dīķu ierīkošana/izbūve Jelgavas novada teritorijā</t>
  </si>
  <si>
    <t>01</t>
  </si>
  <si>
    <t>Pašvaldības ēku remontdarbi</t>
  </si>
  <si>
    <t>Pašvaldības ēku remonti - fasādes krāsošanas, tīrīšanas, vides pieejamības nodrošināšana, telpu remonti, t.sk. administratīvās ēkas Jelgava, Pasta ielas 37 remontdarbi -  kabinetu durvju nomaiņa un koridoru kosmētiskais remonts, logu nomaiņa, grīdas seguma remonts lielajai zālei</t>
  </si>
  <si>
    <t>Teritorijas atraktivitāte - Parku apsaimniekošanas plānu izstrāde un ieviešana, nosakot parkiem tēmu, specializāciju)</t>
  </si>
  <si>
    <t xml:space="preserve">Parku apsaimniekošanas plānu izstrāde Jelgavas novada parkiem - Zaļenieku, Vircavas, Lielplatones, Staļģenes, Elejas muižu parkiem, Teteles parkam
</t>
  </si>
  <si>
    <t>Pašvaldības autoceļu ikdienas uzturēšana</t>
  </si>
  <si>
    <t>Ūdenssaimniecības un kanalizācijas sistēmas attīstība un sakārtošana Jelgavas novada teritorijā</t>
  </si>
  <si>
    <t>Meliorācijas sistēmu uzturēšana Jelgavas novada teritorijā</t>
  </si>
  <si>
    <t xml:space="preserve">Meliorācijas sistēmu sakārtošana un uzturēšana visā Jelgavas novada teritorijā
</t>
  </si>
  <si>
    <t>Paplašināto kapu teritorijās drenāžas pārkārtošana un grāvju pārtīrīšana Jelgavas novada teritorijā</t>
  </si>
  <si>
    <t xml:space="preserve">Kapu teritorijas paplašināšanas rezultātā uzbērtajās platībās meliorācijās sistēmu pārkārtošana. Nepieciešams sasniegt nosusināšanas normu, atbilstoši apbedījumu normatīvajiem regulējumiem visā Jelgavas novada teritorijā
</t>
  </si>
  <si>
    <t xml:space="preserve">Tirdzniecības vietu ierīkošana/iekārtošana Jelgavas novada ciemos </t>
  </si>
  <si>
    <t>Tirdzniecības vietu ierīkošana/iekārtošana Jelgavas novada ciemos</t>
  </si>
  <si>
    <t>Pagasta pārvalde/Attīstības nodaļa</t>
  </si>
  <si>
    <t>Radošu pakalpojumu attīstīšana kultūras mantojuma saglabāšanas un izmantošanas veicināšanai Jelgavas novadā</t>
  </si>
  <si>
    <t>Jelgavas novada pašvaldības muižu specializācijas noteikšana, arhitektoniskā mākslinieciskās izpētes (AMI) darbi muižās</t>
  </si>
  <si>
    <t>Zaļo un dārza atkritumu kompostēšanas vietu izveide Jelgavas novada kapu teritorijās</t>
  </si>
  <si>
    <t xml:space="preserve">Zaļo un dārza atkritumu kompostēšanas vietas izveide katrā Jelgavas novada kapsētu teritorijā,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Zaļo un dārza atkritumu kompostēšanas vietas projektēšana, kurā jāparedz ūdens necaurlaidīgs segums  un kompostēšanas laukuma iežogojums (aptuvena 1 kompostēšanas laukuma platība 4mx4m). </t>
  </si>
  <si>
    <t xml:space="preserve">Kompostēšanas laukumu izveide Jelgavas novadā </t>
  </si>
  <si>
    <t>Vides un dabas aizsardzības veicināšana Jelgavas novada teritorijā</t>
  </si>
  <si>
    <t>Plūdu monitorings Lielupes baseina upēs</t>
  </si>
  <si>
    <t>Veikt Lielupes upes baseina plūdu modelēšanu; 
Izstrādāt un ieviest elektronisko sistēmu plūdu monitoringam Lielupes upes baseinā; 
Nodrošinot iespēju paredzēt plūdus pēc iespējas savlaicīgāk; 
Izstrādāt tiešsaistes rīku, kas nodrošinātu publisku pieeju plūdu monitoringa datiem; 
Izstrādāt agrās brīdināšanas sistēmu plūdu gadījumā, lai maksimāli samazinātu potenciālos plūdu radītos zaudējumus; 
Izstrādāt pasākumu plānu reaģēšanai plūdu gadījumā un sadarbībā ar valstspilsētu Jelgavu</t>
  </si>
  <si>
    <t>P1 A RV1</t>
  </si>
  <si>
    <t>Kapu teritoriju paplašināšana, uzturēšana; kapliču remonts Jelgavas novada teritorijā</t>
  </si>
  <si>
    <t>Paplašināta kapsēta, kapliču remonti, uzturēšana Jelgavas novada teritorijā</t>
  </si>
  <si>
    <t>Kapu teritoriju paplašināšana</t>
  </si>
  <si>
    <t>P3 V RV11</t>
  </si>
  <si>
    <t>Degradēto teritoriju sakārtošana visā Jelgavas novada teritorijā</t>
  </si>
  <si>
    <t xml:space="preserve">Degradēto teritorijas sakārtošana Jelgavas novada teritorijā (katru gadu 4 - 5 objekti gadā)
</t>
  </si>
  <si>
    <t>Teritorijas labiekārtošana un vides aizsardzība Jelgavas novada teritorijā</t>
  </si>
  <si>
    <t>Vidi ietekmējošu faktoru apzināšana, izvērtēšana, turpmākās darbības plānošana, vides objektu kopšana - teritorijas labiekārtošana un vides aizsardzība visā Jelgavas novada teritorijā, atbilstoši MK noteikumos noteiktajam, tai skaitā tehnikas iegāde</t>
  </si>
  <si>
    <t>Muiža parku apstādījumu iekopšana/atjaunošana Jelgavas novada teritorijā</t>
  </si>
  <si>
    <t>Muiža parku apstādījumu iekopšana/atjaunošana Jelgavas novada teritorijā - Lielvircavas, Lielplatones, Staļģenes, Elejas muižas parka, Teteles parka apstādījumu iekopšana, jaunu koku, krūmu stādīšana</t>
  </si>
  <si>
    <t xml:space="preserve">Vides objektu teritoriju izveidošana un sakopšana </t>
  </si>
  <si>
    <t>Īres dzīvokļu renovācija Jelgavas novadā</t>
  </si>
  <si>
    <t xml:space="preserve">Funkciju veikšanai nepieciešamo sociālo īres namu pārvaldība - īres dzīvokļu renovācija, nodrošinot kvalitatīvu pakalpojumu novada iedzīvotājiem krīzes situācijās </t>
  </si>
  <si>
    <t>Jaunu tipveida ēku izbūve ĢVPP sniegšanai ( t.sk. būvekspertīze, būvuzraudzība, autoruzraudzība) un teritorijas labiekārtošanai, materiāltehniskā nodrošinājuma, t.sk. digitālo risinājumu iegāde, paredzot, ka pakalpojums tiek sniegts ne vairāk ka 12 personām
Pakalpojuma sniegšanas vieta tiek veidota kā ģimenes māja integrētā vidē, t.sk. ņemot vērā pašvaldībās esošo vispārējo pakalpojumu</t>
  </si>
  <si>
    <t xml:space="preserve">Sociālo pakalpojumu attīstīšana </t>
  </si>
  <si>
    <t>Ģimenes ārstu prakšu attīstība novada teritorijā</t>
  </si>
  <si>
    <t>Uzlabot kvalitatīvu veselības aprūpes pakalpojumu pieejamību, jo īpaši sociālās, teritoriālās atstumtības un nabadzības riskam pakļautajiem iedzīvotājiem, attīstot veselības aprūpes infrastruktūru</t>
  </si>
  <si>
    <t>2.1.</t>
  </si>
  <si>
    <t>Modernizēti kultūras un tautas nami ar viedajiem risinājumiem</t>
  </si>
  <si>
    <t>Ieviesti digitalizēti risinājumi kultūras un tautas namos Jelgavas novadā - apmeklētāju plūsmas uzskaite, biļešu elektroniska kontrole u.c. digitalizēti risinājumi</t>
  </si>
  <si>
    <t>Digitālo mārketinga rīku izmantošana tūrisma objektu popularizēšanā Jelgavas novadā</t>
  </si>
  <si>
    <t>Attīstīt digitālo rīku izmantošanas tūrisma objektos, muižās, parkos Jelgavas novadā - mobilās aplikācijas -  QR kodi, audio gidi, apmeklētāju skaitītāji un tml.  Muižu un pagastu vēsturiskā materiāla digitalizācija, noformēšana, interaktīvu ekspozīciju izveidošana.</t>
  </si>
  <si>
    <t>03</t>
  </si>
  <si>
    <t>Jelgavas novada pašvaldības policijas infrastruktūras un materiāltehniskā nodrošinājuma attīstība un pilnveidošana</t>
  </si>
  <si>
    <t>Materiāltehniskās bāzes atjaunošana/papildināšana/modernizēšana, drošības pasākumu nodrošināšanai Jelgavas novada teritorijā (specializēts transports, materiāltehniskās bāzes papildināšana t.sk. zivju fonda….)</t>
  </si>
  <si>
    <t>Drošības pasākumu īstenošana</t>
  </si>
  <si>
    <t>Pašvaldības policija</t>
  </si>
  <si>
    <t>Lokālā datortīkla modernizācija Jelgavas novada pašvaldības iestādēs</t>
  </si>
  <si>
    <t>Modernizēt un centralizēt iestādes lokālo datortīklu likvidējot virknes slēgumus un nestabilos savienojumus</t>
  </si>
  <si>
    <t>Korporatīvā tīkla izveide Jelgavas novada pašvaldības iestādēs</t>
  </si>
  <si>
    <t>Savienot vienā korporatīvajā datortīklā iestādes, nodrošināt centralizētu pieslēgumu optiskajam internetam</t>
  </si>
  <si>
    <t>Digitālās komunikācijas risinājuma izstrāde un ieviešana</t>
  </si>
  <si>
    <t>Jelgavas novada pašvaldības videonovērošanas infrastruktūras pārvaldības risinājuma izstrāde un ieviešana</t>
  </si>
  <si>
    <t>Pašvaldības funkciju veikšana</t>
  </si>
  <si>
    <t>Jelgavas novada pašvaldības IKT modulāra datu centra izveidošana</t>
  </si>
  <si>
    <t>Modernā modulārā datu centra izveidošana Jelgavas novada IKT vajadzībām. Datu centra projektēšana un izbūve izmantojot nozares jaunās tehnoloģijas un paņēmienus. Enerģijas barošanas tīkla un dzesēšanas sistēmas izbūve izmantojot videi draudzīgas “zaļas tehnoloģijas”. Datu centra pārvaldības un virtualizācijas programatūras ieviešana maksimāli izmantojot atklāta koda produktus</t>
  </si>
  <si>
    <t>Datu komutācijas mezglu piekļuves kontroles risinājuma izstrāde un ieviešana</t>
  </si>
  <si>
    <t>Izveidot un ieviest Jelgavas novada pašvaldības datortīklu datu komutācijas mezglu piekļuves kontroles risinājumu</t>
  </si>
  <si>
    <t>Uzlabot piekļuvi iekļaujošiem un kvalitatīviem pakalpojumiem izglītībā, mācībās un mūžizglītībā, attīstot infrastruktūru, tostarp stiprinot tālmācību, tiešsaistes izglītību un mācības</t>
  </si>
  <si>
    <t>Izglītības iestāžu  nodrošinājums jaunā mācību satura kvalitatīvai ieviešanai t.sk. vai -   izglītības iestāžu infrastruktūras uzlabošanu un mācību vides labiekārtošanu mūsdienīgas un kvalitatīvas izglītības nodrošināšanai veselībai drošos apstākļos  -  speciālās izglītības efektīvai nodrošināšanai;
kvalitatīvas un mūsdienīgas izglītības īstenošanai pirmskolas izglītības iestādēs;
pirmskolas izglītības infrastruktūras attīstībai.</t>
  </si>
  <si>
    <t>Kvalitatīva un mūsdienīga izglītība</t>
  </si>
  <si>
    <t>Veicināt vienlīdzīgu piekļuvi kvalitatīvai un iekļaujošai izglītībai un mācībām un to pabeigšanu, jo īpaši nelabvēlīgā situācijā esošām grupām, sākot no agrīnās pirmsskolas izglītības un aprūpes līdz pat vispārējai, profesionālajai un augstākajai izglītībai, kā arī pieaugušo izglītībā un mācībās, tostarp veicinot mācību mobilitāti visiem</t>
  </si>
  <si>
    <t>Integrēta "skola-kopiena" sadarbības programma atstumtības riska mazināšanai izglītības iestādēs.
Interešu izglītības, brīvā laika un bērnu pieskatīšanas pakalpojumu pieejamības paplašināšana sociālās atstumtības riskam pakļautiem izglītojamajiem un bērniem ar speciālām vajadzībām</t>
  </si>
  <si>
    <t>1.2.</t>
  </si>
  <si>
    <t>Pārejas uz klimatneitralitāti radīto ekonomisko, sociālo un vides seku mazināšana visvairāk skartajos reģionos</t>
  </si>
  <si>
    <t xml:space="preserve">Atbalsts uzņēmējdarbībai nepieciešamās publiskās infrastruktūras attīstībai, veicinot pāreju uz klimatneitrālu ekonomiku industriālajās zonās </t>
  </si>
  <si>
    <t>Investīcijas uzņēmējdarbības publiskajā infrastruktūrā industriālo parku un teritoriju attīstīšanai reģionos</t>
  </si>
  <si>
    <t>Veicināt mūžizglītību, jo īpaši paredzot elastīgas kvalifikācijas paaugstināšanas un pārkvalificēšanās iespējas visiem, ņemot vērā digitālās prasmes, labāk paredzot pārmaiņas un jaunas prasības pēc prasmēm, kas balstītas  uz darba tirgus vajadzībām, atvieglojot karjeras maiņu un veicinot profesionālo mobilitāti</t>
  </si>
  <si>
    <t>Digitālo prasmju pilnveide</t>
  </si>
  <si>
    <t>1.4.</t>
  </si>
  <si>
    <t>Veicināt pielāgošanos klimata pārmaiņām, risku novēršanu un noturību pret katastrofām</t>
  </si>
  <si>
    <t>Pielāgošanās klimata pārmaiņām pasākumi, tai skaitā vietējā līmenī</t>
  </si>
  <si>
    <t>Pārejas uz aprites ekonomiku veicināšana</t>
  </si>
  <si>
    <t>SAM
Dep/ieros</t>
  </si>
  <si>
    <t>Bezizmešu mobilitāte - elektrouzlādes punktu attīstība, lai sekmētu pāreju uz bezemisiju transportlīdzekļiem</t>
  </si>
  <si>
    <t>Pašvaldību funkciju īstenošanai un  pakalpojumu sniegšanai nepieciešamo bezemisiju transportlīdzekļu iegāde</t>
  </si>
  <si>
    <t>Bezemisiju transportlīdzekļu iegāde</t>
  </si>
  <si>
    <t>Veicināt darba ņēmēju, darba devēju un uzņēmumu pielāgošanos pārmaiņām, aktīvu un veselīgu novecošanos, kā arī veicināt veselīgu un labi pielāgotu darba vidi veselības risku novēršanai</t>
  </si>
  <si>
    <t>Veselības veicināšanas un slimību profilakses pasākumu īstenošana vietējai sabiedrībai</t>
  </si>
  <si>
    <t>Veicināt sociāli atstumto kopienu, migrantu un nelabvēlīgā situācijā esošo grupu sociāli ekonomisko integrāciju, izmantojot integrētus pasākumus, tostarp mājokļu un sociālo pakalpojumu jomā</t>
  </si>
  <si>
    <t>Sociālo mājokļu atjaunošana vai jaunu sociālo mājokļu būvniecība</t>
  </si>
  <si>
    <t>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t>
  </si>
  <si>
    <t>Sabiedrībā balstītu sociālo pakalpojumu pieejamības palielināšana (DI turpinājums); 
Profesionāla un mūsdienīga sociālā darba attīstība, kur indikatīvie sadarbības partneri būs sociālo pakalpojumu sniedzēji (pašvaldības un NVO)</t>
  </si>
  <si>
    <t xml:space="preserve">Veicināt nabadzības vai sociālās atstumtības riskam pakļauto personu sociālo integrāciju, izmantojot sociālās inovācijas </t>
  </si>
  <si>
    <t>Atbalsts jaunām pieejām sabiedrībā balstītu sociālo pakalpojumu sniegšanā (inovācijas)</t>
  </si>
  <si>
    <t>Kultūras un tūrisma lomas palielināšana ekonomiskajā attīstībā, sociālajā iekļaušanā un sociālajās inovācijās</t>
  </si>
  <si>
    <t>Reģionu revitalizācija, konkurētspējas celšana un depopulācijas radīto problēmu mazināšana, stiprinot pilsonisko sabiedrību un izmantojot kultūras potenciālu</t>
  </si>
  <si>
    <t>Veicināt nabadzības vai sociālās atstumtības riskam pakļauto cilvēku, tostarp vistrūcīgāko un bērnu, sociālo integrāciju</t>
  </si>
  <si>
    <t xml:space="preserve">Bērnu pieskatīšanas pakalpojumi </t>
  </si>
  <si>
    <t>2.3.</t>
  </si>
  <si>
    <t>Publisko pakalpojumu un nodarbinātības pieejamības veicināšanas pasākumi cilvēkiem ar funkcionāliem traucējumiem</t>
  </si>
  <si>
    <t>Ilgstošas sociālās aprūpes pakalpojuma noturība un nepārtrauktība</t>
  </si>
  <si>
    <t>Atbalsts sabiedrisko aktivitāšu un pakalpojumu nodrošināšanai vietējiem iedzīvotājiem</t>
  </si>
  <si>
    <t>Atbalstīti ieguldījumi gan būvniecībā, gan aprīkojuma iegādēm, lai veicinātu sabiedrisko aktivitāšu, mūžizglītības un sociālo pakalpojumu attīstību, kultūrvēsturiskā mantojuma un tūrisma attīstību</t>
  </si>
  <si>
    <t>Civilās aizsardzības sistēmas attīstība un pilnveide</t>
  </si>
  <si>
    <t>Civilā aizsardzība</t>
  </si>
  <si>
    <t>P5ARV5</t>
  </si>
  <si>
    <t xml:space="preserve">Novads </t>
  </si>
  <si>
    <t>Upju, dīķu un ūdenstilpju sakopšana un atbrīvošana no apauguma veicot apkārtējās teritorijas labiekārtošanu</t>
  </si>
  <si>
    <t xml:space="preserve">Ūdenstilpju krastu sakopšana un atbrīvošana no ūdensaugiem, kas novērš tālāku to aizaugšanu, iedzīvotājiem rodas jauna atpūtas vieta un tiek uzlabota dzīves kvalitāte
</t>
  </si>
  <si>
    <t>Ozolnieki</t>
  </si>
  <si>
    <t>Projekta "Gājēju celiņa izbūve no Ozolnieku dzelzceļa stacijas līdz Branku ciemam" 3.kārta, kas paredz valsts ceļa A8 šķērsojumu - iespējamais līdzfinansējums LVC projektam</t>
  </si>
  <si>
    <t>Esošā urbuma rezerves ir izsmeltas OKSDU finansējums (aizņēmums)</t>
  </si>
  <si>
    <t>Ūdenssaimniecības attīstība Ozolnieku pagastā, Ozolnieku novadā</t>
  </si>
  <si>
    <t>Ozolnieku sporta skolas energoefektivitātes paaugstināšana</t>
  </si>
  <si>
    <t>Administrācijas ēkas Stadiona iela 10 , Ozolniekos energoefektivitātes paaugstināšana</t>
  </si>
  <si>
    <t>Mežaparka un Bulderberga kalna teritorijas labiekārtošana un attīstība</t>
  </si>
  <si>
    <t>Veselības takas teritorijas labiekārtošana</t>
  </si>
  <si>
    <t>Vingrošanas elementu papildināšana, atpūtas vietas senioriem izveide, atpūtas vietas māmiņām izveide</t>
  </si>
  <si>
    <t>Novadgrāvja pārtīrīšana no Alejas ielas līdz Iecavas upei</t>
  </si>
  <si>
    <t>Projekts secīgs Alejas ielas pārbūves projektam</t>
  </si>
  <si>
    <t>Eglaines ielas stāvlaukuma izveide</t>
  </si>
  <si>
    <t>Gar Eglaines ielu jāizveido stāvlaukums ar apgaismojumu. Tehniskie noteikumi jau LVC ir paprasīti</t>
  </si>
  <si>
    <t>Teritorijas starp Rīgas ielas rotācijas apli un Meliorācijas ielu labiekārtošana</t>
  </si>
  <si>
    <t>Ozolnieku vidusskolas stadiona labiekārtošana, skrejceļa atjaunošana</t>
  </si>
  <si>
    <t xml:space="preserve">Ozolnieku vidusskolas teritorijas labiekārtošana </t>
  </si>
  <si>
    <t>Iekšpagalma labiekārtošana pie ozoliem; 
stāvvietas izveide pie C korpusa; Ietvju seguma atjaunošana, 
ieejas kāpņu un kāpņu  laukuma seguma atjaunošana; 
Asfaltēto celiņu seguma virskārtas atjaunošana
Stāvlaukuma labiekārtošana</t>
  </si>
  <si>
    <t>Ozolnieku vidusskolas telpu atjaunošana un labiekārtošana</t>
  </si>
  <si>
    <t xml:space="preserve">Telpu atjaunošana un labiekārtošana, t.sk.:
Esošās ventilācijas sistēmas remontdarbi un jaunu atzaru būvniecība;
Balss izziņošanas sistēmas iegāde un uzstādīšana
</t>
  </si>
  <si>
    <t>Ozolnieku mūzikas skolas telpu atjaunošana un labiekārtošana</t>
  </si>
  <si>
    <t>PII Zīlīte teritorijas labiekārtošana</t>
  </si>
  <si>
    <t>Esošā rotaļu laukuma rīku papildināšana, teritorijas labiekārtošana</t>
  </si>
  <si>
    <t>Daudzfunkcionāla laukuma izveide un teritorijas labiekārtošana Stadiona ielā 10</t>
  </si>
  <si>
    <t>Sporta skolas ēkas atjaunošana</t>
  </si>
  <si>
    <t>2021.gadā 2.stāva un sporta zāles remontdarbi, 2022.gadā 1.stāva ģērbtuvju un ieejas halles remonts - izstrādāta apliecinājuma karte, nav būvvaldes skaņojuma</t>
  </si>
  <si>
    <t>Sporta skolas infrastruktūra</t>
  </si>
  <si>
    <t>P2 S RV1</t>
  </si>
  <si>
    <t>Sporta skolas sporta spēļu laukumu atjaunošana</t>
  </si>
  <si>
    <t>Airēšanas programmas infrastruktūras attīstība</t>
  </si>
  <si>
    <t>Sporta skolas izglītības programmas - airēšanas slaloms- infrastruktūras izveide Eglaines ielā</t>
  </si>
  <si>
    <t>SAC "Zemgale" paaugstināta komforta pakalpojumu ēkas projektēšana un izbūve</t>
  </si>
  <si>
    <t>Pieaugot pieprasījumam pēc paaugstināta komforta pakalpojumiem, projektēt jaunu ēku, būvniecība</t>
  </si>
  <si>
    <t>SAC Zemgale teritorijas labiekārtošana</t>
  </si>
  <si>
    <t>Platone</t>
  </si>
  <si>
    <t>Brīvdabas vietas izveide pasākumu un svētku svinēšanai Platones pagastā</t>
  </si>
  <si>
    <t>Palielināt Jelgavas novada vietas potenciālu un pievilcību, kas ir kā priekšnosacījums jaunu kultūras un citu saistītu pakalpojumu un aktivitāšu attīstībai, izbūvējot Platones pagasta Platones ciemā brīvdabas estrādi. Izstrādāts būvprojekts (derīgs līdz 2024.gadam)</t>
  </si>
  <si>
    <t>Lielvircavas muižas kungu nama telpu atjaunošana</t>
  </si>
  <si>
    <t>Veicināt kultūrvēsturisko vērtību pieejamību, saglabāšanu un objektu sakārtošanu, infrastruktūras attīstību tūristu un iedzīvotāju vajadzībām. Jumta nomaiņa (2021.gads), ieejas portāla atjaunošana - restaurācija (durvis, kolonas un grīda) un vēsturiskās terases izbūve (vietējas nozīmes kultūras piemineklis) utml. darbi. Muižas atjaunošanai piesaistīti vairāki ES fondu projektu  un pašvaldības finansējums.</t>
  </si>
  <si>
    <t>Attīstības nodaļa/Infrastruktūras un saimnieciskā nodrošinājuma nodaļa/pagasta pārvalde</t>
  </si>
  <si>
    <t>Platones skolas teritorijas labiekārtošana</t>
  </si>
  <si>
    <t xml:space="preserve">Jauna sporta laukuma izbūve, meliorācijas sistēmu sakārtošana 2020/2021.gadā, teritorijas labiekārtošana. Jāaktualizē būvprojekts
</t>
  </si>
  <si>
    <t>Apgaismota gājēju celiņa no A-8 līdz Platones centram izbūve</t>
  </si>
  <si>
    <t>Ģ. Eliasa dzimtas māju “Zīlēni" rekonstrukcija</t>
  </si>
  <si>
    <t>Saglabāt kultūrvēsturisko vērtību pieejamību,  un objektu sakārtošanu, infrastruktūras attīstību tūristu un iedzīvotāju vajadzībām.
Būvprojekta izstrāde, būvdarbi</t>
  </si>
  <si>
    <t>Salgale</t>
  </si>
  <si>
    <t>Garozas ciema ielu seguma virskārtas asfaltēšana</t>
  </si>
  <si>
    <t>1.maija ielas seguma uzlabošana, atjaunojot asfalta segumu 150m</t>
  </si>
  <si>
    <t>Garozas ciema Upes ielas seguma atjaunošana 450m</t>
  </si>
  <si>
    <t>Grants seguma atjaunošana</t>
  </si>
  <si>
    <t>Vietējas nozīmes arhitektūras pieminekļa Salgales baznīcas drupu konservācija</t>
  </si>
  <si>
    <t>Nekustamo īpašumu pārvaldība un citu pašvaldības teritorijā esošu zemju pārvaldība</t>
  </si>
  <si>
    <t>P2 V RV10</t>
  </si>
  <si>
    <t xml:space="preserve">Salgales pagasta pārvaldes ēkas "Vīgriezes" teritorijas labiekārtošana
</t>
  </si>
  <si>
    <t>Teritorijas infrastruktūras sakārtošana/modernizācija/atjaunošana/labiekārtošana</t>
  </si>
  <si>
    <t>Bruģēto segumu remontdarbi, jauna bruģa ieklāšana rotaļu laukumā</t>
  </si>
  <si>
    <t>Garozas pamatskolas teritorijas labiekārtošana</t>
  </si>
  <si>
    <t>Skolas svinību laukuma bruģēšana, soliņu izvietošana, ūdens ņemšanas vietas izveide ugunsdzēsībai, bruģēti celiņi uz muzeju</t>
  </si>
  <si>
    <t>SARC ELE</t>
  </si>
  <si>
    <t xml:space="preserve">SARC Eleja, Lietuvas 19 teritorijas labiekārtošana </t>
  </si>
  <si>
    <t xml:space="preserve">Infrastruktūras un saimnieciskā nodrošinājuma nodaļa/SARC Eleja </t>
  </si>
  <si>
    <t>SARC Eleja ēku energoefektivitātes paaugstināšana un pārbūve</t>
  </si>
  <si>
    <t>SARC KAL</t>
  </si>
  <si>
    <t>SARC Kalnciems ēkas remonts un teritorijas labiekārtošana</t>
  </si>
  <si>
    <t>Teritorijas labiekārtošana, iežogošana, kāpņu remonts, lai nodrošinātu drošu un estētiski sakārtotu vidi cilvēkiem ar kustību un funkcionāliem traucējumiem atpūtai un kvalitatīvai laika pavadīšanai. Teritorijas iežogošana nepieciešama, lai radītu klientiem drošību, lai pasargātu cilvēkus ar demenci un garīga rakstura traucējumiem no iekļūšanas bīstamās situācijās, aizklīšanas, nomaldīšanās, kā arī lai pasargātu teritoriju no izdemolēšanas, nepiederošām personām un SARC klientu miera traucēšanas nakts stundās.</t>
  </si>
  <si>
    <t>Infrastruktūras un saimnieciskā nodrošinājuma nodaļa/pagasta pārvalde/Labklājības pārvalde</t>
  </si>
  <si>
    <t>Sesava</t>
  </si>
  <si>
    <t>Sesavas pamatskolas teritorijas labiekārtošana</t>
  </si>
  <si>
    <t>Pagraba atjaunošanu, bērnu rotaļu laukuma un žoga ap to izbūve, uzlabojot bērnu drošību skolas teritorijā, pilnveidojot bērnu vispusīgās iemaņas. Izstrādāts būvprojekts (derīgs līdz 2024.gadam)</t>
  </si>
  <si>
    <t>Aktīvās atpūtas laukuma izveide Bērvircavas ciemā</t>
  </si>
  <si>
    <t>Projekta “Aktīvās atpūtas laukuma izveide Bērvircavas ciemā” mērķis ir izveidot aktīvās atpūtas laukumu Bērvircavas ciemā, izveidojot jaunu sporta un veselības pakalpojumu, nodrošinot nepieciešamo infrastruktūru un aprīkojumu sporta aktivitāšu dažādošanai un aktīvās atpūtas pilnveidošanai. Sagatavots paskaidrojuma raksts.</t>
  </si>
  <si>
    <t>Infrastruktūras un saimnieciskā nodrošinājuma nodaļa/Sporta centrs/pagasta pārvalde</t>
  </si>
  <si>
    <t>Sporta centrs</t>
  </si>
  <si>
    <t>Sesavas pagasta administratīvo siltumapgādes ēku  pārbūve un apkures sistēmu rekonstrukcija</t>
  </si>
  <si>
    <t>Siltumapgādes ēku pārbūve un apkures sistēmu rekonstrukcija</t>
  </si>
  <si>
    <t xml:space="preserve">Sesavas pagasta Bērvircavas ciema Upes ielas ietves seguma virskārtas atjaunošana </t>
  </si>
  <si>
    <t>Apliecinājuma kartes izstrāde doktorāta telpām, īpašuma iegāde un telpu remonts</t>
  </si>
  <si>
    <t>Svēte</t>
  </si>
  <si>
    <t>Svētes pagasta Svētes ciema Ceriņu, Dārza un Liepu ielu asfaltēšana</t>
  </si>
  <si>
    <t>Svētes pagasta Jēkabnieku kultūras nama lietus ūdens novadīšanas sistēmas sakārtošana</t>
  </si>
  <si>
    <t>LKT ar akām novadošā tīkla ierīkošana jumta lietus ūdens noteku savākšanai slēgtā sistēmā, ēkas apmales sakārtošana, pamatu cokola atjaunošana</t>
  </si>
  <si>
    <t xml:space="preserve">Izglītības pārvalde/Infrastruktūras un saimnieciskā nodrošinājuma nodaļa </t>
  </si>
  <si>
    <t>Svētes pamatskolas sporta halles zāles grīdas atjaunošana</t>
  </si>
  <si>
    <t>Grīdas segums bojāts (uzpūties), zaudējis pretslīdes īpašības- nepieciešama seguma nomaiņa</t>
  </si>
  <si>
    <t>Ārējās kanalizācijas sakārtošana pie Svētes Bērnu un jauniešu izglītības un aktivitāšu centra</t>
  </si>
  <si>
    <t>Pievienošanās pie kopējā kanalizācijas tīkla, jo  kanalizācijas tīkls pievienots pie privātā īpašumā 2 m3 esošās nosēdakas. Bieži jāveic asenizācijas pakalpojumi, kuru izmaksas ir lielākas nekā pieslēgumam pie kopējā tīkla. Akas īpašniekam ir pretenzijas pret esošo situāciju.</t>
  </si>
  <si>
    <t>Valgunde</t>
  </si>
  <si>
    <t>Kalnciema vidusskolas profesionālās ievirzes programmas "Aizsardzības mācības" infrastruktūras papildināšana</t>
  </si>
  <si>
    <t>Būvprojekta izstrāde, bāzes ēkas būvniecība, šautuves modernizācija/piebūve, lai īstenotu Valsts aizsardzības mācību programmu, kas no 2024.gada būs obligāta prasība. Sporta skolas interešu izglītībā ir iekļauta šaušanas programma.</t>
  </si>
  <si>
    <t>Izglītības pārvalde/Sporta centrs</t>
  </si>
  <si>
    <t>Radošās mājas pārbūve pie Kalnciema vidusskolas</t>
  </si>
  <si>
    <t>Priekšizpēte, būvprojekta izstrāde.
Skolā ir mākslas un mūzikas skolas filiāle, Valsts aizsardzības mācību programma. Papildus telpas nepieciešamas, lai nodrošinātu prasībām atbilstošu mācību procesu un arī turpmāk varētu piedāvāt jaunas iespējas, tā palielinot skolēnu skaitu.</t>
  </si>
  <si>
    <t>Jelgavas novada pašvaldības Valgundes pagasta ceļa Plēsumi - Vārpas pārbūve</t>
  </si>
  <si>
    <t>Bērnu rotaļu laukuma izbūve Valgundes ciemā pie IKSC "Avoti"</t>
  </si>
  <si>
    <t>Ierīkot drošu, būvnormatīvu prasībām atbilstošu bērnu rotaļu laukumu, secīgi darbi pēc IKSC "Avoti" rekonstrukcijas</t>
  </si>
  <si>
    <t>Valgundes pagasta IKSC „Avoti” energoefektivitātes paaugstināšana</t>
  </si>
  <si>
    <t>Valgundes pagasta ēkas energoefektivitātes paaugstināšana</t>
  </si>
  <si>
    <t>Ugunsdzēsības dīķu sakārtošana Valgundes pagastā</t>
  </si>
  <si>
    <t xml:space="preserve">Ugunsdzēsības dīķu sakārtošana Valgundes pagasta Vītoliņu, Valgundes un Tīreļu ciemos
</t>
  </si>
  <si>
    <t xml:space="preserve">P2 V RV6 </t>
  </si>
  <si>
    <t>Vilce</t>
  </si>
  <si>
    <t>Vilces pagasta tautas nama piebūves – sanmezgla būvniecība, teritorijas labiekārtošana</t>
  </si>
  <si>
    <t>Izveidot Vilces tautas namā papildus telpas (sanitārais mezgls, labierīcības, palīgtelpas), būvprojekta aktualizācija, jo būvprojekta termiņš beidzās 2021.gadā</t>
  </si>
  <si>
    <t>Vilces pamatskolas ēkas jumta remonts</t>
  </si>
  <si>
    <t>Infrastruktūras un saimnieciskā nodrošinājuma nodaļa/Izglītības pārvalde/Pagasta pārvalde</t>
  </si>
  <si>
    <t>Kreisā krasta nostiprinājumu izbūve Svētes upē Valsts aizsargājamam kultūras piemineklim "Mūrmuižas senkapi"</t>
  </si>
  <si>
    <t xml:space="preserve">Atpūtas vietas labiekārtošana Ziedkalnes ciemā </t>
  </si>
  <si>
    <t>Projekta mērķis ir izveidot atpūtas un aktivitāšu vietu Vilces pagasta Ziedkalnes ciemā, veicinot vietas potenciālu un pievilcību un izveidojot jaunu sporta un veselības pakalpojumu pieejamību un attīstību (plānots  izbūvēt basketbola, futbola, pludmales volejbola laukumus un ierīkot āra trenažierus).  Izstrādāts būvprojekts (derīgs līdz 2024.gadam)</t>
  </si>
  <si>
    <t>Infrastruktūras un saimnieciskā nodrošinājuma nodaļa/Sporta centrs/Pagasta pārvalde</t>
  </si>
  <si>
    <t>Vilces pagasta auto stāvlaukumu būvniecība pie Vilces muižas</t>
  </si>
  <si>
    <t xml:space="preserve">Būvprojekta izstrāde. Būvdarbi stāvlaukumu izbūvei - Madaru ceļa un Austrumu ielas krustojumā un pie Vilces muižas </t>
  </si>
  <si>
    <t>Dabas parka "Vilce" dabas aizsardzības plāna īstenošana</t>
  </si>
  <si>
    <t>Projekta mērķis: saglabāt dabas parkam raksturīgo ainavu - teritorijai raksturīgo reljefu un esošo zemes lietojuma veidu platības, saglabāt dzīvotspējīgas tipiskās un aizsargājamās upju nogāzes un platlapju mežiem raksturīgās dabiskās augu sugu sabiedrības, dzīvnieku sugas un to dzīvotnes, saglabāt un uzturēt kultūrvēsturiskās vērtības, labiekārtot un pilnveidot atpūtas, dabas un kultūrvēsturisko vērtību apskates un izziņas infrastruktūru.
Plānotie uzdevumi: Izstrādāt jaunu dabas aizsardzības plānu dabas parkam "Vilce", lai efektīvāk varētu apsaimniekot dabas parku "Vilce".
 Izstrādāts būvprojekts (derīgs līdz 2024.gadam)</t>
  </si>
  <si>
    <t>Vilces muižas kompleksa kultūrvēstures vērtību saglabāšana un jaunu pakalpojumu radīšana</t>
  </si>
  <si>
    <t xml:space="preserve">Vilces muižas kalpu ēkas energoefektivitātes paaugstināšana </t>
  </si>
  <si>
    <t xml:space="preserve">Ēkas energoefektivitātes paaugstināšana t.sk. jumta seguma, fasādes atjaunošana, notekcauruļu nomaiņa, bēniņu siltināšana
(Vilces bibliotēka, pasts, doktorāts, pakalpojumu centrs)     </t>
  </si>
  <si>
    <t>Vircava</t>
  </si>
  <si>
    <t>Vircavas pagasta sporta halles energoefektivitātes paaugstināšana</t>
  </si>
  <si>
    <t>Infrastruktūras un saimnieciskā nodrošinājuma nodaļa/ Sporta centrs</t>
  </si>
  <si>
    <t xml:space="preserve">Vircavas pagasta vidusskolas un sporta halles teritorijas labiekārtošana </t>
  </si>
  <si>
    <t>Infrastruktūras un saimnieciskā nodrošinājuma nodaļa/Izglītības pārvalde/Sporta centrs</t>
  </si>
  <si>
    <t>Vircavas vidusskolas PII iekšpagalma pārbūve un telpu paplašināšana</t>
  </si>
  <si>
    <t>Vircavas pagasta tautas nama pagraba ventilācijas izbūve</t>
  </si>
  <si>
    <t>Siltummezglu maiņa iestāžu ēkās Vircavas pagastā</t>
  </si>
  <si>
    <t>Zaļenieki</t>
  </si>
  <si>
    <t>Lietus ūdens un kanalizācijas (LKT) izbūve pie Restaurācijas nama, t.sk. ēkas pagraba telpas ventilācijas sistēmas ierīkošana</t>
  </si>
  <si>
    <t>Ārējā apgaismojuma sakārtošana pie Zaļenieku KAV dienesta viesnīcas</t>
  </si>
  <si>
    <t>Ārējā apgaismojuma sakārtošana pie Zaļenieku KAV dienesta viesnīcas, nodrošinot drošu apkārtējo vidi</t>
  </si>
  <si>
    <t xml:space="preserve">Zaļenieku parka stadiona pārbūve </t>
  </si>
  <si>
    <t xml:space="preserve">Infrastruktūras un saimnieciskā nodrošinājuma nodaļa/Sporta centrs </t>
  </si>
  <si>
    <t>Gājēju celiņa nobraucamās daļas pārbūve pretī Zaļenieku Zaļās muižas dīķim</t>
  </si>
  <si>
    <t>Gājēju celiņa nobraucamās daļas pārbūve pretī Zaļenieku Zaļās muižas dīķim, lai uzlabotu vides pieejamību</t>
  </si>
  <si>
    <t>Kompleksa ēku energoefektivitātes paaugstināšana, restaurācija, t.sk. fasādes renovācija, bēniņu apkures sistēmas atjaunošana, zibens aizsardzības sistēmas uzstādīšana un elektrības sistēmas sakārtošana u.c.</t>
  </si>
  <si>
    <t>Zaļenieku pagasta kultūras nama  energoefektivitātes paaugstināšana, restaurācija</t>
  </si>
  <si>
    <t>Zaļenieku kultūras nama teritorijas labiekārtošana</t>
  </si>
  <si>
    <t xml:space="preserve">Kultūras nama teritorijas labiekārtošana secīgi pēc kultūras nama energoefektivitātes paaugstināšanas
Izstrādāts būvprojekts (derīgs līdz 2025.gadam)
</t>
  </si>
  <si>
    <t>Zaļenieku komerciālās un amatniecības vidusskolas mācību laboratorijas ēkas atjaunošana/pārbūve</t>
  </si>
  <si>
    <t>Ēkas atjaunošana pārbūve, siltumtrases izbūve (siltumtrases izbūves darbi veikti 2019.gadā)
Izstrādāts būvprojekts (derīgs līdz 2023.gadam)</t>
  </si>
  <si>
    <t xml:space="preserve">Infrastruktūras un saimnieciskā nodrošinājuma nodaļa </t>
  </si>
  <si>
    <t>Atbalsta pasākumi iedzīvotāju nekustamā īpašuma pievienošanai centralizētiem kanalizācijas un ūdensapgādes tīkliem Ozolnieku novadā</t>
  </si>
  <si>
    <t xml:space="preserve">*Atbilstība stratēģiskajām prioritātēm - atbilstoši spēkā esošai Jelgavas novada Attīstības programmai: </t>
  </si>
  <si>
    <t>Izglītības iestāžu materiāli tehniskās bāzes pilnveidošana un modernizācija</t>
  </si>
  <si>
    <t>P1 S RV1</t>
  </si>
  <si>
    <t>Sporta izglītība un aktivitātes mūža garumā</t>
  </si>
  <si>
    <t>Jaunas sporta infrastruktūras būvniecība</t>
  </si>
  <si>
    <t>Sporta iestāžu infrastruktūras un 
aprīkojuma atjaunošana</t>
  </si>
  <si>
    <t>P1 K RV1</t>
  </si>
  <si>
    <t>Kultūras pakalpojuma nodrošināšana (pasākumi)</t>
  </si>
  <si>
    <t>P1 K RV2</t>
  </si>
  <si>
    <t>Kultūras pakalpojuma nodrošināšana (uzturēšana)</t>
  </si>
  <si>
    <t>P2 K RV2</t>
  </si>
  <si>
    <t>Kultūras iestāžu materiāli tehniskās bāzes pilnveidošana un modernizācija</t>
  </si>
  <si>
    <t>P4 T RV1</t>
  </si>
  <si>
    <t xml:space="preserve">Tūrisma produktu un pakalpojumu piedāvājuma nodrošināšana un pilnveidošana </t>
  </si>
  <si>
    <t>Kultūrvēstures mantojuma objektu 
un infrastruktūras uzturēšana un saglabāšana</t>
  </si>
  <si>
    <t>Tūrisma attīstības veicināšana</t>
  </si>
  <si>
    <t>Ekonomisko attīstību veicinoša infrastruktūra (uzņēmējdarbība)</t>
  </si>
  <si>
    <t>P4 U RV1</t>
  </si>
  <si>
    <t>Nodarbinātības veicināšanas pasākumi</t>
  </si>
  <si>
    <t>P4 U RV2</t>
  </si>
  <si>
    <t>Atbalsta instrumenti uzņēmējdarbības attīstībai</t>
  </si>
  <si>
    <t xml:space="preserve">P2 V RV1 </t>
  </si>
  <si>
    <t>Pašvaldības ceļu un ielu sakārtošana</t>
  </si>
  <si>
    <t>P2 V RV2</t>
  </si>
  <si>
    <t>Ūdenssaimniecība un kanalizācija</t>
  </si>
  <si>
    <t xml:space="preserve">P2 V RV4 </t>
  </si>
  <si>
    <t>Publiskā pirtis</t>
  </si>
  <si>
    <t>P2 V RV5</t>
  </si>
  <si>
    <t>Centralizētā siltumapgāde</t>
  </si>
  <si>
    <t>Meliorācijas sistēmas sakārtošana novadā</t>
  </si>
  <si>
    <t xml:space="preserve">P2 V RV7 </t>
  </si>
  <si>
    <t>Klimata pārmaiņas</t>
  </si>
  <si>
    <t>Nekustamo īpašumu un kapitālu daļu pārvaldība</t>
  </si>
  <si>
    <t>P3VRV9</t>
  </si>
  <si>
    <t>Teritorijas apsaimniekošana</t>
  </si>
  <si>
    <t>P3VRV11</t>
  </si>
  <si>
    <t>Kapsētu, piemiņas vietu pārraudzība</t>
  </si>
  <si>
    <t>P5ARV1</t>
  </si>
  <si>
    <t>P5ARV2</t>
  </si>
  <si>
    <t>Dalība Jelgavas pilsētas, Jelgavas un Ozolnieku novadu apvienotās teritorijas civilās aizsardzības komisijas darbā, ārkārtas situācijas seku novēršana</t>
  </si>
  <si>
    <t>Atbilstība stratēģiskajām prioritātēm</t>
  </si>
  <si>
    <t>VP1</t>
  </si>
  <si>
    <t>Bruģētu taciņu un laukuma ierīkošana pie tornīša (LEADER finansējums 2022.gadā)</t>
  </si>
  <si>
    <t>3.3.</t>
  </si>
  <si>
    <t>3.1.</t>
  </si>
  <si>
    <t>3.2.</t>
  </si>
  <si>
    <t>3.4.</t>
  </si>
  <si>
    <t>2021.gadā 2.stāva un sporta zāles remontdarbi, 2022.gadā 1.stāva ģērbtuvju un ieejas halles remonts</t>
  </si>
  <si>
    <t>VP2</t>
  </si>
  <si>
    <t>Ielas seguma virskārtas atjaunošana</t>
  </si>
  <si>
    <t>Ielu apgaismojuma izbūve no Branstūriem līdz DUS</t>
  </si>
  <si>
    <t>4.1.
4.4.</t>
  </si>
  <si>
    <t>4.5.</t>
  </si>
  <si>
    <t>Būvniecība - ielu apgaismojuma balstu izveide 1.maija ielā Emburgā</t>
  </si>
  <si>
    <t>RV5</t>
  </si>
  <si>
    <t>U.5.1.</t>
  </si>
  <si>
    <t>U.5.2.</t>
  </si>
  <si>
    <t>U.5.3.</t>
  </si>
  <si>
    <t>U.5.4.</t>
  </si>
  <si>
    <t>U.5.5.</t>
  </si>
  <si>
    <t>RV8</t>
  </si>
  <si>
    <t>U.5.7.</t>
  </si>
  <si>
    <t>RV6</t>
  </si>
  <si>
    <t>U.6.1.</t>
  </si>
  <si>
    <t>VP3</t>
  </si>
  <si>
    <t>RV7</t>
  </si>
  <si>
    <t>U.7.1.</t>
  </si>
  <si>
    <t>U.7.2.</t>
  </si>
  <si>
    <t>Apstiprināts: Jelgavas novada domes 2021.gada 7.septembra sēdē (lēmums Nr.8, protokola Nr.18)</t>
  </si>
  <si>
    <t xml:space="preserve">APVIENOTAIS JELGAVAS NOVADA INVESTĪCIJU PLĀNS 2021.-2023.gadam                                            </t>
  </si>
  <si>
    <t>Prioritāte/ virzība</t>
  </si>
  <si>
    <t>Plānotā summa 2021. (EUR)</t>
  </si>
  <si>
    <t>Piešķirts/
Budžets 2021.gadā (EUR)</t>
  </si>
  <si>
    <t>Finanšu resurss - pašvaldība, ES fondu finansējums (norādīt)-fonds vai programma</t>
  </si>
  <si>
    <t>Plānots/
Aizņēmums 2021.gadā (EUR)</t>
  </si>
  <si>
    <t>Indikatīvā summa 2022. (EUR)</t>
  </si>
  <si>
    <t>Indikatīvā summa 2022. - 2023. (EUR)</t>
  </si>
  <si>
    <t>Jelgavas novada pašvaldības investīciju plāns</t>
  </si>
  <si>
    <t>PB</t>
  </si>
  <si>
    <t>Ēkas energoefektivitātes paaugstināšana, nepieciešams Būvprojekts. Būvprojekta izstrāde un autoruzraudzība</t>
  </si>
  <si>
    <t>2017. - 2023.</t>
  </si>
  <si>
    <t>PB, LAD</t>
  </si>
  <si>
    <t>Izveidot multifunkcionālu sporta laukumu Jaunsvirlaukas pagasta Staļģenes ciemā, nodrošinot iedzīvotājiem veselīgu brīvā laika pavadīšanas iespēju pieejamību un piemērotus apstākļus aktīvai atpūtai svaigā gaisā, kā arī palielinot vietas potenciālu un pievilcību izveidojot jaunus veselības un sporta pakalpojumus</t>
  </si>
  <si>
    <t>Izglītības iestāžu  mācību vides pilnveidošana un materiāli tehniskās bāzes atjaunošana</t>
  </si>
  <si>
    <t>Mācību vides pilnveidošana un materiāli tehniskās bāzes atjaunošana novada izglītības iestādēs</t>
  </si>
  <si>
    <t>Sesavas pamatskolas teritorijas labiekārtošana (rotaļu laukuma ierīkošana)</t>
  </si>
  <si>
    <t>Pagraba atjaunošanu, bērnu rotaļu laukuma un žoga ap to izbūve, uzlabojot bērnu drošību skolas teritorijā, pilnveidojot bērnu vispusīgās iemaņas</t>
  </si>
  <si>
    <t>Izglītības iestāžu remontdarbi, telpu aprīkošana, modernizācija, lai tiktu nodrošināts kvalitatīvs, drošs izglītības pakalpojums - ieviešot un attīstot dažādas izglītības programmas</t>
  </si>
  <si>
    <t xml:space="preserve"> </t>
  </si>
  <si>
    <t xml:space="preserve">Projekta “Aktīvās atpūtas laukuma izveide Bērvircavas ciemā” mērķis ir izveidot aktīvās atpūtas laukumu Bērvircavas ciemā,
izveidojot jaunu sporta un veselības pakalpojumu, nodrošinot nepieciešamo infrastruktūru un aprīkojumu sporta aktivitāšu
dažādošanai un aktīvās atpūtas pilnveidošanai
</t>
  </si>
  <si>
    <t>Būvprojekta izstrāde, bāzes ēkas būvniecība, šautuves piebūve</t>
  </si>
  <si>
    <t>Ventilācijas un elektroapgādes sistēmu rekonstrukcija, lampu maiņa zālē, lietusūdeņu savākšanas sistēmas izbūve, noteču remonts, ārējo sienu siltināšana, telpu remonts</t>
  </si>
  <si>
    <t>Būvprojekta izstrāde, teritorijas labiekārtošana, meliorācijas sakārtošana, lietus ūdens kanalizācijas un drenāžas sistēmas ierīkošana. Āra apgaismojuma ierīkošana. Atjaunot ārējos kanalizācijas tīklus. Rezultatīvais rādītājs- izglītības iestādē uzlabota audzēkņu drošība skolas teritorijā, kā arī uzlabots teritorijas kopējais tehniskais un vizuālais stāvoklis. Darbi plānoti vairākus gadus, 4 zonās</t>
  </si>
  <si>
    <t>Lietus ūdens un kanalizācijas (LKT) izbūve pie Zaļenieku KAV Restaurācijas nama</t>
  </si>
  <si>
    <t>Izglītības iestāžu infrastruktūras sakārtošana/modernizācija/atjaunošana/telpu remonti</t>
  </si>
  <si>
    <t>Izglītības iestāžu infrastruktūras sakārtošana/modernizācija/atjaunošana (rotaļlaukumi, jaunsardzes attīstīšana, tehniskie laukumi)</t>
  </si>
  <si>
    <t>Vircavas vidusskolas PII iekšpagalma pārbūve</t>
  </si>
  <si>
    <t>Paplašināt un ierīkot drošu, būvnormatīvu prasībām atbilstošu bērnu rotaļu laukumu</t>
  </si>
  <si>
    <t>2020. - 2023.</t>
  </si>
  <si>
    <t xml:space="preserve">Kultūras centra izveide Lielvircavas ciemā  </t>
  </si>
  <si>
    <t>Ēkas iegāde Lielvircavā, Kultūras pakalpojuma nodrošināšanai (plānots  2021./2022.gadā).
Secīgs darbs pēc ēkas iegādes - kultūras centra izveide, telpu remonti -  skatuves sakārtošana - prožektori, stangas, drapērijas u.c.</t>
  </si>
  <si>
    <t>Palielināt Jelgavas novada vietas potenciālu un pievilcību, kas ir kā priekšnosacījums jaunu kultūras un citu saistītu pakalpojumu un aktivitāšu attīstībai, izbūvējot Platones pagasta Platones ciemā brīvdabas estrādi</t>
  </si>
  <si>
    <t>Brīvdabas estrādes/vietas izveide, labiekārtošana novada teritorijā</t>
  </si>
  <si>
    <t>Brīvdabas estrādes/vietas izveide, labiekārtošana, kultūras pakalpojuma nodrošināšanai pagastos - uzbūvēta brīvdabas estrāde, ierīkota brīvdabas pasākumu vieta, labiekārtota teritorija (Glūdas, Sesavas, Valgundes pagastos)</t>
  </si>
  <si>
    <t>Izveidot Vilces tautas namā papildus telpas (sanitārais mezgls, labierīcības, palīgtelpas), būvprojekta aktualizācija</t>
  </si>
  <si>
    <t>Projekta mērķis ir izveidot atpūtas un aktivitāšu vietu Vilces pagasta Ziedkalnes ciemā, veicinot vietas potenciālu un pievilcību un izveidojot jaunu sporta un veselības pakalpojumu pieejamību un attīstību</t>
  </si>
  <si>
    <t>Vircavas pagasta Tautas nama pagraba ventilācijas izbūve</t>
  </si>
  <si>
    <t>Tautas nama pagrabā ventilācijas izbūve, lai mazinātu mitrumu pagraba telpās</t>
  </si>
  <si>
    <t>Sporta laukumu izveide, labiekārtošana/atjaunošana Jelgavas novada teritorijā (segumi, elementi, labiekārtošana) sakārtojot sporta infrastruktūru</t>
  </si>
  <si>
    <t>PB, IZM</t>
  </si>
  <si>
    <t>Iekštelpu sporta infrastruktūras sakārtošana - grīdas segumi, sporta inventārs, telpu remonti (tai skaitā dušas un sanitārie mezgli, kosmētiskie remonti)</t>
  </si>
  <si>
    <t>Meliorācija, segums, konstrukcijas, bumbu sporta laukumi, tenisa laukums (jautājumu skatīt kopā ar brāļu kapu apsaimniekošanu un šautuvi)</t>
  </si>
  <si>
    <t>Sesavas sporta zāles siltuma sistēmas sakārtošana</t>
  </si>
  <si>
    <t>Sporta zāles siltuma sistēmas sakārtošana</t>
  </si>
  <si>
    <t>Pētījums, dabas izziņas taku veidošana</t>
  </si>
  <si>
    <t>Izpētes projekts, dabas izziņu takas gar Lielupi izveide un aprīkošana, labiekārtošana</t>
  </si>
  <si>
    <t>Eiropas tūrisma piedāvājuma veidošana ( bukleti, apskates, virtuālās tūres)</t>
  </si>
  <si>
    <t>ELFLA</t>
  </si>
  <si>
    <t>Veicināt kultūrvēsturisko vērtību pieejamību, saglabāšanu un objektu sakārtošanu, infrastruktūras attīstību tūristu un iedzīvotāju vajadzībām. Jumta nomaiņa, ieejas portāla atjaunošana - restaurācija (durvis, kolonas un grīda) un vēsturiskās terases izbūve (vietējas nozīmes kultūras piemineklis). Secīgs projekts  "Lielvircavas muižas telpu vienkāršotā atjaunošana 1.kārta", Lielvircavas muižas kungu nama telpu atjaunošana, Nr.19-06-AL03-A019.2202-000003</t>
  </si>
  <si>
    <t>2019. - 2021.</t>
  </si>
  <si>
    <t>PB;
Lat- Lit</t>
  </si>
  <si>
    <t>Elejas muižas parka teritorijas infrastruktūras atjaunošana- izstāžu zāles izveidošana un iekārtošana (ekspozīcija, mēbeles, interjers), estrādes  rekonstrukcija/būvniecība</t>
  </si>
  <si>
    <t xml:space="preserve">2017. - 2023. </t>
  </si>
  <si>
    <t>Vēsturisko ēku restaurācija/izpēte/remontdarbi Jelgavas novada vēsturiskajās ēkās (muižas) - mēbeles, tapetes, ekspozīcijas, interaktīvi jauninājumi</t>
  </si>
  <si>
    <t>Teritorijas labiekārtošana, iežogošana, kāpņu remonts</t>
  </si>
  <si>
    <t>Dienas/aktivitāšu centru izveide un aprīkošana</t>
  </si>
  <si>
    <t>Dienas/aktivitāšu centru izveide un aprīkošana Vilces, Glūdas, Sesavas, Valgundes pagastos, nodrošinot pašvaldības pakalpojumu pieejamību tuvāk iedzīvotājam</t>
  </si>
  <si>
    <t>Vides pieejamības uzlabošana sociālo pakalpojumu sasniedzamības nodrošināšanai</t>
  </si>
  <si>
    <t>Infrastruktūras uzlabojumi,  t.sk. pacēlāji, kāpņu renovācija pieejamībai, u.c. vides pieejamības uzlabošanas elementi</t>
  </si>
  <si>
    <t>Aktivitāšu centru teritoriju labiekārtošana</t>
  </si>
  <si>
    <t>Žogu uzstādīšana, automašīnu stāvlaukuma vietas sakārtošana, bērnu rotaļu laukuma izveide, teritorijas labiekārtošana</t>
  </si>
  <si>
    <t xml:space="preserve">AC Birztaliņas ēkas energoefektivitāte </t>
  </si>
  <si>
    <t>PB/VK</t>
  </si>
  <si>
    <t>2020. - 2022.</t>
  </si>
  <si>
    <t> </t>
  </si>
  <si>
    <t>Aktivitāšu laukumu/rotaļlaukumu/ atpūtas vietu izveide, labiekārtošana Jelgavas novada pagastos</t>
  </si>
  <si>
    <t xml:space="preserve">Aktivitāšu laukumu/rotaļlaukumu/sporta aktivitāšu laukumu izveide un labiekārtošana ar dažādiem sportiskiem un rotaļu elementiem dažādām iedzīvotāju mērķa grupām, veicinot iedzīvotāju veselīgu dzīvesveidu.
Atpūtas vietu izveide un labiekārtošana Jelgavas novada pagastos </t>
  </si>
  <si>
    <t>LIFE</t>
  </si>
  <si>
    <t>Notekūdeņu attīrīšanas ietaišu uzlabošana (LIFE projekts)
Artēzisko aku,  maģistrālo vadu,  attīrīšanas sistēmas pārbūve (JNKU)</t>
  </si>
  <si>
    <t>JNKU/Attīstības nodaļa</t>
  </si>
  <si>
    <t>Lietus ūdens un kanalizācijas (LKT)  sistēmas izbūve: Valgundes pagasta Vītoliņu ciemā un Valgundes ciemā; Zaļenieku pagasta Zaļenieku ciemā; Glūdas pagasta Zemgales un Nākotnes ciemos; Kalnciema pagasta Kalnciema ciema lietusūdeņu novadīšanas sistēmu būvniecība; sporta laukuma meliorācijas sistēmas pārbūve pie Lielplatones pamatskolas atbalsta centra</t>
  </si>
  <si>
    <t>Transporta infrastruktūras attīstība, t.sk. gājēju/velo celiņu izbūve/atjaunošana; stāvlaukumu sakārtošana pie pašvaldības iestādēm.
Ielu apgaismojuma būvniecība/atjaunošana Jelgavas novada teritorijā</t>
  </si>
  <si>
    <t>Transporta infrastruktūras attīstība, t.sk. gājēju/velo celiņu izbūve/atjaunošana.
Ielu apgaismojuma būvniecība/atjaunošana Jelgavas novada teritorijā</t>
  </si>
  <si>
    <t>Darbi atbilstoši detālplānojumam, ielas pagarināšana. 2021.gadā projekta izstrāde</t>
  </si>
  <si>
    <t>Seguma atjaunošana 1100 m  garumā</t>
  </si>
  <si>
    <t xml:space="preserve">Ceļa seguma atjaunošana  no grants seguma uz asfaltu Ceriņu, Dārza un Liepu ielu asfaltēšana 1,2 km)
</t>
  </si>
  <si>
    <t>Lāču ielas pārbūve un apgaismojuma ierīkošana</t>
  </si>
  <si>
    <t>Apgaismojuma izbūves un asfaltseguma atjaunošanas tehniskā projekta izstrāde.
Asfalta seguma atjaunošana 1,17 km, jauna asfalta seguma izveide 0,64 km. apgaismojuma ierīkošana 1,81 km.</t>
  </si>
  <si>
    <t>Meliorācijas sistēmu atjaunošana Jelgavas novadā</t>
  </si>
  <si>
    <t xml:space="preserve">Esošo grāvju profila atjaunošana, grāvju pārtīrīšana, caurteku nomaiņa
</t>
  </si>
  <si>
    <t>Polderu teritoriju izpēte, pašvaldībai piekritīgo plūdu aizsargbūvju renovācija</t>
  </si>
  <si>
    <t>Izveidot piekrastes dabas izzinošas pastaigu takas Kalnciema palieņu pļavu teritorijā (Kalnciema un Valgundes pagastu teritorijā) un Lielupes palieņu pļavu teritorijā (Jaunsvirlaukas pagasts, Jelgavas pilsēta); Pastaigu laipu un gar laipām informatīvu stendu ar sastopamajiem augiem, dzīvniekiem, kukaiņiem, putniem, u.c. izvietošana. Vismaz viena skatu torņa izvietošana katrā no takām. Skatu torņa uzstādīšana Svētes palienes pļavās, piegulošās teritorijas labiekārtošana. Ģimenes atpūtas laukumu izveidošana novada ciemos, kas ietver rotaļu laukumus bērniem, sporta aktivitāšu laukumus jauniešiem, āra trenažierus pieaugušiem cilvēkiem vienuviet. Auces upes teritorijas labiekārtošana Nākotnes ciemā, izveidojot latvisko tradīciju iepazīšanas un izzināšanas laukumu. Novadpētniecības takas izveide Ūziņu parkā</t>
  </si>
  <si>
    <t>Izvērtēt upju palieņu ainavisko potenciālu, tai skaitā mazo upju aizaugušo ūdensmalu kopšanas plānošanu un īstenot pasākumus to iekļaušanai pilsētvidē; Veikt upju gultņu tīrīšanas darbus caurplūduma atjaunošanai; Veikt ūdenstilpju tīrīšanas darbus (t.sk. krastu tīrīšanu)</t>
  </si>
  <si>
    <t>Pašvaldības ceļu atjaunošana visā novada teritorijā ekonomiskās attīstības veicināšanai</t>
  </si>
  <si>
    <t>Inženierizspēte, ceļu  atjaunošana visā novada teritorijā</t>
  </si>
  <si>
    <t>Ceļa seguma atjaunošana (Valgundes pagasta ceļa Plēsumi - Vārpas pārbūve, 215 m)</t>
  </si>
  <si>
    <t>Pašvaldības iestāžu un piekritīgo teritoriju labiekārtošana novada teritorijā</t>
  </si>
  <si>
    <t>Pašvaldības iestāžu un piekritīgo teritoriju labiekārtošana novada teritorijā (pagasta pārvaldes, parki, atpūtas vietas, upju krasti)</t>
  </si>
  <si>
    <t>2019. - 2023.</t>
  </si>
  <si>
    <r>
      <rPr>
        <sz val="10"/>
        <rFont val="Times New Roman"/>
        <family val="1"/>
        <charset val="186"/>
      </rPr>
      <t xml:space="preserve">Ūdenstilpju krastu sakopšana un atbrīvošana no ūdensaugiem, kas novērš tālāku to aizaugšanu, iedzīvotājiem rodas jauna atpūtas vieta un tiek uzlabota dzīves kvalitāte
</t>
    </r>
    <r>
      <rPr>
        <sz val="10"/>
        <color rgb="FFFF0000"/>
        <rFont val="Times New Roman"/>
        <family val="1"/>
        <charset val="186"/>
      </rPr>
      <t xml:space="preserve">
</t>
    </r>
  </si>
  <si>
    <t xml:space="preserve">TN rekonstrukcija, teritorijas labiekārtošana un apgaismojuma izbūve </t>
  </si>
  <si>
    <t>2018. - 2023.</t>
  </si>
  <si>
    <t>Lielplatones pagasta, Sidrabes ciema Dārziņu ielas un Sidrabes parka apgaismojuma izbūve</t>
  </si>
  <si>
    <t>Dārziņu ielas un Sidrabes parka apgaismojuma izbūve</t>
  </si>
  <si>
    <t>Apgaismes uzlabošanas darbi pagastos - pārbūve/izbūve/armatūru nomaiņa</t>
  </si>
  <si>
    <t>Apgaismes uzlabošanas darbi Vircavas pagastā; Stacijas ielas apgaismojuma sakārtošana Elejā;  Apgaismes līnijas pagarināšana Vaļņu ielā, Elejā; Apgaismojuma ierīkošana un cietā seguma uzklāšana Meža ielā Mežciemā, Jaunsvirlaukas pagastā; Ielu apgaismojuma būvniecība Pūpolu ielā Kārniņu ciemā (320 m), Jaunsvirlaukas pagastā; Platones ciema ielu apgaismojuma pārbūve (Centra iela, Atspulgu iela, Skolas iela) Platones pagastā; Bērvircavas ciema ielu apgaismojuma izbūve (projektēšana un izbūve Upes (335 m) un Tūju (335 m)  Sesavas pagastā; Ielu apgaismojuma pārbūve ( rekonstruēts apgaismojums Vītolu 0,27 km, Celtnieku 1,3km ielās) Valgundes pagastā. Ielu apgaismojuma atjaunošana ar LED armatūras nomaiņu Nākotnē, Zemgalē, Dorupē Glūdas pagastā.  Upes ielas, Līgo ielas, Parka ielas, Mazplatones ielas apgaismojuma būvniecība Lielplatones pagastā</t>
  </si>
  <si>
    <t>Īpašuma iegāde pašvaldības funkciju nodrošināšanai Zemgales iela 13 (doktorāta izveidei)</t>
  </si>
  <si>
    <t>Dabas parka "Vilce" dabas aizsardzības plāna izstrāde</t>
  </si>
  <si>
    <t>Projekta mērķis: saglabāt dabas parkam raksturīgo ainavu - teritorijai raksturīgo reljefu un esošo zemes lietojuma veidu platības, saglabāt dzīvotspējīgas tipiskās un aizsargājamās upju nogāzes un platlapju mežiem raksturīgās dabiskās augu sugu sabiedrības, dzīvnieku sugas un to dzīvotnes, saglabāt un uzturēt kultūrvēsturiskās vērtības, labiekārtot un pilnveidot atpūtas, dabas un kultūrvēsturisko vērtību apskates un izziņas infrastruktūru.
Plānotie uzdevumi: Izstrādāt jaunu dabas aizsardzības plānu dabas parkam "Vilce", lai efektīvāk varētu apsaimniekot dabas parku "Vilce".</t>
  </si>
  <si>
    <t>Pagasta pārvalžu ēku energoefektivitātes paaugstināšana</t>
  </si>
  <si>
    <t>Ēkas energoefektivitātes paaugstināšana pagastu pārvalžu ēkās (Svēte, Valgunde)</t>
  </si>
  <si>
    <t>Ierīkot drošu, būvnormatīvu prasībām atbilstošu bērnu rotaļu laukumu</t>
  </si>
  <si>
    <t xml:space="preserve">Ugunsdzēsības dīķu/ ugunsdzēsības vietu ierīkošana/izbūve pagastos, nodrošinot normatīvajos aktos noteiktās prasības.
</t>
  </si>
  <si>
    <t>Gaisvadu elektropārvaldes līniju rekonstrukcija (Vārpas ciemā)</t>
  </si>
  <si>
    <t>Elektropārvaldes līniju rekonstrukcija</t>
  </si>
  <si>
    <t>2020. - 2021.</t>
  </si>
  <si>
    <t xml:space="preserve">Kultūras nama energoefektivitātes paaugstināšana, restaurācija, t.sk. fasādes renovācija, bēniņu apkures sistēmas atjaunošana, zibens aizsardzības sistēmas uzstādīšana un elektrības sistēmas sakārtošana
</t>
  </si>
  <si>
    <t>Elejas vidusskolas sporta zāles pārprojektēšana par kultūras pakalpojumu iestādi</t>
  </si>
  <si>
    <t xml:space="preserve">Vecās skolas sporta zāles pārveide par  kultūras centru, jo Elejas pagastā nav nodrošināta vieta kultūras iekštelpu  pasākumiem
</t>
  </si>
  <si>
    <t xml:space="preserve">Elejas pagasta Sporta halles un baseina būvniecība </t>
  </si>
  <si>
    <t>Jaunas sporta infrastruktūras vietas izveidošana. TP aktualizācija, pārstrāde</t>
  </si>
  <si>
    <t>PB;KM</t>
  </si>
  <si>
    <t>Muižas pagraba izbūve ekspozīcijām, saietu telpas izbūve; vides izglītības centra izveide; parka labiekārtošana, dabas takas izveide, aprīkošana</t>
  </si>
  <si>
    <t xml:space="preserve">Paredzēts veikt ēkas energoefektivitātes paaugstināšanu, veidojot jaunu izskatu esošajai ēkai, ietverot jaunas iekšējās un ārējās inženierkomunikācijas, izbūvējot liftu un nodrošinot visā ēkā nokļūšanu cilvēkiem ar kustības traucējumiem. Telpas pielāgot atbilstoši Latvijas Būvnormatīvu, VUGD un Veselības Inspekcijas prasībām
2021.gadā plānots 1.stāva gaiteņa un garderobes remonts 
</t>
  </si>
  <si>
    <t>Eleja, Lietuvas iela 34- teritorijas norobežojošā žoga un vārtu uzstādīšana, vienlaikus paplašinot skolas teritoriju. Uzlabota bērnu drošība teritorijā; gājēju un transporta celiņu atjaunošana, nomainot sadrupušo asfaltu ar betona bruģi un jaunu asfalta segumu; jaunas teritorijas apgaismojuma izbūve;	 lietus ūdens kanalizācijas sistēmas izbūve; sporta laukuma ierīkošana; āra sporta un rotaļu rīku, atbilstoši LR normatīvajiem aktiem, uzstādīšana; teritorijas apzaļumošana un košumkrūmu iestādīšana</t>
  </si>
  <si>
    <t>Ēkas atjaunošana pārbūve, siltumtrases izbūvi (siltumtrases izbūves darbi veikti 2019.gadā)</t>
  </si>
  <si>
    <t xml:space="preserve">Aizupes pamatskolas teritorijas labiekārtošana un apbūve (piebūve, teritorijas labiekārtošana mācību procesa nodrošināšanai), moduļu tipa ēkas būvniecība. Paredzamie darbi - topogrāfija un saskaņošanas darbi, komunikācijas, projektēšana un būvniecība, autoruzraudzība, būvuzraudzība.
</t>
  </si>
  <si>
    <r>
      <rPr>
        <sz val="10"/>
        <rFont val="Times New Roman"/>
        <family val="1"/>
        <charset val="186"/>
      </rPr>
      <t xml:space="preserve">2017. - </t>
    </r>
    <r>
      <rPr>
        <b/>
        <sz val="10"/>
        <rFont val="Times New Roman"/>
        <family val="1"/>
        <charset val="186"/>
      </rPr>
      <t>2025</t>
    </r>
    <r>
      <rPr>
        <sz val="10"/>
        <rFont val="Times New Roman"/>
        <family val="1"/>
        <charset val="186"/>
      </rPr>
      <t>.</t>
    </r>
  </si>
  <si>
    <t>PB;VK</t>
  </si>
  <si>
    <t>1.kārta: teritorijas norobežojošā žoga un vārtu uzstādīšana, vienlaikus paplašinot skolas teritoriju. Uzlabota bērnu drošība teritorijā; gājēju un transporta celiņu atjaunošana, nomainot sadrupušo asfaltu ar betona bruģi un jaunu asfalta segumu; jaunas teritorijas apgaismojuma izbūve;	 lietus ūdens kanalizācijas sistēmas izbūve; sporta laukuma ierīkošana; āra sporta un rotaļu rīku, atbilstoši  LR normatīvajiem aktiem, uzstādīšana; teritorijas apzaļumošana un košumkrūmu iestādīšana.
2.kārta: Staļģenes vidusskolas parka teritorijas labiekārtošana.
3.kārta: Staļģenes vidusskolas galvenās ieejas puses labiekārtošana.</t>
  </si>
  <si>
    <t>Žoga izbūve, celiņu izbūve, apgaismojuma, LŪK, ūdensapgāde, elektroapgāde, siltumapgāde, kanalizācijas labiekārtošana</t>
  </si>
  <si>
    <t xml:space="preserve">Senioru ēkas atjaunošana t.sk. inženierkomunikāciju nomaiņa, ēkas energoefektivitāte, telpu pārplānošana, 2.stāva izbūve (Lietuvas ielā, 19a, Eleja)
</t>
  </si>
  <si>
    <t>Enerģētikas infrastruktūra</t>
  </si>
  <si>
    <t>Katlu mājas pāreja no fosilās apkures uz atjaunojamiem resursiem, apkures mobilā bloka montāža un ugunsdrošības jautājuma risinājums (dīķis, piekļūšana, teritorija)</t>
  </si>
  <si>
    <t xml:space="preserve">Parku apsaimniekošanas plānu izstrāde Jelgavas novada parkiem - Zaļenieku, Vircavas, Lielplatones, Staļģenes, Elejas muižu parkiem
</t>
  </si>
  <si>
    <t>Grants un asfalta seguma ceļu uzturēšana 1020 km garumā, ceļu uzturēšana ziemā, 70 tiltu un caurteku uzturēšana, ceļmalu uzturēšana, satiksmes drošības pasākumi</t>
  </si>
  <si>
    <t>Izstrādāts TP Lietus ūdens un kanalizācijas (LKT) sakārtošanai Bauskas, Parka, Pelšes un Ievu ielām</t>
  </si>
  <si>
    <t>Ūdenssaimniecības un kanalizācijas attīstība novada teritorijā</t>
  </si>
  <si>
    <t xml:space="preserve"> SIA „Jelgavas novada KU” pašvaldības deleģēto funkciju veikšana- Uzlabota attīrītā ūdens kvalitāte, ūdens atdzelžošanas staciju izbūve, kanalizācijas sūkņu stacijas rekonstrukcija un  notekūdeņu attīrīšanas iekārtu uzlabošana, t.sk. privātīpašumu pieslēgšana centrālajai kanalizācijas sistēmai
</t>
  </si>
  <si>
    <t>Sporta nama atjaunošana, sporta promenādes būvniecība, Lielupes ielā, Kalnciems</t>
  </si>
  <si>
    <t>Mērķis palielināt Jelgavas novada vietas potenciālu un pievilcību, kas ir kā priekšnosacījums jaunu kultūras, veselības, sporta un citu saistītu pakalpojumu attīstībai, izbūvējot Kalnciema pagasta atpūtas un sporta infrastruktūru</t>
  </si>
  <si>
    <t>Būriņu ceļa un tilta pārbūve</t>
  </si>
  <si>
    <t>Būvdarbi, būvuzraudzība, autoruzraudzība sadalīta kārtās, būvdarbus uzsākti 2020.gadā</t>
  </si>
  <si>
    <t>2017. - 2021.</t>
  </si>
  <si>
    <t>Meliorācijas sistēmu uzturēšana Jelgavas novadā</t>
  </si>
  <si>
    <t>Paplašināto kapu teritorijās drenāžas pārkārtošana un grāvju pārtīrīšana</t>
  </si>
  <si>
    <t xml:space="preserve">Kapu teritorijas paplašināšanas rezultātā uzbērtajās platībās meliorācijās sistēmu pārkārtošana. Nepieciešams sasniegt nosusināšanas normu atbilstoši apbedījumu normatīvajiem regulējumiem.
</t>
  </si>
  <si>
    <t>Tirdzniecības vietu ierīkošana, iekārtošana novada ciemos</t>
  </si>
  <si>
    <t xml:space="preserve">P2 U RV1
</t>
  </si>
  <si>
    <t xml:space="preserve">Glūdas, Kalnciema un  Līvbērzes pagastos. </t>
  </si>
  <si>
    <t>PB; EK IIE</t>
  </si>
  <si>
    <t>Sadarbojoties pilsētu un lauku teritorijām, attīstīt  uzņēmējdarbību ģeotermālās enerģijas ieguves vietā- peldbaseina, vannas, pirtis un balneoloģiju, lauksaimniecība, akvakultūra.
Ģeotermālās enerģijas izmantošanas izpēte Elejas pagastā. 2 izpētes tehnisko projektu izstrāde Elejas termālajiem ūdeņiem Ģeotermālās enerģijas izmantošana Elejas pagastā Jelgavas novadā (saistība ar reģionālo projektu). Provizoriski kopējā summa 33 200 000 EUR
Ģeotermālās enerģijas izmantošana Elejā ir iespējama vairākos veidos:
• siltumapgāde un dzesēšana, iekļaujot arī centralizēto siltumapgādi;
• peldbaseini, vannas, pirtis un balneoloģija;
• lauksaimniecība;
• akvakultūra;
• ražošana ( ir interese no dažādiem uzņēmējiem)</t>
  </si>
  <si>
    <t>Radošu pakalpojumu attīstīšana kultūras mantojuma saglabāšanas un izmantošanas veicināšanai</t>
  </si>
  <si>
    <t>PB, VKKF, KM</t>
  </si>
  <si>
    <t>Jelgavas novada pašvaldības muižu specializācijas noteikšana, Arhitektoniskā mākslinieciskās izpētes (AMI) darbi muižās</t>
  </si>
  <si>
    <t>Vides un dabas aizsardzības veicināšana</t>
  </si>
  <si>
    <t>PB,LAD, LVAF</t>
  </si>
  <si>
    <t>Vides un dabas aizsardzības veicināšana, tai skaitā zivju resursu pavairošana un atražošana publiskajās ūdenstilpēs un ūdenstilpēs, kurās zvejas tiesības pieder valstij, citās ūdenstilpēs, kas ir valsts vai pašvaldību īpašumā, kā arī privātajās upēs, kurās ir atļauta makšķerēšana, vēžošana vai zemūdens medības​, t.sk tehnikas iegāde, plānots papildus atjaunot zivju mazuļus Lielupē. Makšķerēšanas vietu labiekārtošana pamatojoties uz spēkā esošiem pašvaldības saistošiem noteikumiem un citiem normatīviem aktiem</t>
  </si>
  <si>
    <t xml:space="preserve">Jauna sporta laukuma izbūve, meliorācijas sistēmu sakārtošana, teritorijas labiekārtošana
</t>
  </si>
  <si>
    <t>Veikt Lielupes upes baseina plūdu modelēšanu; izstrādāt un ieviest elektronisko sistēmu plūdu monitoringam Lielupes upes baseinā; nodrošinot iespēju paredzēt plūdus pēc iespējas savlaicīgāk; Izstrādāt tiešsaistes rīku, kas nodrošinātu publisku pieeju plūdu monitoringa datiem; Izstrādāt agrās brīdināšanas sistēmu plūdu gadījumā, lai maksimāli samazinātu potenciālos plūdu radītos zaudējumus; Izstrādāt pasākumu plānu reaģēšanai plūdu gadījumā</t>
  </si>
  <si>
    <t>Paplašināta kapsēta, kapliču remonti, uzturēšana</t>
  </si>
  <si>
    <t>Svētes pamatskolas zēnu mājturības ēkas projektēšana, būvniecība</t>
  </si>
  <si>
    <t>Secīgi darbi saskaņā ar izstrādāto TP. Nodrošināt Svētes pamatskolas skolēniem iespēju apgūt mācību vielu mājturībā un tehnoloģijās veicot kokapstrādes un metālapstrādes darbus. Iekārtot konteinera tipa telpu salikumā atbilstošas darbnīcas telpas</t>
  </si>
  <si>
    <t>Degradēto teritoriju sakārtošana visā novada teritorijā</t>
  </si>
  <si>
    <t xml:space="preserve">Degradēto teritorijas sakārtošana novada teritorijā (katru gadu 4 - 5 objekti gadā)
</t>
  </si>
  <si>
    <t>Apgaismota gājēju celiņa no A-8 līdz Platones centram izbūve, 800 m</t>
  </si>
  <si>
    <t>Uzlabota satiksmes infrastruktūra, t.sk. gājēju un velo celiņi. Tehniskā projekta izstrāde un gājēju celiņa izbūve</t>
  </si>
  <si>
    <t>Teritorijas labiekārtošana un vides aizsardzība, atbilstoši MK noteikumos noteiktajam</t>
  </si>
  <si>
    <t>Muiža parku apstādījumu iekopšana</t>
  </si>
  <si>
    <t>Lielvircavas, Lielplatones, Staļģenes, Elejas muižas parka apstādījumu iekopšana, jaunu koku, krūmu stādīšana.</t>
  </si>
  <si>
    <t>Veikt ēkas energoefektivitātes paaugstināšanu un esošo telpu remontu, lai ēka būtu  pieejama novada iedzīvotājiem un droša ekspluatācijā.
Būvprojekta ekspertīze 2021.gadā (3000,00 EUR)</t>
  </si>
  <si>
    <t xml:space="preserve">Ugunsdzēsības dīķu sakārtošana Valgundes pagasta Vītoliņu, Valgundes un Tīreļu ciemos. 
</t>
  </si>
  <si>
    <t>Tilta pār Vircavas upi izbūve</t>
  </si>
  <si>
    <t>Projektēšana un ekspertīze uzsākta 2020.gadā</t>
  </si>
  <si>
    <t xml:space="preserve">2020. - 2023. </t>
  </si>
  <si>
    <t>Ozolnieku novada pašvaldības investīciju plāns (aktuālā versija pamatajoties uz Ozolnieku novada pašvaldības saistošie noteikumi "Par Ozolnieku novada budžetu 2021.gadam ar 21.06.2021.grozījumiem", 4.pielikumu)</t>
  </si>
  <si>
    <t xml:space="preserve">06 </t>
  </si>
  <si>
    <t xml:space="preserve">BŪVNIECĪBA "Atpūtas ielas posma izbūve, Ānē, cenu pagastā, Ozolnieku novadā" </t>
  </si>
  <si>
    <t>Ielas un ceļi</t>
  </si>
  <si>
    <t xml:space="preserve">PB/VK </t>
  </si>
  <si>
    <t>Aizņēmums 2021.gadā 23 6940,12</t>
  </si>
  <si>
    <t>2021. - 2024.</t>
  </si>
  <si>
    <r>
      <rPr>
        <sz val="10"/>
        <color indexed="8"/>
        <rFont val="Times New Roman"/>
        <family val="1"/>
        <charset val="186"/>
      </rPr>
      <t>PROJEKTĒŠANA Stadiona ielas  posma no Iecavas ielas līdz Spartaka ielai izbūve</t>
    </r>
  </si>
  <si>
    <t>Veicot ūdenssaimniecības tīklu izbūvi, ielu šķērsos komunikāciju pieslēgumi</t>
  </si>
  <si>
    <t>BŪVNIECĪBA Stadiona ielas un ietves  posma no Iecavas ielas līdz Spartaka ielai izbūve</t>
  </si>
  <si>
    <t>Būvniecība secīgi ūdenssaimniecības tīklu izbūves projektam</t>
  </si>
  <si>
    <t>PROJEKTĒŠANA Iecavas krastmalas ielas izbūve no apļa līdz Rīgas 29</t>
  </si>
  <si>
    <t>Jauna posma izbūve ar apgaismojumu līdz PII Pūcīte filiālei, drošai satiksmes organizācijai</t>
  </si>
  <si>
    <t>BŪVNIECĪBA Iecavas krastmalas ielas izbūve no apļa līdz Rīgas 29</t>
  </si>
  <si>
    <t xml:space="preserve">PROJEKTĒŠANA Spartaka ielas līdz Skolas ielai  savienojoša gājēju celiņa un  apgaismojuma izbūve Ozolniekos </t>
  </si>
  <si>
    <t>Esošo gājēju celiņu savienošana, izbūvējot iztrūkstošo posmu, vienota gājēju celiņu tīkla veidošanai</t>
  </si>
  <si>
    <t>BŪVNIECĪBA Spartaka ielas līdz Skolas ielai  savienojoša gājēju celiņa un  apgaismojuma izbūve Ozolniekos</t>
  </si>
  <si>
    <t>PROJEKTĒŠANA Jelgavas ielas posma no Ozolnieku vidusskolas līdz Iecavas upei pārbūve un tilts pāri Iecavas upei</t>
  </si>
  <si>
    <t>Pieaugot apbūves blīvumam un iedzīvotāju skaitam Cenu ciemā, jāveic priekšizpēte un tilta pāri Iecavas upei projektēšana</t>
  </si>
  <si>
    <t>PROJEKTĒŠANA Misas tilts - Glūdas ceļa pārbūve ar asfaltbetona segumu
PROJEKTĒŠANA Tilta ielas seguma atjaunošana</t>
  </si>
  <si>
    <t>Cenu ciema maģistrālās ielas seguma uzlabošana</t>
  </si>
  <si>
    <t>BŪVNIECĪBA Misas tilts - Glūdas ceļa pārbūve ar asfaltbetona segumu 2,65 km</t>
  </si>
  <si>
    <t>Cenu ciema maģistrālās ielas seguma uzlabošana
Pašvaldības budžeta finansējumā iekļautas BU un AU izmaksas</t>
  </si>
  <si>
    <t>PROJEKTĒŠANA Muižas ielas gājēju celiņa izbūve</t>
  </si>
  <si>
    <t>Gājēju celiņa izbūve no Teteles pamatskolas līdz autobusu pieturvietai</t>
  </si>
  <si>
    <t>BŪVNIECĪBA Muižas ielas gājēju celiņa izbūve</t>
  </si>
  <si>
    <t>REMONTS Garozas šoseja (Smēdes) - Spartaka iela ceļa posma seguma atjaunošana</t>
  </si>
  <si>
    <t>Sadarbībā ar AS "Lode" veikt ceļa seguma atjaunošanu</t>
  </si>
  <si>
    <t>REMONTS Garozas šoseja (Smēdes) - Spartaka iela dzelzceļa pārbrauktuves posma asfaltēšana, 180 m (projektē un būvē)</t>
  </si>
  <si>
    <t>Saskaņā ar LDz apsekošanas aktā doto uzdevumu pašvaldībai jāveic pārbrauktuves posma asfaltēšana, lai novērstu šķembu nonākšanu uz sliedēm</t>
  </si>
  <si>
    <t>Priežu iela 440 m, Meža iela 200 m, Krasta iela 740 m</t>
  </si>
  <si>
    <t>REMONTS Tilta ielas seguma atjaunošana Cenu ciemā</t>
  </si>
  <si>
    <t>Ielas seguma virskārtas atjaunošana. Pašvaldības budžeta finansējumā iekļautas BU un AU izmaksas</t>
  </si>
  <si>
    <t>PROJEKTĒŠANA Pašvaldības ceļa  Brankas - Tiltiņi asfalta seguma atjaunošana</t>
  </si>
  <si>
    <t>Ceļa seguma virskārtas atjaunošana</t>
  </si>
  <si>
    <t>BŪVNIECĪBA Pašvaldības ceļa  Brankas - Tiltiņi asfalta seguma atjaunošana, m</t>
  </si>
  <si>
    <t>BŪVNIECĪBA Upes ielas asfaltēšana</t>
  </si>
  <si>
    <t>Līdz Klijēnu ceļam. Sniegt aizņēmumam</t>
  </si>
  <si>
    <t>PROJEKTĒŠANA Alejas ielas posma izbūve</t>
  </si>
  <si>
    <t>Satiksmes organizācija, paredzot atsevišķi izbūvētu gājēju celiņu un divu joslu brauktuvi</t>
  </si>
  <si>
    <t>BŪVNIECĪBA Alejas ielas posma izbūve</t>
  </si>
  <si>
    <t xml:space="preserve"> BŪVNIECĪBA Valsts ceļa A8 šķērsojuma izbūve, gājēju celiņa 3.kārta</t>
  </si>
  <si>
    <t>PROJEKTĒŠANA Gājēju celiņš no Ozolniekiem līdz Dalbei</t>
  </si>
  <si>
    <t>Posma līdz Cenu ciemam izbūve 2021.gadā</t>
  </si>
  <si>
    <t>BŪVNIECĪBA Gājēju celiņš no Ozolniekiem līdz Dalbei</t>
  </si>
  <si>
    <t>Projektēšana 2022.gadā, būvniecība, piesaistot ES līdzfinansējumu</t>
  </si>
  <si>
    <t xml:space="preserve">Gājēju tilta remontdarbi pāri Iecavas upei. </t>
  </si>
  <si>
    <t>Esošās tilta konstrukcijas remontdarbi, klāja atjaunošana</t>
  </si>
  <si>
    <t>Spartaka ielas un Zemgales ielas savienojoša gājēju celiņa un  apgaismojuma izbūve Ozolniekos, 320 m</t>
  </si>
  <si>
    <t>Apgaismota gājēju celiņa izbūve cauri izcirtumam, savienojot Spartaka ielu ar Jelgavas ielas rajonu</t>
  </si>
  <si>
    <t>REMONTS Iecavas krastmalas ielas no Rīgas ielas līdz Iecavas krastmalai 4 asfaltbetona seguma remonts</t>
  </si>
  <si>
    <t>REMONTS Parka ielas seguma atjaunošana Brankās</t>
  </si>
  <si>
    <t>REMONTS Valdavu ceļa seguma atjaunošana</t>
  </si>
  <si>
    <t>REMONTS Garozas skolas ceļš 325 m</t>
  </si>
  <si>
    <t xml:space="preserve">REMONTS 1.maija ielas seguma pastiprināšana </t>
  </si>
  <si>
    <t>REMONTS Upes ielas Garozā asfalta seguma atjaunošana</t>
  </si>
  <si>
    <t>PROJEKTEŠANA Asfaltbetona seguma izbūve Pļavu ielā 450 m Garozā</t>
  </si>
  <si>
    <t>BŪVNIECĪBA Asfaltbetona seguma izbūve Pļavu ielā 450 m, Salgales ciemā</t>
  </si>
  <si>
    <t>Ar iedzīvotāju līdzfinansējumu</t>
  </si>
  <si>
    <t>REMONTS Jaunbērziņi - Roņu tilts</t>
  </si>
  <si>
    <t>REMONTS Speltes - Anuži - 
Strautiņi</t>
  </si>
  <si>
    <t>REMONTS Krasta ielas seguma virskārtas atjaunošana</t>
  </si>
  <si>
    <t>Asfalta seguma virskārtas atjaunošana</t>
  </si>
  <si>
    <t>PROJEKTĒŠANA Ielu posmu projektēšana Ozolnieku novadā</t>
  </si>
  <si>
    <t>1. Gājēju celiņa izbūve par P100 autoceļu kreisajā pusē no Krasta ielas Ozolniekos līdz Tilta ielai, Cenu pagastā, Ozolnieku novadā;
2. Ozolnieku vidusskolas stadiona pārbūve Jelgavas ielā 35, Ozolniekos, Ozolnieku novadā;
3. Autoceļa Nr. 70 "Smēdes - Spartaka iela" pieejas pie dzelzceļa seguma asfaltēšana (no abām pusēm 20 metri);
4.Autoceļa "Brankas - Tiltiņi" cietā seguma izbūve, Cenu pagastā, Ozolnieku novadā;
5. Gājēju ietves izbūve gar autoceļu V1068 no Ausekļu ielas Branku ciemā līdz DUS ASTARTE "Brankstūri";
6. Esošās caurtekas pagarināšana Skolas ielas un Spartka ielas krustojumā Ozolniekos;
7. Satiksmes organizācijas projekta izstrāde Skolas ielai un satiksmes mezglam pie Ozolnieku vidusskolas;
8. Cietā seguma un apgaismojuma izbūve Ievu ielā, Iecēnu ciemā, Cenu pagastā, Ozolnieku novadā</t>
  </si>
  <si>
    <t>BŪVNIECĪBA Jaunas ūdens ņemšanas vietas, urbuma izveide Ozolnieku ciemā</t>
  </si>
  <si>
    <t xml:space="preserve">BŪVNIECĪBA "Ūdenssaimniecības attīstība Ozolnieku pagastā, Ozolnieku novadā" </t>
  </si>
  <si>
    <t>Pašvaldības daļa no kopējā projekta (3 813 925,08)</t>
  </si>
  <si>
    <t>BŪVNIECĪBA Notekūdeņu attīrīšanas iekārtu izbūve Jaunpēternieku ciemā</t>
  </si>
  <si>
    <t>PROJEKTĒŠANA Ūdenssaimniecības pakalpojumu attīstība Ānes un Teteles ciemu savrupmāju rajonā - ūdens, sadzīves kanalizācija, NAI, LŪK, ietve</t>
  </si>
  <si>
    <t>Projektēšana, ietverot Tirgoņu rajonu, Progresa ielas mājas, pārslēdzot esošo kanalizāciju pie kopējiem tīkliem. Aizņēmums būvprojektu izstrādei 85% 2022.g.PB jāparedz līdzfinansējums 6 270,00</t>
  </si>
  <si>
    <t>BŪVNIECĪBA Ūdenssaimniecības pakalpojumu attīstība Ānes un Teteles ciemu savrupmāju rajonā - ūdens, sadzīves kanalizācija, NAI, LŪK, ietve</t>
  </si>
  <si>
    <t>600000 (kopējās izmaksas 2023-2025.g. ir 3 000 000)</t>
  </si>
  <si>
    <t>Piesaistot ES līdzfinansējumu. Būvniecību plānots īstenot līdz 2025.gadam, paredzot, ka kopējās izmaksas pārsniegs 3 000 000 euro</t>
  </si>
  <si>
    <t>2021. - 2025.</t>
  </si>
  <si>
    <t>PROJEKTĒŠANA Ūdenssaimniecības pakalpojumu attīstība OZOLNIEKU ciema AIZUPES savrupmāju rajonā - ūdens, sadzīves kanalizācija, NAI, LŪK, ietve Vidus ielā, Druvenieku ceļa apakšzemes komunikāciju pārbūve līdz NAI</t>
  </si>
  <si>
    <t>PV/VK</t>
  </si>
  <si>
    <t>Aizupes apbūve, Iecēnu apbūve, Druvenieku ceļš un attīrīšanas iekārtas. Aizņēmums būvprojektu izstrādei 85%. 
2022.g. PB jāparedz līdzfinansējums 6 803,25</t>
  </si>
  <si>
    <t>BŪVNIECĪBA Ūdenssaimniecības pakalpojumu attīstība OZOLNIEKU ciema AIZUPES savrupmāju rajonā - ūdens, sadzīves kanalizācija, NAI, LŪK, ietve Vidus ielā, Druvenieku ceļa apakšzemes komunikāciju pārbūve līdz NAI</t>
  </si>
  <si>
    <t>PB,ESF</t>
  </si>
  <si>
    <t>1900000 (kopējās izmaksas 2023-2025.g. ir 2 000 000)</t>
  </si>
  <si>
    <t>Piesaistot ES līdzfinansējumu. Būvniecību plānots īstenot līdz 2025.gadam, paredzot, ka kopējās izmaksas pārsniegs 2 000 000 euro. 
Īstenojot ūdenssaimniecības tīklu būvniecību Aizupes rajonā un noslēdzošo izvadu pārbūvi Druvenieku ceļā, Ozolnieku ciema esošā apbūve būs 100% nodrošināta ar centralizētajiem ūdenssaimniecības tīkliem</t>
  </si>
  <si>
    <t>PROJEKTĒŠANA Dalbes ciema, Teteles ciema aglomerācijas, Cenu ciema aglomerācijas, Ozolnieku ciema aglomerācijas centralizēto ūdenssaimniecības tīklu attīstība -priekšizpēte</t>
  </si>
  <si>
    <t>Attīstoties savrupmāju apbūvei, veikt priekšizpēti par centralizēto tīklu izbūvi</t>
  </si>
  <si>
    <t>Projektēšana Ūdenssaimniecības attīstība Ozolnieku novada ciemos</t>
  </si>
  <si>
    <t>1. Ūdenssaimniecības attīstība un apgaismotas gājēju ietves izbūve Upes ielā, Ozolniekos;
2. Ūdenssaimniecības attīstība Zīļu ielā, Pūpolu ielā, Ceriņu ielā, Ozolniekos;
3. Ūdenssaimniecības attīstība Jaunatnes ielā, Lielupes ielā, Rožu ielā, Zemgales ielā, Dārza ielā no Oktobra ielas līdz Zemgales ielai, Ozolniekos; 
4. Ūdenssaimniecības attīstība Dalbes ciemā</t>
  </si>
  <si>
    <t>BŪVNIECĪBA Vietējas nozīmes arhitektūras pieminekļa Salgales baznīcas drupu konservācija</t>
  </si>
  <si>
    <t>Pašvaldības ēku uzturēšana</t>
  </si>
  <si>
    <t>PB,ESF,KM</t>
  </si>
  <si>
    <t>Pieejamo ES līdzekļu ietvaros /mantojums.lv/kkf, Konservācijas projekta aktualizācija un īstenošana</t>
  </si>
  <si>
    <t>BŪVNIECĪBA Teteles kapličas būvniecība</t>
  </si>
  <si>
    <t>Projekts derīgs līdz 2021.gadam</t>
  </si>
  <si>
    <t>REMONTDARBI Ānes Tautas nama fasādes remonts</t>
  </si>
  <si>
    <t>REMONTDARBI Ozolnieku bibliotēkas telpu remontdarbi</t>
  </si>
  <si>
    <t>Kāpņu telpas remonts, apgaismojuma remonts, ventilācija bērnu lasītavas telpā</t>
  </si>
  <si>
    <t>REMONTDARBI Branku pakalpojumu centra telpu remontdarbi</t>
  </si>
  <si>
    <t>Bijušo pasta telpu remontdarbi PII Bitīte vajadzībām</t>
  </si>
  <si>
    <t>REMONTDARBI sporta centra "Mālzeme"  remontdarbi</t>
  </si>
  <si>
    <t>Sporta zāles jumta logu remonts</t>
  </si>
  <si>
    <t>ENERGOEFEKTIVITĀTE Sporta centra "Mālzeme" ēkas energoefektivitāte</t>
  </si>
  <si>
    <t>Piesaistot ES līdzfinansējumu veikt ēkas pamatu, ārsienu, logu, durvju siltināšanu, ventilācijas sistēmu pārbūvi</t>
  </si>
  <si>
    <t>ENERGOEFEKTIVITĀTE Daudzfunkcionāla pakalpojuma centra ēkas Rīgas 29, Ozolniekos energoefektivitāte</t>
  </si>
  <si>
    <t>Piesaistot ES līdzfinansējumu veikt ēkas ārsienu, logu, durvju siltināšanu, ventilācijas sistēmu pārbūvi</t>
  </si>
  <si>
    <t>ENERGOEFEKTIVITĀTE Ozolnieku sporta skolas energoefektivitāte</t>
  </si>
  <si>
    <t>Piesaistot ES līdzfinansējumu veikt ēkas pamatu, ārsienu, logu, durvju siltināšanu, ventilācijas sistēmu izbūvi</t>
  </si>
  <si>
    <t>ENERGOEFEKTIVITĀTE Pašvaldības daudzdzīvokļu ēkas Spartaka ielā 4, Brankās energoefektivitāte</t>
  </si>
  <si>
    <t>Piesaistot ES līdzfinansējumu veikt ēkas pamatu, ārsienu, logu, durvju siltināšanu, centralizētās apkures sistēmas izbūvi</t>
  </si>
  <si>
    <t>ENERGOEFEKTIVITĀTE Pašvaldības daudzdzīvokļu ēkas Celtnieku ielā 24, Ānē energoefektivitāte</t>
  </si>
  <si>
    <t>ENERGOEFEKTIVITĀTE Stadiona iela 10 ēkas energoefektivitāte</t>
  </si>
  <si>
    <t>Piesaistot ES līdzfinansējumu veikt ēkas energoefektivitāti</t>
  </si>
  <si>
    <t>ENERGOEFEKTIVITĀTE Branku pakalpojuma centra ēkas energoefektivitāte</t>
  </si>
  <si>
    <t>Salgales pagasta pārvaldes ēkas "Vīgriezes" fasādes atjaunošana</t>
  </si>
  <si>
    <t>Fasādes vienkāršotā atjaunošana, jumta, cokola, fasādes, dūmvadu, kāpņu remonts</t>
  </si>
  <si>
    <t>Jauna ūdensvada ievada izbūve Salgales pagasta pārvaldes ēkai "Vīgriezes"</t>
  </si>
  <si>
    <t>Esošais ievads atrodas neapkurinātās privātīpašnieka telpās, šogad aizsala</t>
  </si>
  <si>
    <t>Jauna elektrības pieslēguma izbūve Salgales pagasta pārvaldes ēkai "Vīgriezes"</t>
  </si>
  <si>
    <t>Esošais pieslēgums ir vecais, vēl no padomju laikiem, kopā ar uzskaiti atrodas privātīpašnieka telpās</t>
  </si>
  <si>
    <t>LABIEKĀRTOŠANA  Džammu dīķa pludmales izveide, rotaļu elementu uzstādīšana</t>
  </si>
  <si>
    <t>Rotaļu elementu uzstādīšana 2021.gadā LEADER līdzfinansējums 90%</t>
  </si>
  <si>
    <t>LABIEKĀRTOŠANA Spartaka sporta laukuma labiekārtošana</t>
  </si>
  <si>
    <t>LABIEKĀRTOŠANA  Branku parka teritorijas labiekārtošana</t>
  </si>
  <si>
    <t>Taciņu uzbēršana, dīķa aizrakšana, pāraugušo koku izzāģēšana, jaunu koku un krūmu stādīšana. LEADER līdzfinansējums 90%</t>
  </si>
  <si>
    <t>LABIEKĀRTOŠANA  Ānes dīķa teritorijas labiekārtošana</t>
  </si>
  <si>
    <t>Taciņas posma izbūve, peldvietas teritorijas labiekārtošana, labiekārtojuma elementu uzstādīšana. LEADER līdzfinansējums 90% Turpmāk, dīķa teritorijas niedru pļaušana, 2 putnu vērošanas terašu izveide, pontonu laipas izbūve Lielupē. Treniņu laukuma izveide birzī aiz pagrabiem</t>
  </si>
  <si>
    <t>LABIEKĀRTOŠANA  Ānes skeitparka labiekārtošana</t>
  </si>
  <si>
    <t>Skeitparka izveide pie Ānes KN</t>
  </si>
  <si>
    <t>Ānes parka pie PII labiekārtošana</t>
  </si>
  <si>
    <t>Grants seguma taciņu izveide, labiekārtojuma elementu uzstādīšana, bērnu rotaļu laukuma elementu uzstādīšana. LEADER līdzfinansējums 90%</t>
  </si>
  <si>
    <t>LABIEKĀRTOŠANA Mežaparka labiekārtošana un kalna teritorijas labiekārtošana (kalna nogāzes labiekārtošana, sporta laukumu izveide)</t>
  </si>
  <si>
    <t>2021.gadā paredzēts kompleksais vingrošanas rīks - 24110,54 un kalna un piegulošās teritorijas izgaismošana ~ 15000. 3 gājēju laipu uzstādīšana - 27000, labiekārtojuma elementu uzstādīšana, pump truk trases izveide pie kalna - 70000
Gājēju taku labiekārtošana, auto stāvvietas no Druvenieku ceļa labiekārtošana, kalna profila veidošana, teritorijas labiekārtošana (70 000 (trase) + 24 000 (trenažieris) + 15000 (gaismas) + būvuzr.)</t>
  </si>
  <si>
    <t>LABIEKĀRTOŠANA Veselības takas labiekārtošana</t>
  </si>
  <si>
    <t>LABIEKĀRTOŠANA Bērnu rotaļu laukuma izbūve zaļajā zonā pie Rīgas 29 PII Pūcīte filiālei</t>
  </si>
  <si>
    <t>Sniegt aizņēmumam ar 15% līdzfinansējumu
BU izmaksas ~ 1000,00</t>
  </si>
  <si>
    <t>LABIEKĀRTOŠANA Meliorācijas parka, Ozolniekos labiekārtošana</t>
  </si>
  <si>
    <t>Celiņu seguma atjaunošana un pieminekļa tīrīšana, 3 apgaismojuma baltu izbūve</t>
  </si>
  <si>
    <t>LABIEKĀRTOŠANA Garozas un Emburgas ciemu teritorijas labiekārtošana</t>
  </si>
  <si>
    <t>Celiņu labiekārtošana parkos, rotaļu laukumu iekārtu atjaunošana</t>
  </si>
  <si>
    <t>LABIEKĀRTOŠANA Nākotnes ielas tiltiņu labiekārtošana</t>
  </si>
  <si>
    <t>Tiltiņu metāla balstu metinājuma vietas atjaunošana, koka klāja atjaunošana (jaunu metāla klāja ar margām izgatavošana un uzstādīšana)</t>
  </si>
  <si>
    <t>MELIORACIJA Novadgrāvja pārtīrīšana no Alejas ielas (PII) līdz Iecavas upei</t>
  </si>
  <si>
    <t xml:space="preserve">MELIORACIJA Novadgrāvja pārtīrīšana Ozolnieku ciemā </t>
  </si>
  <si>
    <t>Ozolnieku ciema centrālo vaļējo novadgrāvju (Klijēnu ceļš līdz Spartaka iela, Iecavas un Pļavu ielas, ) profila atjaunošana. Virsūdeņu novadīšana no teritorijas pie Celtnieku ielas 7, pievienojot pie esošā novadgrāvja</t>
  </si>
  <si>
    <t>MELIORĀCIJA Dārza, Lielupes ielas virsūdeņu novadīšana</t>
  </si>
  <si>
    <t>Applūstošo ielu virsūdeņu novadīšana, atjaunojot novadgrāvjus un izbūvējot drenāžu</t>
  </si>
  <si>
    <t>LABIEKĀRTOŠANA Eglaines ielas stāvlaukuma izveide</t>
  </si>
  <si>
    <t>LABIEKĀRTOŠANA Ozolnieku Ezera apkārtnes sakopšana</t>
  </si>
  <si>
    <t>Krūmu izciršana, soliņu un pikniku vietu izbūve, pludmaļu piebēršana ar smiltīm. LEADER līdzfinansējums 90%</t>
  </si>
  <si>
    <t>Autostāvlaukuma labiekārtošana Ānē</t>
  </si>
  <si>
    <t>Celtnieku ielas 6, Ānē apgaismojuma balsta izbūve, taciņas labiekārtošana, horizontālais marķējums</t>
  </si>
  <si>
    <t>Ziemassvētku rotājumu piegāde un uzstādīšana</t>
  </si>
  <si>
    <t>Esošā apgaismojuma elementu papildināšana</t>
  </si>
  <si>
    <t>LABIEKĀRTOŠANA Pašvaldības parku un skvēru koku stādījumu vainagošana, sakopšana</t>
  </si>
  <si>
    <t>Koku stādījumu pie pašvaldības ēkām, parkos un skvēros apsekošana, novērtēšana, koku vainagošana un bojāto koku izņemšana.(arborists 8000, vainagošana 30000)</t>
  </si>
  <si>
    <t xml:space="preserve">LABIEKĀRTOŠANA Publisko rotaļu laukumu rotaļu rīku atjaunošana </t>
  </si>
  <si>
    <t>Publiski pieejamu bērnu rotaļu laukumu elementu atjaunošana (sadalījums tiks skatīts nākamajā Attīstības komitejā)
Pēc veiktā iepirkuma 3.daļas piedāvājuma summa ir 104112,03 ar PVN)</t>
  </si>
  <si>
    <t>LABIEKĀRTOŠANA Jauniešu aktivitāšu laukuma izveide Brankās</t>
  </si>
  <si>
    <t>Skeitparka (400m2) un streetbola (180m2) laukuma labiekārtošana Brankās (Spartakā)</t>
  </si>
  <si>
    <t>Zemo gaisa trašu labiekārtošana novada ciemos</t>
  </si>
  <si>
    <t>Zemo gaisa trašu izveide Veselības takā, Ozolniekos, Garozas parkā un Branku parkā, līgums noslēgts</t>
  </si>
  <si>
    <t>PROJEKTĒŠANA SAC "Zemgale" paaugstināta komforta pakalpojumu ēkas projektēšana un izbūve</t>
  </si>
  <si>
    <t>Pieaugot pieprasījumam pēc paaugstināta komforta pakalpojumiem, projektēt jaunu ēku, būvniecība, piesaistot ES līdzfinansējumu</t>
  </si>
  <si>
    <t>BŪVNIECĪBA SAC "Zemgale" paaugstināta komforta pakalpojumu ēkas projektēšana un izbūve</t>
  </si>
  <si>
    <t>LABIEKĀRTOŠANA SAC teritorijas labiekārtošana</t>
  </si>
  <si>
    <t>Sensorās infrastruktūras izveide LEADER līdzfinansējums 90%</t>
  </si>
  <si>
    <t>PROJEKTĒŠANA dzīvokļu pārbūve Celtnieku ielā 24, Ānē - pašvaldības palīdzība dzīvokļu jautājumu risināšanā</t>
  </si>
  <si>
    <t>Dzīvojamā fonda attīstība</t>
  </si>
  <si>
    <t>Pašvaldības dzīvokļu remonti personām, kurām dzīvojamās telpas jānodrošina, pamatojoties uz likumdošanu</t>
  </si>
  <si>
    <t>BŪVNIECĪBA pašvaldības dzīvokļiem šķūņu izbūve</t>
  </si>
  <si>
    <t xml:space="preserve">Izīrējamu malkas šķūnīšu rindu izveide Branku un Ānes ciemos. </t>
  </si>
  <si>
    <t>REMONTI pašvaldības dzīvokļu kapitālremonti - pašvaldības palīdzība dzīvokļu jautājumu risināšanā</t>
  </si>
  <si>
    <t>BŪVNIECĪBA pašvaldības palīdzība dzīvokļu jautājumu risināšanā</t>
  </si>
  <si>
    <t>OKSDU aizņēmums jaunas kopmītņu tipa ēkas būvniecībai</t>
  </si>
  <si>
    <t>Līdzfinansējums Meliorācijas ielas 8/1 energoefektivitātei</t>
  </si>
  <si>
    <t>Līdzfinansējums par pašvaldībai piederošu dzīvokli Meliorācijas iela 8/1</t>
  </si>
  <si>
    <t>Elektrotehniskie mērījumi pašvaldības dzīvokļos</t>
  </si>
  <si>
    <t xml:space="preserve">Saskaņā ar normatīvajiem aktiem, jāveic pašvaldībai piekritīgu dzīvokļu elektrotehniskie mērījumi. Elektroinstalācijas remontdarbi, saskaņā ar īres līgumu, jāorganizē īrniekam. </t>
  </si>
  <si>
    <t>Celtnieku 24, Āne, jumta remonts</t>
  </si>
  <si>
    <t>Jumta seguma atjaunošana, noteku izbūve</t>
  </si>
  <si>
    <t>PROJEKTĒŠANA Teritorijas starp apli un Meliorācijas ielu labiekārtošana</t>
  </si>
  <si>
    <t>Izglītības iestādes</t>
  </si>
  <si>
    <t>Meta un tehniskā projekta izstrāde</t>
  </si>
  <si>
    <t>BŪVNIECĪBA Teritorijas starp apli un Meliorācijas ielu labiekārtošana</t>
  </si>
  <si>
    <t>Būvniecība</t>
  </si>
  <si>
    <t>BŪVNIECĪBA Ozolnieku vidusskolas sporta spēļu laukumu atjaunošana</t>
  </si>
  <si>
    <r>
      <rPr>
        <sz val="10"/>
        <rFont val="Times New Roman"/>
        <family val="1"/>
        <charset val="186"/>
      </rPr>
      <t>Sporta spēļu laukumu izbūves atlikusī summa 2021.gadā (34513,10), sporta spēļu laukumu izgaismošana (12000);
Papildus darbi (asfaltbetona, gumijas segums 20 m</t>
    </r>
    <r>
      <rPr>
        <vertAlign val="superscript"/>
        <sz val="10"/>
        <rFont val="Times New Roman"/>
        <family val="1"/>
        <charset val="186"/>
      </rPr>
      <t>2</t>
    </r>
    <r>
      <rPr>
        <sz val="10"/>
        <rFont val="Times New Roman"/>
        <family val="1"/>
        <charset val="186"/>
      </rPr>
      <t xml:space="preserve"> papildus, esošo vingrošanas rīku pārvietošana) - 3003,92 </t>
    </r>
  </si>
  <si>
    <t>BŪVNIECĪBA rotaļu rīku un sporta iekārtu uzstādīšana Ozolnieku vidusskolas stadionā</t>
  </si>
  <si>
    <t>Atbilstoši darba grupas izveidotajam sarakstam, iekļaujot arī skeitparku</t>
  </si>
  <si>
    <t>PROJEKTEŠANA Ozolnieku vidusskolas stadiona skrejceļa atjaunošana</t>
  </si>
  <si>
    <t>Tehniskā projekta izstrāde</t>
  </si>
  <si>
    <t>REMONTS Ozolnieku vidusskolas stadiona skrejceļa atjaunošana</t>
  </si>
  <si>
    <t>REMONTDARBI PII Saulīte kāpņu telpas remonts</t>
  </si>
  <si>
    <t>Nokrišņu radītu jumta bojājumu seku novēršana</t>
  </si>
  <si>
    <t>REMONTDARBI PII Saulīte āra nojumes bērnu rotaļām</t>
  </si>
  <si>
    <t>2 nojumes āra nodarbībām</t>
  </si>
  <si>
    <t>REMONTDARBI PII Saulīte sporta laukuma izveide</t>
  </si>
  <si>
    <t>Projektēt un labiekārtot reizē ar Ānes parka labiekārtošanu</t>
  </si>
  <si>
    <t>REMONTDARBI Ozolnieku VSK ventilācijas sistēmas remontdarbi</t>
  </si>
  <si>
    <t>Esošās ventilācijas sistēmas remontdarbi un jaunu atzaru būvniecība</t>
  </si>
  <si>
    <t>REMONTDARBI Ozolnieku VSK sporta zāles remontdarbi</t>
  </si>
  <si>
    <t>Zāles apgaismojuma nomaiņa uz LED</t>
  </si>
  <si>
    <t>REMONTDARBI Ozolnieku VSK teritorijas labiekārtošana</t>
  </si>
  <si>
    <t>Iekšpagalma labiekārtošana pie ozoliem, Šķēršļu trases izveide pie Zaļās klases, stāvvietas izveide pie C korpusa. LEADER finansējums 90%</t>
  </si>
  <si>
    <t>REMONTDARBI Ozolnieku VSK ugunsdrošības sistēmas uzstādīšana</t>
  </si>
  <si>
    <t>Balss izziņošanas sistēmas iegāde un uzstādīšana, aizņēmums 85%</t>
  </si>
  <si>
    <t>REMONTDARBI Ozolnieku VSK ietvju seguma atjaunošana</t>
  </si>
  <si>
    <t>Asfaltēto celiņu seguma virskārtas atjaunošana</t>
  </si>
  <si>
    <t>REMONTDARBI Ozolnieku VSK kāpņu seguma atjaunošana</t>
  </si>
  <si>
    <t>Kāpņu un kāpņu laukuma seguma atjaunošana</t>
  </si>
  <si>
    <t>REMONTDARBI Salgales pamatskolas teritorijas labiekārtošana</t>
  </si>
  <si>
    <t>REMONTDARBI Teteles pamatskolas telpu remonti</t>
  </si>
  <si>
    <t>1. un 2. stāvu meiteņu WC remonts, linolejs 1.stāvā</t>
  </si>
  <si>
    <t>REMONTDARBI Teteles pamatskolas teritorijas labiekārtošana</t>
  </si>
  <si>
    <t>REMONTDARBI Garozas pamatskolas teritorijas labiekārtošana</t>
  </si>
  <si>
    <t>REMONTDARBI Garozas pamatskolas telpu remonti</t>
  </si>
  <si>
    <t>Aktu zāles kosmētiskais remonts (17 109,46)</t>
  </si>
  <si>
    <t>REMONTDARBI Ozolnieku MS remontdarbi</t>
  </si>
  <si>
    <t>Gaiteņa remonts, āra kāpņu remonts</t>
  </si>
  <si>
    <t>REMONTDARBI PII Pūcīte ventilācijas sistēmas remontdarbi</t>
  </si>
  <si>
    <t>Ventilācijas sistēmas izveide trūkstošajās telpās, aizņēmums 85%</t>
  </si>
  <si>
    <t>REMONTDARBI PII Pūcīte filiāles Rīgas ielā 29 telpu remonti</t>
  </si>
  <si>
    <t>Kāpņu telpas remonts, telpu kosmētiskais remonts, ventilācijas remonts</t>
  </si>
  <si>
    <t xml:space="preserve">REMONTDARBI PII Pūcīte teritorijas labiekārtošana </t>
  </si>
  <si>
    <t>Spēļu laukumu teritorijas paplašināšana pašvaldības zemē ar kad.apz. 54660011256</t>
  </si>
  <si>
    <t>REMONTDARBI PII Bitīte teritorijas labiekārtošana</t>
  </si>
  <si>
    <t>3 nojumju remonts (7050), cokola hidroizolācija (14050), rotaļu rīku atjaunošana (1800)</t>
  </si>
  <si>
    <t xml:space="preserve">REMONTDARBI PII Zīlīte telpu remonti </t>
  </si>
  <si>
    <t>Baltās ķieģeļu ēkas remonts 10000, sporta zāles, 1 grupas, medmāsas kab.,elektrosadales telpas remonts, siltummezgls 35500</t>
  </si>
  <si>
    <t>REMONTDARBI PII Zīlīte teritorijas labiekārtošana</t>
  </si>
  <si>
    <t>Esošā rotaļu laukuma rīku papildināšana</t>
  </si>
  <si>
    <t>REMONTDARBI PII Zīlīte Stadiona ielā 10 teritorijas labiekārtošana</t>
  </si>
  <si>
    <r>
      <rPr>
        <u/>
        <sz val="10"/>
        <rFont val="Times New Roman"/>
        <family val="1"/>
        <charset val="186"/>
      </rPr>
      <t>Sniegt aizņēmumam ar 15% līdzfinansējumu</t>
    </r>
    <r>
      <rPr>
        <sz val="10"/>
        <rFont val="Times New Roman"/>
        <family val="1"/>
        <charset val="186"/>
      </rPr>
      <t xml:space="preserve">
Stadiona ielas piegulošās teritorijas labiekārtošana- satiksmes drošības organizācija posmā no Skolas ielas līdz Meliorācijas ielai un domei piegulošās teritorijas labiekārtošana, izveidojot bērnu un pieaugušo atpūtas infrastruktūru.</t>
    </r>
  </si>
  <si>
    <t>PROJEKTĒŠANA Ozolnieku vidusskolas ēkas piebūve, paredzot jaunas multifunkcionālas mācību telpas un aktu zāli</t>
  </si>
  <si>
    <t>Ozolnieku vidusskolas ēkas piebūves projektēšana, paredzost jaunas multifunkcionālas mācību telpas un aktu zāli</t>
  </si>
  <si>
    <t>BŪVNIECĪBA Ozolnieku vidusskolas ēkas piebūve, paredzot jaunas multifunkcionālas mācību telpas un aktu zāli</t>
  </si>
  <si>
    <t>Ozolnieku vidusskolas piebūves būvniecība</t>
  </si>
  <si>
    <t>REMONTS Sporta skolas ēkas jumta atjaunošana</t>
  </si>
  <si>
    <t>Sporta skolas ēkas jumta remonts</t>
  </si>
  <si>
    <t>REMONTS Sporta skolas ēkas atjaunošana</t>
  </si>
  <si>
    <t>REMONTS Sporta skolas stadionu skrejceļu seguma atjaunošana</t>
  </si>
  <si>
    <t>Līgums noslēgts ar būvnieku par Sporta skolas stadiona skrejceļa atjaunošana 254305,77 (papildus darbi LK sistēmas atjaunošana zem stadiona un skrejceļiem, betona apmaļu izbūve, notekūdeņu reņu izbūve, smilšu savācēju izbūve gar tāllēkšanas bedrēm u.c. darbi, vienošanās par izslēgtiem darbiem 29649,51 un ieslēgtiem darbiem 65951,41 starpība, kas ir papildus izmaksas 36301,90)</t>
  </si>
  <si>
    <t>PROJEKTEŠANA Sporta skolas sporta spēļu laukumu atjaunošana</t>
  </si>
  <si>
    <t>Būvprojekta izstrāde</t>
  </si>
  <si>
    <t>REMONTS Sporta skolas sporta spēļu laukumu atjaunošana</t>
  </si>
  <si>
    <t>Sporta spēļu laukumu atjaunošana atbilstoši Sporta skolas programmai
(Iepirkumā piedāvātā zemākā summa ir 803858,01 ar PVN)
Būvuzruadzībai jāparedz līdz 5000,00</t>
  </si>
  <si>
    <t>REMONTS Sporta skolas sporta zāles grīdas seguma maiņa</t>
  </si>
  <si>
    <t>Sporta zāles koka seguma grīdas maiņa</t>
  </si>
  <si>
    <t>REMONTS Sporta skolas telpu remonti</t>
  </si>
  <si>
    <t>2 treneru telpu remonts</t>
  </si>
  <si>
    <t>LABIEKĀRTOŠANA Sporta skolas telpu aprīkošana</t>
  </si>
  <si>
    <t>OB</t>
  </si>
  <si>
    <t xml:space="preserve">Trenažieru iekārtu atjaunošana </t>
  </si>
  <si>
    <t>LABIEKĀRTOŠANA Stadiona žoga paneļu izvietošana</t>
  </si>
  <si>
    <t>Dizaina elementu izveide žogam</t>
  </si>
  <si>
    <t>Sniega motocikla iegāde</t>
  </si>
  <si>
    <t>Vecā "Burāna" nomaiņa</t>
  </si>
  <si>
    <t>Sporta skolas jumta seguma remonts</t>
  </si>
  <si>
    <t>Īpašuma Skolas ielā 5 iegāde</t>
  </si>
  <si>
    <t>Līdzekļi saistībā ar īpašuma Skolas ielā 5 iegādi atbilstoši Domes 12.04.2021. ārkārtas sēdes lēmumam</t>
  </si>
  <si>
    <t>Gājēju pārejas ar apgaismojumu izveide Tetelē pie P93</t>
  </si>
  <si>
    <t>Ielu apgaismojums un pieslēgumi</t>
  </si>
  <si>
    <t>Tehniskās shēmas izstrāde "Upes ielas posma no Jelgavas ielas līdz Zīļu ielai" un būvniecība</t>
  </si>
  <si>
    <t>13 balsti 10 m augsti ielas apgaismošanai
Izmaksās iekļauta Tehniskās shēmas izstrāde - 1817,42</t>
  </si>
  <si>
    <t>Tehniskā shēmas izstrāde Ozolnieku vidusskolas stadiona spēļu laukumu izgaismošanai</t>
  </si>
  <si>
    <t>Tehniskās shēmas izstrāde</t>
  </si>
  <si>
    <t>Mežaparka kalna teritorijas apgaismošana</t>
  </si>
  <si>
    <t>Iekļauts kopējās Mežaparka projekta izmaksās</t>
  </si>
  <si>
    <t xml:space="preserve">BŪVNIECĪBA "Ielu apgaismojuma balstu nomaiņa 1.maija ielā, Emburgā" </t>
  </si>
  <si>
    <t xml:space="preserve">BŪVNIECĪBA "Ielu apgaismojuma izbūve no Brankstūriem līdz DUS" </t>
  </si>
  <si>
    <t xml:space="preserve">PROJEKTEŠANA Ievu ielas apgaismojuma izbūve </t>
  </si>
  <si>
    <t xml:space="preserve"> Ievu ielas apgaismojuma izbūve, projektēšna</t>
  </si>
  <si>
    <t>BŪVNIECIBA Ievu ielas apgaismojuma izbūve</t>
  </si>
  <si>
    <t xml:space="preserve"> Ievu ielas apgaismojuma izbūve, būvniecība</t>
  </si>
  <si>
    <t>BŪVNIECĪBA (Pr.+Buv) Spartaka ielas apgaismojuma izbūve Brankās (+ 6 laternas)</t>
  </si>
  <si>
    <t>Pielikums "Projektu ieviešanas kartībai"*</t>
  </si>
  <si>
    <t>Būvprojekta  "    ***      " īstenošanai</t>
  </si>
  <si>
    <t>Rezultātā-jauna būve</t>
  </si>
  <si>
    <t>Rezultātā-nepieciešami uzlabojumi</t>
  </si>
  <si>
    <t>Prioritāte/
virzība</t>
  </si>
  <si>
    <t>Būvprojekta provizoriskās izmaksas, EUR</t>
  </si>
  <si>
    <t>Kura pašvaldības funkcija tiks nodrošināta projekta ietvaros? (Likuma par pašvaldībām 15.pants)</t>
  </si>
  <si>
    <t>Vai apkopotas tehniskās prasības (vides pieejamība u.c.)?</t>
  </si>
  <si>
    <t>Vai veiktas konsultācijas ar jomas ekspertiem (sporta, izglītības, sociālie)?</t>
  </si>
  <si>
    <t>Plānotās būves ekonomiskums/efektivitāte</t>
  </si>
  <si>
    <t>Plānotās būves ietekme/sadarbība ar citām pašvaldībām</t>
  </si>
  <si>
    <t>Plānotās būves apmeklētāju/ lietotāju skaits</t>
  </si>
  <si>
    <t>Kādām vajadzībām Ēka/telpas tiks pielāgotas?</t>
  </si>
  <si>
    <t>Kāda pakalpojuma/u pieejamība tiks nodrošināta?</t>
  </si>
  <si>
    <t>Ēka/telpas:
1.Pielāgota cilvēkiem ar kustības traucējumiem;
2.Nodrošināta apmeklētājiem droša, sakārtota vide;
3.Samazināti ēkas siltuma zudumi, nodrošinot optimālu siltuma režīmu telpās;
4.Atjaunotas visas inženierkomunikācijas</t>
  </si>
  <si>
    <t>Uzlabots ēkas un teritorijas kopējais tehniskais un vizuālais stāvoklis</t>
  </si>
  <si>
    <t>Novērsti Valsts ugunsdzēsības un glābšanas dienesta (VUGD) aizrādījumi</t>
  </si>
  <si>
    <t>Projektēšanas uzdevuma galvenās sadaļas</t>
  </si>
  <si>
    <t>Vai nepieciešama būvprojekta ekspertīze?</t>
  </si>
  <si>
    <t>Par projekta ieviešanu atbildīgā iestāde, struktūrvienība</t>
  </si>
  <si>
    <t>1.</t>
  </si>
  <si>
    <t>1</t>
  </si>
  <si>
    <t>Konteinertipa Svētes pamatskolas  mājturības un tehnoloģiju ēkas projektēšana</t>
  </si>
  <si>
    <t>Projektā tiks atrisināts</t>
  </si>
  <si>
    <t>Pieredzes apgūšanas nolūkā apmeklētas izglītības iestādes Iecavā un Rīgā, kurās mācību kabineti iekārtoti atbilstoši sagatavotos konteineros, apmeklētas 2 ražotnes, izvērtēta šādu ēku</t>
  </si>
  <si>
    <t>Ierobežota platība un energoefektīvi materiāli apdarē.</t>
  </si>
  <si>
    <t>NA</t>
  </si>
  <si>
    <t>Svētes pamatskolas skolēni - 160; pagasta jaunieši ~15 interešu pulciņu dalībnieki, mūžizglītības nodarbību apmeklētāji ~10.</t>
  </si>
  <si>
    <t>Mājturības un tehnoloģiju pamatu apgūšanai, Svētes ciema iedzīvotāju interešu izglītības un praktisko iemaņu apgūšanai darbā ar koku un citiem dabas materiāliem.</t>
  </si>
  <si>
    <t xml:space="preserve">Izglītības un brīvā laika pavadīšanas pakalpojuma skolēniem un   prasmju apguves mazā biznesa uzsākšanai iedzīvotājiem  </t>
  </si>
  <si>
    <t>Jauna ēka</t>
  </si>
  <si>
    <t>Pašlaik vispār nav telpas nodarbībām</t>
  </si>
  <si>
    <t>*Izvērtējums -Kāda pašvaldības/nozares/iedzīvotāju vajadzība tiks nodrošināta. Kāda problēma tiek risināta? ekonomiskais un sociālais pamatojums u.tml. (piemēram- jāņem vērā arī izglītības iestādes piedāvātās interešu un profesionālās ievirzes izglītības programmas, novada sporta un sacensību rīkošanas tradīcijas u.c)</t>
  </si>
  <si>
    <t>Projekta "    ***      " īstenošanai</t>
  </si>
  <si>
    <t>Projekta provizoriskās izmaksas, EUR</t>
  </si>
  <si>
    <t xml:space="preserve">Projekta mērķis, plānotie veicamie darbi/aktivitātes un to rezultatīvie rādītāji </t>
  </si>
  <si>
    <t>Izvirzītās infrastruktūras attīstības iniciatīvas ieceres autors (fiksēts dokumenta Nr., datums, u.c.informācija) saistībā ar nozaru attīstības programmu (piem.nozares vajadzība, iedzīvotāju iesniegumi, ekspertīzes slēdzieni, apsekošanas akti utt.).</t>
  </si>
  <si>
    <t>No kura gada gaida rindā?</t>
  </si>
  <si>
    <t>Esošās situācijas raksturojums</t>
  </si>
  <si>
    <t>Vai ir veikts izvērtējums par iespējamām alternatīvām? (cik tuvu ir pieejams līdzīgs pakalpojums, vai iespējams saņemt pakalpojumu blakus esošajās teritorijās?)</t>
  </si>
  <si>
    <t>Kas līdz šim veikts projekta īstenošanas sakarā - aptaujas/iesniegumi no iedzīvotājiem/ izvērtējums/izpētes/projektēšana u.c.</t>
  </si>
  <si>
    <t>Plānotā projekta ekonomiskums/efektivitāte/ noslodze/mērķauditorija</t>
  </si>
  <si>
    <t>Plānotā projekta sadarbība ar citām pašvaldībām</t>
  </si>
  <si>
    <t>Plānotā projekta apmeklētāju/ lietotāju skaits</t>
  </si>
  <si>
    <t>Projekta īstenošanas ilgums/ laika grafiks</t>
  </si>
  <si>
    <t>Provizoriskās uzturēšanas izmaksas EUR/gadā, vēlams pievienot tāmi</t>
  </si>
  <si>
    <t>Plānotie ieņēmumi, EUR/gadā</t>
  </si>
  <si>
    <t>1/budžetā/2017/PR/Iekļauts IP</t>
  </si>
  <si>
    <t>Elejas vidusskolas Lietuvas iela 34 (sākumskola) teritorijas labiekārtošana</t>
  </si>
  <si>
    <t>393 822.00 (būvdarbi) 12 000 (būvuzraudzība)</t>
  </si>
  <si>
    <t>Teritorijas norobežojošā žoga un vārtu uzstādīšana, vienlaikus paplašinot skolas teritoriju. Uzlabota bērnu drošība teritrorijā; gājēju un transporta celiņu atjaunošana, nomainot sadrupušo asfaltu ar betona bruģi un jaunu asfalta segumu; jaunas teritorijas apgaismojuma izbūve;	lietus ūdens kanalizācijas sistēmas izbūve; sporta laukuma ierīkošana; āra sporta un rotaļu rīku, atbilstoši Normatīvajiem aktiem, uzstādīšana; teritorijas apzaļumošana un košumkrūmu iestādīšana.</t>
  </si>
  <si>
    <t>Bērnu autobuss, izlaižot bērnus uz skolu, apstājās lielās šosejas malā, kas ir ļoti bīstami. Teritorijai nav žoga, bērnu rotaļu laukumi.</t>
  </si>
  <si>
    <t>2018.gada 30.janvārī noslēgts līgums Nr.JNP/5-34.3/17/289 ar A.Ziemeļnieci Par būvprojekta izstrādi objektam “Elejas sākumskolas teritorijas labiekārtošana”</t>
  </si>
  <si>
    <t>Elejas pamatskola</t>
  </si>
  <si>
    <t>2020.gada 1.septembris</t>
  </si>
  <si>
    <t>Infrastruktūras un saimnieciskā nodrošinājuma nodaļa (J.Brūveris)</t>
  </si>
  <si>
    <t>1/budžetā/2019/PR</t>
  </si>
  <si>
    <t xml:space="preserve">Ēkas energoefektivitātes paaugstināšana , nepieciešams Būvprojekts projekts. Būvprojekta izstrāde + autoruzraudzība 23000EUR. </t>
  </si>
  <si>
    <t>JAUNS</t>
  </si>
  <si>
    <t>Bērnudārza jumta remonts</t>
  </si>
  <si>
    <t>Nav nepieciešams tehniskais projekts</t>
  </si>
  <si>
    <t>Tuvākajā laikā jālabo 2 sektori (PII Kamenīte un SARC), izmaksas tiek precizētas</t>
  </si>
  <si>
    <t>1/budžetā/PR/Iekļauts IP</t>
  </si>
  <si>
    <t>Teritorijas labiekārtošana pie Jelgavas novada Bērnu un jauniešu izglītības un iniciatīvu centra (Eleja)</t>
  </si>
  <si>
    <t>140000 (135000- buvdarbi un 5000 būvuzraudzība)</t>
  </si>
  <si>
    <t>2. /5./ 6.</t>
  </si>
  <si>
    <t>Izveidot atpūtas un aktivitāšu laukumu Elejas pagastā, nodrošinot iedzīvotājiem veselīgu brīvā laika pavadīšanas iespēju pieejamību un piemērotus apstākļus aktīvai atpūtai un palielinot vietas potenciālu un pievilcību, kas veidojot jaunu kultūras, veselības un citu saistītu pakalpojumu piedāvājumu un attīstību.</t>
  </si>
  <si>
    <t>Saskaņā ar Lauku partnerības „Lielupe” apstiprināto „Sabiedrības virzītas vietējās attīstības (SVVA) stratēģiju Jelgavas un Ozolnieku novadiem 2014.-2020. gadam”</t>
  </si>
  <si>
    <t>Projekts "Teritorijas labiekārtošana pie Jelgavas novada Bērnu un jauniešu izglītības un iniciatīvu centra (Eleja)" ir nepieciešams 2063 Elejas pagasta iedzīvotājiem (dati uz 01.01.2019.).
Elejas pagasta skvērs - teritorija pie Jelgavas novada Bērnu un jauniešu izglītības un iniciatīvu centra, atrodas lokāli labi pieejamā vietā, pagasta centrā, pretī pagasta pārvaldei, kuru katru dienu apmeklē vietējie pagasta iedzīvotāji. Blakus atrodas arī Elejas pagasta tirgus laukums, kur brīvdienās notiek tirgošanās. Uz tirgus laukumu sabrauc mājražotāji (novada mēroga un blakus pagastu), zemnieki un tirgotāji no kaimiņu valsts Lietuvas (atrodas 12 km attālumā no Elejas) un, kuru pēc pagasta pārvaldes datiem apmeklē vidēji 100 cilvēku. Netālu ir arī jauniešu centrs un kultūras nams. Katru darba dienu pie skvēra skolnieku autobusu uz mājām gaida skolnieki (50 bērnu ikdienā).
Tādēļ skvēra teritorijas labiekārtošana ar visām vecuma grupām piemērotiem aktivitāšu elementiem ir ļoti svarīga Elejas pagasta un Jelgavas novada līmenī.
Tajā tiks uzstādīts un izbūvēts sekojošs aprīkojums - multifunkcionāls bērnu atrakcijas aprīkojums bērniem vecumā no 2-7 un 6-12 gadiem; āra estrāde- paaugstinājums pasākumiem, kuru varēs izmantot visu vecumu cilvēki, Elejas un citu apkārtējo pagastu un pilsētu iedzīvotāji, dažādu pasākumu organizēšanā, kā arī atsperšūpoles, šūpošanās dēlis, karuselis, pievilkšanās stienis un līdztekas, āra trenažieri.</t>
  </si>
  <si>
    <t>Līdzīga kvalitatīva atpūtas laukuma ar āra estrādi, ir pieejams Jaunsvirlaukas pagastā "Viesu līčos"</t>
  </si>
  <si>
    <t>Ir sagatavots paskaidrojuma raksts, iesniegts un apstiprināts projekts LAD, tiek veikts būvdarbu iepirkums</t>
  </si>
  <si>
    <t>Varēs apmeklēt gan Jelgavas pilsētas, gan Jelgavas novada, Bauskas un Lietuvas iedzīvotāji</t>
  </si>
  <si>
    <t>Varēs apmeklēt gan Jelgavas pilsētas, gan Jelgavas novada, Bauskas un Lietuvas iedzīvotāji.</t>
  </si>
  <si>
    <t>~1000 iedzīvotāji gadā</t>
  </si>
  <si>
    <t>2020.gada 1.decembris</t>
  </si>
  <si>
    <t>~200 euro gadā</t>
  </si>
  <si>
    <t>N/A</t>
  </si>
  <si>
    <t>Attīstības nodaļa (A.Skubiļina), Infrastruktūras un saimnieciskā nodrošinājuma nodaļa (J.Brūveris)</t>
  </si>
  <si>
    <t>Jelgavas novada Mūzikas un mākslas skolas teritorijas labiekārtošana, palīgēkas pārbūve</t>
  </si>
  <si>
    <t>t.sk. Autostāvlaukuma būvniecība, teritorijas labiekārtošana un informācijas centra izveidošana palīgēkā. Projekta izstrāde- 2000 Eur, projekta realizācija 5000 Eur (daudzgadīgu stādījumu iegāde, soliņu izgatavošana, uzstādīšana). Iespējams mākslas skolas audzēkņi ir gatavi izgatavot kādu skulptūru, ko varētu tur izvietot</t>
  </si>
  <si>
    <t>5</t>
  </si>
  <si>
    <t>Glūdas pagasts - slēgtā baseina būvniecība pie PII</t>
  </si>
  <si>
    <t xml:space="preserve">Izglītības iestāžu infrastruktūra </t>
  </si>
  <si>
    <t xml:space="preserve"> Būvprojekta izstrāde, slēgtā baseina būvniecība pie PII</t>
  </si>
  <si>
    <t>Šķibes pamatskolas (Skolas 3, Nākotne) dabas zinību korpusa jumta remonts</t>
  </si>
  <si>
    <t>Bērnudārza tehniskā laukuma asfaltēšana 480m²×20,0</t>
  </si>
  <si>
    <t>izglītības iestāžu infrastruktūra</t>
  </si>
  <si>
    <t>2</t>
  </si>
  <si>
    <t>Ceļu satiksmes noteikumu mācību laukuma ierīkošana/būvniecība</t>
  </si>
  <si>
    <t>Bērnudārza teritorijas topogr. uzmērīšana, labiekārtošanas būvprojekta izstrāde (teritor. uz Šķibes pamatsk.pusi).</t>
  </si>
  <si>
    <t>1/budžetā/2018/PR/Iekļauts IP</t>
  </si>
  <si>
    <t>Staļģenes vidusskolas teritorijas labiekārtošana (3 kārtās)</t>
  </si>
  <si>
    <t>1.kārta 277 522.00 EUR (būvdarbi pēc ieprikuma) Būvuzraudzība (apmēram 3% no līgumsummas) 8 500.00 2.kārta 300 000.00 EUR 3.kārta 300 000.00</t>
  </si>
  <si>
    <t>1.kārta: Drošas, bērna fizisko, emocionālo un estētisko attīstību veicinošas, Latvijas Būvnormatīviem un MK noteikumiem atbilstošas vides izveidošana. •	Bērnu rotaļu laukuma norobežojošā žoga un vārtu uzstādīšana. 
•	Gājēju un transporta celiņu atjaunošana, nomainot sadrupušo asfaltu ar betona bruģi.
•	Jaunas teritorijas apgaismojuma izbūve.
•	Lietus ūdens kanalizācijas sistēmas izbūve.
•	Bērnu sporta laukuma ierīkošana.
•	Āra sporta un rotaļu rīku, atbilstoši Normatīvajiem aktiem, uzstādīšana.
•	Teritorijas apzaļumošana un košumkrūmu iestādīšana. 2.kārta: Staļģenes vidusskolas parka teritorijas labiekārtošana 3.kārta: Staļģenes vidusskolas galvenās ieejas puses labiekārtošana</t>
  </si>
  <si>
    <t>Esošais bērnu rotaļu laukums neatbilst mūsdienu prasībām - nav drošs, nav apgaismojums, nav iežogots</t>
  </si>
  <si>
    <t>2017.gada 22.novembrī noslēgts līgums.Nr.JNP/5-34.3/17/264 ar SIA "Veido vidi" Par būvprojekta izstrādi objektam "Staļģenes vidusskolas teritorijas labiekārtošana". Noslēdzies 1.kārtas būvdarbu iepirkums</t>
  </si>
  <si>
    <t>Staļģenes vidusskola</t>
  </si>
  <si>
    <t>1.kārta 2020.gada 1.septembris 2.kārta 2021.gada 1.septembris 3.kārta 2022.gada 1.septembris</t>
  </si>
  <si>
    <t>Jaunsvirlaukas pagasta amatniecības centra darbības pilnveidošana, paplašināšana ar citām jomām (piem., keramika u.c. prasmes)</t>
  </si>
  <si>
    <t>Vecās sporta zāles izmantošana</t>
  </si>
  <si>
    <t>496000 (486000- būvdarbi un 10000 būvuzraudzība)</t>
  </si>
  <si>
    <t>2./4./6.</t>
  </si>
  <si>
    <t>Izveidot multifunkcionālu sporta laukumu Jaunsvirlaukas pagasta Staļģenes ciemā, nodrošinot iedzīvotājiem veselīgu brīvā laika pavadīšanas iespēju pieejamību un piemērotus apstākļus aktīvai atpūtai svaigā gaisā, kā arī palielinot vietas potenciālu un pievilcību izveidojot jaunus veselības un sporta pakalpojumus.</t>
  </si>
  <si>
    <t>Saskaņā ar Lauku partnerības „Lielupe” apstiprināto „Sabiedrības virzītas vietējās attīstības (SVVA) stratēģiju Jelgavas un Ozolnieku novadiem 2014.-2020. gadam”.</t>
  </si>
  <si>
    <t xml:space="preserve">Jau šobrīd Staļģenes vidusskolā tiek rīkotas un organizētas sporta nometnes vieglatlētiem no Jelgavas pilsētas, gan starptautiskas sacensības un nometnes cīkstoņiem un Ozolnieku novada futbola sacīkstes. Diemžēl, stadiona slikta tehniskā stāvokļa dēļ šīs tradīcijas var nākties pārtraukt, jo katrs sportists un treneris vēlas nodarboties mūsdienīgā un modernā sporta laukumā, kādā ir_x000D_
iespējams sasniegt vislabākos rezultātus._x000D_
</t>
  </si>
  <si>
    <t>Līdzīga sporta laukuma tuvākajā apkārtnē Jelgavas novadā nav.</t>
  </si>
  <si>
    <t>Ir sagatavotsbūvprojekts, iesniegts un apstiprināts projekts LAD, tiek veikts būvdarbu iepirkums.</t>
  </si>
  <si>
    <t>Modernizējot sporta laukumu, tiks dota iespēja organizēt vietējo skolu jauniešu, starpnovadu turnīrus un sacensības vieglatlētikā, hokejā, futbolā, volejbolā un basketbolā, kā arī veselības veicināšanai vietējie iedzīvotāji.</t>
  </si>
  <si>
    <t>Varēs apmeklēt gan Jelgavas pilsētas, gan Jelgavas novada, Bauskas iedzīvotāji.</t>
  </si>
  <si>
    <t>Sporta laukumu ikdienā izmantos ap 300 Staļģenes vidusskolas un pirmsskolas izglītības iestādes izglītojamie. Katru gadu tiks rīkotas Jaunsvirlaukas pagasta Sporta spēles, kurās piedalās vairāk vismaz 150 dalībnieku no Jelgavas pilsētas, Jelgavas novada un Ozolnieku novada pagastiem. Katrā nometnē piedalīsies no 20 -40 dalībnieku.</t>
  </si>
  <si>
    <t>18.06.2021.</t>
  </si>
  <si>
    <t>500 Euro gadā</t>
  </si>
  <si>
    <t>n/a</t>
  </si>
  <si>
    <t xml:space="preserve">Jaunsvirlauka </t>
  </si>
  <si>
    <t>Staļģenes muižas kompleksa pārbūve –  ,,vecā sporta zāle" fasādes remonts, siltināšana</t>
  </si>
  <si>
    <t>Būvprojekts</t>
  </si>
  <si>
    <t>1/budžetā/2017/PR</t>
  </si>
  <si>
    <t>350 000.00 būvdarbi, 10000.00 būvuzraudzība</t>
  </si>
  <si>
    <t>Paredzēts veikt ēkas energoefektivitātes paaugstināšanu, veidojot jaunu izskatu esošajai ēkai, ietverot jaunas iekšējās un ārējās inženierkomunikācijas, izbūvējot liftu un nodrošinot visā ēkā nokļūšanu cilvēkiem ar kustības traucējumiem. Telpas pielāgot atbilstoši daudzfunkcionālā sociālo pakalpojumu centra, Latvijas Būvnormatīvu, VUGD un Veselības Inspekcijas prasībām</t>
  </si>
  <si>
    <t>2020 GADA VAJADZIBA. BVKB 2016.gada 26.septembra atzinums Nr.4-2/2016/208-3192-E
2020 GADA VAJADZIBA. , 2020. gadā jāparedz apmaksa par TP iztrādi 31581EUR -līgumsods 31581.10=28422.90 EUR</t>
  </si>
  <si>
    <t>Ēkas pamati ir sliktā stāvoklī no mitruma ietekmes. Lietus ūdeņi notek turpat un caur pamatiem veido mitrumu ēkas iekšpusē.</t>
  </si>
  <si>
    <t>Izstrādāts Paskaidrojuma raksts LKT un DR izbūvei. TP izstrāde SIA "Projektēšanas birojs AUSTRUMI" līgumsNr. JNP/5-34.3/16/198</t>
  </si>
  <si>
    <t>Kalnciema vidusskola</t>
  </si>
  <si>
    <t>Infrastruktūras unsaimnieciskā nodrošinājuma nodaļa (J.Brūveris)</t>
  </si>
  <si>
    <t>Kalnciema pagasta vidusskolas profesionālās ievirzes izglītības programmas attīstība,  šūšanas kabinetu un darbmācības kabinetu labiekārtošana</t>
  </si>
  <si>
    <t>Profesionālās ievirzes programmas "drēbnieks" papildināšana un programmas "galdnieks" ieviešana  (zēni 2018., meitenes 2019.)</t>
  </si>
  <si>
    <t>1/budžetā/2018/DRN/Iekļauts IP</t>
  </si>
  <si>
    <t>Lielplatones IPS</t>
  </si>
  <si>
    <t>Lielplatones internātpamatskolas teritorijas  labiekārtošana, katlu mājas pārbūve un apkures katla maiņa</t>
  </si>
  <si>
    <t>300 000.00 Dabas resursu nodoklis</t>
  </si>
  <si>
    <r>
      <rPr>
        <sz val="9"/>
        <rFont val="Times New Roman"/>
        <family val="1"/>
        <charset val="186"/>
      </rPr>
      <t xml:space="preserve">Katlu mājas pāreja no fosilās apkures uz atjaunojamiem resursiem, apkures mobilā bloka montāža un ugunsdrošības jautājums (dīķis, piekļūšana, teritorija). </t>
    </r>
    <r>
      <rPr>
        <b/>
        <sz val="9"/>
        <rFont val="Times New Roman"/>
        <family val="1"/>
        <charset val="186"/>
      </rPr>
      <t xml:space="preserve">Apkures katla maiņai plānots 2019.gadā no Dabas resursu nodokļa 300000 EUR apmērā. </t>
    </r>
    <r>
      <rPr>
        <sz val="9"/>
        <rFont val="Times New Roman"/>
        <family val="1"/>
        <charset val="186"/>
      </rPr>
      <t>(2018.gadā-Projektēšana - internātpamatskolas labiekārtošana un katlu mājas rekonstrukcija 31460 EUR. Plānoti 2019.gadā būvdarbi, būvuzraudzība 610000 EUR)</t>
    </r>
  </si>
  <si>
    <t>Apkures pāreja no oglēm uz granulām, lai samazinātu pašvaldības ikgadējos maksājumus par ogļu kurināšanu</t>
  </si>
  <si>
    <t>Apkures katli atrodas ēkā, kura neatbilst mūsdienu prasībām, līdz ar to projekta ietvaros jaunajiem apkures katliem tiek paredzēta arī jauna katlu māja</t>
  </si>
  <si>
    <t>2019.gadā veikta ugunsdzēsības dīķa tīrīšana, piebrauktuves sakārtošana. Līgums par būvprojekta izstrādi un autoruzraudzību Nr.JNP/5-34.3/18/54  SIA "Livland Group" 
Iepirkuma procedūra par jauna apkures katla piegādi un montāžu beigsies 2019.gada 28.oktobrī. Iespēju robežās katlu pilnībā mēģinās izbūvēt 2019.gadā</t>
  </si>
  <si>
    <t>Apkures katli darbosies automatizēti, līdz ar to nebūs vajadzīgi kurinātāji</t>
  </si>
  <si>
    <t xml:space="preserve">Lielplatones pamatskola-atbalsta centrs, kopmītnes, divas daudzdzīvokļu ēkas </t>
  </si>
  <si>
    <t>2020.gada 1.ceturksnis</t>
  </si>
  <si>
    <t>Moduļu tipa ēkas būvniecība Aizupes pamatskolā - dabas zinību un m​ājturības kabineti (zēnu un meiteņu)  - 600 m2 un pirmskolai 2 grupas-440m2</t>
  </si>
  <si>
    <t>2020.gadā 100 000.00 (būvprojekta izstrāde) 500 000.00 (būvniecība) 25 000.00 (būvuzraudzība) 2021.gadā 1 000 000.00 (būvniecība)</t>
  </si>
  <si>
    <t>Izglītības funkcija</t>
  </si>
  <si>
    <t>2019.gadā Meta konkurss. 2020.gadā būvprojekta izstrāde + būvdarbu uzsākšana. 2021.gadā būvniecības pabeigšana.</t>
  </si>
  <si>
    <t>Aizupes pamatskolas konferencē 19.10.2011.gadā tika izskatīts jautājums no vecāku puses par piebūves nepieciešamību un tās būvniecība turpmāk tika iekļauta Jelgavas novada pašvaldības Attīstības plānā un Izglītības attīstības programmā 2015-2020. 2018.g. tika apturēta tehnoloģiju telpu izmantošana pēc Būvvaldes akta.</t>
  </si>
  <si>
    <t>Skolā nav nodrošināti mājturības un dabas zinātņu kabineti, nav vietas, lai pieņemtu jaunus skolēnus.</t>
  </si>
  <si>
    <t>Ir izvērtētas iespējas skolēnu grupas vadāt uz Līvbērzes vsk. mājturības un tehnoloģiju kabinetu, ko būtu iespējams veikt, bet tas neatrisina problēmascitu mājturības tēmu apgūšanas iespēju nodrošināšanai. Nav alternatīvas pirmsskolas bērnu no 2 - 3 g.v. līdz skolas vecumam nodrošināšanai ar pirmsskolas izglītības programmas apguves iespējām, jo tuvākās PII grupas citās izglītības iestādēs ir piepildītas. Pašlaik vecākiem tiek atteikts jo arī privātajās PII Jelgavā ir rindas. Attīstoties dabaszinību cikla mācību priekšmetu apguvei skolēnu iespējas pašlaik ir ierobežotas, jo skolā ir būtiska telpu pārslodze un vairākās telpās tetiekievēroti MK nosacījumi par minimālo telpas platību 1 izglītojamajam.  </t>
  </si>
  <si>
    <t>Izsludināts Meta konkurss. 2019.gada novembrī beigsies iepirkums</t>
  </si>
  <si>
    <t>Pirmsskolas telpu noslodze ir plānota maksimāla veidojot 2 jauktās grupas ar pilnas dienas darba laiku. Dabaszinību un mājturības un tehnoloģiju kabinetu telpas paralēli tiks izmantotas pulciņu nodarbībām (robotika, kokapstrāde, dizains, mazpulki). Telpu pieejamība pa daļām , dod iespēju atsevišķas telpas (tehnoloģiju kabineti) tās izmantot arī vasaras nometņu nodarbībām un pieaugušo interešu izglītībai- dažādu prasmju apguvei pastāvīgi. Tā kā būve paredzēta no koka u.c.dabas materiāliem, tad tā būs zemas energoefektivitātes būve ar mūsdienīgiem risinājumiem un zemām izmaksām.</t>
  </si>
  <si>
    <t>ar Jelgavas pilsētu</t>
  </si>
  <si>
    <t>Ikdienā izmantos Aizupes pamatskolas pirmsskolas ~50 izglītojamie un ~230 pamatizglītības programmas izglītojamie, dažādās interešu grupās vidēji ~30 mūžizglītības grupu dalībnieki un interešu izglītības nodarbību apmeklētāji.</t>
  </si>
  <si>
    <t>2021.gada 1.septembris</t>
  </si>
  <si>
    <t>Pašlaik nav pieejamas, jo atkarīgas no projekta izvēles, izglītības procesa nodrošināšanas izmaksām.</t>
  </si>
  <si>
    <t>Ieņēmumi varētu būt brīvlaiku periodā izmitinot skolēnu nometnes.</t>
  </si>
  <si>
    <t>Aizupes pamatskolas pirmsskolas ēkas pārbūve (piebūve)</t>
  </si>
  <si>
    <t>Skolu mājturības kabinetiem programmējamie darbagaldi</t>
  </si>
  <si>
    <t xml:space="preserve">programmējamo darbagaldu iegāde mājturības kabinetiem </t>
  </si>
  <si>
    <t>Pedagogu otrās specialitātes iegūšana</t>
  </si>
  <si>
    <t>Izglītības kvalitāte (mīkstie projekti)</t>
  </si>
  <si>
    <t>Pedagogu izglītošana</t>
  </si>
  <si>
    <t>Profesionālās izglītības mācību vides pilnveidošana atbilstoši tautsaimniecības nozaru attīstībai</t>
  </si>
  <si>
    <t>Zaļenieku KAV aprīkojums, jauna mācību bāze restauratoriem, Kalnciema vsk.</t>
  </si>
  <si>
    <t>Profesionālās ievirzes izglītības programmu ieviešana vispārizglītojošās skolās atbilstoši tautsaimniecības nozaru attīstībai</t>
  </si>
  <si>
    <t>2015,gadā Kalnciema pag.vsk. šūšana</t>
  </si>
  <si>
    <t>Vispārējo pamatizglītības iestāžu dabaszinātņu kabinetu iekārtošana</t>
  </si>
  <si>
    <t>Dabaszinātņu kabinetu aprīkošana visās skolās</t>
  </si>
  <si>
    <t>3</t>
  </si>
  <si>
    <t xml:space="preserve">Inovatīvu IKT risinājumu ieviešana vispārizglītojošo skolu mācību procesā </t>
  </si>
  <si>
    <t>Ik gadu vienā skolā atjaunošana, pilnveidošana</t>
  </si>
  <si>
    <t>Mazo lauku skolu tīkla un darbības pilnveide</t>
  </si>
  <si>
    <t>Sākotnējās profesionālās izglītības programmu īstenošana</t>
  </si>
  <si>
    <t>Praktiskās mācības un mācību prakses profesionālajā izglītībā</t>
  </si>
  <si>
    <t>Sadarbības attīstīšana ar LLU un darba devējiem</t>
  </si>
  <si>
    <t>Atbalsts metodisko centru funkciju īstenošanai IKT jomā</t>
  </si>
  <si>
    <t>Atbalsts jaunu un talantīgu pedagogu sagatavošanai un piesaistei</t>
  </si>
  <si>
    <t>Atbalsta sistēmas izstrāde - nolikums</t>
  </si>
  <si>
    <t>Vispārizglītojošo skolu mācību infrastruktūras modernizācija</t>
  </si>
  <si>
    <t>Ik gadu atjaunošana, pilnveidošana</t>
  </si>
  <si>
    <t>Jelgavas novada jaunsargu bāzes inventāra iegāde</t>
  </si>
  <si>
    <t>Atbalsts iedzīvotāju iniciatīvām</t>
  </si>
  <si>
    <t>Pārgājienu inventāra iegāde jaunsargiem Valgundē</t>
  </si>
  <si>
    <t>International Module in Entreprenrurship Education</t>
  </si>
  <si>
    <t>Atbalsts jauniešu iniciatīvām</t>
  </si>
  <si>
    <t>Jauniešu iesaistīšana sabiedriskajās  aktivitātēs</t>
  </si>
  <si>
    <t>Vides izglītības programmu attīstība un aprīkošana</t>
  </si>
  <si>
    <t>Programmas izstrāde. Vides izglītības ieviešana novada skolās; pirmkārt EKO skolās</t>
  </si>
  <si>
    <t>1/budžetā/2019/IZGL/Iekļauts IP</t>
  </si>
  <si>
    <t>Informācijas tehnoloģiju iegāde Jelgavas novada pašvaldības izglītības iestādēs mācību procesa nodrošināšanai</t>
  </si>
  <si>
    <t>Iegādāta datortehnika mācību procesa nodoršināšanai</t>
  </si>
  <si>
    <t>KAS JAU IEGĀDĀTS ?????</t>
  </si>
  <si>
    <r>
      <rPr>
        <sz val="9"/>
        <color theme="1"/>
        <rFont val="Times New Roman"/>
        <family val="1"/>
        <charset val="186"/>
      </rPr>
      <t xml:space="preserve"> </t>
    </r>
    <r>
      <rPr>
        <sz val="9"/>
        <color rgb="FFFF0000"/>
        <rFont val="Times New Roman"/>
        <family val="1"/>
        <charset val="186"/>
      </rPr>
      <t>TP iztrādes apmaksa 183</t>
    </r>
    <r>
      <rPr>
        <sz val="9"/>
        <color theme="1"/>
        <rFont val="Times New Roman"/>
        <family val="1"/>
        <charset val="186"/>
      </rPr>
      <t>15 EUR -pēc līguma nosacījumiem
2020.gadā 100 000.00 būvdarbi, 4000.00 būvuzraudzība 2021.gadā 500 000.00</t>
    </r>
  </si>
  <si>
    <t>2020.gadā veikt pagraba atjaunošanu, bērnu rotaļu laukuma un žoga ap to izbūvi. Tiks uzlabot bērnu drošība skolas teritorijā, pilnveidotas bērnu vispusīgās iemaņas. Būvuzraudzība 2021.gadā plānots veikt sporta laukuma skrejceļa nomaiņu, žoga, LKT, celiņu, baskāju takas un zaļās klases izbūvi. Būvuzraudzība</t>
  </si>
  <si>
    <t>Skolas teritorija morāli un fiziski novecojusi. Nepieciešams izbūvēt LKT, lai novadītu mitrumu no ēkas pamatiem. Esošā stadiona segums atrodas sliktā tehniskā stāvoklī, nepieciešams uzlabot. Pirmsskolas izglītības bērniem skolas teritorijā nav nodrošināts bērnu rotaļu laukums.</t>
  </si>
  <si>
    <t>TP izstrāde SIA "Livland Group" līguma Nr.JNP/5-34.3/18/223, pagarinājums Nr.JNP/5-34.3/19/62  līdz 02.04.2019, vienošānās Nr. 2 (JNP/5-34,3/18/182) par atkārtotu termiņa pagarināšanu TP izstrādei 01.09.2019, apmaksa 01.03.2020-līgumsods 1650,00</t>
  </si>
  <si>
    <t>Sesavas pamatskola</t>
  </si>
  <si>
    <t>Pagraba atjaunošanu, bērnu rotaļu laukuma un žoga ap to izbūve 2020.gada 1.septembris. Sporta laukuma skrejceļa nomaiņa, žoga, LKT, celiņu, baskāju takas un zaļās klases izbūve 2021.gada 1.septembris</t>
  </si>
  <si>
    <t xml:space="preserve">Sesavas pamatskolas telpu remonti un kabinetu aprīkojuma atjaunošana (skolas jaunais korpuss) </t>
  </si>
  <si>
    <t>80000 (75000- būvdarbi un 5000 būvuzraudzība)</t>
  </si>
  <si>
    <t>2./6.</t>
  </si>
  <si>
    <t xml:space="preserve">Projekta “Aktīvās atpūtas laukuma izveide Bērvircavas ciemā” mērķis ir izveidot aktīvās atpūtas laukumu Bērvircavas ciemā,_x000D_
izveidojot jaunu sporta un veselības pakalpojumu, nodrošinot nepieciešamo infrastruktūru un aprīkojumu sporta aktivitāšu_x000D_
dažādošanai un aktīvās atpūtas pilnveidošanai._x000D_
</t>
  </si>
  <si>
    <t>Projektu "Aktīvās atpūtas laukuma izveide Bērvircavas ciemā" plānots īstenot Sesavas pagasta Bērvircavas ciemā, kurā uz šo brīdi dzīvo ap 600 iedzīvotāju. Bērvircavas ciemā nav aktivitāšu laukuma, kurā tiktu nodrošināta iedzīvotājiem veselīga brīvā laika pavadīšanas iespēja un piemēroti apstākļi aktīvai un sportiskai atpūtai. Pēdējo gadu laikā liela nozīme ir pievērsta veselīgam, aktīvam dzīvesveidam, to ir nepieciešams nodrošināt ne tikai pilsētās, bet arī lauku pašvaldību iedzīvotājiem, par ko ir izteikušies Sesavas pagasta iedzīvotāji-iedzīvotāju sapulcēs un diskusijās</t>
  </si>
  <si>
    <t>Līdzīga aktīvās atpūtas laukuma tuvākajā apkārtnē Jelgavas novadā nav.</t>
  </si>
  <si>
    <t>~600 iedzīvotāji</t>
  </si>
  <si>
    <t>200 Euro gadā</t>
  </si>
  <si>
    <t xml:space="preserve">Attīstības nodaļa (A.Skubiļina), Infrastruktūras un saimnieciskā nodrošinājuma nodaļa (J.Brūveris)_x000D_
_x000D_
</t>
  </si>
  <si>
    <t>~300000</t>
  </si>
  <si>
    <t>izglītības</t>
  </si>
  <si>
    <t>Secīgi darbi saskaņā ar izstrādāto TP. Nodrošināt Svētes pamatskolas skolēniem iespēju apgūt mācību vielu mājturībā un tehnoloģijās veicot kokapstrādes un metālapstrādes darbus. Iekārtot konteinera tipa telpu salikumā atbilstošas darbnīcas telpas.</t>
  </si>
  <si>
    <t>No 2018.gada ir likvidēts tehnoloģiju kabinets (darbnīca), jo tur ir iekārtota pirmsskolas grupa.</t>
  </si>
  <si>
    <t>2019.</t>
  </si>
  <si>
    <t xml:space="preserve">Pašlaik Svētes psk.skolēniem uz nodarbībām jābrauc uz Platones pamatskolu, tas jauc mācību stundu grafiku, papildus noslogo transportu, jo jābrauc 5.-9.klases skolēniem. Nav iespējamas kokapstrādes pulciņa nodarbības, kas bija ļoti populārs līdz šim un skolēni ar ļoti labiem rezultātiem startēja olimpiādēs. </t>
  </si>
  <si>
    <t>Alternatīvas telpas pagastā nav pieejamas. Iespēja ir turpināt braukt uz Platones filiāli, kas neatrisina situāciju.</t>
  </si>
  <si>
    <t>Ir iepazīti praksē pieejamie līdzvērtīgie risinājumi izglītības iestādēs Iecavā PII un biroju telpām Rīgā.</t>
  </si>
  <si>
    <t>Mērķauditorija ir 160 skolēni Svētes pamatskolā ; ~15 interešu pulciņa kokapstrāde dalībnieki; ~15 pagasta iedzīvotāji prasmju apgūšanas un pilnveidošanas nodarbībās.</t>
  </si>
  <si>
    <t>nav</t>
  </si>
  <si>
    <t>kopumā ~ 190-200 skolēni un iedzīvotāji</t>
  </si>
  <si>
    <t>2020. TP izstrāde 2021.būvniecība</t>
  </si>
  <si>
    <t>pagaidām nav aprēķināti</t>
  </si>
  <si>
    <t>Izglītības pārvalde, Infrastruktūras un saimnieciskā nodrošinājuma nodaļa (J.Brūveris)</t>
  </si>
  <si>
    <t>Sporta laukuma sakārtošana Svētes ciemā pie Svētes pamatskolas</t>
  </si>
  <si>
    <t>90000 (85000- būvdarbi un 5000 būvuzraudzība)</t>
  </si>
  <si>
    <t>Veikt sporta laukuma pārbūvi Svētes ciemā pie Svētes pamatskolas, nodrošinot iedzīvotājiem veselīgu brīvā laika pavadīšanas iespēju pieejamību un piemērotus apstākļus aktīvai atpūtai un palielinot vietas potenciālu un pievilcību.</t>
  </si>
  <si>
    <t>Projekts "Sporta laukuma sakārtošana Svētes ciemā pie Svētes pamatskolas" tiks īstenots Svētes pagastā, kurā dzīvo 1804 iedzīvotāji (01.01.2019.dati).Lielākā daļa Svētes pagasta iedzīvotāji ir aktīvi uz sporta un veselības aktivitātēm vērsti.</t>
  </si>
  <si>
    <t>Līdzīga sporta laukuma tuvākajā apkārtnē Jelgavas novadā nav, tas ir nepieciešams izglītības funkciju nodrošināšanai..</t>
  </si>
  <si>
    <t>~740 iedzīvotāji</t>
  </si>
  <si>
    <t>1/budžetā/2019/IZGL</t>
  </si>
  <si>
    <t>Jaunsargu bāzes paplašināšana ar aprīkojumu</t>
  </si>
  <si>
    <t>Šķēršļu josla un āra klinšu kāpšanas tornis, balss apziņošanas sistēma iekštelpās un ekipējums</t>
  </si>
  <si>
    <t>Būvprojekta izstrāde, kopmītņu ēkas būvniecība, šautuves piebūve</t>
  </si>
  <si>
    <t>Priekšizpēte, būvprojekta izstrāde</t>
  </si>
  <si>
    <t>1/Iekļauts IP</t>
  </si>
  <si>
    <t>Kalnciema vidusskolas PII ārējās kanalizācijas izbūve</t>
  </si>
  <si>
    <t>15 000.00</t>
  </si>
  <si>
    <t>Ārējo kanalizāciju pievienot pie pagasta centrālās kanalizācijas</t>
  </si>
  <si>
    <t>Pie skolas atrodas nosēdaka, kura bieži ir jāizsūknē un rada nelabu smaku. Šis darbs bija paredzēts jau pie bērnudārza pārbūve, bet tā kā vajadzēja papildus līdzekļus, no paredzētajiem darbiem ārējās kanalizācijas izbūve tika izslēgta</t>
  </si>
  <si>
    <t>Tiek slēgts līgums ar SIA "Juneka montāža" par ārējās kanalizācijas tīkla izbūvi. Izmaksas 1488,30 EUR</t>
  </si>
  <si>
    <t>PII</t>
  </si>
  <si>
    <t>1/SADARBĪBĀ AR LVM</t>
  </si>
  <si>
    <t xml:space="preserve">Ugunsdzēsības dīķa ierīkošana Kalnciema vidusskolai un sporta hallei, sadarbībā ar LVM . </t>
  </si>
  <si>
    <t>Skolas un halles ugunsdzēsībai paredzētajā grāvī ir nepietiekams ūdens līmenis. Problēmu var atrisināt vienojoties ar LVM par drošas piekļuves ierīkošanu ugunsdzēsēju mašīnām meža ūdenskrātuvei. Ciemu ugunsdzēsības dīķos nepieciešami kopšanas, tīrīšanas darbi.</t>
  </si>
  <si>
    <t>2015.</t>
  </si>
  <si>
    <t>Skolai un sporta hallei kā ūdens ņemšanas vieta paredzēts grāvis, 2013.gadā izbūvētas akas. Diemžēl, kopš 2015.gada, grāvī ūdens līmenis ir parāk zems, lai nodrošinātu ugunsdzēsējiem nepieciešamo daudzumu. Aptuveni 1.3 km attālumā, mežā, laba piebraucamā ceļa malā ir ūdenskrātuve, kuru sadarbībā ar Latvijas valsts mežiem varētu aprīkot kā ūdens ņemšanas vietu.</t>
  </si>
  <si>
    <t>Tuvākas ūdens ņemšanas vietas nav. Pie upes nevarm nodrošināt ugunsdzēsēju prasībām atbilstošu piekļuvi.</t>
  </si>
  <si>
    <t>2020.gada maijs- septembris</t>
  </si>
  <si>
    <t>pagasta pārvalde</t>
  </si>
  <si>
    <t>TP izstrāde 2020.gadā .Ventilācijas un elektroapgādes sistēmu rekonstrukcija, lampu maiņa zālē, lietusūdeņu savākšanas sistēmas izbūve, noteču remonts, ārējo sienu siltināšana, telpu remonts) Ēka celta 2000.gadā un ne reizi tajā nav veikti telpu remonti.</t>
  </si>
  <si>
    <t>2019.gada maijā jau veikta sporta zāles apgaismojuma maiņa uz elektīvāku 3747 EUR</t>
  </si>
  <si>
    <t>Vircavas pagasta vidusskolas un sporta halles teritorijas labiekārtošana (4 zonās)</t>
  </si>
  <si>
    <t>2020.gadā 1 un 2 zona 200 000.00 (būvdarbi) 7000 (būvuzraudzība) 2021.gadā 3 un 4 zona 300 000.00 (būvdarbi) 10 000 (būvuzraudzība)</t>
  </si>
  <si>
    <t>Būvprojekta izstrāde, teritorijas labiekārtošana, meliorācijas sakārtošana, lietus ūdens kanalizācijas un drenāžas sistēmas ierīkošana. āra apgaismojuma ierīkošana. atjaunot ārējos kanalizācijas tīklus. Rezultatīvais rādītjas - izglītības iestādē uzlabota audzēkņu drošība skolas teritorijā, kā arī uzlabots teritorijas kopējais tehniskais un vizuālais stāvoklis.</t>
  </si>
  <si>
    <t>Teritorija nav apgaismota, teritorijā nav bērnu rotaļu laukums, nav nodrošināta bērniem droša vide</t>
  </si>
  <si>
    <t>TP izstrāde SIA "Livland Group" līguma Nr.JNP/5-34.3/18/223, pagarinājums Nr.JNP/5-34.3/19/62  līdz 02.04.2019 , vienošānās Nr. 2 (JNP/5-34,3/18/182) par atkārtotu termiņa pagarināšanu TP izstrādei 01.09.2019 -ligumsods 1350EUR</t>
  </si>
  <si>
    <t>Vircavas vidusskola</t>
  </si>
  <si>
    <t>2020.gada 1.septembris 2021.gada 1.septembris</t>
  </si>
  <si>
    <t xml:space="preserve">Vircavas vidusskolas mājturības telpu zēniem, vizuālās mākslas telpas izbūve un aprīkošana </t>
  </si>
  <si>
    <t>Jāizstrādā TP un jāveic būvniecība</t>
  </si>
  <si>
    <t>Vircavas pagasta vidusskolas piebūvju jumta rekonstrukcija un fasādes krāsošana</t>
  </si>
  <si>
    <t>Arhitektoniskā izpēte un būvprojekta izstrāde</t>
  </si>
  <si>
    <t>ieejas durvju izbūve  (restaurācija vai atjaunošana???)Vircavas vidusskolā (Teh. Projekts un darbi)</t>
  </si>
  <si>
    <t xml:space="preserve"> obligāts kopā ar teritorijas darbiem 2020.gadā</t>
  </si>
  <si>
    <t>Zaļenieku komerciālās un amatniecības vidusskolas mācību laboratorijas ēkas atjaunošana (līkā māja) pārbūve</t>
  </si>
  <si>
    <t>Veikt ēkas atjaunošanu, pārbūvi, siltumtrases izbūvi (veikti darbi 2019.gadā)</t>
  </si>
  <si>
    <t>2018.gadā noslēgts līgums par būvprojekta izstrādi  autoruzraudzību  līguma. Noslēgts Būvuzraudzības līgums (JNP/5-34.3/19/183, 31.07.2019.) ar SIA Lerix.</t>
  </si>
  <si>
    <t xml:space="preserve"> Zaļenieku komerciālās un amatniecības vsk. šautuves atjaunošana</t>
  </si>
  <si>
    <t>Ēkas iegāde, projektēšana</t>
  </si>
  <si>
    <t>Profesionālās ievirzes programma " Aizsardzības mācība" aprīkojums un infrastruktūra</t>
  </si>
  <si>
    <t>Izglītības programmu klāsta paplašināšana</t>
  </si>
  <si>
    <t>Dienesta viesnīcas pamatu hidroizolācija un siltināšana</t>
  </si>
  <si>
    <t>pamatu hidroizolācija un siltināšana</t>
  </si>
  <si>
    <t xml:space="preserve">Sporta laukuma labiekārtošana Zaļenieku ciemā pie Zaļenieku pamatskolas
</t>
  </si>
  <si>
    <t>105000 (102000- būvdarbi un 3000 būvuzraudzība)</t>
  </si>
  <si>
    <t>2./.4./6.</t>
  </si>
  <si>
    <t>Veikt sporta laukuma atjaunošanu Zaļenieku ciemā pie Zaļenieku pamatskolas, nodrošinot iedzīvotājiem piemērotus apstākļus aktīvai atpūtai un sportam, palielinot vietas potenciālu un pievilcību attīstot sporta, veselības un citu saistītu pakalpojumu piedāvājumu un attīstību.</t>
  </si>
  <si>
    <t>Sporta laukumā tiks atjaunots skrejceļa segums un sporta laukums, kurā aktīvai laika pavadīšanai piesaistīs visa vecuma iedzīvotājus un varēs tikt organizētas dažāda veida nometnes un aktivitātes, kuras tik ļoti bija iecienīts organizēt Zaļenieku pagastā un ir iecienījuši daudzi interesenti starp novadu mērogā.</t>
  </si>
  <si>
    <t>Divām skolām ir nepieciešams šis sporta laukums.</t>
  </si>
  <si>
    <t>Zaļenieku pagasta sporta laukumu izmanto Zaļenieku pamatskolas (213), Zaļenieku komerciālās un amatniecības vidusskolas (138) skolēni katru dienu no plkst.8.30 līdz 14.30, sporta nodarbībām, 3 reizes nedēļā izmanto sporta pulciņa nodarbībām (45 skolēni).Vakaros dažāda vecuma grupu sportotāji.Zaļenieku komerciālās un amatniecības vidusskola divas reizes mācību gadā organizē sporta dienas skolēniem kopā ar vecākiem.Reizi gadā-pavasarī- notiek Zemgales, Kurzemes profesionālo skolu Veselības diena un jau kā tradīcija katru gadu notiek novada Senjoru sporta svētki, sacensības starp pagastu komandām dažādos sporta veidos. Katru gadu vidēji 140 cilvēki apmeklē nometnes un izmanto sporta laukumu sporta un fiziskām aktivitātēm.
Zaļenieku pagasta iedzīvotāji ir sportiski aktīvi tādēļ, labos laika apstākļos, kopā ar citu pagastu (Svētes, Glūdas, Tērvetes, latones u.c.) sportistiem trenējās pludmales volejbolā.
Skola rīko 2 x mācību gadā sporta dienas skolēniem kopā ar vecākiem.
Reizi gadā-pavasarī- notiek Zemgales, Kurzemes profesionālo skolu Veselības diena (dažādas sporta aktivitātes).</t>
  </si>
  <si>
    <t>~450 iedzīvotāji</t>
  </si>
  <si>
    <t>01.12.2020.</t>
  </si>
  <si>
    <t>Izdarīts 2019.gadā</t>
  </si>
  <si>
    <t>Vircavas vidusskolas PII WC izbūve</t>
  </si>
  <si>
    <t>Novērst VUGD minēto par ēkas neatbilstību inventarizācijas lietai, kā arī paredzēt papildus WC bērnu grupiņās, jo patreiz b/d 4 grupiņas , bet ir 3 tualetes, jo b/d 72 audzēkņi un podu skaits ir nepietiekams attiecībā pret 2002,g. 27.12.  MK nr. 610 noteiktajām higiēnas prasībām izglītības iestādē.</t>
  </si>
  <si>
    <t>Grupiņu podu skaits ir mazāks nekā MK noteikts</t>
  </si>
  <si>
    <t>2015.gadā veikta PII ēkas energoefektivitāte. SIA Bildberg</t>
  </si>
  <si>
    <t>2020.gada 1.septembris </t>
  </si>
  <si>
    <t>Iekļauts IP</t>
  </si>
  <si>
    <t xml:space="preserve">Izglītības iestāžu infrastruktūra_x000D_
</t>
  </si>
  <si>
    <t>350 000.00 (būvdarbi) 10 000.00 (būvuzraudzība)</t>
  </si>
  <si>
    <t>15.panta 2,;6.punkts</t>
  </si>
  <si>
    <t>sporta laukuma izbūve, meliorācijas sakārtošana</t>
  </si>
  <si>
    <t>Platones pagastā nav sporta laukuma, veicot izveidi, tiktu atrisinātas gan skolēnu drošības problēmas gan meliorācija</t>
  </si>
  <si>
    <t>nav sporta laukuma, kur sportot -  vai nu skrien pa slapju zāli, vai pa ceļa daļu -  drošibas nav - Bīstami</t>
  </si>
  <si>
    <t>skolēnu skaits ap 80</t>
  </si>
  <si>
    <t>2020.gada 1.jūnijs līdz 1.septembris</t>
  </si>
  <si>
    <t>Ēkas energoefektivitātes veikšana</t>
  </si>
  <si>
    <t>Specifisko atbalstu mērķu projekti 2022/2027</t>
  </si>
  <si>
    <t>Kopīgs/J/Pag/Iedz</t>
  </si>
  <si>
    <t>Kopīgi  vai vispārīgi plānotie darbi investīcijām, ko virza jomas, pagasts,iedzīvotāji</t>
  </si>
  <si>
    <t>Kopīgs/J/Pag/Iedz
Dep/ieros</t>
  </si>
  <si>
    <t>Kopīgs/J/Pag/Iedz
SAM</t>
  </si>
  <si>
    <t>Plānošanas un attīstības departamenta</t>
  </si>
  <si>
    <t>Darba aizsardzības, ugunsdrošības
un civilās aizsardzības nodaļa</t>
  </si>
  <si>
    <t>Pašvaldību ēku un infrastruktūras uzlabošana, veicinot pāreju uz atjaunojamo energoresursu tehnoloģiju izmantošanu un uzlabojot energoefektivitāti, t.sk. siltumnīcefekta gāzu emisiju samazināšana</t>
  </si>
  <si>
    <t>Izmantot digitalizācijas priekšrocības pilsoņiem, uzņēmumiem un valdībām - centralizētas IP telefonijas ieviešana. Izstrādāt risinājumu pārejai no klasiskajiem stacionārajiem telefoniem uz IP risinājumu. Pārvaldība, procedūras, aparatūra, aprīkojums, Qos ieviešana</t>
  </si>
  <si>
    <t>Pašvaldību kapacitātes stiprināšana to darbības efektivitātes un kvalitātes uzlabošanai 
Pilnveidot pašvaldības sniegto pakalpojumu kvalitāti un pieejamību
Pašvaldības pakalpojumu pilnveidošana</t>
  </si>
  <si>
    <t>2.1
2.2</t>
  </si>
  <si>
    <t>HP4</t>
  </si>
  <si>
    <t>8.1
8.2</t>
  </si>
  <si>
    <t>8.1
8.2
8.3</t>
  </si>
  <si>
    <t>HP5</t>
  </si>
  <si>
    <t>Izpēte, kurai seko ieteikto aktivitāšu īstenošana Jelgavas novada teritorijā, t.sk. dabas aizsardzības plānu izstrāde un realizācija (Natura 2000)</t>
  </si>
  <si>
    <t>Izglītības pārvalde/ IT nodaļa</t>
  </si>
  <si>
    <t>Labklājības pārvalde</t>
  </si>
  <si>
    <t>J/Pag/Iedz
SAM</t>
  </si>
  <si>
    <t>Pašvaldību kapacitātes stiprināšana to darbības efektivitātes un kvalitātes uzlabošanai, konkurētspējas paaugstināšana</t>
  </si>
  <si>
    <t>Kopā</t>
  </si>
  <si>
    <t>Nepieciešams energoaudits, projektēšana, būvniecība, arī ventilācijas sistēmas izbūve</t>
  </si>
  <si>
    <t xml:space="preserve">Konservācijas projekta aktualizācija un īstenošana. </t>
  </si>
  <si>
    <t xml:space="preserve">Salgales pagasta pārvaldes ēkas "Vīgriezes" īpašuma tiesību sakārtošana un daudzfunkcionālā kultūras, izglītības, sociālā un administratīvā centra izveidei Emburgas ciemā. </t>
  </si>
  <si>
    <t xml:space="preserve">J/Pag/Iedz
</t>
  </si>
  <si>
    <t>IEVADS</t>
  </si>
  <si>
    <t>Rīcības virzieni</t>
  </si>
  <si>
    <t>Indikatīvais finansējums, EUR</t>
  </si>
  <si>
    <t>RV1 Izglītība mūža garumā un konkurētspēja darba tirgū</t>
  </si>
  <si>
    <t>RV2 Veselības un sociālo pakalpojumu pieejamība, iedzīvotāju labklājība</t>
  </si>
  <si>
    <t>RV3 Konkurētspējīgi pakalpojumi kultūras un sporta jomās</t>
  </si>
  <si>
    <t>RV4 Mobilitāte un sasniedzamība</t>
  </si>
  <si>
    <t>RV5 Publiskās infrastruktūras kvalitāte, ēku energoefektivitāte un mājokļu pieejamība, drošība</t>
  </si>
  <si>
    <t>RV6 Teritorijas un dabas resursu efektīva un ilgtspējīga apsaimniekošana</t>
  </si>
  <si>
    <t>RV7 Konkurētspējīga un radoša uzņēmējdarbība un industriālā attīstība</t>
  </si>
  <si>
    <t>RV8 Vieda pārvaldība un demokrātijas kultūra</t>
  </si>
  <si>
    <t>KOPĀ:</t>
  </si>
  <si>
    <t>Jelgavas valstspilsētas un Jelgavas novada attīstības programma 2022.-2027. gadam (turpmāk - Programma) ir vidēja termiņa attīstības plānošanas dokuments, kurā noteiktas prioritātes, rīcības virzieni, uzdevumi un aktivitāšu kopums Jelgavas valstspilsētas un Jelgavas novada ilgtspējīgas attīstības stratēģijā 2022.-2034. gadam (turpmāk - Stratēģija) noteikto stratēģisko uzstādījumu īstenošanai. Stratēģija un Programma ir pirmie kopīgie teritorijas attīstības plānošanas dokumenti Jelgavas valstspilsētai un Jelgavas novadam, kas izstrādāti pēc administratīvi teritoriālās reformas, kuras rezultātā tika apvienoti Jelgavas un Ozolnieku novadi. Jelgavas novada pašvaldības rīcības un investīciju plāns ir sagatavots sešu gadu periodam, balstoties uz tematisko darba grupu un speciālistu diskusiju rezultātiem. Rīcības un investīciju plānā ir iekļauti Jelgavas novada plānotie projekti un darbības plānošanas periodā līdz 2027.gadam, norādīts projektu ideju indikatīvais finansējums, sasniedzamie rezultāti un atbildīgie par ieviešanu, kā arī atbilstība vidēja termiņa prioritātēm, rīcības virzieniem un uzdevumiem.</t>
  </si>
  <si>
    <t xml:space="preserve">Meliorācijas sistēmu sakārtošana un uzturēšana visā Jelgavas novada teritorijā
t.sk. mitrāju izveide
</t>
  </si>
  <si>
    <t>Kompostēšanas laukumu izveide Jelgavas novadā 3. pagastos (Elejā, Elejas pagastā, Nākotnē, Glūdas pagastā, Ozolniekos, Ozolnieku pagastā)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Kompostēšanas laukuma projektēšana un izveidošana atbilstoši MK noteikumu  prasībām, projektēšanu uzsākt ar 2022.gadu</t>
  </si>
  <si>
    <t>Atkritumsaimniecības un atkritumu pārstrādes un tālākas izmantošanas attīstība un atkritumu rašanās novēršanas pasākumi, t.sk. dalīto atkritumu laukumu izbūve uzsākt ar 2022.gadu</t>
  </si>
  <si>
    <t xml:space="preserve">Indikatīvais finansējums, EUR </t>
  </si>
  <si>
    <t xml:space="preserve">Apzīmējumi G kolonai Prioritāte/Virzība: </t>
  </si>
  <si>
    <t>JELGAVAS VALSTSPILSĒTAS UN JELGAVAS NOVADA ATTĪSTĪBAS PROGRAMMA</t>
  </si>
  <si>
    <t>2022.-2027.GADAM</t>
  </si>
  <si>
    <t>1.REDAKCIJA</t>
  </si>
  <si>
    <t>JELGAVAS NOVADA  INVESTĪCIJU UN RĪCĪBU PLĀNS</t>
  </si>
  <si>
    <t>PP
AG</t>
  </si>
  <si>
    <t>Ozolnieku Sporta skolas jumta atjaunošana</t>
  </si>
  <si>
    <t>Pašvaldības autoceļu un ielu kompleksa infrastruktūrā ietilpstošo tiltu, pārvadu un estakāžu inventarizācija, esošās situācijas izpēte, būvniecība vai pārbūve Jelgavas novada teritorijā</t>
  </si>
  <si>
    <t>Svētes bērnu un jauniešu izglītības un iniciatīvu centra vides pieejamības nodrošināšana</t>
  </si>
  <si>
    <t>Infrastruktūras un saimnieciskā nodrošinājuma nodaļa/Attīstības nodaļa</t>
  </si>
  <si>
    <t>Līvbērzes dienas centra "Vārpa" vides piekļūstamības nodrošināšana</t>
  </si>
  <si>
    <t>PP
J/Pag/Iedz</t>
  </si>
  <si>
    <t>Kopīgs
J/Pag/Iedz</t>
  </si>
  <si>
    <t xml:space="preserve">Zaļenieku pagasta kultūras nama  energoefektivitātes paaugstināšana, restaurācija </t>
  </si>
  <si>
    <t>Zaļenieku komerciālās un amatniecības vidusskolas mācību laboratorijas ēkas atjaunošana/pārbūve (līkā māja)</t>
  </si>
  <si>
    <t xml:space="preserve">Ūdenssaimniecības pakalpojumu attīstība OZOLNIEKU ciema AIZUPES savrupmāju rajonā - ūdens, sadzīves kanalizācija, NAI, LŪK, ietve Vidus ielā, Druvenieku ceļa apakšzemes komunikāciju pārbūve līdz NAI
</t>
  </si>
  <si>
    <t>P5 A RV5</t>
  </si>
  <si>
    <t>Staļģenes muižas kompleksa pārbūve, t.sk. vecās sporta zāles ēkas fasādes  un telpu remonts, siltināšana.
Būvprojekta izstrāde, būvniecība, telpu remonti.</t>
  </si>
  <si>
    <t>Izglītības iestāžu teritoriju infrastruktūras sakārtošana/modernizācija/atjaunošana/labiekārtošana (t.sk. rotaļlaukumi, jaunsardzes attīstīšana, tehniskie laukumi, ceļu satiksmes noteikumu mācību laukuma ierīkošana/būvniecība) Jelgavas novada izglītības iestādēs</t>
  </si>
  <si>
    <t>Pašvaldības transporta infrastruktūras (ielas, ceļi, veloceliņi, stāvlaukumi, gājēju ietves, pārejas, viedie risinājumi satiksmes drošībai un organizēšanai u.c. transporta infrastruktūra) attīstība, t.sk. apgaismojuma būvniecība/atjaunošana Jelgavas novada teritorijā</t>
  </si>
  <si>
    <t>Izveidot piekrastes dabas izzinošas pastaigu takas Kalnciema palieņu pļavu teritorijā (Kalnciema un Valgundes pagastu teritorijā) un Lielupes palieņu pļavu teritorijā (Jaunsvirlaukas pagasts, Jelgavas pilsēta); Pastaigu laipu un gar laipām informatīvu stendu ar sastopamajiem augiem, dzīvniekiem, kukaiņiem, putniem, u.c. izvietošana. Vismaz viena skatu torņa izvietošana katrā no takām. Skatu torņa uzstādīšana Svētes palienes pļavās, piegulošās teritorijas labiekārtošana. Ģimenes atpūtas laukumu izveidošana novada ciemos, kas ietver rotaļu laukumus bērniem, sporta aktivitāšu laukumus jauniešiem, āra trenažierus pieaugušiem cilvēkiem vienuviet. Auces upes teritorijas labiekārtošana Nākotnes ciemā, izveidojot latvisko tradīciju iepazīšanas un izzināšanas laukumu. Novadpētniecības takas izveide Ūziņu parkā u.c.</t>
  </si>
  <si>
    <t>Jaunu ģimeniskai videi pietuvinātu aprūpes pakalpojumu sniegšanas vietu izveide pašvaldībā</t>
  </si>
  <si>
    <t>Jelgavas novada pašvaldības optiskā tīkla paplašināšana</t>
  </si>
  <si>
    <t>Uzlabot pašvaldības iestāžu interneta pieslēgumu kapacitāti izmantojot optiskā datortīkla tehnoloģiju iespējas</t>
  </si>
  <si>
    <t>Fiziskā aprīkojuma standartizācija. Centralizētas uzraudzības risinājuma izstrāde un ieviešana. Pārvaldības aparatūra, programmatūra, telpu aprīkojums</t>
  </si>
  <si>
    <t>Satiksmes ministrijas un Latvijas valsts ceļu atbildība un secīgi darbi, lai nodrošinātu gājēju drošību</t>
  </si>
  <si>
    <t>Meta konkurss teritorijas labiekārtošanai ar mērķi uzlabot teritorijas vizuālo izskatu, sakārtot stāvvietas un gājēju celiņus, koku audzes, labiekārtot ielu tirdzniecības vietu. Projektēšana un būvniecība pēc metu konkursa rezultātiem</t>
  </si>
  <si>
    <t>Telpu atjaunošana un labiekārtošana, t.sk. gaiteņu remonts, āra kāpņu remonts</t>
  </si>
  <si>
    <t>Telpu remontdarbi, t.sk. pamatskolas zāles grīdas remonts (esošās grīdas seguma nomaiņa)</t>
  </si>
  <si>
    <t xml:space="preserve">Daudzfunkcionāla kultūras, izglītības, sociālā un administratīvā centra izveide Emburgas ciemā
</t>
  </si>
  <si>
    <t>Ēkas (Madaru iela) jumta remonts (plakanais jumts). Būvniecības dokumentācijas sagatavošana</t>
  </si>
  <si>
    <t>Gadiem ilgi Svētes upes ielokā pie Mūrmuižas kaujā kritušo apbedījumiem pavasaros tiek izskaloti kauli, tāpēc jānostiprina krasta slīpums. Projekta uzdevums - novērst erozijas procesu attīstību vietējās nozīmes arheoloģiskā pieminekļa "Mūrmuižas senkapi" teritorijas krasta joslā. Mērķis - aizsargāt objekta apbedījumus no straumes radītās krasta erozijas. Uzlabot vietējās nozīmes arheoloģiskā pieminekļa teritorijas, Svētes upes palienes un lauku teritorijas ainavisko vērtību.
Izstrādāts būvprojekts "Kreisā krasta nostiprinājumu izbūve Svētes upē Valsts aizsargājamam kultūras piemineklim "Mūrmuižas senkapi" teritorijā pik.558/80-560/20" -  2021.gadā</t>
  </si>
  <si>
    <t xml:space="preserve">Tehniskā projekta izstrāde. Tautas nama pagrabā ventilācijas izbūve, lai mazinātu mitrumu pagraba telpās. </t>
  </si>
  <si>
    <t>Tehniskā projekta izstrāde. Meliorācija, segums, konstrukcijas, bumbu sporta laukumi, tenisa laukums (skatāms kompleksi ar Brāļu kapu apsaimniekošanu un šautuvi)</t>
  </si>
  <si>
    <t>Izstrādātā būvprojekta aktualizācija</t>
  </si>
  <si>
    <t>Esošā posma asfalta seguma atjaunošana, jauna ceļa posma - plūdu aizsargdambja izbūve. 
Pastāv augsts risks zemju applūšanai ar palu ūdeni, jo aizsargdambis tikai daļēji pilda savas funkcijas. Nepieciešams veikt būvdarbus, lai nodrošinātu Kalnciema apdzīvotās vietas aizsardzību pret paliem. 2018. gadā veikta aizsargdambja inventarizācija un izpēte</t>
  </si>
  <si>
    <t>Mācību vides pilnveidošana un materiāli tehniskās bāzes atjaunošana Jelgavas novada izglītības iestādēs, izglītības iestāžu  nodrošinājums jaunā mācību satura kvalitatīvai ieviešana, tajā skaitā:
*Informācijas tehnoloģiju iegāde Jelgavas novada pašvaldības izglītības iestādēs mācību procesa nodrošināšanai;
*Profesionālās izglītības mācību vides pilnveidošana atbilstoši tautsaimniecības nozaru attīstībai (Zaļenieku KAV);
*Profesionālās ievirzes izglītības programmu ieviešana vispārizglītojošās skolās atbilstoši tautsaimniecības nozaru attīstībai;
*Mazo lauku skolu tīkla un darbības pilnveide (Izveidot mācību klases Lauku skolu projekta īstenošanai, lai izglītojamie varētu apgūt obligāto mācību saturu ārpusskolas mācībās);
*Sākotnējās profesionālās izglītības programmu īstenošana ( pamatbāzes izveide izvēlēto profesiju pamatu apguvei. Skolās ir atšķirīga profesionālā izvēle. Līdzekļi nepieciešami mācību satura veidošanai un mācību programmu izstrādei);
*Praktiskās mācības un mācību prakses profesionālajā izglītībā (Sadarbības attīstīšana ar LLU un darba devējiem);
*Jelgavas novada jaunsargu bāzes inventāra iegāde (Pārgājienu inventāra iegāde jaunsargiem Valgundē, nojumes iekārtošana "Tīsu "bāzē. Parka sadaļas pielāgošana fizisko aktivitāšu vajadzībām Kalnciema Vsk. Šautuves labiekārtošana un ieroču iegāde Kalnciema vsk. un Kalnciema pagasta vsk. Konteinera iegāde jaunsargu ekipējuma un materiālu glabāšanai) u.c.</t>
  </si>
  <si>
    <t>Vides un dabas aizsardzības veicināšana Jelgavas novada teritorijā, tai skaitā zivju resursu pavairošana un atražošana publiskajās ūdenstilpēs un ūdenstilpēs, kurās zvejas tiesības pieder valstij, citās ūdenstilpēs, kas ir valsts vai pašvaldību īpašumā, kā arī privātajās upēs, kurās ir atļauta makšķerēšana, vēžošana vai zemūdens medības​, t.sk tehnikas iegāde, plānots papildus atjaunot zivju mazuļus Lielupē. Makšķerēšanas vietu labiekārtošana pamatojoties uz spēkā esošiem pašvaldības saistošiem noteikumiem un citiem normatīviem aktiem. Tehnikas iegāde</t>
  </si>
  <si>
    <r>
      <t xml:space="preserve">Pašvaldību ēku un infrastruktūras uzlabošana, veicinot pāreju uz atjaunojamo energoresursu tehnoloģiju izmantošanu un uzlabojot energoefektivitāti, t.sk. siltumnīcefekta gāzu emisiju samazināšana. </t>
    </r>
    <r>
      <rPr>
        <sz val="10"/>
        <color rgb="FFFF0000"/>
        <rFont val="Times New Roman"/>
        <family val="1"/>
        <charset val="186"/>
      </rPr>
      <t>Pasākumu komplekss ēku energoefektivitātes uzlabošanai ieviešot viedus risinājumus pašvaldības ēkās, t.sk. automatizētas ēku pārvaldības sistēmas attīstīšana un energoefektīvu pasākumu nodrošināšana (alokatori, u.c, ēku energosertifikācija)</t>
    </r>
  </si>
  <si>
    <r>
      <t xml:space="preserve">Izpētes projekts, dabas izziņu takas gar Lielupi izveide un aprīkošana/labiekārtošana Jelgavas novada teritorijā un sadarbībā ar valstspilsētu Jelgavu.
</t>
    </r>
    <r>
      <rPr>
        <sz val="10"/>
        <color rgb="FFFF0000"/>
        <rFont val="Times New Roman"/>
        <family val="1"/>
        <charset val="186"/>
      </rPr>
      <t xml:space="preserve">Laipu, atpūtas vietu izveide Lielupes u.c. upju krastos, lai nodrošinātu infrastruktūru ūdens tūristiem un veidotu jaunus ūdens tūrisma piedāvājumus. Piestātņu izveide, labiekārtošana un aprīkošana ar informācijas stendiem un laipām Lielupes baseina upēs novada teritorijā </t>
    </r>
  </si>
  <si>
    <t>Meta konkurss. Stadiona ielas piegulošās teritorijas labiekārtošanai un satiksmes drošības organizācija posmā no Skolas ielas līdz Meliorācijas ielai un domei piegulošās teritorijas labiekārtošana, izveidojot bērnu un pieaugušo atpūtas infrastruktūru. Ir izstrādāta labiekārtojuma skice. Projektēšana un būvniecība pēc metu konkursa rezultātiem</t>
  </si>
  <si>
    <t xml:space="preserve">Jaunu, inovatīvu un viedu  risinājumu attīstīšana pakalpojumu nodrošināšanai </t>
  </si>
  <si>
    <t>Reģionāls projekts</t>
  </si>
  <si>
    <t>Sakārtota infrastruktūra, izveidota  jauna, ieviesti un attīstīti viedi pakalpojumi - Informācijas sistēmu integrācija (valsts IS + pašvaldību IS). Interneta jaudas nodrošināšana lauku teritorijā. Bezvadu (WiFi) infrastruktūras attīstīšana. Drošības pārvaldības risinājumu ieviešana.
C02 uzskaite, kas mēra izmešus apdzīvotās vietās un publiskās telpās, kā arī ietaupīto C02 apjomu.
Publisko pakalpojumu infrastruktūras un viedu monotoringa instrumentu attīstība (ūdens apgāde, kanalizācija,atkritumu apsaimniekošana utml.). 
Automatizēta ēku pārvaldības sistēmas attīstīšana un energoefektīvu pasākumu nodrošināšana.
Viedais āra apgaismojums, kas ļauj ieekonomēt elektroenerģiju, kā arī monitorēt infrastruktūras kvalitāti (piem.ja tiek izsista vai izdeg spuldze, ziņojums pienāk atbildīgajiem dienestiem).
Transporta plūsmu monitorings un vieda pārvaldība ceļu infrastruktūras saudzēšanai. Numuru lasīšana un viedas ceļazīmes var palīdzēt optimizēt kravu transporta radītos bojājumus ceļu infrastruktūrā.
Viedas gājēju pārejas ar satiksmes monitoringa sistēmu.</t>
  </si>
  <si>
    <t xml:space="preserve">Gājēju-velo celiņu izbūve gar reģionālajiem ceļiem </t>
  </si>
  <si>
    <r>
      <t xml:space="preserve">Izbūvēti velo-gājēju celiņi ar velosipēdu apkopes punktiem, uzlabojot satiksmes drošību un nodrošinot piekļuvi tūrisma un kultūras objektiem, veicinot uzņēmējdarbību. Nodrošināta darba spēka migrācija uz/no darba vietām un uzlabota iedzīvotāju dzīves kvalitāte.
</t>
    </r>
    <r>
      <rPr>
        <b/>
        <sz val="10"/>
        <rFont val="Times New Roman"/>
        <family val="1"/>
        <charset val="186"/>
      </rPr>
      <t>Maršrutos:</t>
    </r>
    <r>
      <rPr>
        <sz val="10"/>
        <rFont val="Times New Roman"/>
        <family val="1"/>
        <charset val="186"/>
      </rPr>
      <t xml:space="preserve">
Jelgava-  Eleja- Bauska- tūrismus, kultūra, darba spēka migrācija+ (ar kultūras mantojuma izmantošanu saistīta būvniecība un brīvdabas estrāde Elejas muižas parkā)
Jelgava Eleja- Tērvete - tūrisms, kultūra, darba spēka migrācija
Jegava- Jaunsvirlauka - tūrisms, kultūra, darba spēka migrācija
Jelgava-Zaļenieki- Tērvete- tūrisms, kultūra,  darba spēka migrācija
Jelgava-Glūda- Dobele -  darba spēka migrācija, tūrisms, kultūra
Jelgava- Līvbērze-Jaunbērze-darba spēka un skolēnu migrācija, kultūra, tūrisms
Jelgava- Kalnciems - Jūrmala- tūrisms, kultūra,  darba spēka migrācija
Dalbe - Ozolnieki - darb spēka un skolēnu migracija
Āne - Jelgava - darb spēka un skolēnu migracija 
Emburga - Staļģene - tūrisms, kultūra, darba spēka un skolēnu migracija
Garoza - Āne - darba spēka un skolēnu migracija</t>
    </r>
  </si>
  <si>
    <t>Jaunu, inovatīvu un viedu  risinājumu attīstīšana sabiedrības attīstībai nepieciešamo pakalpojumu un infrastruktūras nodrošināšanai jaunveidojamajā Jelgavas novada pašvaldības teritorijā</t>
  </si>
  <si>
    <t>Organizēt iedzīvotājiem komunālos pakalpojumus.
Gādāt par administratīvās teritorijas labiekārtošanu un sanitāro tīrību (ielu, ceļu un laukumu būvniecība, rekonstruēšana un uzturēšana; ielu, laukumu un citu publiskai lietošanai paredzēto teritoriju apgaismošana; parku, skvēru un zaļo zonu iekārtošana un uzturēšana; atkritumu savāšanas un izvešanas kontrole; pretplūdu pasākumi),noteikt kārtību, kādā izmantojami publiskā lietošanā esošie meži un ūdeņi.
Pasākumi iedzīvotāju izglītības veicināšanai.
Kultūras un tradicionālās kultūras vērtību saglabāšana un tautas jaunrades attīstība.
Sociālo pakalpojumu pieejamības un efektivitātes uzlabošana (digitālā transformācija).
Gādāt par aizgādnību, aizbildnību, adopciju un bērnu personisko un mantisko tiesību un interešu aizsardzību.
Sniegt palīdzību iedzīvotājiem dzīvokļa jautājumu risināšanā.
Piedalīties sabiedriskās kārtības nodrošināšanā.
Veikt attiecīgajā administratīvajā teritorijā dzīvojošo bērnu uzskaiti.
Īstenot bērnu tiesību aizsardzību attiecīgajā administratīvajā teritorijā</t>
  </si>
  <si>
    <t>Vieda un gudra komunikācija ar iedzīvotājiem</t>
  </si>
  <si>
    <t>Iedzīvotāju prasmju uzlabošana saziņai ar valsts un pašvaldību institūcijām e-pakalpojumu ietvaros; ArcGIS risinājumu izmantošana iedzīvotāju iesaistei publiskās infrastruktūras attīstības lēmumu pieņemšanā;
Vietējās kopienas stiprināšanas pasākumi (apdzīvotības saglabāšana) – dažādas sabiedriskās aktivitātes, atbilstošs aprīkojums (pārrobežu pasākumu cikli, kopienu tikšanās);
Apmācība + reālas darbības; tehnoloģijas, pieeja dažādām paaudzēm – mobilās versijas, kas pielāgojamas arī senioriem, pieredzes apmaiņas braucieni;
Sabiedrības drošibas pasākumu uzlabošana (videonovērošana pie dažādiem publiskiem objektiem, tūrisma objektiem, parkos)</t>
  </si>
  <si>
    <t>Ziemas sporta tūrisma attīstība Jelgavas novadā</t>
  </si>
  <si>
    <t>Ziemas sporta tūrisma infrastruktūras izveide muižu un dabas parkos - Zaļenieki, Vilces, Eleja, Lielplatone u.c.</t>
  </si>
  <si>
    <t>Izveidot digitalizētu muzejistabu Vilcē dzimušajam latviešu dramaturgam Mārtiņam Zīvertam.</t>
  </si>
  <si>
    <t>Izveidota digitalizēta muzejistaba Vilcē dzimušajam latviešu dramaturgam Mārtiņam Zīvertam</t>
  </si>
  <si>
    <t xml:space="preserve"> JELGAVAS NOVADA INVESTĪCIJU PLĀNS 2023.-2027.gadam                                          </t>
  </si>
  <si>
    <t>Grants seguma taciņu izveide, labiekārtojuma elementu uzstādīšana, bērnu rotaļu laukuma elementu uzstādīšana. 
2022.gadā uzsākta Ānes parka labiekārtošanas celiņu izbūve 1.kārta, ELFLA projekta “Ānes parka labiekārtošana, I kārta” (Nr.22-06-AL019.2203-000005) ietvaros
2022.gadā plānots realizēt projeka 1.kārtu 28000EUR atbilstoši plānotajam</t>
  </si>
  <si>
    <r>
      <t>Būvprojekta izstrāde, secīgi būvniecība.
Piebūve Ozolnieku vidusskolai, kurā centrējas dabaszinību speciāli aprīkoti kabineti, laboratorijas, lai modernizētu mācību vidi un paplašinātu skolas telpas, kuras šobrīd jau ir par šauru esošajam un prognozējamam skolēnu skaitam, t.sk. Ozolnieku Mūzikas skolai pielāgotas mūzikas klases un aktu zāle (jo mūzikas skolai jau trūkst telpu patreizējo izglītības programmu realizācijai). Mūzikas skolas izglītības programmu klāsts tiek papildināts ar mākslas izglītības programmām. 
2022/2023.gads: 
būvprojekta izstrāde ~</t>
    </r>
    <r>
      <rPr>
        <sz val="10"/>
        <color rgb="FFFF0000"/>
        <rFont val="Times New Roman"/>
        <family val="1"/>
        <charset val="186"/>
      </rPr>
      <t>350 000</t>
    </r>
    <r>
      <rPr>
        <sz val="10"/>
        <rFont val="Times New Roman"/>
        <family val="1"/>
        <charset val="186"/>
      </rPr>
      <t>EUR</t>
    </r>
  </si>
  <si>
    <t>Ūdenssaimniecības attīstība Ozolnieku pagastā ar pašvaldības līdzfinansējuma daļu - pašvaldības transporta infrastruktūras attīstība Ozolnieku ciemā
2023.gadā pārejošās līguma saistības saistībā ar noslēguma darbiem un noslēguma maksājumiem</t>
  </si>
  <si>
    <t>Atbalsts iedzīvotāju nekustamā īpašuma pievienošanai centralizētiem kanalizācijas tīkliem, Ozolnieku KSDU realizētā projekta "'Ūdenssaimniecības attīstība Ozolniekos" ietvaros (27.07.2022 SN Nr. 26) - parezdot PB  līdzfinanējumu līdz 2023.01.06.2023
Savukārt turpmākajos gados paredzēt finansējumu visā novadā atbilstoši 27.07.2022 SN Nr. 26 nosacījumiem</t>
  </si>
  <si>
    <t xml:space="preserve">Salgales pagasta pārvaldes ēkas "Vīgriezes" rekonstrukcija, siltināšana, telpu remontdarbi, telpu aprīkošana un modernizācija
</t>
  </si>
  <si>
    <t xml:space="preserve">Pašvaldības funkciju nodrošināšanai doktorāta izveide Sesavas pagastā </t>
  </si>
  <si>
    <t>Autoceļa Dobele- Bauska P103 - Bērvircavā (aptuveni 1.2km),  Sesavas pagastā ceļa seguma atjaunošana , t.sk. Upes ielas posma un Līvānu ielas posma seguma atjaunošana</t>
  </si>
  <si>
    <t>LKT ar akām novadošā tīkla ierīkošana jumta lietus ūdens noteku savākšanai slēgtā sistēmā, ēkas apmales sakārtošana, pamatu cokola atjaunošana. Projektēšana 2022.gadā (DRN finansējums)
2023.gadā lietus ūdens un drenāžas sistēmas izbūve 78 000EUR</t>
  </si>
  <si>
    <t>Svētes pamatskolas ēkas piebūve, kā jaunas multifunkcionālas mācību telpu izveide</t>
  </si>
  <si>
    <t>Pagasta pārvaldes ēkas energoefektivitātes paaugstināšana. Īstenojot projektu tiek ietaupīti energoresursi, novērsta ēkas bojājumi - plaisas sienās, uzlaboti darba apstākļi. Veicot telpu pārplānošanu,  nodrošināta to efektīvāka izmantošana, paaugstinot iedzīvotājiem sniedzamo pakalpojumu pieejamību.
(projektēšana ~ 10 000 EUR, būvdarbi ~ 590 000 EUR)</t>
  </si>
  <si>
    <r>
      <t xml:space="preserve">Teritorijas labiekārtošana, meliorācijas sakārtošana, lietus ūdens kanalizācijas un drenāžas sistēmas ierīkošana veikta 2021.gadā. Āra apgaismojuma ierīkošana. Atjaunot ārējos kanalizācijas tīklus. Rezultatīvais rādītājs- izglītības iestādē uzlabota audzēkņu drošība skolas teritorijā, kā arī uzlabots teritorijas kopējais tehniskais un vizuālais stāvoklis. Darbi plānoti vairākus gadus, 4 zonās. Izstrādāts būvprojekts (derīgs līdz 2024.gadam)
būvdarbi ~ </t>
    </r>
    <r>
      <rPr>
        <sz val="10"/>
        <color rgb="FFFF0000"/>
        <rFont val="Times New Roman"/>
        <family val="1"/>
        <charset val="186"/>
      </rPr>
      <t>?</t>
    </r>
    <r>
      <rPr>
        <sz val="10"/>
        <rFont val="Times New Roman"/>
        <family val="1"/>
        <charset val="186"/>
      </rPr>
      <t xml:space="preserve"> EUR) </t>
    </r>
    <r>
      <rPr>
        <b/>
        <sz val="10"/>
        <rFont val="Times New Roman"/>
        <family val="1"/>
        <charset val="186"/>
      </rPr>
      <t>Projekts pabeigts 2022.gadā</t>
    </r>
  </si>
  <si>
    <t>Cenu pagasta  transporta infrastruktūras attīstība</t>
  </si>
  <si>
    <t>Elejas pagasta  transporta infrastruktūras attīstība</t>
  </si>
  <si>
    <t>Glūdas pagasta  transporta infrastruktūras attīstība</t>
  </si>
  <si>
    <t>Jaunsvirlaukas pagasta  transporta infrastruktūras attīstība</t>
  </si>
  <si>
    <t>Līvbērzes pagasta  transporta infrastruktūras attīstība</t>
  </si>
  <si>
    <t>Platones pagasta  transporta infrastruktūras attīstība</t>
  </si>
  <si>
    <t>Salgales pagasta  transporta infrastruktūras attīstība</t>
  </si>
  <si>
    <t>Sesavas pagasta  transporta infrastruktūras attīstība</t>
  </si>
  <si>
    <t>Svētes pagasta  transporta infrastruktūras attīstība</t>
  </si>
  <si>
    <t>Valgundes pagasta  transporta infrastruktūras attīstība</t>
  </si>
  <si>
    <t>Vilces pagasta  transporta infrastruktūras attīstība</t>
  </si>
  <si>
    <t>Vircavas pagasta  transporta infrastruktūras attīstība</t>
  </si>
  <si>
    <t>Līvbērzes pagasta pārvaldes ēkas  energoefektivitātes paaugstināšana</t>
  </si>
  <si>
    <t>Līvbērzes pagasta Aktivitāšu centrs " Līvbērze" , Ceriņu iela 2, Vārpa  energoefektivitātes paaugstināšana</t>
  </si>
  <si>
    <t>Ēkas energoefektivitātes paaugstināšana , tai skaitā projekts EUR 10 000, būvdarbi EUR 590 000 
 2022/2023.gads:
Energosertifikāta izstrāde, būvprojekta izstrāde, būvdarbi</t>
  </si>
  <si>
    <t>Ēkas energoefektivitātes paaugstināšana, ta iskaitā projekts EUR 10 000, būvdarbi EUR 590 000
 2022/2023.gads:
Energosertifikāta izstrāde, būvprojekta izstrāde, būvdarbi</t>
  </si>
  <si>
    <t>Infrastruktūras  pārvaldības nodaļa/Projektu nodaļa/Pagasta pārvalde</t>
  </si>
  <si>
    <t>AG2023
J/Pag/Iedz
Dep/ieros</t>
  </si>
  <si>
    <t xml:space="preserve">Attīstoties savrupmāju apbūvei, veikt priekšizpēti par centralizēto tīklu izbūvi. Dalbes ciema, Teteles ciema aglomerācijas, Cenu ciema aglomerācijas, Ozolnieku ciema aglomerācijas centralizēto ūdenssaimniecības tīklu attīstība, t.sk.:
1. Ūdenssaimniecības attīstība un apgaismotas gājēju ietves izbūve Upes ielā, Ozolniekos;
2. Ūdenssaimniecības attīstība Zīļu ielā, Pūpolu ielā, Ceriņu ielā, Ozolniekos;
3. Ūdenssaimniecības attīstība Jaunatnes ielā, Lielupes ielā, Rožu ielā, Zemgales ielā, Dārza ielā no Oktobra ielas līdz Zemgales ielai, Ozolniekos; 
4. Ūdenssaimniecības attīstība Dalbes ciemā
</t>
  </si>
  <si>
    <t>Āra apgaismojuma infrastruktūras palielināšana, lai veicinātu reģionālas nozīmes infrastruktūras attīstību</t>
  </si>
  <si>
    <t>Veicinās reģionālo un novada āra apgaismojuma infrastruktūras attīstību tās iedzīvotāju dzīves kvalitātes uzlabošanai.
Āra apgaismojuma energoefektivitātes uzlabošana, samazinot siltumnīcefekta gāzu emisijas un elektroenerģijas izmaksas.</t>
  </si>
  <si>
    <t>Uzlabota satiksmes infrastruktūra. Gājēju celiņa izbūve. Izstrādāts būvprojekts (derīgs līdz 2025.gadam)
2022.gadā uzsākts īstenot projektu, kopējās izmaksas būvdarbi 622784.91, būvuzraudzība 8457.90, kopā 631242.81
Finansējums pa gadiem 
2022.gads 315 621EUR
2023.gads 315 621EUR</t>
  </si>
  <si>
    <t>Doktorāta izveide:
2022.gadā uzsākts īstenot projektu par doktorāta izveidi, kopējās izmaksas būvdarbi 204334.48, būvuzraudzība 7381, kopā 211715.48EUR
Finansējums pa gadiem 
2022.gads 148201EUR
2023.gads 63514EUR</t>
  </si>
  <si>
    <t>Sesavas sporta halles remonts un sporta zāles siltuma sistēmas sakārtošana un energoefektivitātes paaugstināšana</t>
  </si>
  <si>
    <t>Transporta infrastruktūras attīstība, t.sk.: 
2022/2023.gads:
2022. uzsākti darbi ceļa seguma atjaunošanai  par kopējo līguma summu - 217434.05 (būvprojekts, būvdarbi, autoruzraudzība), 1936.00 būvuzraudzība, kopā 219370.05EUR, bet atbilstoši pieejamam finansējumam, apmaksa par paveiktajiem darbiem sadalīta pa gadiem:
2022.gads 97000 EUR
2023.gads 122370.05 EUR</t>
  </si>
  <si>
    <t>Ozolnieku vidusskolas ēkas piebūves un aktu (multifunkcionālas)  zāles izveide</t>
  </si>
  <si>
    <t>Ilgtspējīga, veselīga, bezatkritumu (zaļais kurss) ēdināšanas pakalpojuma attīstīšana izglītības iestādēs</t>
  </si>
  <si>
    <t>Projekta statuss (plānots / īstenošanā / pabeigts)</t>
  </si>
  <si>
    <t>Projekta idejas nosaukums</t>
  </si>
  <si>
    <t>Piezīmes</t>
  </si>
  <si>
    <t>Finansējuma avoti</t>
  </si>
  <si>
    <t>Budžeta izdevumu klasifikācija</t>
  </si>
  <si>
    <t>Indikatīvais finansējums</t>
  </si>
  <si>
    <t>Projekta sasniedzamie rādītāji</t>
  </si>
  <si>
    <t>Stratēģiskie rādītāji*</t>
  </si>
  <si>
    <t>Atbildīgais izpildītājs</t>
  </si>
  <si>
    <t>Projekta  īstenošanas termiņš</t>
  </si>
  <si>
    <t>Plānotās</t>
  </si>
  <si>
    <t>Reālās*</t>
  </si>
  <si>
    <t>RV1:  IZGLĪTĪBA MŪŽA GARUMĀ UN KONKURĒTSPĒJA DARBA TIRGŪ</t>
  </si>
  <si>
    <t xml:space="preserve">Investīciju projekts </t>
  </si>
  <si>
    <t>Pašvaldību pirmsskolas izglītības iestāžu infrastruktūras attīstība jaunu vietu izveidei pirmsskolas vecuma bērnu uzņemšanai</t>
  </si>
  <si>
    <t>Dienesta viesnīcas izveide vidējās un profesionālās izglītības pakāpes izglītojamajiem</t>
  </si>
  <si>
    <t>RV2:  VESELĪBAS UN SOCIĀLO PAKALPOJUMU PIEEJAMĪBA, IEDZĪVOTĀJU LABKLĀJĪBA</t>
  </si>
  <si>
    <t>RV4: MOBILITĀTE UN SASNIEDZAMĪBA</t>
  </si>
  <si>
    <t>Ilgtermiņa mobilitātes plāna izstrāde</t>
  </si>
  <si>
    <t>iekļauts Investīciju plāna priekšlikumos</t>
  </si>
  <si>
    <t>Sadarbības projekts!</t>
  </si>
  <si>
    <t>Tērvetes ielas ietves un veloceļa izbūve</t>
  </si>
  <si>
    <t>Tērvetes ielas ietves un veloceļa izbūve (3,3 km)</t>
  </si>
  <si>
    <t>iekļauts Investīciju plāna priekšlikumos ielas asfaltbetona seguma izbūve</t>
  </si>
  <si>
    <t>Lediņu ceļa seguma pārbūve, velojoslas izbūve</t>
  </si>
  <si>
    <t>Jauns priekšlikums, savienojums Bauskas iela, Lediņu ceļš, Kārniņu ceļs</t>
  </si>
  <si>
    <t>Kārniņu ceļa seguma pārbūve, veloceļa izbūve</t>
  </si>
  <si>
    <t xml:space="preserve">Malkas ceļa divkārtu virsmas apstrāde, t.sk. inženierkomunikāciju aku regulēšana </t>
  </si>
  <si>
    <t xml:space="preserve">Meža ceļa un Šūmaņu ceļa divkārtu virsmas apstrāde, t.sk. inženierkomunikāciju aku regulēšana </t>
  </si>
  <si>
    <t>Jauns priekšlikums</t>
  </si>
  <si>
    <t xml:space="preserve">Būriņu ceļa un Bāra ceļa divkārtu virsmas apstrāde, t.sk. inženierkomunikāciju aku regulēšana </t>
  </si>
  <si>
    <t>Jauns priekšlikums, savienojums ar novadu, ja tālāk izbūvē veloceliņu uz Āni</t>
  </si>
  <si>
    <t>RV5: TERITORIJAS UN RESURSU EFEKTĪVA APSAIMNIEKOŠANA</t>
  </si>
  <si>
    <t>Pieslēgšanās iespējas pilsētas komunkācijām, nodrošinot centralizēto ūdensapgādi un notekūdeņu savākšanas un attīrīšanas pakalpojumu</t>
  </si>
  <si>
    <t>Kompleksu pretplūdu pasākumu veikšana Būriņu ceļa rajonā, Jelgavā un novadā</t>
  </si>
  <si>
    <t>Pretplūdu pasākumu veikšana pilsētas un novada teritorijā</t>
  </si>
  <si>
    <t xml:space="preserve">Svētes upes gultnes pārtīrīšana, krastu erozijas novēršana un caurplūdes atjaunošana </t>
  </si>
  <si>
    <t>Svētes upes gultnes pārtīrīšana no pilsētas robežas (Tērvetes ielā) līdz Dobeles šosejai, kā arī Jelgavas novada teritorijā. Krastu nostiprināšana un rekreācijas vietu izveide</t>
  </si>
  <si>
    <t>Notekūdeņu dūņu lauku izveidošana</t>
  </si>
  <si>
    <t>Apbedīšanas pakalpojumu attīstība, kapu teritoriju paplašināšana</t>
  </si>
  <si>
    <t>Atpūtas un piknika vietu izveide upju krastu teritorijās, t.sk. krastu attīrīšana no apauguma, upes posma pļaušana, atpūtas vietas ar soliņiem, pastaigu taciņu izveide u.c.</t>
  </si>
  <si>
    <t xml:space="preserve">RV8: VIEDA UN ATVĒRTA PĀRVALDĪBA, DROŠĪBA </t>
  </si>
  <si>
    <t>Civilās aizsardzības sistēmas pilnveidošana</t>
  </si>
  <si>
    <t>Novadam</t>
  </si>
  <si>
    <t xml:space="preserve">Plūdu riska un plūdu draudu  kartes izstrāde </t>
  </si>
  <si>
    <t>Viedu risinājumu ieviešana pašvaldību  pakalpojumu nodrošināšanai</t>
  </si>
  <si>
    <r>
      <rPr>
        <sz val="10"/>
        <color rgb="FFFF0000"/>
        <rFont val="Times New Roman"/>
        <family val="1"/>
        <charset val="186"/>
      </rPr>
      <t xml:space="preserve">Salgales pamatskolas </t>
    </r>
    <r>
      <rPr>
        <sz val="10"/>
        <rFont val="Times New Roman"/>
        <family val="1"/>
        <charset val="186"/>
      </rPr>
      <t>teritorijas labiekārtošana</t>
    </r>
  </si>
  <si>
    <t>Plānotā kopējā summa 2023. (EUR)</t>
  </si>
  <si>
    <t>Plānotā pašvaldības  budžeta summa 2023. (EUR)</t>
  </si>
  <si>
    <t>Plānots
aizņēmums 2023.gadā (EUR)</t>
  </si>
  <si>
    <t>Indikatīvā summa 2024. (EUR)</t>
  </si>
  <si>
    <t>Indikatīvā summa 2025. - 2027. (EUR)</t>
  </si>
  <si>
    <t>Transporta infrastruktūras attīstība, t.sk.: 
2024.-2027.gads
1. Bauskas šosejā (no Parka ielas līdz Lietuvas šosejai) gājēju celiņa izbūve - izbūve sadarbībā ar LVC
2. Lietuvas ielas apgaismojuma izbūve</t>
  </si>
  <si>
    <r>
      <t xml:space="preserve">Transporta infrastruktūras attīstība, t.sk.: 
2024.-2027.gads
1. Glūdas pagasta ceļa „Dailes”- Tomsona iela virskārtas atjaunošana , t.sk. gājēju celiņu un ielu apgaismojuma izbūve
</t>
    </r>
    <r>
      <rPr>
        <sz val="10"/>
        <color rgb="FF00B050"/>
        <rFont val="Times New Roman"/>
        <family val="1"/>
        <charset val="186"/>
      </rPr>
      <t xml:space="preserve">Plānots uzsākt projektēšanu 2023.gada otrajā pusē, izmaksas plānot 2024.gadā 
</t>
    </r>
    <r>
      <rPr>
        <sz val="10"/>
        <rFont val="Times New Roman"/>
        <family val="1"/>
        <charset val="186"/>
      </rPr>
      <t>2. Ielu apgaismojuma izbūve Glūdas pagasta Ūdelēs</t>
    </r>
    <r>
      <rPr>
        <sz val="10"/>
        <color rgb="FF00B050"/>
        <rFont val="Times New Roman"/>
        <family val="1"/>
        <charset val="186"/>
      </rPr>
      <t xml:space="preserve">
</t>
    </r>
    <r>
      <rPr>
        <sz val="10"/>
        <rFont val="Times New Roman"/>
        <family val="1"/>
        <charset val="186"/>
      </rPr>
      <t>3. Kalnenieku ceļa sakārtošana Glūdas pagastā ( Mētras – Mazkaušnieki – Kalnenieki – Zemgaļi)</t>
    </r>
  </si>
  <si>
    <r>
      <t xml:space="preserve">Transporta infrastruktūras attīstība, t.sk.: 
2023.-2027gads:
Jaunsvirlaukas pagastā gar P94 no Staļģenes līdz Emburgai gājēju celiņa izbūve  (projektēšana </t>
    </r>
    <r>
      <rPr>
        <sz val="10"/>
        <color rgb="FFFF0000"/>
        <rFont val="Times New Roman"/>
        <family val="1"/>
        <charset val="186"/>
      </rPr>
      <t>12 000</t>
    </r>
    <r>
      <rPr>
        <sz val="10"/>
        <rFont val="Times New Roman"/>
        <family val="1"/>
        <charset val="186"/>
      </rPr>
      <t xml:space="preserve"> EUR, būvdarbi ~</t>
    </r>
    <r>
      <rPr>
        <sz val="10"/>
        <color rgb="FFFF0000"/>
        <rFont val="Times New Roman"/>
        <family val="1"/>
        <charset val="186"/>
      </rPr>
      <t xml:space="preserve"> 260 000 </t>
    </r>
    <r>
      <rPr>
        <sz val="10"/>
        <rFont val="Times New Roman"/>
        <family val="1"/>
        <charset val="186"/>
      </rPr>
      <t xml:space="preserve">EUR)
</t>
    </r>
    <r>
      <rPr>
        <sz val="10"/>
        <color rgb="FF00B050"/>
        <rFont val="Times New Roman"/>
        <family val="1"/>
        <charset val="186"/>
      </rPr>
      <t xml:space="preserve">Plānots uzsākt projektēšanu 2023.gada otrajā pusē, izmaksas plānot 2024.gadā </t>
    </r>
    <r>
      <rPr>
        <sz val="10"/>
        <rFont val="Times New Roman"/>
        <family val="1"/>
        <charset val="186"/>
      </rPr>
      <t xml:space="preserve">
2. Jaunsvirlaukas pagasta  Dzirnieku ciema ielu virskārtas atjaunošana
3. Apgaismojuma ierīkošana un ielas cietā seguma uzklāšana Meža ielā, Mežciemā
</t>
    </r>
  </si>
  <si>
    <t>Kalnciema pagasta  transporta infrastruktūras attīstība</t>
  </si>
  <si>
    <t>Lielplatones pagasta transporta infrastruktūras attīstība</t>
  </si>
  <si>
    <t xml:space="preserve">Transporta infrastruktūras attīstība, t.sk.: 
2024.-2027gads:
1. Gājēju celiņa un apgaismojuma izbūve gar Alejas ielu līdz Tirgus ielai un gar ceļu Alejas iela-Mazeleja, drošas satiksmes vides nodrošināšanai 
2. Mazplatones ielas apgaismojuma būvniecība </t>
  </si>
  <si>
    <t>Transporta infrastruktūras attīstība, t.sk.: 
2025.-2027gads:
Būriņu ceļa pārbūve - sakarā ar lielo transporta intensitāti, iespējams kopīgs risinājums ar Jelgavas valstspilsētu</t>
  </si>
  <si>
    <t>Ozolnieku pagasta  transporta infrastruktūras attīstība</t>
  </si>
  <si>
    <r>
      <t xml:space="preserve">Transporta infrastruktūras attīstība, t.sk.: 
2024.-2027.gads
1. Parka ielas virskārtas atjaunošana, Branku ciemā , ~330m
</t>
    </r>
    <r>
      <rPr>
        <sz val="10"/>
        <color rgb="FF00B050"/>
        <rFont val="Times New Roman"/>
        <family val="1"/>
        <charset val="186"/>
      </rPr>
      <t>Plānots uzsākt projektēšanu 2023.gada otrajā pusē, izmaksas plānot 2024.gadā</t>
    </r>
    <r>
      <rPr>
        <sz val="10"/>
        <rFont val="Times New Roman"/>
        <family val="1"/>
        <charset val="186"/>
      </rPr>
      <t xml:space="preserve"> 
2. Garozas šoseja (Smēdes) - Spartaka iela ceļa posma seguma uzlabošana (Veikt asfaltbetona ceļa seguma izbūvi. Projekts uzņēmējdarbības atbalstam un apdzīvotības veicināšanai)
3. Pašvaldības ceļa  Brankas - Tiltiņi asfalta seguma atjaunošana
4. Valdavu ceļa seguma atjaunošana
5. Muižas ielas gājēju celiņa izbūve - no Teteles pamatskolas līdz autobusu pieturvietai, gājēju - skolēnu un ciema iedzīvotāju drošības nodrošināšanai
6. Gājēju un velo celiņa izbūve no Ānes ciema līdz Jelgavas pilsētas robežai
7. Gājēju pārejas ar apgaismojumu izveide Tetelē (pie P93 gājēju drošības uzlabošanai)
8. Ielu apgaismojuma izbūve no Brankstūriem līdz DUS, t.sk. Gājēju ietves izbūve gar autoceļu V1068 no Ausekļu ielas Branku ciemā līdz DUS ASTARTE "Brankstūri"</t>
    </r>
  </si>
  <si>
    <r>
      <t xml:space="preserve">Ielu posmu projektēšana, izbūve, t.sk.:
2024.-2027.gads
1.Jelgavas ielas posma no Ozolnieku vidusskolas līdz Iecavas upei pārbūve un </t>
    </r>
    <r>
      <rPr>
        <b/>
        <sz val="10"/>
        <rFont val="Times New Roman"/>
        <family val="1"/>
        <charset val="186"/>
      </rPr>
      <t>tilta izbūve</t>
    </r>
    <r>
      <rPr>
        <sz val="10"/>
        <rFont val="Times New Roman"/>
        <family val="1"/>
        <charset val="186"/>
      </rPr>
      <t xml:space="preserve"> pāri Iecavas upei, Ozolnieku pagasts (pieaugot apbūves blīvumam un iedzīvotāju skaitam Cenu ciemā, jāveic priekšizpēte tilta pāri Iecavas upei būvniecībai un projektēšana, un būvniecība. Paredzama privāto īpašumu atsavināšana pievedceļa izbūvei)
</t>
    </r>
    <r>
      <rPr>
        <sz val="10"/>
        <color rgb="FF00B050"/>
        <rFont val="Times New Roman"/>
        <family val="1"/>
        <charset val="186"/>
      </rPr>
      <t xml:space="preserve">Plānots uzsākt projektēšanu 2023.gada otrajā pusē, izmaksas plānot 2024.gadā 
</t>
    </r>
    <r>
      <rPr>
        <sz val="10"/>
        <rFont val="Times New Roman"/>
        <family val="1"/>
        <charset val="186"/>
      </rPr>
      <t>2. Spartaka ielas un Zemgales ielas savienojoša gājēju celiņa un  apgaismojuma izbūve Ozolniekos ( savienojot Spartaka ielu ar Jelgavas ielas rajonu)
3. Satiksmes organizācijas projekta izstrāde Skolas ielai un satiksmes mezglam pie Ozolnieku vidusskolas
4. Alejas ielas posma izbūve -satiksmes organizācija, paredzot atsevišķi izbūvētu gājēju celiņu un divu joslu brauktuvi
5. Upes ielas posma no Jelgavas ielas līdz Zīļu ielai apgaismojuma izbūve
6. Droša gājēju pārejas ierīkošana pie Ozolnieku Sporta skolas ēkas Stadiona ielā 5 (paaugstinātas gājēju pārejas izveide, satiksmes organizācija)
7. Esošās caurtekas pagarināšana Skolas ielas un Spartaka ielas krustojumā Ozolniekos;</t>
    </r>
  </si>
  <si>
    <t>Transporta infrastruktūras attīstība, t.sk.: 
2022./2023.gads
1. Stadiona ielas  posma no Iecavas ielas līdz Spartaka ielai izbūve
Projektēšana 1815 EUR, būvdarbi ~ 80000 EUR)
2. Viktorijas ielas, Ozolnieku pagasts- asfaltēšana (~50m) (projektēšana 2783 EUR, autoruzraudzība 605 EUR,  būvdarbi ~ 30 000EUR)
Iepirkumu procedūra projektēšanai uzsākta 2022.gadā, noslēgti līgumi par projektēšanu</t>
  </si>
  <si>
    <t>Transporta infrastruktūras attīstība, t.sk.: 
 2022/2023.gads:
Cietā seguma un apgaismojuma izbūve Ievu ielā, Iecēnu ciemā, Cenu pagastā - būvprojekta izstrāde (9770.75EUR), būvniecība (~260 000EUR)
Iepirkumu procedūra projektēšanai uzsākta 2022.gadā, noslēgti līgumi par projektēšanu</t>
  </si>
  <si>
    <r>
      <t xml:space="preserve">Transporta infrastruktūras attīstība, t.sk.: 
 2022/2023.gads:
1.Parka ielas, Eleja- virskārtas atjaunošana 820 m (projektēšana 4114 EUR, būvdarbi ~ </t>
    </r>
    <r>
      <rPr>
        <sz val="10"/>
        <color rgb="FFFF0000"/>
        <rFont val="Times New Roman"/>
        <family val="1"/>
        <charset val="186"/>
      </rPr>
      <t>123 000</t>
    </r>
    <r>
      <rPr>
        <sz val="10"/>
        <rFont val="Times New Roman"/>
        <family val="1"/>
        <charset val="186"/>
      </rPr>
      <t xml:space="preserve">EUR)
2.Stacijas ielas, Eleja - virskārtas atjaunošana 80 m (projektēšana 3146 EUR, būvdarbi ~ </t>
    </r>
    <r>
      <rPr>
        <sz val="10"/>
        <color rgb="FFFF0000"/>
        <rFont val="Times New Roman"/>
        <family val="1"/>
        <charset val="186"/>
      </rPr>
      <t xml:space="preserve">12 000 </t>
    </r>
    <r>
      <rPr>
        <sz val="10"/>
        <rFont val="Times New Roman"/>
        <family val="1"/>
        <charset val="186"/>
      </rPr>
      <t xml:space="preserve">EUR)
Iepirkumu procedūra projektēšanai uzsākta 2022.gadā, noslēgti līgumi par projektēšanu
</t>
    </r>
  </si>
  <si>
    <r>
      <t xml:space="preserve">Transporta infrastruktūras attīstība, t.sk.: 
 2022/2023.gads:
Skolas un Dārza iela, Glūda -  virskārtas atjaunošana 1km (projektēšana 12584 EUR, būvdarbi ~ </t>
    </r>
    <r>
      <rPr>
        <sz val="10"/>
        <color rgb="FFFF0000"/>
        <rFont val="Times New Roman"/>
        <family val="1"/>
        <charset val="186"/>
      </rPr>
      <t>150 000</t>
    </r>
    <r>
      <rPr>
        <sz val="10"/>
        <rFont val="Times New Roman"/>
        <family val="1"/>
        <charset val="186"/>
      </rPr>
      <t xml:space="preserve">EUR)
Iepirkumu procedūra projektēšanai uzsākta 2022.gadā, noslēgti līgumi par projektēšanu
</t>
    </r>
  </si>
  <si>
    <r>
      <t xml:space="preserve">Ielas seguma atjaunošana t.sk.:
2022/2023.gads
Lielā iela un Mazā iela - (projektēšana 4211 EUR, būvdarbi </t>
    </r>
    <r>
      <rPr>
        <sz val="10"/>
        <color rgb="FFFF0000"/>
        <rFont val="Times New Roman"/>
        <family val="1"/>
        <charset val="186"/>
      </rPr>
      <t>~ 60 000</t>
    </r>
    <r>
      <rPr>
        <sz val="10"/>
        <rFont val="Times New Roman"/>
        <family val="1"/>
        <charset val="186"/>
      </rPr>
      <t>EUR)
Iepirkumu procedūra projektēšanai uzsākta 2022.gadā, noslēgti līgumi par projektēšanu</t>
    </r>
  </si>
  <si>
    <r>
      <t xml:space="preserve">Ielas seguma atjaunošana t.sk.:
2023.-2027gads:
1. Jaunības ielas virskārtas atjaunošana 160 m 
2. Draudzības ielas virskārtas atjaunošana 400 m;
</t>
    </r>
    <r>
      <rPr>
        <sz val="10"/>
        <color rgb="FF00B050"/>
        <rFont val="Times New Roman"/>
        <family val="1"/>
        <charset val="186"/>
      </rPr>
      <t xml:space="preserve">Plānots uzsākt projektēšanu 2023.gada otrajā pusē, izmaksas plānot 2024.gadā
</t>
    </r>
  </si>
  <si>
    <r>
      <t>Inženierizpēte, seguma atjaunošana, joslas paplašināšana, stāvvietas izveide, satiksmes kustības uzlabošanai
2022/2023.gads: 
Tirgus ielas virskārtas seguma atjaunošana-  (projektēšana 3509 EUR, būvdarbi ~</t>
    </r>
    <r>
      <rPr>
        <sz val="10"/>
        <color rgb="FFFF0000"/>
        <rFont val="Times New Roman"/>
        <family val="1"/>
        <charset val="186"/>
      </rPr>
      <t xml:space="preserve"> 60 000EUR)</t>
    </r>
    <r>
      <rPr>
        <sz val="10"/>
        <rFont val="Times New Roman"/>
        <family val="1"/>
        <charset val="186"/>
      </rPr>
      <t xml:space="preserve">
Iepirkumu procedūra projektēšanai uzsākta 2022.gadā, noslēgti līgumi par projektēšanu</t>
    </r>
  </si>
  <si>
    <r>
      <t>Transporta infrastruktūras attīstība, t.sk.: 
 2022/2023.gads:
Bērzu ielas 650m un Kooperatīva ielas 200m virskārtas atjaunošana (projektēšana ~</t>
    </r>
    <r>
      <rPr>
        <sz val="10"/>
        <color rgb="FFFF0000"/>
        <rFont val="Times New Roman"/>
        <family val="1"/>
        <charset val="186"/>
      </rPr>
      <t>7000</t>
    </r>
    <r>
      <rPr>
        <sz val="10"/>
        <rFont val="Times New Roman"/>
        <family val="1"/>
        <charset val="186"/>
      </rPr>
      <t xml:space="preserve"> EUR, būvdarbi ~ </t>
    </r>
    <r>
      <rPr>
        <sz val="10"/>
        <color rgb="FFFF0000"/>
        <rFont val="Times New Roman"/>
        <family val="1"/>
        <charset val="186"/>
      </rPr>
      <t xml:space="preserve">60000 </t>
    </r>
    <r>
      <rPr>
        <sz val="10"/>
        <rFont val="Times New Roman"/>
        <family val="1"/>
        <charset val="186"/>
      </rPr>
      <t>EUR)
Iepirkumu procedūra projektēšanai uzsākta 2022.gadā, noslēgti līgumi par projektēšanu</t>
    </r>
  </si>
  <si>
    <r>
      <t xml:space="preserve">Transporta infrastruktūras attīstība, t.sk.: 
2023.gads:
Centra iela asfalta virskārtas atjaunošana 780 m (projektēšana 3812 EUR,  būvdarbi </t>
    </r>
    <r>
      <rPr>
        <sz val="10"/>
        <color rgb="FFFF0000"/>
        <rFont val="Times New Roman"/>
        <family val="1"/>
        <charset val="186"/>
      </rPr>
      <t>~ 120 000</t>
    </r>
    <r>
      <rPr>
        <sz val="10"/>
        <rFont val="Times New Roman"/>
        <family val="1"/>
        <charset val="186"/>
      </rPr>
      <t xml:space="preserve"> EUR)
Iepirkumu procedūra projektēšanai uzsākta 2022.gadā, noslēgti līgumi par projektēšanu</t>
    </r>
  </si>
  <si>
    <t xml:space="preserve">
PP
</t>
  </si>
  <si>
    <t>Projekta nosaukums un  plānotie darbības rezultāti un to rezultatīvie rādītāji (plānotās aktivitātes)</t>
  </si>
  <si>
    <r>
      <t xml:space="preserve">Transporta infrastruktūras attīstība, t.sk.: 
2023.-2027.gads:
2. Kveldes iela asfalta virskārtas atjaunošana 100 m;
3. Dzelzceļa pārbrauktuve -"Austrumi" -virskārtas atjaunošana 140 m
</t>
    </r>
    <r>
      <rPr>
        <sz val="10"/>
        <color rgb="FF00B050"/>
        <rFont val="Times New Roman"/>
        <family val="1"/>
        <charset val="186"/>
      </rPr>
      <t xml:space="preserve">Plānots (1.un2) uzsākt projektēšanu 2023.gada otrajā pusē, izmaksas plānot 2024.gadā 
</t>
    </r>
    <r>
      <rPr>
        <sz val="10"/>
        <color theme="1"/>
        <rFont val="Times New Roman"/>
        <family val="1"/>
        <charset val="186"/>
      </rPr>
      <t>3. Gājēju un veloceliņa  un apgaismojuma izbūve Platones pagasta Lielvircavas ciema teritorijā</t>
    </r>
    <r>
      <rPr>
        <sz val="10"/>
        <rFont val="Times New Roman"/>
        <family val="1"/>
        <charset val="186"/>
      </rPr>
      <t xml:space="preserve">
</t>
    </r>
  </si>
  <si>
    <r>
      <t>Transporta infrastruktūras attīstība, t.sk.: 
2022./2023.gads:
Garozas ciema Pļavu ielas virskārtas asfaltēšana (440 m) (projektēšana ~</t>
    </r>
    <r>
      <rPr>
        <sz val="10"/>
        <color rgb="FFFF0000"/>
        <rFont val="Times New Roman"/>
        <family val="1"/>
        <charset val="186"/>
      </rPr>
      <t>4000</t>
    </r>
    <r>
      <rPr>
        <sz val="10"/>
        <rFont val="Times New Roman"/>
        <family val="1"/>
        <charset val="186"/>
      </rPr>
      <t xml:space="preserve"> EUR, būvdarbi ~ </t>
    </r>
    <r>
      <rPr>
        <sz val="10"/>
        <color rgb="FFFF0000"/>
        <rFont val="Times New Roman"/>
        <family val="1"/>
        <charset val="186"/>
      </rPr>
      <t xml:space="preserve">120000 </t>
    </r>
    <r>
      <rPr>
        <sz val="10"/>
        <rFont val="Times New Roman"/>
        <family val="1"/>
        <charset val="186"/>
      </rPr>
      <t>EUR)
Iepirkumu procedūra projektēšanai uzsākta 2022.gadā, noslēgti līgumi par projektēšanu</t>
    </r>
  </si>
  <si>
    <r>
      <t xml:space="preserve">Transporta infrastruktūras attīstība, t.sk.: 
 2023-2027.gads:
1.Salgales pagasta Garozas ciema virskārtas asfaltēšana (Kļavu iela 440 m, Meža iela 200 m, Krasta iela 740 m)
</t>
    </r>
    <r>
      <rPr>
        <sz val="10"/>
        <color rgb="FF00B050"/>
        <rFont val="Times New Roman"/>
        <family val="1"/>
        <charset val="186"/>
      </rPr>
      <t xml:space="preserve">Plānots uzsākt projektēšanu 2023.gada otrajā pusē, izmaksas plānot 2024.gadā 
</t>
    </r>
    <r>
      <rPr>
        <sz val="10"/>
        <color theme="1"/>
        <rFont val="Times New Roman"/>
        <family val="1"/>
        <charset val="186"/>
      </rPr>
      <t>2. Garozas ciema Upes ielas seguma atjaunošana 450m</t>
    </r>
    <r>
      <rPr>
        <sz val="10"/>
        <rFont val="Times New Roman"/>
        <family val="1"/>
        <charset val="186"/>
      </rPr>
      <t xml:space="preserve">
3. Pļavu ielas asfaltbetona seguma izbūve, Salgales ciemā 
4. Ielu apgaismojuma balstu nomaiņa 1.maija ielā, Emburgā
5. Jaunbērziņi - Roņu tilts ceļa seguma atjaunošana</t>
    </r>
  </si>
  <si>
    <r>
      <t xml:space="preserve">Transporta infrastruktūras attīstība, t.sk.: 
2023.gads:
1.Kastaņu ielas, Bērvircavā seguma virskārtas atjaunošana (projektēšana 2178 EUR, būvdarbi </t>
    </r>
    <r>
      <rPr>
        <sz val="10"/>
        <color rgb="FFFF0000"/>
        <rFont val="Times New Roman"/>
        <family val="1"/>
        <charset val="186"/>
      </rPr>
      <t xml:space="preserve">~ 92000 </t>
    </r>
    <r>
      <rPr>
        <sz val="10"/>
        <rFont val="Times New Roman"/>
        <family val="1"/>
        <charset val="186"/>
      </rPr>
      <t xml:space="preserve">EUR)
Iepirkumu procedūra projektēšanai uzsākta 2022.gadā, noslēgti līgumi par projektēšanu
</t>
    </r>
  </si>
  <si>
    <r>
      <t xml:space="preserve">Transporta infrastruktūras attīstība, t.sk.: 
2023.-2027.gads:
1. Svētes pagasta Muzikantu ielas virskārtas atjaunošana 610 m
</t>
    </r>
    <r>
      <rPr>
        <sz val="10"/>
        <color rgb="FF00B050"/>
        <rFont val="Times New Roman"/>
        <family val="1"/>
        <charset val="186"/>
      </rPr>
      <t xml:space="preserve">Plānots uzsākt projektēšanu 2023.gada otrajā pusē, izmaksas plānot 2024.gadā </t>
    </r>
    <r>
      <rPr>
        <sz val="10"/>
        <rFont val="Times New Roman"/>
        <family val="1"/>
        <charset val="186"/>
      </rPr>
      <t xml:space="preserve">
2. Svētes ciema Ceriņu, Dārza un ielu asfaltēšana
</t>
    </r>
  </si>
  <si>
    <t>Projekta nosaukums vai veids</t>
  </si>
  <si>
    <r>
      <t>Transporta infrastruktūras attīstība, t.sk.: 
2023.gads:
Straumes ielas, Jēkabniekos seguma virskārtas atjaunošana 120m (projektēšana 1936</t>
    </r>
    <r>
      <rPr>
        <sz val="10"/>
        <color rgb="FFFF0000"/>
        <rFont val="Times New Roman"/>
        <family val="1"/>
        <charset val="186"/>
      </rPr>
      <t xml:space="preserve"> </t>
    </r>
    <r>
      <rPr>
        <sz val="10"/>
        <rFont val="Times New Roman"/>
        <family val="1"/>
        <charset val="186"/>
      </rPr>
      <t xml:space="preserve">EUR, būvdarbi ~ </t>
    </r>
    <r>
      <rPr>
        <sz val="10"/>
        <color rgb="FFFF0000"/>
        <rFont val="Times New Roman"/>
        <family val="1"/>
        <charset val="186"/>
      </rPr>
      <t xml:space="preserve">23000 </t>
    </r>
    <r>
      <rPr>
        <sz val="10"/>
        <rFont val="Times New Roman"/>
        <family val="1"/>
        <charset val="186"/>
      </rPr>
      <t>EUR)
Iepirkumu procedūra projektēšanai uzsākta 2022.gadā, noslēgti līgumi par projektēšanu</t>
    </r>
  </si>
  <si>
    <t>Transporta infrastruktūras attīstība, t.sk.: 
2023.gads:
Celtnieku ielas virskārtas atjaunošana 1.3 km (projektēšana 3509 EUR, būvdarbi ~ 195 000 EUR)
Iepirkumu procedūra projektēšanai uzsākta 2022.gadā, noslēgti līgumi par projektēšanu</t>
  </si>
  <si>
    <r>
      <t xml:space="preserve">Transporta infrastruktūras attīstība, t.sk.: 
2023.-2027.gads:
1. Valgundes pagasta Rīgas ielas virskārtas atjaunošana 370 m
</t>
    </r>
    <r>
      <rPr>
        <sz val="10"/>
        <color rgb="FF00B050"/>
        <rFont val="Times New Roman"/>
        <family val="1"/>
        <charset val="186"/>
      </rPr>
      <t xml:space="preserve">Plānots uzsākt projektēšanu 2023.gada otrajā pusē, izmaksas plānot 2024.gadā 
</t>
    </r>
    <r>
      <rPr>
        <sz val="10"/>
        <rFont val="Times New Roman"/>
        <family val="1"/>
        <charset val="186"/>
      </rPr>
      <t>2. Lāču ielas pārbūve un apgaismojuma ierīkošana un ūdenssaimniecības attīstība -asfalta seguma atjaunošana, jauna asfalta seguma izveide, apgaismojuma ierīkošana. Projekta realizācija jāveic kompleksi ar ūdenssaimniecības attīstības projektu.
3. Valgundes pagasta ceļa Plēsumi - Vārpas pārbūve</t>
    </r>
  </si>
  <si>
    <r>
      <t>Transporta infrastruktūras attīstība, t.sk.: 
2023.gads:
Vilces kapu ceļš Nr.54 virskārtas atjaunošana 0.56 km (projektēšana 5832 EUR, būvdarbi ~</t>
    </r>
    <r>
      <rPr>
        <sz val="10"/>
        <color rgb="FFFF0000"/>
        <rFont val="Times New Roman"/>
        <family val="1"/>
        <charset val="186"/>
      </rPr>
      <t xml:space="preserve"> 84 000 </t>
    </r>
    <r>
      <rPr>
        <sz val="10"/>
        <rFont val="Times New Roman"/>
        <family val="1"/>
        <charset val="186"/>
      </rPr>
      <t>EUR)
Iepirkumu procedūra projektēšanai uzsākta 2022.gadā, noslēgti līgumi par projektēšanu</t>
    </r>
  </si>
  <si>
    <r>
      <t xml:space="preserve">Transporta infrastruktūras attīstība, t.sk.: 
 2023/2024.gads:
1. Vilces pagasta Kalnrozes-Valdeikas Nr.34 virskārtas izbūve 0.60 km
</t>
    </r>
    <r>
      <rPr>
        <sz val="10"/>
        <color rgb="FF00B050"/>
        <rFont val="Times New Roman"/>
        <family val="1"/>
        <charset val="186"/>
      </rPr>
      <t xml:space="preserve">Plānots uzsākt projektēšanu 2023.gada otrajā pusē, izmaksas plānot 2024.gadā 
</t>
    </r>
    <r>
      <rPr>
        <sz val="10"/>
        <rFont val="Times New Roman"/>
        <family val="1"/>
        <charset val="186"/>
      </rPr>
      <t xml:space="preserve">2. Apgaismojuma izbūve alejā uz Vilces muižu, kā arī pie muižas un kalpu mājas
</t>
    </r>
  </si>
  <si>
    <t>Transporta infrastruktūras attīstība, t.sk.: 
2023.gads:
1.  Upes iela, Mazlauki, Vircavas pag. - virskārtas atjaunošana  (projektēšana ~3146 EUR, būvdarbi ~ 16 500 EUR)
2. Vircavas ciema Dīķu ielas virskārtas atjaunošana 200 m (projektēšana ~4000 EUR, būvdarbi ~ 30000 EUR)
Iepirkumu procedūra projektēšanai uzsākta 2022.gadā, noslēgti līgumi par projektēšanu</t>
  </si>
  <si>
    <r>
      <t xml:space="preserve">Transporta infrastruktūras attīstība, t.sk.: 
 2023/2024.gads:
Vircavas pagasta Oglaines ciema Parka ielas  virskārtas atjaunošana 820 m
</t>
    </r>
    <r>
      <rPr>
        <sz val="10"/>
        <color rgb="FF00B050"/>
        <rFont val="Times New Roman"/>
        <family val="1"/>
        <charset val="186"/>
      </rPr>
      <t xml:space="preserve">Plānots uzsākt projektēšanu 2023.gada otrajā pusē, izmaksas plānot 2024.gadā </t>
    </r>
    <r>
      <rPr>
        <sz val="10"/>
        <rFont val="Times New Roman"/>
        <family val="1"/>
        <charset val="186"/>
      </rPr>
      <t xml:space="preserve">
</t>
    </r>
  </si>
  <si>
    <t>Zaļenieku pagasta  transporta infrastruktūras attīstība</t>
  </si>
  <si>
    <r>
      <t xml:space="preserve">Transporta infrastruktūras attīstība, t.sk.: 
 2023/2024.gads:
1. Zaļenieku pagasta Zaļenieku centra gājēju celiņa un ielu apgaismojuma rekonstrukcija (800 m garumā no Zaļenieku kultūras nama Ūziņu virzienā līdz pagriezienam uz Zaļenieku kokaudzētavu)
Zaļenieku kokaudzētavu)
</t>
    </r>
    <r>
      <rPr>
        <sz val="10"/>
        <color rgb="FF00B050"/>
        <rFont val="Times New Roman"/>
        <family val="1"/>
        <charset val="186"/>
      </rPr>
      <t xml:space="preserve">Plānots uzsākt projektēšanu 2023.gada otrajā pusē, izmaksas plānot 2024.gadā 
</t>
    </r>
    <r>
      <rPr>
        <sz val="10"/>
        <rFont val="Times New Roman"/>
        <family val="1"/>
        <charset val="186"/>
      </rPr>
      <t xml:space="preserve">2. Gājēju celiņa nobraucamās daļas pārbūve pretī Zaļenieku Zaļās muižas dīķim, lai uzlabotu vides pieejamību
3. Autoceļa asfaltēšana no P95 ceļa līdz Abgunstes muižai   </t>
    </r>
  </si>
  <si>
    <t xml:space="preserve">AG2023
J/Pag/Iedz
</t>
  </si>
  <si>
    <t>Ekonomiskās attīstības veicināšanai pašvaldības ceļu atjaunošana visā novada teritorijā</t>
  </si>
  <si>
    <t>Ceļu  atjaunošana visā novada teritorijā ekonomiskās attīstības veicināšanai</t>
  </si>
  <si>
    <t xml:space="preserve">1. Pašvaldība ceļu seguma atjaunošana un pārbūve Jelgavas novada teritorijā
2. Pilnveidota veloceļu infrastruktūra- transporta infrastruktūras attīstība, t.sk. gājēju/velo celiņu izbūve/atjaunošana.
3. Ielu apgaismojuma būvniecība/atjaunošana Jelgavas novada teritorijā un kopīgi risinājumi sadarbībā ar valstspilsētu Jelgavu
</t>
  </si>
  <si>
    <t>Autoceļu un ielu kompleksa infrastruktūrā ietilpstošo tiltu, pārvadu un estakāžu uzturēšana, satiksmes drošības pasākumi  visā Jelgavas novada teritorijā, t.sk. esošas situācijas novērtējums, izpētes u.tml.
2022.gadā uzsākta eošas situācijas novērtējums un izpēte  par pašvaldības transporta infrastruktūras pārvaldības kartogrāfiskās sistēmas izstrādi, pievienošanu vienotai datubāzei un uzturēšanu</t>
  </si>
  <si>
    <t>Attīstīt ilgtspējīgu, klimatnoturīgu, intelektisku un intermodālu mobilitāti valstu, reģionu un vietējā līmenī, ietverot uzlabotu piekļuvi Eiropas transporta tīklam (TEN-T) un pārrobežu mobilitāti</t>
  </si>
  <si>
    <t>Reģionāls projekts
ZPR</t>
  </si>
  <si>
    <t>Zaļās enerģijas avots uzņēmuma ražošanas un tehnoloģiskajos procesos • 
Vēja parks kā atjaunīgo enerģijas nesēju avots - ceļa infrastruktūras uzlabošana</t>
  </si>
  <si>
    <r>
      <t xml:space="preserve">1. Ēkas daļas - Pagasta pārvaldes  </t>
    </r>
    <r>
      <rPr>
        <b/>
        <sz val="10"/>
        <rFont val="Times New Roman"/>
        <family val="1"/>
        <charset val="186"/>
      </rPr>
      <t>fasādes vienkāršotā atjaunošana</t>
    </r>
    <r>
      <rPr>
        <sz val="10"/>
        <rFont val="Times New Roman"/>
        <family val="1"/>
        <charset val="186"/>
      </rPr>
      <t xml:space="preserve">, jumta, cokola, dūmvadu, kāpņu remonts, apkures sistēmas rekonstrukcija, elektroinstalāciju atjaunošana/modernizācija, ūdens un kanalizācijas sakārtošana ēkā, telpu remonti
2. Ēkas daļas - Pagasta pārvaldes katlu mājas rekonstrukcija - </t>
    </r>
    <r>
      <rPr>
        <b/>
        <sz val="10"/>
        <rFont val="Times New Roman"/>
        <family val="1"/>
        <charset val="186"/>
      </rPr>
      <t>malkas apkures katlu nomaiņa uz granulu katliem.</t>
    </r>
    <r>
      <rPr>
        <sz val="10"/>
        <rFont val="Times New Roman"/>
        <family val="1"/>
        <charset val="186"/>
      </rPr>
      <t xml:space="preserve"> Pārejot uz apkuri ar granulām tiek samazinātas darbaspēka izmaksas - projekta izstrāde un secīgi darbi (koplekss risinājums ar Salgales psk. apkures katlu mājas rekonstrukciju)
3.Īpašuma tiesību sakārtošana - visas ēkas iegāde
</t>
    </r>
  </si>
  <si>
    <r>
      <t xml:space="preserve">2023.gadā </t>
    </r>
    <r>
      <rPr>
        <b/>
        <sz val="10"/>
        <rFont val="Times New Roman"/>
        <family val="1"/>
        <charset val="186"/>
      </rPr>
      <t xml:space="preserve">granulu apkures katla  ierīkošana </t>
    </r>
    <r>
      <rPr>
        <sz val="10"/>
        <rFont val="Times New Roman"/>
        <family val="1"/>
        <charset val="186"/>
      </rPr>
      <t>bijušajā Salgales pamatskolas ēkā, 1.maija ielā 9, Emburgā, Salgales pagastā, kurā šobrīd darbojas Salgales mūzikas un mākslas skola, Staļģenes vidusskolas pirmsskolas grupas, Salgales pagasta sporta bāze un bibliotēkas ārējais apkalpošanas punkts. Ņemot vērā katras iestādes atšķirīgo darba laiku un specifiku, ļoti efektīga būtu apkures sistēmas regulēšanas iespēja, kas šobrīd, kurinot nolietotus malkas katlus, nav iespējama.</t>
    </r>
  </si>
  <si>
    <t>Glūdas pagasta Šķibes pamatskolas pirmsskolas ēkas teritorijas labiekārtošana</t>
  </si>
  <si>
    <r>
      <t xml:space="preserve">Bērnudārza tehniskā laukuma asfaltēšana satiksmes noteikumu apmācību laukuma izbūve. Teritorijas apgaismojuma izbūve. Teritorijas labiekārtošana (celiņi, soliņi, rotaļu elementi, nožogojums). Tehnisko (saimniecisko) telpu izbūve ēkas galā.
</t>
    </r>
    <r>
      <rPr>
        <sz val="10"/>
        <color rgb="FF00B050"/>
        <rFont val="Times New Roman"/>
        <family val="1"/>
        <charset val="186"/>
      </rPr>
      <t xml:space="preserve">Plānots uzsākt projektēšanu 2023.gada otrajā pusē, izmaksas plānot 2024.gadā </t>
    </r>
  </si>
  <si>
    <t>Aizupes pamatskolas teritorijas labiekārtošana un apbūve - zema enerģijas patēriņa ēkas būvniecība (piebūve, teritorijas labiekārtošana mācību procesa nodrošināšanai). Paredzamie darbi - topogrāfija un saskaņošanas darbi, komunikācijas, projektēšana un būvniecība.
Tiks nodrošinātas telpas pirmsskolas izglītības grupām un nodrošināti tehnoloģiju un dabas zinātņu kabineti, slēgta tipa pāreja un sporta zāle.
2021.gadā noslēdzies metu konkurss, secīgi jāiztrādā būvprojekts</t>
  </si>
  <si>
    <t xml:space="preserve">Tehniskās specifikācijas/ darba uzdevuma izstrāde atbilstoši darba grupas izveidotajam sarakstam, t.sk. skrejceļš, skeitparks un rotaļu iekārtu uzstādīšana.
Ozolnieku vidusskolas stadiona spēļu laukumu izgaismošanai
</t>
  </si>
  <si>
    <t>Pirmsskolas izglītības iestādes jaunbūve Jelgavas iela 35, Ozolnieki</t>
  </si>
  <si>
    <r>
      <t xml:space="preserve">Būvprojekta "Jaunas PII ēkas būvniecība, Alejas ielā, Ozolniekos" realizācija
Iepirkumu procedūra projektēšanai uzsākta 2022.gadā
</t>
    </r>
    <r>
      <rPr>
        <sz val="10"/>
        <color rgb="FFFF0000"/>
        <rFont val="Times New Roman"/>
        <family val="1"/>
        <charset val="186"/>
      </rPr>
      <t>Jāprecizē, cik % no plānotajiem būvdarbiem iespējams veikt 2023.gadā, atbilstoši likumam Par valsts budžeta 2023.gadam nosacījumiem</t>
    </r>
  </si>
  <si>
    <r>
      <t xml:space="preserve">Sporta skolas jumta remontdarbi
Atbilstoši izstrādātajam būvprojektam, 2021. gadā tika uzsākti  un 2022.gadā tika pabeigti tikai viena daļa no jumta pārbūves.
2023.gadā - jāparedz finansējums Sporta skolas jumta remontdarbi jumta otrai daļai </t>
    </r>
    <r>
      <rPr>
        <sz val="10"/>
        <color rgb="FFFF0000"/>
        <rFont val="Times New Roman"/>
        <family val="1"/>
        <charset val="186"/>
      </rPr>
      <t>~46 000 EUR</t>
    </r>
    <r>
      <rPr>
        <sz val="10"/>
        <rFont val="Times New Roman"/>
        <family val="1"/>
        <charset val="186"/>
      </rPr>
      <t>- jāizsludina jauna iepirkumu prcedūra, summa jāprecizē</t>
    </r>
  </si>
  <si>
    <t>PP
AG2023
J/Pag/Iedz</t>
  </si>
  <si>
    <t>Vircavas pamatskolas Platones filiāles telpu remontdarbi</t>
  </si>
  <si>
    <t>Vircavas pamatskolas Platones filiāles teritorijas labiekārtošana</t>
  </si>
  <si>
    <r>
      <rPr>
        <sz val="10"/>
        <color rgb="FFFF0000"/>
        <rFont val="Times New Roman"/>
        <family val="1"/>
        <charset val="186"/>
      </rPr>
      <t>Salgales pamatskolas</t>
    </r>
    <r>
      <rPr>
        <sz val="10"/>
        <rFont val="Times New Roman"/>
        <family val="1"/>
        <charset val="186"/>
      </rPr>
      <t xml:space="preserve"> ēkas infrastruktūras attīstība</t>
    </r>
  </si>
  <si>
    <r>
      <t xml:space="preserve">Skolas svinību laukuma bruģēšana, soliņu izvietošana, ūdens ņemšanas vietas izveide ugunsdzēsībai, bruģēti celiņi uz muzeju.
</t>
    </r>
    <r>
      <rPr>
        <sz val="10"/>
        <color rgb="FF00B050"/>
        <rFont val="Times New Roman"/>
        <family val="1"/>
        <charset val="186"/>
      </rPr>
      <t xml:space="preserve">Plānots uzsākt projektēšanu 2023.gada otrajā pusē, izmaksas plānot 2024.gadā </t>
    </r>
  </si>
  <si>
    <t>Multifunkcionālas mācību telpu izveide - nodrošināt Svētes pamatskolas skolēniem iespēju apgūt mācību vielu mājturībā un tehnoloģijās , kā arī paredzēt telpas pilnvertīgam pielietojumam skolas vajadzībām
(2023.gadā projektēšana ~ 50 000 EUR, būvniecība 2024.gadā)</t>
  </si>
  <si>
    <t xml:space="preserve">AG
J/Pag/Iedz
</t>
  </si>
  <si>
    <t>Vides pieejamības nodrošināšana</t>
  </si>
  <si>
    <r>
      <t xml:space="preserve">Paplašināt un ierīkot drošu, būvnormatīvu prasībām atbilstošu bērnu rotaļu laukumu un paplašināt bērnudārza telpas. Rezultātā audzēkņi iegūs papildtelpas mācībām un nodarbībām. Aktu zāle tiks izmantota bērnu nodarbībām, sporta aktivitātēm., būtu atrisināta problēma ar medmāsas kabineta ierīkošanu (patreiz medmāsa veic bērnu apskati audzinātāju telpā) 
</t>
    </r>
    <r>
      <rPr>
        <sz val="10"/>
        <color rgb="FF00B050"/>
        <rFont val="Times New Roman"/>
        <family val="1"/>
        <charset val="186"/>
      </rPr>
      <t xml:space="preserve">Plānots uzsākt projektēšanu 2023.gada otrajā pusē, izmaksas plānot 2024.gadā </t>
    </r>
  </si>
  <si>
    <t xml:space="preserve">PP
J/Pag/Iedz
</t>
  </si>
  <si>
    <r>
      <t>Žoga izbūve, celiņu izbūve, apgaismojuma, LŪK, ūdensapgāde, elektroapgāde, siltumapgāde, kanalizācijas labiekārtošana.
Teritorijas labiekārtošana ~</t>
    </r>
    <r>
      <rPr>
        <sz val="10"/>
        <color rgb="FFFF0000"/>
        <rFont val="Times New Roman"/>
        <family val="1"/>
        <charset val="186"/>
      </rPr>
      <t>300 000</t>
    </r>
    <r>
      <rPr>
        <sz val="10"/>
        <rFont val="Times New Roman"/>
        <family val="1"/>
        <charset val="186"/>
      </rPr>
      <t xml:space="preserve"> EUR + izstrādājot atsevišķu projektēšanu (cenu aptauja par projektēšanu </t>
    </r>
    <r>
      <rPr>
        <sz val="10"/>
        <color rgb="FFFF0000"/>
        <rFont val="Times New Roman"/>
        <family val="1"/>
        <charset val="186"/>
      </rPr>
      <t>8470</t>
    </r>
    <r>
      <rPr>
        <sz val="10"/>
        <rFont val="Times New Roman"/>
        <family val="1"/>
        <charset val="186"/>
      </rPr>
      <t xml:space="preserve"> EUR)</t>
    </r>
  </si>
  <si>
    <t>Dienas/aktivitāšu centru aprīkošana un izveide  Jelgavas novada teritorijā</t>
  </si>
  <si>
    <t>Dienas/aktivitāšu centru aprīkošana un izveide  Jelgavas novadā,  nodrošinot pašvaldības pakalpojumu pieejamību tuvāk iedzīvotājam (t.sk. Dorupe, Līvbērze, Vītoliņi, Ziedkalne, Mežciems, Salgale)</t>
  </si>
  <si>
    <t xml:space="preserve">Līvbērzes dienas centra "Vārpa" vides piekļūstamības nodrošināšana - tehniskās dokumentācijas izstrāde, secīgu darbu veikšana vides piekļūstamības pielāgojumu nodrošināšanai, kas nepieciešami cilvēkiem ar invaliditāti un cilvēkiem ar funkcionāliem traucējumiem.
</t>
  </si>
  <si>
    <t>Sporta spēļu laukumu atjaunošana atbilstoši Sporta skolas programmai
darbi uzsākti 09.2021
Pārejošas līguma saistības "Ozolnieku sporta skolas stadiona pārbūve Stadiona ielā 5, Ozolniekos" par garantijas ieturējuma naudu saskaņā ar 31.10.2022 būvdarbu nodošanas pieņemšanas aktu</t>
  </si>
  <si>
    <t>2022.gadā uzsāktais investīciju projekts saskaņā ar 2022.gada 8.februāra noteikumiem Nr.112 “Kārtība, kādā piešķiramas un izlietojamas mērķdotācijas investīcijām pašvaldībām”  - 1 500 000EUR= PB finansējums būvuzraudzība 12099 EUR un autoruzraudzība 12099EUR
Finansējuma sadalījums pa gadiem:
2022.gads 65% = 975000 būvdarbi mērķdotācijas projekts +autoruzraudzība 7864 EUR+ būvuzraudzība 7864 =990 728 EUR
2023.gads 35% = 525000 EUR būvdarbi mērķdotācijas projekts + autoruzraudzība 423EUR5+ būvuzraudzība 4235EUR=533 468 EUR</t>
  </si>
  <si>
    <r>
      <t xml:space="preserve">Uzsākts dizaina un tehnoloģiju virziens vidējā izglītībā no 7.-12.kl. Nepieciešams ēkas energoefektivitātes paaugstināšana. 2023.gadā uzsākta iepirkumu procedūra būvprojekta izstrādi ~ </t>
    </r>
    <r>
      <rPr>
        <sz val="10"/>
        <color rgb="FFFF0000"/>
        <rFont val="Times New Roman"/>
        <family val="1"/>
        <charset val="186"/>
      </rPr>
      <t>15 000 EUR un būvdarbus plānots uzsākt 2023.gadā ~ 400000 EU</t>
    </r>
    <r>
      <rPr>
        <sz val="10"/>
        <rFont val="Times New Roman"/>
        <family val="1"/>
        <charset val="186"/>
      </rPr>
      <t>R)</t>
    </r>
  </si>
  <si>
    <t>Elejas muižas parka teritorijas infrastruktūras atjaunošana- izstāžu zāles izveidošana (uzsākts 2021.gadā) un iekārtošana (ekspozīcija, mēbeles, interjers), estrādes  rekonstrukcija/būvniecība (Izstrādāts būvprojekts estrādes būvniecībai - derīgs līdz 2023.gadam, būvdarbi provizoriski būtu jāuzsāk 2024.gadā). 
Teritorijas infrastruktūras atjaunošanai piesaistīti vairāki ES fondu projektu  un pašvaldības finansējums.
2023. gadā paredzmie darbi:
Lietus ūdens kanalizācijas sakārtošana pie izstāžu zāles apliecinājuma kartes iztrāde -  3025 EUR; darbi 2023.gadā ~120 000 EUR</t>
  </si>
  <si>
    <t xml:space="preserve">Jaunas sporta infrastruktūras vietas izveidošana.
2023.gadā uzsākta iepirkumu procedūra par būvprojekta pārstrāde (termiņš 2023.g.decembris). ~50 000 EUR;
Būvdarbi 2024/2025.gads ~ 2 000 000EUR 
</t>
  </si>
  <si>
    <t xml:space="preserve">Vecās skolas sporta zāles pārveide par  kultūras centru, jo Elejas pagastā nav nodrošināta vieta kultūras iekštelpu  pasākumiem. Secīgi darbi pēc Elejas pagasta sporta kompleksa būvniecības.
Izstrādāts būvprojekts estrādes būvniecībai - derīgs līdz 2024.gadam
</t>
  </si>
  <si>
    <t xml:space="preserve">PP
</t>
  </si>
  <si>
    <t xml:space="preserve">Sporta centra "Mālzeme" ēkas energoefektivitātes paaugstināšana </t>
  </si>
  <si>
    <t xml:space="preserve">Fasādes apmetuma remonts </t>
  </si>
  <si>
    <t xml:space="preserve">Veikt ēkas pamatu, ārsienu, logu, durvju siltināšanu, centralizētās apkures sistēmas izbūvi.  </t>
  </si>
  <si>
    <t>OKSDU projekts Divām daudzdzīvokļu dzīvojamām mājām jāveic bioloģiskās NAI izbūve.
2023.gadā plānots Jaunu NAI izbūve Jaunpēternieki, Cenu pagasts</t>
  </si>
  <si>
    <r>
      <t xml:space="preserve">Betona segums ir pilnībā nokalpojis, nepieciešama laukuma seguma atjaunošana, teritorijas labiekārtošana
</t>
    </r>
    <r>
      <rPr>
        <sz val="10"/>
        <color rgb="FF00B050"/>
        <rFont val="Times New Roman"/>
        <family val="1"/>
        <charset val="186"/>
      </rPr>
      <t xml:space="preserve">Plānots uzsākt projektēšanu 2023.gada otrajā pusē, izmaksas plānot 2024.gadā </t>
    </r>
  </si>
  <si>
    <r>
      <t xml:space="preserve">Transporta infrastruktūras attīstība, t.sk.: 
 2023/2024.gads:
1.Sesavas pagasta Galumuižas ceļa virskārtas atjaunošana (Bērvircavas līdz Lielsesavas ceļam~ 4.6 km)
2. Bērvircavas ciema Upes ielas  ietves seguma virskārtas - ietves seguma atjaunošana 
</t>
    </r>
    <r>
      <rPr>
        <sz val="10"/>
        <color rgb="FF00B050"/>
        <rFont val="Times New Roman"/>
        <family val="1"/>
        <charset val="186"/>
      </rPr>
      <t xml:space="preserve">Plānots uzsākt projektēšanu 2023.gada otrajā pusē, izmaksas plānot 2024.gadā </t>
    </r>
    <r>
      <rPr>
        <sz val="10"/>
        <rFont val="Times New Roman"/>
        <family val="1"/>
        <charset val="186"/>
      </rPr>
      <t xml:space="preserve">
</t>
    </r>
  </si>
  <si>
    <r>
      <t>Aizupes apbūve, Druvenieku ceļš, Eglaines iela un attīrīšanas iekārtas. 
Ūdenssaimniecības pakalpojumu attīstība OZOLNIEKU ciema AIZUPES savrupmāju rajonā - ūdens, sadzīves kanalizācija, NAI, LŪK, ietve Vidus ielā, Druvenieku ceļa apakšzemes komunikāciju pārbūve līdz NAI
Projekta izstrāde pabeigta 2022.gadā. (projekta izstrādātājs SIA"INŽENIERTEHNISKIE PROJEKTI" - centralizētā ūdensvada un centralizētās sadzīves kanalizācijas izbūve, kanalizācijas sūkņu stacijas izbūve": “Aizupe”, Eglaines ielā un spiedvada pārbūve Druvenieku ceļā)</t>
    </r>
    <r>
      <rPr>
        <b/>
        <sz val="10"/>
        <rFont val="Times New Roman"/>
        <family val="1"/>
        <charset val="186"/>
      </rPr>
      <t xml:space="preserve">
</t>
    </r>
    <r>
      <rPr>
        <sz val="10"/>
        <color rgb="FFFF0000"/>
        <rFont val="Times New Roman"/>
        <family val="1"/>
        <charset val="186"/>
      </rPr>
      <t>2023./2024.gadā plānots uzsākt būvdarbus? Kas to darīs JNP vai JNKU?</t>
    </r>
    <r>
      <rPr>
        <sz val="10"/>
        <rFont val="Times New Roman"/>
        <family val="1"/>
        <charset val="186"/>
      </rPr>
      <t xml:space="preserve">
Provizoriskās izmaksas kopā 4436361EUR no būvprojekta izstādātājiem, t.sk.:
1.Centralizētā ūdensvada, centralizētās sadzīves kanalizācijas un kanalizācijas sūkņu stacijas izbūve "Aizupē" Ozolniekos, Ozolnieku pagasts, Jelgavas novads. Tāmes izmaksas EUR 3 438 442 ar PVN
2.Centralizētā ūdensvada izbūve  Eglaines ielā, Ozolnieku pagastā, Jelgavas novadā. Tāmes izmaksas EUR 182 073 ar PVN
3.Centralizētā ūdensvada, centralizētās sadzīves kanalizācijas , kanalizācijas sūkņu stacijas izbūve un spiedvada pārbūve Druvvenieku ceļā, Ozolniekos, Ozolnieku pagastā, Jelgavas novadā. Tāmes izmaksas EUR 815 846 ar PVN</t>
    </r>
  </si>
  <si>
    <t>Ūdenssaimniecības attīstība Ozolnieku, Cenu, pagastos</t>
  </si>
  <si>
    <t xml:space="preserve">Ēkas ārsienu, logu, durvju siltināšana, ventilācijas sistēmu pārbūve.
Būvniecības ieceres dokumentācijas izstrādes un autoruzraudzības pakalpojumi  energoefektivitātes paaugstināšanas pasākumu realizēšanas ietvaros 
Plānots uzsākt projektēšanu 2023.gada otrajā pusē, izmaksas plānot 2024.gadā </t>
  </si>
  <si>
    <t>Pirmsskolas izglītības iestāde “Pūcīte” filiāles, Rīgas iela 29, Ozolnieki, energoefektivitātes paaugstināšana</t>
  </si>
  <si>
    <t xml:space="preserve">2021.gadā uzstādīts kompleksais vingrošanas rīks, uzsākta "pump-truk" trases izveide, gājēju laipu uzstādīšana.
Paredzētie darbi: kalna profila veidošana, kalna un piegulošās teritorijas izgaismošana, labiekārtojuma elementu uzstādīšana, gājēju taku labiekārtošana, auto stāvvietas no Druvenieku ceļa puses izveide, Skolas ielas un Kastaņu ielas krustojuma pārbūve, teritorijas labiekārtošana, kalna nogāzes labiekārtošana.
Mežaparka kalna teritorijas izgaismošana.
</t>
  </si>
  <si>
    <t xml:space="preserve">Siltuma zudumu novēršanai un uzturēšanas izdevumu samazināšanai,  nepieciešams veikt ēkas pamatu, ārsienu siltināšanu, logu, durvju, ventilācijas sistēmu izbūvi, 3.stāva telpu remonts.
</t>
  </si>
  <si>
    <t>SAC Zemgale teritorijas labiekārtošana:
Piebraucamo ceļu rekonstrukcija - seguma nomaiņa
Lietus kanalizācijas izbūve pie A, C un S korpusiem</t>
  </si>
  <si>
    <r>
      <t>Sporta zāles siltuma sistēmas sakārtošana- TP izstrāde un būvdarbi, jo esošā siltumapgādes sistēma sporta zālē ziemas periodā nenodrošina MK noteikumos noteikto temperatūru. Secīgi darbi pēc Sesavas pagasta administratīvo siltumapgādes ēku  pārbūve un   apkures sistēmu rekonstrukcijas.
Telpu remonts, ēkas pamatu hidroizolācija, ārsienu, nesošo sienu plaisu novēršana
(projektēšana ~8000 EUR, būvdarbi ~100000</t>
    </r>
    <r>
      <rPr>
        <sz val="10"/>
        <color rgb="FFFF0000"/>
        <rFont val="Times New Roman"/>
        <family val="1"/>
        <charset val="186"/>
      </rPr>
      <t xml:space="preserve"> </t>
    </r>
    <r>
      <rPr>
        <sz val="10"/>
        <rFont val="Times New Roman"/>
        <family val="1"/>
        <charset val="186"/>
      </rPr>
      <t>EUR)</t>
    </r>
  </si>
  <si>
    <t>AG
J/Pag/Iedz
Dep/ieros</t>
  </si>
  <si>
    <t>Sesavas pagasta Bērvircavas muižas kungu mājas atjaunošana</t>
  </si>
  <si>
    <r>
      <t>Atbilstoši 2022.gada 23. decembra Kultūras ministrijas rīkojumam 2.5-1-202, Sesavas pagasta Bērvircavas muižai un parkam piešķirtsr reģiona nozīmes kultūras pieminekļa statuss. No 2023. gada 1. janvāra tiesiskais valdītājs ir Jelgavas novads, kā rezultātā, pašvaldībai jāparedz finanšu līdzekļi kultūras pieminekļa saglabāšanai, konservācijai un atjaunošanai.
2023.gadā iespējams pieteikties VKKP, NKMP finansējumam pieminekļa atjaunošanas dokumentācijas izstrādei un konservācijai.</t>
    </r>
    <r>
      <rPr>
        <sz val="10"/>
        <color rgb="FFFF0000"/>
        <rFont val="Times New Roman"/>
        <family val="1"/>
        <charset val="186"/>
      </rPr>
      <t xml:space="preserve"> Provizoriskā summa dokumentu izstrādei 15000 EUR</t>
    </r>
  </si>
  <si>
    <r>
      <t xml:space="preserve">Ugunsdzēsības dīķu/ ugunsdzēsības vietu ierīkošana/izbūve Jelgavas novada teritorijā, nodrošinot normatīvajos aktos noteiktās prasības
</t>
    </r>
    <r>
      <rPr>
        <sz val="10"/>
        <color rgb="FF00B050"/>
        <rFont val="Times New Roman"/>
        <family val="1"/>
        <charset val="186"/>
      </rPr>
      <t>2023.gadā plānots:</t>
    </r>
    <r>
      <rPr>
        <sz val="10"/>
        <rFont val="Times New Roman"/>
        <family val="1"/>
        <charset val="186"/>
      </rPr>
      <t xml:space="preserve">
1.Ūdens ņemšanas vietas izbūve ugunsdzēsības vajadzībām Platonē, Platones pagastā
2. Ūdens ņemšanas vietas izbūve ugunsdzēsības vajadzībām Oglaines ciemā, Vircavas pagastā
3.Esoša ūdens rezervuāra atjaunošana un ūdens ņemšanas vietu izbūve ugunsdzēsības vajadzībām Jēkabniekos, Svētes pagastā, Jelgavas novadā</t>
    </r>
  </si>
  <si>
    <t xml:space="preserve">AG2024
J/Pag/Iedz
</t>
  </si>
  <si>
    <r>
      <t xml:space="preserve">Ventilācijas, siltummezglu un elektroapgādes sistēmu rekonstrukcija, lietusūdeņu savākšanas sistēmas izbūve, noteču remonts, ārējo sienu siltināšana, telpu remonts
</t>
    </r>
    <r>
      <rPr>
        <sz val="10"/>
        <color rgb="FF00B050"/>
        <rFont val="Times New Roman"/>
        <family val="1"/>
        <charset val="186"/>
      </rPr>
      <t xml:space="preserve">Plānots uzsākt projektēšanu 2023.gada otrajā pusē, izmaksas plānot 2024.gadā </t>
    </r>
  </si>
  <si>
    <t>Siltummezglu maiņa  visās iestāžu ēkās -  Vircavas vsk.(Jelgavas iela 2), Vircavas PII (Plāksnīšu iela 2); Tautas nams; Vircavas pagasta pārvalde (Jelgavas iela 4)</t>
  </si>
  <si>
    <t>Kompleksa ēku energoefektivitātes paaugstināšana, restaurācija, t.sk. fasādes renovācija, bēniņu apkures sistēmas atjaunošana, zibens aizsardzības sistēmas uzstādīšana un elektrības sistēmas sakārtošana u.c.
2023.gadā plānots iesniegt mērķdotācijas atbalsta programmā vai prioritārā projekta īstenošanai</t>
  </si>
  <si>
    <t>Lietus ūdens un kanalizācijas (LKT) izbūve pie Zaļenieku komerciālās un amatniecības vidusskolas Restaurācijas nama un Vāgūža</t>
  </si>
  <si>
    <t>Ārējā apgaismojuma sakārtošana pie Zaļenieku komerciālās un amatniecības vidusskolas dienesta viesnīcas</t>
  </si>
  <si>
    <t>Zaļenieku komerciālās un amatniecības vidusskolas ēku kompleksa energoefektivitātes paaugstināšana, restaurācija</t>
  </si>
  <si>
    <t>Novads+pilsēta</t>
  </si>
  <si>
    <t xml:space="preserve">Ilgtspējīga, veselīga, bezatkritumu (zaļais kurss) ēdināšanas pakalpojuma attīstīšana izglītības iestādēs, pārņemot Skandināvu pieredzi. Atvērtā virtuve – vaļējie stendi (skolēns pats izvēlas porcijas sastāvu un daudzumu). Tātad, jāiekārto atbilstoša vide, trauki. Ēdiens gatavots no vietējiem, sezonāliem produktiem, atbilstoši dažādām diētām, piemēram, bezglutēna, vegānu, u.tml. (ēdienkartes sastādīšana, sadarbībā ar LLU. Iepirkuma veidošana pārtikas iegādei no vietējiem uzņēmējiem). Skolu, ēdinātāju apmācība. </t>
  </si>
  <si>
    <t xml:space="preserve">Pilnveidot sadarbību civilās aizsardzības jautājumos starp pilsētu un novadu, kā arī ar kaimiņu teritorijām.
2022.gadā. Civilās aizsardzības plāns izstrādāts Jelgavas novada pašvaldības teritorijai
Droša vide, informēta sabiedrība, saskaņota rīcība starp dažādām institūcijām mazina draudu riskus. 
</t>
  </si>
  <si>
    <t xml:space="preserve">Projektēšana, ietverot Tirgoņu rajonu, Progresa ielas mājas, pārslēdzot esošo kanalizāciju pie kopējiem tīkliem. 
2023.gadā plānots- kanalizācijas tīklu paplašināšana Ānē, Cenu pagastā, 550m garā posmā (Atpūtas iela, Pļavu iela, Tirgotāju iela)  būvprojekta izstrāde 
</t>
  </si>
  <si>
    <t xml:space="preserve">Ūdenssaimniecības attīstība - t.sk. SIA „Jelgavas novada KU”, SIA "Ozolnieku KSDU" pašvaldības deleģēto funkciju veikšana - ūdensapgādes sistēmas un kanalizācijas sistēmas izbūve, ūdens atdzelžošanas staciju izbūve, kanalizācijas sūkņu stacijas rekonstrukcija un  notekūdeņu attīrīšanas iekārtu uzlabošana, t.sk. privātīpašumu pieslēgšana centrālajai kanalizācijas sistēmai
2022. gadā plānots:
1.Jaunu NAI izbūve Lielvircava, Platones pagasts 
2.Jauna urbuma ierīkošana, esošā urbuma tamponēšana un atdzelžošanas stacijas filtrējošā materiāla maiņa Lielplatone, Lielplatones pagasts
3.Jauna ūdensvada izbūve Ziedu ielā, 405m (projektēšana) Līvbērze, Līvbērzes pagasts 
4.Kanalizācijas trases rekonstrukcija Bērzu ielā un no Bērzu ielas līdz Jelgavas ielai 10, 605m Līvbērze, Līvbērzes pagasts 
5.Jaunas notekūdeņu attīrīšanas iekārtas izbūve Vārpa, Līvbērzes pagasts;
</t>
  </si>
  <si>
    <t>Pašvaldības dzīvojamā fonda attīstīšana novadā, t.sk. zemas īres mājokļu būvniecība. Projektēšana un būvniecība</t>
  </si>
  <si>
    <r>
      <t xml:space="preserve">Ēkas energoefektivitātes paaugstināšana t.sk. jumta seguma, fasādes atjaunošana, notekcauruļu nomaiņa, bēniņu siltināšana
(Vilces bibliotēka, doktorāts, aktivitāšu centrs)     
(projektēšana ~  22 000 EUR, būvdarbi ~ 778 000 EUR)
</t>
    </r>
    <r>
      <rPr>
        <sz val="10"/>
        <color rgb="FFFF0000"/>
        <rFont val="Times New Roman"/>
        <family val="1"/>
        <charset val="186"/>
      </rPr>
      <t>Jāprecizē, cik % no plānotajiem būvdarbiem iespējams veikt 2023.gadā, atbilstoši likumam Par valsts budžeta 2023.gadam nosacījumiem</t>
    </r>
    <r>
      <rPr>
        <sz val="10"/>
        <rFont val="Times New Roman"/>
        <family val="1"/>
        <charset val="186"/>
      </rPr>
      <t xml:space="preserve">
Jumta un noteku sliktā tehniskā stāvokļa ietekmē, ēkas pamati un fasāde ir mitra un veidojas fasādē plaisas. Jumta seguma, notekcauruļu nomaiņa, bēniņu siltināšana, apmales izbūve. Vides pieejamības nodrošināšana</t>
    </r>
  </si>
  <si>
    <t xml:space="preserve">Būvprojekta izstrāde. Būvdarbi stāvlaukumu izbūvei pie Vilces muižas </t>
  </si>
  <si>
    <r>
      <t xml:space="preserve">Muižas pagraba izbūve ekspozīcijām, saietu telpas izbūve; vides izglītības centra izveide; parka labiekārtošana, dabas takas izveide, aprīkošana. 
Būvprojekta aktualizācija, jo būvprojekta termiņš beidzās 2022.gadā
</t>
    </r>
    <r>
      <rPr>
        <sz val="10"/>
        <color rgb="FF00B050"/>
        <rFont val="Times New Roman"/>
        <family val="1"/>
        <charset val="186"/>
      </rPr>
      <t>Vilces muižas verandas remonts - plānots 2023.gadā</t>
    </r>
    <r>
      <rPr>
        <sz val="10"/>
        <rFont val="Times New Roman"/>
        <family val="1"/>
        <charset val="186"/>
      </rPr>
      <t xml:space="preserve">
</t>
    </r>
  </si>
  <si>
    <r>
      <t>Uzsākts dizaina un tehnoloģiju virziens vidējā izglītībā no 7.-12.kl. Nepieciešams ēkas energoefektivitātes paaugstināšana. 2023.gadā uzsākta iepirkumu procedūra būvprojekta izstrādi -</t>
    </r>
    <r>
      <rPr>
        <sz val="10"/>
        <color rgb="FFFF0000"/>
        <rFont val="Times New Roman"/>
        <family val="1"/>
        <charset val="186"/>
      </rPr>
      <t xml:space="preserve"> iepirkums noslēdzies 2023.g.martā ar summu 29 040 EUR;
2023.gadā plānota tikai būvprojekta izstrāde, būvniecība tiks uzsākta 2024.gadā (~ 400000 EUR)</t>
    </r>
    <r>
      <rPr>
        <sz val="10"/>
        <rFont val="Times New Roman"/>
        <family val="1"/>
        <charset val="186"/>
      </rPr>
      <t xml:space="preserve">
</t>
    </r>
  </si>
  <si>
    <t>Noslēgusies būvprojekta izstrādes iepirkumu procedūra. 2023.gadā paredzēt tikai projektēšanas izmaksas, būvniecību uzsākt 2024.gadā</t>
  </si>
  <si>
    <t xml:space="preserve">2022.gadā uzsāktais investīciju projekts saskaņā ar 2022.gada 8.februāra noteikumiem Nr.112 “Kārtība, kādā piešķiramas un izlietojamas mērķdotācijas investīcijām pašvaldībām”  - 1 500 000EUR= PB finansējums būvuzraudzība 12099 EUR un autoruzraudzība 12099EUR
Finansējuma sadalījums pa gadiem:
2022.gads 65% = 975000 būvdarbi mērķdotācijas projekts +autoruzraudzība 7864 EUR+ būvuzraudzība 7864 =990 728 EUR
2023.gads 35% = 525000 EUR būvdarbi mērķdotācijas projekts + autoruzraudzība 423EUR5+ būvuzraudzība 4235EUR=533 468 EUR
</t>
  </si>
  <si>
    <r>
      <t>Žoga izbūve, celiņu izbūve, apgaismojuma, LŪK, ūdensapgāde, elektroapgāde, siltumapgāde, kanalizācijas labiekārtošana.
Teritorijas labiekārtošana ~</t>
    </r>
    <r>
      <rPr>
        <sz val="10"/>
        <color rgb="FFFF0000"/>
        <rFont val="Times New Roman"/>
        <family val="1"/>
        <charset val="186"/>
      </rPr>
      <t>300 000</t>
    </r>
    <r>
      <rPr>
        <sz val="10"/>
        <rFont val="Times New Roman"/>
        <family val="1"/>
        <charset val="186"/>
      </rPr>
      <t xml:space="preserve"> EUR + izstrādājot atsevišķu projektēšanu (cenu aptauja par projektēšanu </t>
    </r>
    <r>
      <rPr>
        <sz val="10"/>
        <color rgb="FFFF0000"/>
        <rFont val="Times New Roman"/>
        <family val="1"/>
        <charset val="186"/>
      </rPr>
      <t>8470</t>
    </r>
    <r>
      <rPr>
        <sz val="10"/>
        <rFont val="Times New Roman"/>
        <family val="1"/>
        <charset val="186"/>
      </rPr>
      <t xml:space="preserve"> EUR)
</t>
    </r>
    <r>
      <rPr>
        <sz val="10"/>
        <color rgb="FFFF0000"/>
        <rFont val="Times New Roman"/>
        <family val="1"/>
        <charset val="186"/>
      </rPr>
      <t>Paredzēt  350000 EUR</t>
    </r>
    <r>
      <rPr>
        <sz val="10"/>
        <rFont val="Times New Roman"/>
        <family val="1"/>
        <charset val="186"/>
      </rPr>
      <t>- virzīt uz PRIORITĀRO aizņēmumu</t>
    </r>
  </si>
  <si>
    <t>Paredzēt 350 000 EUR, kā pirmo virzīt uz prioritāro aizņēmumu</t>
  </si>
  <si>
    <r>
      <t>Jaunas sporta infrastruktūras vietas izveidošana.
2023.gadā uzsākta iepirkumu procedūra par būvprojekta pārstrāde -</t>
    </r>
    <r>
      <rPr>
        <sz val="10"/>
        <color rgb="FFFF0000"/>
        <rFont val="Times New Roman"/>
        <family val="1"/>
        <charset val="186"/>
      </rPr>
      <t xml:space="preserve"> iepirkums noslēdzies 2023.g.martā ar summu 99 837 EUR</t>
    </r>
    <r>
      <rPr>
        <sz val="10"/>
        <rFont val="Times New Roman"/>
        <family val="1"/>
        <charset val="186"/>
      </rPr>
      <t xml:space="preserve">
Būvdarbi 2024/2025.gads ~ 2 000 000EUR 
</t>
    </r>
  </si>
  <si>
    <t>Noslēgusies būvprojekta izstrādes iepirkumu procedūra, precizēta summa</t>
  </si>
  <si>
    <t xml:space="preserve">Elejas pagasta  transporta infrastruktūras attīstība
</t>
  </si>
  <si>
    <r>
      <t xml:space="preserve">Transporta infrastruktūras attīstība, t.sk.: 
 2022/2023.gads:
1.Parka ielas, Eleja- virskārtas atjaunošana 820 m (projektēšana 4114 EUR, būvdarbi ~ </t>
    </r>
    <r>
      <rPr>
        <sz val="10"/>
        <color rgb="FFFF0000"/>
        <rFont val="Times New Roman"/>
        <family val="1"/>
        <charset val="186"/>
      </rPr>
      <t>123 000</t>
    </r>
    <r>
      <rPr>
        <sz val="10"/>
        <rFont val="Times New Roman"/>
        <family val="1"/>
        <charset val="186"/>
      </rPr>
      <t xml:space="preserve">EUR, </t>
    </r>
    <r>
      <rPr>
        <sz val="10"/>
        <color rgb="FFFF0000"/>
        <rFont val="Times New Roman"/>
        <family val="1"/>
        <charset val="186"/>
      </rPr>
      <t>gūliju izbūvei 3 000 EUR</t>
    </r>
    <r>
      <rPr>
        <sz val="10"/>
        <rFont val="Times New Roman"/>
        <family val="1"/>
        <charset val="186"/>
      </rPr>
      <t xml:space="preserve">)
2.Stacijas ielas, Eleja - virskārtas atjaunošana 80 m (projektēšana 3146 EUR, būvdarbi ~ </t>
    </r>
    <r>
      <rPr>
        <sz val="10"/>
        <color rgb="FFFF0000"/>
        <rFont val="Times New Roman"/>
        <family val="1"/>
        <charset val="186"/>
      </rPr>
      <t xml:space="preserve">12 000 </t>
    </r>
    <r>
      <rPr>
        <sz val="10"/>
        <rFont val="Times New Roman"/>
        <family val="1"/>
        <charset val="186"/>
      </rPr>
      <t xml:space="preserve">EUR)
Iepirkumu procedūra projektēšanai uzsākta 2022.gadā, noslēgti līgumi par projektēšanu
</t>
    </r>
  </si>
  <si>
    <t>Nepieciešami papildus 3000 EUR gūliju izbūvei</t>
  </si>
  <si>
    <r>
      <t xml:space="preserve">Transporta infrastruktūras attīstība, t.sk.: 
 2022/2023.gads:
Skolas un Dārza iela, Glūda -  virskārtas atjaunošana 1km (projektēšana 12584 EUR, būvdarbi ~ </t>
    </r>
    <r>
      <rPr>
        <sz val="10"/>
        <color rgb="FFFF0000"/>
        <rFont val="Times New Roman"/>
        <family val="1"/>
        <charset val="186"/>
      </rPr>
      <t>150 000</t>
    </r>
    <r>
      <rPr>
        <sz val="10"/>
        <rFont val="Times New Roman"/>
        <family val="1"/>
        <charset val="186"/>
      </rPr>
      <t>EUR +</t>
    </r>
    <r>
      <rPr>
        <sz val="10"/>
        <color rgb="FFFF0000"/>
        <rFont val="Times New Roman"/>
        <family val="1"/>
        <charset val="186"/>
      </rPr>
      <t>4800 EUR caurteku atjaunošanai</t>
    </r>
    <r>
      <rPr>
        <sz val="10"/>
        <rFont val="Times New Roman"/>
        <family val="1"/>
        <charset val="186"/>
      </rPr>
      <t xml:space="preserve">)
Iepirkumu procedūra projektēšanai uzsākta 2022.gadā, noslēgti līgumi par projektēšanu
</t>
    </r>
  </si>
  <si>
    <t>Nepieciešami papildus 4800 EUR caurteku izbūvei</t>
  </si>
  <si>
    <r>
      <t>Ēkas energoefektivitātes paaugstināšana , tai skaitā projekts -</t>
    </r>
    <r>
      <rPr>
        <sz val="10"/>
        <color rgb="FFFF0000"/>
        <rFont val="Times New Roman"/>
        <family val="1"/>
        <charset val="186"/>
      </rPr>
      <t xml:space="preserve"> iepirkumu procedūra noslēgusies 2023.g.martā =EUR 11 519</t>
    </r>
    <r>
      <rPr>
        <sz val="10"/>
        <rFont val="Times New Roman"/>
        <family val="1"/>
        <charset val="186"/>
      </rPr>
      <t>, būvdarbi EUR 590 000 
 2022/2023.gads:
Energosertifikāta izstrāde, būvprojekta izstrāde, būvdarbi</t>
    </r>
  </si>
  <si>
    <t>Noslēgusies iepirkumu procedūra projektēšanai ar 11 519 EUR, kopējā summa tikai nedaudz atšķirās- neko namainīju, izskatās, ka var paņemt tikai prioritāro aizņēmumu</t>
  </si>
  <si>
    <r>
      <t xml:space="preserve">Ēkas energoefektivitātes paaugstināšana, ta iskaitā projekts - </t>
    </r>
    <r>
      <rPr>
        <sz val="10"/>
        <color rgb="FFFF0000"/>
        <rFont val="Times New Roman"/>
        <family val="1"/>
        <charset val="186"/>
      </rPr>
      <t>iepirk.proc. noslēgusies 2023.g.martā =10 642 EUR</t>
    </r>
    <r>
      <rPr>
        <sz val="10"/>
        <rFont val="Times New Roman"/>
        <family val="1"/>
        <charset val="186"/>
      </rPr>
      <t>, būvdarbi EUR 590 000
 2022/2023.gads:
Energosertifikāta izstrāde, būvprojekta izstrāde, būvdarbi</t>
    </r>
  </si>
  <si>
    <t>Noslēgusies iepirkumu procedūra projektēšanai ar 10 642 EUR, kopējā summa tikai nedaudz atšķirās- neko namainīju, izskatās, ka var paņemt tikai prioritāro aizņēmumu</t>
  </si>
  <si>
    <r>
      <t xml:space="preserve">Sporta skolas jumta remontdarbi
Atbilstoši izstrādātajam būvprojektam, 2021. gadā tika uzsākti  un 2022.gadā tika pabeigti tikai viena daļa no jumta pārbūves.
2023.gadā - jāparedz finansējums Sporta skolas jumta remontdarbi jumta otrai daļai </t>
    </r>
    <r>
      <rPr>
        <sz val="10"/>
        <color rgb="FFFF0000"/>
        <rFont val="Times New Roman"/>
        <family val="1"/>
        <charset val="186"/>
      </rPr>
      <t>~46 000 EUR</t>
    </r>
    <r>
      <rPr>
        <sz val="10"/>
        <rFont val="Times New Roman"/>
        <family val="1"/>
        <charset val="186"/>
      </rPr>
      <t>- jāizsludina jauna iepirkumu prcedūra,</t>
    </r>
    <r>
      <rPr>
        <sz val="10"/>
        <color rgb="FFFF0000"/>
        <rFont val="Times New Roman"/>
        <family val="1"/>
        <charset val="186"/>
      </rPr>
      <t xml:space="preserve"> summa jāprecizē- summa jāpalielina līdz 100 000 EUR</t>
    </r>
  </si>
  <si>
    <t>Jāpalielinā summa līdz 100 000 EUR</t>
  </si>
  <si>
    <r>
      <t xml:space="preserve">Būvprojekta "Jaunas PII ēkas būvniecība, Alejas ielā, Ozolniekos" realizācija
Iepirkumu procedūra projektēšanai uzsākta 2022.gadā
</t>
    </r>
    <r>
      <rPr>
        <sz val="10"/>
        <color rgb="FFFF0000"/>
        <rFont val="Times New Roman"/>
        <family val="1"/>
        <charset val="186"/>
      </rPr>
      <t>2023.gadā projektēšana 80 000 EUR, būvniecība 2024.g.-2025.g.= 5 000 0000 EUR</t>
    </r>
  </si>
  <si>
    <t>2023.gadā paredzēt līdzekļus tikai projektēšanai 80 000 EUR</t>
  </si>
  <si>
    <r>
      <t>Transporta infrastruktūras attīstība, t.sk.: 
2022./2023.gads
1. Stadiona ielas  posma no Iecavas ielas līdz Spartaka ielai izbūve
Projektēšana 1815 EUR, būvdarbi ~ 80000 EUR)
2. Viktorijas ielas, Ozolnieku pagasts- asfaltēšana (~50m) (projektēšana -2783 EUR, +</t>
    </r>
    <r>
      <rPr>
        <sz val="10"/>
        <color rgb="FFFF0000"/>
        <rFont val="Times New Roman"/>
        <family val="1"/>
        <charset val="186"/>
      </rPr>
      <t xml:space="preserve">1500 EUR elektrolīnijas pārcelšanai </t>
    </r>
    <r>
      <rPr>
        <sz val="10"/>
        <rFont val="Times New Roman"/>
        <family val="1"/>
        <charset val="186"/>
      </rPr>
      <t xml:space="preserve">, autoruzraudzība 605 EUR,  būvdarbi ~ 30 000EUR </t>
    </r>
    <r>
      <rPr>
        <sz val="10"/>
        <color rgb="FFFF0000"/>
        <rFont val="Times New Roman"/>
        <family val="1"/>
        <charset val="186"/>
      </rPr>
      <t>+5000 EUR=35000 EUR</t>
    </r>
    <r>
      <rPr>
        <sz val="10"/>
        <rFont val="Times New Roman"/>
        <family val="1"/>
        <charset val="186"/>
      </rPr>
      <t>)
Iepirkumu procedūra projektēšanai uzsākta 2022.gadā, noslēgti līgumi par projektēšanu</t>
    </r>
  </si>
  <si>
    <t>Paredzēt papildus 1500 EUR elektrolīnijas pārcelšanai un 5000 EUR būvdarbiem</t>
  </si>
  <si>
    <t>Pēteris noskaidros, vai problēma vēl ir aktuāla, jo pamatproblēma ir novērsta ar citu risinājumu- neko nelaboju</t>
  </si>
  <si>
    <r>
      <t xml:space="preserve">Multifunkcionālas mācību telpu izveide - nodrošināt Svētes pamatskolas skolēniem iespēju apgūt mācību vielu mājturībā un tehnoloģijās , kā arī paredzēt telpas pilnvertīgam pielietojumam skolas vajadzībām
(2023.gadā projektēšana ~ </t>
    </r>
    <r>
      <rPr>
        <sz val="10"/>
        <color rgb="FFFF0000"/>
        <rFont val="Times New Roman"/>
        <family val="1"/>
        <charset val="186"/>
      </rPr>
      <t>120 000 EUR,</t>
    </r>
    <r>
      <rPr>
        <sz val="10"/>
        <rFont val="Times New Roman"/>
        <family val="1"/>
        <charset val="186"/>
      </rPr>
      <t xml:space="preserve"> būvniecība 2024.gadā)</t>
    </r>
  </si>
  <si>
    <t>Projektēšanai plānotās izmaksas 2023.gadā jāpalielina līdz 120 000 EUR</t>
  </si>
  <si>
    <r>
      <t xml:space="preserve">Pagasta pārvaldes ēkas energoefektivitātes paaugstināšana. Īstenojot projektu tiek ietaupīti energoresursi, novērsta ēkas bojājumi - plaisas sienās, uzlaboti darba apstākļi. Veicot telpu pārplānošanu,  nodrošināta to efektīvāka izmantošana, paaugstinot iedzīvotājiem sniedzamo pakalpojumu pieejamību.
(projektēšana </t>
    </r>
    <r>
      <rPr>
        <sz val="10"/>
        <color rgb="FFFF0000"/>
        <rFont val="Times New Roman"/>
        <family val="1"/>
        <charset val="186"/>
      </rPr>
      <t>noslēgusies 2023.g.martā = 13 896 EUR</t>
    </r>
    <r>
      <rPr>
        <sz val="10"/>
        <rFont val="Times New Roman"/>
        <family val="1"/>
        <charset val="186"/>
      </rPr>
      <t>, būvdarbi ~ 590 000 EUR)</t>
    </r>
  </si>
  <si>
    <t>Noslēgusies iepirkumu procedūra projektēšanai = 13 896 EUR, neko nemainīju tabulā</t>
  </si>
  <si>
    <r>
      <t xml:space="preserve">Ēkas energoefektivitātes paaugstināšana t.sk. jumta seguma, fasādes atjaunošana, notekcauruļu nomaiņa, bēniņu siltināšana
(Vilces bibliotēka, doktorāts, aktivitāšu centrs)     
(projektēšana 2023.g. ~  28 314 EUR, būvdarbi ~ 778 000 EUR)
</t>
    </r>
    <r>
      <rPr>
        <sz val="10"/>
        <color rgb="FFFF0000"/>
        <rFont val="Times New Roman"/>
        <family val="1"/>
        <charset val="186"/>
      </rPr>
      <t>Jāprecizē, cik % no plānotajiem būvdarbiem iespējams veikt 2023.gadā, atbilstoši likumam Par valsts budžeta 2023.gadam nosacījumiem</t>
    </r>
    <r>
      <rPr>
        <sz val="10"/>
        <rFont val="Times New Roman"/>
        <family val="1"/>
        <charset val="186"/>
      </rPr>
      <t xml:space="preserve">
Jumta un noteku sliktā tehniskā stāvokļa ietekmē, ēkas pamati un fasāde ir mitra un veidojas fasādē plaisas. Jumta seguma, notekcauruļu nomaiņa, bēniņu siltināšana, apmales izbūve. Vides pieejamības nodrošināšana</t>
    </r>
  </si>
  <si>
    <r>
      <t xml:space="preserve">Ventilācijas, siltummezglu un elektroapgādes sistēmu rekonstrukcija, lietusūdeņu savākšanas sistēmas izbūve, noteču remonts, ārējo sienu siltināšana, telpu remonts
</t>
    </r>
    <r>
      <rPr>
        <sz val="10"/>
        <color rgb="FF00B050"/>
        <rFont val="Times New Roman"/>
        <family val="1"/>
        <charset val="186"/>
      </rPr>
      <t xml:space="preserve">Plānots uzsākt projektēšanu 2023.gada otrajā pusē, izmaksas plānot 2024.gadā </t>
    </r>
    <r>
      <rPr>
        <sz val="10"/>
        <rFont val="Times New Roman"/>
        <family val="1"/>
        <charset val="186"/>
      </rPr>
      <t xml:space="preserve">
</t>
    </r>
    <r>
      <rPr>
        <sz val="10"/>
        <color rgb="FFFF0000"/>
        <rFont val="Times New Roman"/>
        <family val="1"/>
        <charset val="186"/>
      </rPr>
      <t>Projektēšana noslēgusies 2023.g.martā 77101 EUR-???????</t>
    </r>
  </si>
  <si>
    <t>Noslēgusies iepirkumu procedūra projektēšanai ar summu 77 101 EUR, pagaidām tiks skaidrots, vai tik lielu summu pieņemsim</t>
  </si>
  <si>
    <t xml:space="preserve">Siltuma zudumu novēršanai un uzturēšanas izdevumu ekonomijai nepieciešama ēkas pamatu, ārsienu, logu, durvju siltināšana, ventilācijas sistēmu pārbūvi. </t>
  </si>
  <si>
    <t>Pašvaldības daudzdzīvokļu ēkas Spartaka ielā 4, Brankās, energoefektivitātes paaugstināšana</t>
  </si>
  <si>
    <t>Pašvaldības daudzdzīvokļu ēkas Celtnieku ielā 24, Ānē, energoefektivitātes paaugstināšana</t>
  </si>
  <si>
    <r>
      <t xml:space="preserve">Elejas muižas parka teritorijas infrastruktūras atjaunošana- izstāžu zāles izveidošana (uzsākts 2021.gadā) un iekārtošana (ekspozīcija, mēbeles, interjers), estrādes  rekonstrukcija/būvniecība (Izstrādāts būvprojekts estrādes būvniecībai - derīgs līdz 2023.gadam, būvdarbi provizoriski būtu jāuzsāk 2024.gadā). 
Teritorijas infrastruktūras atjaunošanai piesaistīti vairāki ES fondu projektu  un pašvaldības finansējums.
</t>
    </r>
    <r>
      <rPr>
        <b/>
        <sz val="10"/>
        <rFont val="Times New Roman"/>
        <family val="1"/>
        <charset val="186"/>
      </rPr>
      <t xml:space="preserve">2023. gadā plānotie darbi:
</t>
    </r>
    <r>
      <rPr>
        <sz val="10"/>
        <rFont val="Times New Roman"/>
        <family val="1"/>
        <charset val="186"/>
      </rPr>
      <t>Lietus ūdens kanalizācijas sakārtošana pie izstāžu zāles apliecinājuma kartes iztrāde -  3000 EUR; darbi 2023.gadā ~120 000 EUR</t>
    </r>
  </si>
  <si>
    <t>Transporta infrastruktūras attīstība, t.sk.: 
 2022/2023.gads:
Bērzu ielas 650m un Kooperatīva ielas 200m virskārtas atjaunošana (projektēšana ~7000 EUR, būvdarbi ~ 60000 EUR)
Iepirkumu procedūra projektēšanai uzsākta 2022.gadā, noslēgti līgumi par projektēšanu</t>
  </si>
  <si>
    <t xml:space="preserve">Izpētes projekts, dabas izziņu takas gar Lielupi izveide un aprīkošana/labiekārtošana Jelgavas novada teritorijā un sadarbībā ar valstspilsētu Jelgavu.
Laipu, atpūtas vietu izveide Lielupes u.c. upju krastos, lai nodrošinātu infrastruktūru ūdens tūristiem un veidotu jaunus ūdens tūrisma piedāvājumus. Piestātņu izveide, labiekārtošana un aprīkošana ar informācijas stendiem un laipām Lielupes baseina upēs novada teritorijā </t>
  </si>
  <si>
    <r>
      <t xml:space="preserve">Vēsturisko ēku restaurācija/izpēte/remontdarbi Jelgavas novada vēsturiskajās ēkās (muižas) - mēbeles, tapetes, ekspozīcijas, interaktīvi jauninājumi, t.sk. Zaļenieku muižas kompleksa restaurācija/rekonstrukcija
</t>
    </r>
    <r>
      <rPr>
        <b/>
        <sz val="10"/>
        <rFont val="Times New Roman"/>
        <family val="1"/>
        <charset val="186"/>
      </rPr>
      <t>2023.gadā plānots:</t>
    </r>
    <r>
      <rPr>
        <sz val="10"/>
        <rFont val="Times New Roman"/>
        <family val="1"/>
        <charset val="186"/>
      </rPr>
      <t xml:space="preserve">
Sesavas pagasta Bērvircavas muižas kungu mājas atjaunošana (Atbilstoši 2022.gada 23. decembra Kultūras ministrijas rīkojumam 2.5-1-202, Sesavas pagasta Bērvircavas muižai un parkam piešķirtsr reģiona nozīmes kultūras pieminekļa statuss. No 2023. gada 1. janvāra tiesiskais valdītājs ir Jelgavas novads, kā rezultātā, pašvaldībai jāparedz finanšu līdzekļi kultūras pieminekļa saglabāšanai, konservācijai un atjaunošanai.)</t>
    </r>
  </si>
  <si>
    <r>
      <t xml:space="preserve">Vēsturisko parku, muižu teritoriju labiekārtošana, izpēte Jelgavas novadā (vēsturiskās takas, apstādījumi, laipas, tiltiņi, pieminekļi  u.tml.)
</t>
    </r>
    <r>
      <rPr>
        <b/>
        <sz val="10"/>
        <rFont val="Times New Roman"/>
        <family val="1"/>
        <charset val="186"/>
      </rPr>
      <t>2023.gadā plānots:</t>
    </r>
    <r>
      <rPr>
        <sz val="10"/>
        <rFont val="Times New Roman"/>
        <family val="1"/>
        <charset val="186"/>
      </rPr>
      <t xml:space="preserve">
Ieejas tiltiņa Elejas Parka kapos konservācija/restaurācija</t>
    </r>
  </si>
  <si>
    <t>Būvprojekta izstrāde, secīgi būvniecība.
Piebūve Ozolnieku vidusskolai, kurā centrējas dabaszinību speciāli aprīkoti kabineti, laboratorijas, lai modernizētu mācību vidi un paplašinātu skolas telpas, kuras šobrīd jau ir par šauru esošajam un prognozējamam skolēnu skaitam, t.sk. Ozolnieku Mūzikas skolai pielāgotas mūzikas klases un aktu zāle (jo mūzikas skolai jau trūkst telpu patreizējo izglītības programmu realizācijai). Mūzikas skolas izglītības programmu klāsts tiek papildināts ar mākslas izglītības programmām. 
2022/2023.gads: 
būvprojekta izstrāde ~350 000EUR</t>
  </si>
  <si>
    <t>Sporta skolas jumta remontdarbi
Atbilstoši izstrādātajam būvprojektam, 2021. gadā tika uzsākti  un 2022.gadā tika pabeigti tikai viena daļa no jumta pārbūves.
2023.gadā - jāparedz finansējums Sporta skolas jumta remontdarbi jumta otrai daļai ~100 000 EUR- jāizsludina jauna iepirkumu prcedūra</t>
  </si>
  <si>
    <t>Transporta infrastruktūras attīstība, t.sk.: 
2022./2023.gads
1. Stadiona ielas  posma no Iecavas ielas līdz Spartaka ielai izbūve
Projektēšana 1815 EUR, būvdarbi ~ 80000 EUR)
2. Viktorijas ielas, Ozolnieku pagasts- asfaltēšana (~50m) (projektēšana -2783 EUR, + 1500 EUR elektrolīnijas pārcelšanai , autoruzraudzība 605 EUR,  būvdarbi ~ 35 000EUR)
Iepirkumu procedūra projektēšanai uzsākta 2022.gadā, noslēgti līgumi par projektēšanu</t>
  </si>
  <si>
    <t>Transporta infrastruktūras attīstība, t.sk.: 
2023.gads:
Centra iela asfalta virskārtas atjaunošana 780 m (projektēšana 3812 EUR,  būvdarbi ~ 120 000 EUR)
Iepirkumu procedūra projektēšanai uzsākta 2022.gadā, noslēgti līgumi par projektēšanu</t>
  </si>
  <si>
    <t>Transporta infrastruktūras attīstība, t.sk.: 
2022./2023.gads:
Garozas ciema Pļavu ielas virskārtas asfaltēšana (440 m) (projektēšana  5272 EUR, būvdarbi ~ 120000 EUR)
Iepirkumu procedūra projektēšanai uzsākta 2022.gadā, noslēgti līgumi par projektēšanu</t>
  </si>
  <si>
    <t>Multifunkcionālas mācību telpu izveide - nodrošināt Svētes pamatskolas skolēniem iespēju apgūt mācību vielu mājturībā un tehnoloģijās , kā arī paredzēt telpas pilnvertīgam pielietojumam skolas vajadzībām
(2023.gadā projektēšana ~ 120 000 EUR, būvniecība 2024.gadā)</t>
  </si>
  <si>
    <t>Pagasta pārvaldes ēkas energoefektivitātes paaugstināšana. Īstenojot projektu tiek ietaupīti energoresursi, novērsta ēkas bojājumi - plaisas sienās, uzlaboti darba apstākļi. Veicot telpu pārplānošanu,  nodrošināta to efektīvāka izmantošana, paaugstinot iedzīvotājiem sniedzamo pakalpojumu pieejamību.
(projektēšana noslēgusies 2023.g.martā = 13 896 EUR, būvdarbi ~ 590 000 EUR)</t>
  </si>
  <si>
    <t>Ēkas energoefektivitātes paaugstināšana t.sk. jumta seguma, fasādes atjaunošana, notekcauruļu nomaiņa, bēniņu siltināšana
(Vilces bibliotēka, doktorāts, aktivitāšu centrs)     
(projektēšana 2023.g. ~  28 314 EUR, būvdarbi 2024.gadā~ 778 000 EUR)
Jumta un noteku sliktā tehniskā stāvokļa ietekmē, ēkas pamati un fasāde ir mitra un veidojas fasādē plaisas. Jumta seguma, notekcauruļu nomaiņa, bēniņu siltināšana, apmales izbūve. Vides pieejamības nodrošināšana</t>
  </si>
  <si>
    <t>Transporta infrastruktūras attīstība, t.sk.: 
2023.gads:
Vilces kapu ceļš Nr.54 virskārtas atjaunošana 0.56 km (projektēšana 5832 EUR, būvdarbi ~ 84 000 EUR)
Iepirkumu procedūra projektēšanai uzsākta 2022.gadā, noslēgti līgumi par projektēšanu</t>
  </si>
  <si>
    <t>Izveidot digitalizētu muzejistabu Vilcē dzimušajam latviešu dramaturgam Mārtiņam Zīvertam</t>
  </si>
  <si>
    <t xml:space="preserve">Energoefektivitātes paaugstināšana;
Telpu atjaunošana un labiekārtošana, t.sk.:
Esošās ventilācijas sistēmas remontdarbi un jaunu atzaru būvniecība;
Balss izziņošanas sistēmas iegāde un uzstādīšana
Plānots uzsākt projektēšanu 2023.gadā,būvdarbu  izmaksas plānot 2024.gadā </t>
  </si>
  <si>
    <t>Ozolnieku vidusskolas energoefektivitātes paaugstināšana, telpu atjaunošana un labiekārtošana</t>
  </si>
  <si>
    <r>
      <t>Sporta zāles siltuma sistēmas sakārtošana- TP izstrāde un būvdarbi, jo esošā siltumapgādes sistēma sporta zālē ziemas periodā nenodrošina MK noteikumos noteikto temperatūru. Secīgi darbi pēc Sesavas pagasta administratīvo siltumapgādes ēku  pārbūve un   apkures sistēmu rekonstrukcijas.
Telpu remonts, ēkas pamatu hidroizolācija, ārsienu, nesošo sienu plaisu novēršana
(projektēšana ,būvdarbi ~100000</t>
    </r>
    <r>
      <rPr>
        <sz val="10"/>
        <color rgb="FFFF0000"/>
        <rFont val="Times New Roman"/>
        <family val="1"/>
        <charset val="186"/>
      </rPr>
      <t xml:space="preserve"> </t>
    </r>
    <r>
      <rPr>
        <sz val="10"/>
        <rFont val="Times New Roman"/>
        <family val="1"/>
        <charset val="186"/>
      </rPr>
      <t>EUR)</t>
    </r>
  </si>
  <si>
    <r>
      <t>Aizupes apbūve, Druvenieku ceļš, Eglaines iela un attīrīšanas iekārtas. 
Ūdenssaimniecības pakalpojumu attīstība OZOLNIEKU ciema AIZUPES savrupmāju rajonā - ūdens, sadzīves kanalizācija, NAI, LŪK, ietve Vidus ielā, Druvenieku ceļa apakšzemes komunikāciju pārbūve līdz NAI
Projekta izstrāde pabeigta 2022.gadā. (projekta izstrādātājs SIA"INŽENIERTEHNISKIE PROJEKTI" - centralizētā ūdensvada un centralizētās sadzīves kanalizācijas izbūve, kanalizācijas sūkņu stacijas izbūve": “Aizupe”, Eglaines ielā un spiedvada pārbūve Druvenieku ceļā)</t>
    </r>
    <r>
      <rPr>
        <b/>
        <sz val="10"/>
        <rFont val="Times New Roman"/>
        <family val="1"/>
        <charset val="186"/>
      </rPr>
      <t xml:space="preserve">
</t>
    </r>
    <r>
      <rPr>
        <sz val="10"/>
        <rFont val="Times New Roman"/>
        <family val="1"/>
        <charset val="186"/>
      </rPr>
      <t>Provizoriskās izmaksas kopā 4436361EUR no būvprojekta izstādātājiem, t.sk.:
1.Centralizētā ūdensvada, centralizētās sadzīves kanalizācijas un kanalizācijas sūkņu stacijas izbūve "Aizupē" Ozolniekos, Ozolnieku pagasts, Jelgavas novads. Tāmes izmaksas EUR 3 438 442 ar PVN
2.Centralizētā ūdensvada izbūve  Eglaines ielā, Ozolnieku pagastā, Jelgavas novadā. Tāmes izmaksas EUR 182 073 ar PVN
3.Centralizētā ūdensvada, centralizētās sadzīves kanalizācijas , kanalizācijas sūkņu stacijas izbūve un spiedvada pārbūve Druvvenieku ceļā, Ozolniekos, Ozolnieku pagastā, Jelgavas novadā. Tāmes izmaksas EUR 815 846 ar PVN</t>
    </r>
  </si>
  <si>
    <t>Ceļu  atjaunošana visā novada teritorijā ekonomiskās attīstības veicināšanai - atbalsts uzņēmējdarbībai nepieciešamās publiskās infrastruktūras attīstībai, veicinot pāreju uz klimatneitrālu ekonomiku</t>
  </si>
  <si>
    <t>Pašvaldību ēku un infrastruktūras uzlabošana, veicinot pāreju uz atjaunojamo energoresursu tehnoloģiju izmantošanu un uzlabojot energoefektivitāti, t.sk. siltumnīcefekta gāzu emisiju samazināšana. Pasākumu komplekss ēku energoefektivitātes uzlabošanai ieviešot viedus risinājumus pašvaldības ēkās, t.sk. automatizētas ēku pārvaldības sistēmas attīstīšana un energoefektīvu pasākumu nodrošināšana (alokatori, u.c, ēku energosertifikācija)</t>
  </si>
  <si>
    <t>Transporta infrastruktūras attīstība, t.sk.: 
2024.-2027.gads
1. Parka ielas virskārtas atjaunošana, Branku ciemā , ~330m
Plānots (1) uzsākt projektēšanu 2023.gada otrajā pusē, izmaksas plānot 2024.gadā 
2. Garozas šoseja (Smēdes) - Spartaka iela ceļa posma seguma uzlabošana (Veikt asfaltbetona ceļa seguma izbūvi. Projekts uzņēmējdarbības atbalstam un apdzīvotības veicināšanai)
3. Pašvaldības ceļa  Brankas - Tiltiņi asfalta seguma atjaunošana
4. Valdavu ceļa seguma atjaunošana
5. Muižas ielas gājēju celiņa izbūve - no Teteles pamatskolas līdz autobusu pieturvietai, gājēju - skolēnu un ciema iedzīvotāju drošības nodrošināšanai
6. Gājēju un velo celiņa izbūve no Ānes ciema līdz Jelgavas pilsētas robežai
7. Gājēju pārejas ar apgaismojumu izveide Tetelē (pie P93 gājēju drošības uzlabošanai)
8. Ielu apgaismojuma izbūve no Brankstūriem līdz DUS, t.sk. Gājēju ietves izbūve gar autoceļu V1068 no Ausekļu ielas Branku ciemā līdz DUS ASTARTE "Brankstūri"</t>
  </si>
  <si>
    <t xml:space="preserve">Uzsākts dizaina un tehnoloģiju virziens vidējā izglītībā no 7.-12.kl. Nepieciešams ēkas energoefektivitātes paaugstināšana. 2023.gadā uzsākta iepirkumu procedūra būvprojekta izstrādi - iepirkums noslēdzies 2023.g.martā ar summu 29 040 EUR;
2023.gadā plānota tikai būvprojekta izstrāde, būvniecība tiks uzsākta 2024.gadā (~ 400000 EUR)
</t>
  </si>
  <si>
    <t>Žoga izbūve, celiņu izbūve, apgaismojuma, LŪK, ūdensapgāde, elektroapgāde, siltumapgāde, kanalizācijas labiekārtošana.
Teritorijas labiekārtošana ~350 000 EUR + izstrādājot atsevišķu projektēšanu  (projektēšanu ~ 9000 EUR)
Plānots virzīt uz prioritāro aizņēmumu programmu</t>
  </si>
  <si>
    <t xml:space="preserve">Jaunas sporta infrastruktūras vietas izveidošana.
2023.gadā uzsākta iepirkumu procedūra par būvprojekta pārstrāde - iepirkums noslēdzies 2023.g.martā 99 837 EUR
Būvdarbi 2024/2025.gads ~ 2 000 000EUR 
</t>
  </si>
  <si>
    <t xml:space="preserve">Bērnudārza tehniskā laukuma asfaltēšana satiksmes noteikumu apmācību laukuma izbūve. Teritorijas apgaismojuma izbūve. Teritorijas labiekārtošana (celiņi, soliņi, rotaļu elementi, nožogojums). Tehnisko (saimniecisko) telpu izbūve ēkas galā.
Plānots uzsākt projektēšanu 2023.gada otrajā pusē, izmaksas plānot 2024.gadā </t>
  </si>
  <si>
    <t>Transporta infrastruktūras attīstība, t.sk.: 
2024.-2027.gads
1. Glūdas pagasta ceļa „Dailes”- Tomsona iela virskārtas atjaunošana , t.sk. gājēju celiņu un ielu apgaismojuma izbūve
Plānots (1) uzsākt projektēšanu 2023.gada otrajā pusē, izmaksas plānot 2024.gadā 
2. Ielu apgaismojuma izbūve Glūdas pagasta Ūdelēs
3. Kalnenieku ceļa sakārtošana Glūdas pagastā ( Mētras – Mazkaušnieki – Kalnenieki – Zemgaļi)</t>
  </si>
  <si>
    <t xml:space="preserve">Transporta infrastruktūras attīstība, t.sk.: 
 2022/2023.gads:
Skolas un Dārza iela, Glūda -  virskārtas atjaunošana 1km (projektēšana 12584 EUR, būvdarbi ~ 150 000EUR, 4800 EUR caurteku atjaunošanai)
Iepirkumu procedūra projektēšanai uzsākta 2022.gadā, noslēgti līgumi par projektēšanu
</t>
  </si>
  <si>
    <t xml:space="preserve">Betona segums ir pilnībā nokalpojis, nepieciešama laukuma seguma atjaunošana, teritorijas labiekārtošana
Plānots uzsākt projektēšanu 2023.gada otrajā pusē, izmaksas plānot 2024.gadā </t>
  </si>
  <si>
    <t xml:space="preserve">Transporta infrastruktūras attīstība, t.sk.: 
2023.-2027gads:
Jaunsvirlaukas pagastā gar P94 no Staļģenes līdz Emburgai gājēju celiņa izbūve  (projektēšana ~12 000 EUR, būvdarbi ~ 260 000 EUR)
Plānots uzsākt projektēšanu 2023.gada otrajā pusē, izmaksas plānot 2024.gadā 
2. Jaunsvirlaukas pagasta  Dzirnieku ciema ielu virskārtas atjaunošana
3. Apgaismojuma ierīkošana un ielas cietā seguma uzklāšana Meža ielā, Mežciemā
</t>
  </si>
  <si>
    <t>Ielas seguma atjaunošana t.sk.:
2022/2023.gads
Lielā iela un Mazā iela - (projektēšana 4211 EUR, būvdarbi ~ 60 000EUR)
Iepirkumu procedūra projektēšanai uzsākta 2022.gadā, noslēgti līgumi par projektēšanu</t>
  </si>
  <si>
    <t xml:space="preserve">Ielas seguma atjaunošana t.sk.:
2023.-2027gads:
1. Jaunības ielas virskārtas atjaunošana 160 m 
2. Draudzības ielas virskārtas atjaunošana 400 m;
Plānots uzsākt projektēšanu 2023.gada otrajā pusē, izmaksas plānot 2024.gadā
</t>
  </si>
  <si>
    <t>Inženierizpēte, seguma atjaunošana, joslas paplašināšana, stāvvietas izveide, satiksmes kustības uzlabošanai
2022/2023.gads: 
Tirgus ielas virskārtas seguma atjaunošana-  (projektēšana 3509 EUR, būvdarbi ~ 60 000EUR)
Iepirkumu procedūra projektēšanai uzsākta 2022.gadā, noslēgti līgumi par projektēšanu</t>
  </si>
  <si>
    <t>Ēkas energoefektivitātes paaugstināšana , tai skaitā projekts - iepirkumu procedūra noslēgusies 2023.g.martā  11 519 EUR, būvdarbi 600 000 EUR  
 2022/2023.gads:
Energosertifikāta izstrāde, būvprojekta izstrāde, būvdarbi</t>
  </si>
  <si>
    <t>Ēkas energoefektivitātes paaugstināšana, ta iskaitā projekts - iepirk.proc. noslēgusies 2023.g.martā =10 642 EUR, būvdarbi  600 000 EUR
 2022/2023.gads:
Energosertifikāta izstrāde, būvprojekta izstrāde, būvdarbi</t>
  </si>
  <si>
    <r>
      <t xml:space="preserve">Āra apgaismojuma uzlabošanas darbi Jelgavas novadā, vienots iepirkums, lai nodrošinātu publisko teritoriju apgaismojumu uzturēšanu
</t>
    </r>
    <r>
      <rPr>
        <b/>
        <sz val="10"/>
        <rFont val="Times New Roman"/>
        <family val="1"/>
        <charset val="186"/>
      </rPr>
      <t>2023. gadā plānots:</t>
    </r>
    <r>
      <rPr>
        <sz val="10"/>
        <rFont val="Times New Roman"/>
        <family val="1"/>
        <charset val="186"/>
      </rPr>
      <t xml:space="preserve">
Apgaismojuma līnijas izbūve Jelgavas novada Jaunsvirlaukas pagasta Staļģenes ciema Niedru ielā:
Sadales tīkli demontē balstus un gaismekļus, rezultātā 7daudzdzīvokļu mājas un pirmsskolas izgl. iestāde, pasts, frizetava pagalmi paliek bez apgaismojuma. Būvprojekts izstrādāts 2022.gadā</t>
    </r>
  </si>
  <si>
    <r>
      <t xml:space="preserve">Ugunsdzēsības dīķu/ ugunsdzēsības vietu ierīkošana/izbūve Jelgavas novada teritorijā, nodrošinot normatīvajos aktos noteiktās prasības
</t>
    </r>
    <r>
      <rPr>
        <b/>
        <sz val="10"/>
        <rFont val="Times New Roman"/>
        <family val="1"/>
        <charset val="186"/>
      </rPr>
      <t>2023.gadā plānots:</t>
    </r>
    <r>
      <rPr>
        <sz val="10"/>
        <rFont val="Times New Roman"/>
        <family val="1"/>
        <charset val="186"/>
      </rPr>
      <t xml:space="preserve">
1.Ūdens ņemšanas vietas izbūve ugunsdzēsības vajadzībām Platonē, Platones pagastā
2. Ūdens ņemšanas vietas izbūve ugunsdzēsības vajadzībām Oglaines ciemā, Vircavas pagastā
3.Esoša ūdens rezervuāra atjaunošana un ūdens ņemšanas vietu izbūve ugunsdzēsības vajadzībām Jēkabniekos, Svētes pagastā, Jelgavas novadā</t>
    </r>
  </si>
  <si>
    <t>Autoceļu un ielu kompleksa infrastruktūrā ietilpstošo tiltu, pārvadu un estakāžu uzturēšana, satiksmes drošības pasākumi  visā Jelgavas novada teritorijā, t.sk. esošas situācijas novērtējums, izpētes u.tml.
2022.gadā uzsākta eošas situācijas novērtējums un izpēte  par pašvaldības transporta infrastruktūras pārvaldības kartogrāfiskās sistēmas izstrādi, pievienošanu vienotai datubāzei un uzturēšanu (ACF)</t>
  </si>
  <si>
    <r>
      <t xml:space="preserve">Ielu posmu projektēšana, izbūve, t.sk.:
2024.-2027.gads
1.Jelgavas ielas posma no Ozolnieku vidusskolas līdz Iecavas upei pārbūve un </t>
    </r>
    <r>
      <rPr>
        <b/>
        <sz val="10"/>
        <rFont val="Times New Roman"/>
        <family val="1"/>
        <charset val="186"/>
      </rPr>
      <t>tilta izbūve</t>
    </r>
    <r>
      <rPr>
        <sz val="10"/>
        <rFont val="Times New Roman"/>
        <family val="1"/>
        <charset val="186"/>
      </rPr>
      <t xml:space="preserve"> pāri Iecavas upei, Ozolnieku pagasts (pieaugot apbūves blīvumam un iedzīvotāju skaitam Cenu ciemā, jāveic priekšizpēte tilta pāri Iecavas upei būvniecībai un projektēšana, un būvniecība. Paredzama privāto īpašumu atsavināšana pievedceļa izbūvei)
Plānots (1) uzsākt projektēšanu 2023.gada otrajā pusē, izmaksas plānot 2024.gadā 
2. Spartaka ielas un Zemgales ielas savienojoša gājēju celiņa un  apgaismojuma izbūve Ozolniekos ( savienojot Spartaka ielu ar Jelgavas ielas rajonu)
3. Satiksmes organizācijas projekta izstrāde Skolas ielai un satiksmes mezglam pie Ozolnieku vidusskolas
4. Alejas ielas posma izbūve -satiksmes organizācija, paredzot atsevišķi izbūvētu gājēju celiņu un divu joslu brauktuvi
5. Upes ielas posma no Jelgavas ielas līdz Zīļu ielai apgaismojuma izbūve
6. Droša gājēju pārejas ierīkošana pie Ozolnieku Sporta skolas ēkas Stadiona ielā 5 (paaugstinātas gājēju pārejas izveide, satiksmes organizācija)
7. Esošās caurtekas pagarināšana Skolas ielas un Spartaka ielas krustojumā Ozolniekos;</t>
    </r>
  </si>
  <si>
    <t xml:space="preserve">Transporta infrastruktūras attīstība, t.sk.: 
2023.-2027.gads:
1. Kveldes iela asfalta virskārtas atjaunošana 100 m;
2. Dzelzceļa pārbrauktuve -"Austrumi" -virskārtas atjaunošana 140 m
Plānots (1.un 2.) uzsākt projektēšanu 2023.gada otrajā pusē, izmaksas plānot 2024.gadā 
3. Gājēju un veloceliņa  un apgaismojuma izbūve Platones pagasta Lielvircavas ciema teritorijā
</t>
  </si>
  <si>
    <t xml:space="preserve">Skolas svinību laukuma bruģēšana, soliņu izvietošana, ūdens ņemšanas vietas izveide ugunsdzēsībai, bruģēti celiņi uz muzeju.
Plānots uzsākt projektēšanu 2023.gada otrajā pusē, izmaksas plānot 2024/2025.gadā </t>
  </si>
  <si>
    <t>Bijušās Salgales pamatskolas ēkas infrastruktūras attīstība</t>
  </si>
  <si>
    <t>Bijušās Salgales pamatskolas  teritorijas labiekārtošana</t>
  </si>
  <si>
    <t>Transporta infrastruktūras attīstība, t.sk.: 
 2023-2027.gads:
1.Salgales pagasta Garozas ciema virskārtas asfaltēšana (Kļavu iela 440 m, Meža iela 200 m, Krasta iela 740 m)
Plānots (1) uzsākt projektēšanu 2023.gada otrajā pusē, izmaksas plānot 2024.gadā 
2. Garozas ciema Upes ielas seguma atjaunošana 450m
3. Pļavu ielas asfaltbetona seguma izbūve, Salgales ciemā 
4. Ielu apgaismojuma balstu nomaiņa 1.maija ielā, Emburgā
5. Jaunbērziņi - Roņu tilts ceļa seguma atjaunošana</t>
  </si>
  <si>
    <t xml:space="preserve">Transporta infrastruktūras attīstība, t.sk.: 
2023.gads:
1.Kastaņu ielas, Bērvircavā seguma virskārtas atjaunošana (projektēšana 2178 EUR, būvdarbi ~ 92000 EUR)
Iepirkumu procedūra projektēšanai uzsākta 2022.gadā, noslēgti līgumi par projektēšanu
</t>
  </si>
  <si>
    <t xml:space="preserve">Transporta infrastruktūras attīstība, t.sk.: 
 2023/2024.gads:
1.Sesavas pagasta Galumuižas ceļa virskārtas atjaunošana (Bērvircavas līdz Lielsesavas ceļam~ 4.6 km)
2. Bērvircavas ciema Upes ielas  ietves seguma virskārtas - ietves seguma atjaunošana 
Plānots (1.2.) uzsākt projektēšanu 2023.gada otrajā pusē, izmaksas plānot 2024.gadā 
</t>
  </si>
  <si>
    <t xml:space="preserve">Transporta infrastruktūras attīstība, t.sk.: 
2023.-2027.gads:
1. Svētes pagasta Muzikantu ielas virskārtas atjaunošana 610 m
Plānots (1) uzsākt projektēšanu 2023.gada otrajā pusē, izmaksas plānot 2024.gadā 
2. Svētes ciema Ceriņu, Dārza un ielu asfaltēšana
</t>
  </si>
  <si>
    <t>Transporta infrastruktūras attīstība, t.sk.: 
2023.-2027.gads:
1. Valgundes pagasta Rīgas ielas virskārtas atjaunošana 370 m
Plānots (1) uzsākt projektēšanu 2023.gada otrajā pusē, izmaksas plānot 2024.gadā 
2. Lāču ielas pārbūve un apgaismojuma ierīkošana un ūdenssaimniecības attīstība -asfalta seguma atjaunošana, jauna asfalta seguma izveide, apgaismojuma ierīkošana. Projekta realizācija jāveic kompleksi ar ūdenssaimniecības attīstības projektu.
3. Valgundes pagasta ceļa Plēsumi - Vārpas pārbūve</t>
  </si>
  <si>
    <t xml:space="preserve">Transporta infrastruktūras attīstība, t.sk.: 
 2023/2024.gads:
1. Vilces pagasta Kalnrozes-Valdeikas Nr.34 virskārtas izbūve 0.60 km
Plānots (1) uzsākt projektēšanu 2023.gada otrajā pusē, izmaksas plānot 2024.gadā 
2. Apgaismojuma izbūve alejā uz Vilces muižu, kā arī pie muižas un kalpu mājas
</t>
  </si>
  <si>
    <t xml:space="preserve">Muižas pagraba izbūve ekspozīcijām, saietu telpas izbūve; vides izglītības centra izveide; parka labiekārtošana, dabas takas izveide, aprīkošana. 
Būvprojekta aktualizācija, jo būvprojekta termiņš beidzās 2022.gadā
Vilces muižas verandas remonts - plānots 2023.gadā
</t>
  </si>
  <si>
    <t xml:space="preserve">Ventilācijas, siltummezglu un elektroapgādes sistēmu rekonstrukcija, lietusūdeņu savākšanas sistēmas izbūve, noteču remonts, ārējo sienu siltināšana, telpu remonts
Projektēšana noslēgusies 2023.g.martā 77101 EUR, izmaksas plānot 2024.gadā </t>
  </si>
  <si>
    <t xml:space="preserve">Paplašināt un ierīkot drošu, būvnormatīvu prasībām atbilstošu bērnu rotaļu laukumu un paplašināt bērnudārza telpas. Rezultātā audzēkņi iegūs papildtelpas mācībām un nodarbībām. Aktu zāle tiks izmantota bērnu nodarbībām, sporta aktivitātēm., būtu atrisināta problēma ar medmāsas kabineta ierīkošanu (patreiz medmāsa veic bērnu apskati audzinātāju telpā) 
Plānots uzsākt projektēšanu 2023.gada otrajā pusē, izmaksas plānot 2024.gadā </t>
  </si>
  <si>
    <t>Teritorijas labiekārtošana, meliorācijas sakārtošana, lietus ūdens kanalizācijas un drenāžas sistēmas ierīkošana veikta 2021.gadā. Āra apgaismojuma ierīkošana. Atjaunot ārējos kanalizācijas tīklus. Rezultatīvais rādītājs- izglītības iestādē uzlabota audzēkņu drošība skolas teritorijā, kā arī uzlabots teritorijas kopējais tehniskais un vizuālais stāvoklis. Darbi plānoti vairākus gadus, 4 zonās. Izstrādāts būvprojekts (derīgs līdz 2024.gadam)
būvdarbi ~ 650 000 EUR).Projekts pabeigts 2022.gadā</t>
  </si>
  <si>
    <t xml:space="preserve">Transporta infrastruktūras attīstība, t.sk.: 
 2023/2024.gads:
Vircavas pagasta Oglaines ciema Parka ielas  virskārtas atjaunošana 820 m
Plānots uzsākt projektēšanu 2023.gada otrajā pusē, izmaksas plānot 2024.gadā 
</t>
  </si>
  <si>
    <r>
      <t xml:space="preserve">Kompleksa ēku energoefektivitātes paaugstināšana, restaurācija, t.sk. fasādes renovācija, bēniņu apkures sistēmas atjaunošana, zibens aizsardzības sistēmas uzstādīšana un elektrības sistēmas sakārtošana u.c., 
Provizoriski kopējās projekta izmaksas 1 150 000 EUR. 2023.gadā plānots iesniegt prioritāro projektu atbalsta programmā kultūras nama  energoefektivitātes paaugstināšana, restaurācija 1 150 000EUR (Aizņēmums 85% 977500, JNP 15% 172500EUR), 
~10 % no plānotajiem  </t>
    </r>
    <r>
      <rPr>
        <b/>
        <sz val="10"/>
        <rFont val="Times New Roman"/>
        <family val="1"/>
        <charset val="186"/>
      </rPr>
      <t>kultūras nama  energoefektivitātes paaugstināšanas, restaurācijas būvdarbiem</t>
    </r>
    <r>
      <rPr>
        <sz val="10"/>
        <rFont val="Times New Roman"/>
        <family val="1"/>
        <charset val="186"/>
      </rPr>
      <t xml:space="preserve"> iespējams veikt 2023.gadā. 1 035 000EUR apmerā, atbilstoši likumam Par valsts budžeta 2023.gadam nosacījumiem, 90% darbus plānot 2024.gadā
</t>
    </r>
  </si>
  <si>
    <t>Kultūras nama teritorijas labiekārtošana secīgi vai paralēli darbi atbilstoši kultūras nama energoefektivitātes paaugstināšanas projektam
Izmaksas plānot 2024.gadā secīgi/paralēli  kultūras nama  energoefektivitātes paaugstināšanas, restaurācijas būvdarbiem</t>
  </si>
  <si>
    <t xml:space="preserve">Transporta infrastruktūras attīstība, t.sk.: 
 2023/2024.gads:
1. Zaļenieku pagasta Zaļenieku centra gājēju celiņa un ielu apgaismojuma rekonstrukcija (800 m garumā no Zaļenieku kultūras nama Ūziņu virzienā līdz pagriezienam uz Zaļenieku kokaudzētavu)
Zaļenieku kokaudzētavu)
Plānots uzsākt projektēšanu 2023.gada otrajā pusē, izmaksas plānot 2024.gadā 
2. Gājēju celiņa nobraucamās daļas pārbūve pretī Zaļenieku Zaļās muižas dīķim, lai uzlabotu vides pieejamību
3. Autoceļa asfaltēšana no P95 ceļa līdz Abgunstes muižai   </t>
  </si>
  <si>
    <r>
      <t xml:space="preserve">Projektēšana, ietverot Tirgoņu rajonu, Progresa ielas mājas, pārslēdzot esošo kanalizāciju pie kopējiem tīkliem. 
</t>
    </r>
    <r>
      <rPr>
        <b/>
        <sz val="10"/>
        <rFont val="Times New Roman"/>
        <family val="1"/>
        <charset val="186"/>
      </rPr>
      <t>2023.gadā plānots</t>
    </r>
    <r>
      <rPr>
        <sz val="10"/>
        <rFont val="Times New Roman"/>
        <family val="1"/>
        <charset val="186"/>
      </rPr>
      <t xml:space="preserve">- kanalizācijas tīklu paplašināšana Ānē, Cenu pagastā, 550m garā posmā (Atpūtas iela, Pļavu iela, Tirgotāju iela)  būvprojekta izstrāde 
</t>
    </r>
  </si>
  <si>
    <r>
      <t xml:space="preserve">OKSDU projekts Divām daudzdzīvokļu dzīvojamām mājām jāveic bioloģiskās NAI izbūve.
</t>
    </r>
    <r>
      <rPr>
        <b/>
        <sz val="10"/>
        <rFont val="Times New Roman"/>
        <family val="1"/>
        <charset val="186"/>
      </rPr>
      <t xml:space="preserve">2023.gadā plānots </t>
    </r>
    <r>
      <rPr>
        <sz val="10"/>
        <rFont val="Times New Roman"/>
        <family val="1"/>
        <charset val="186"/>
      </rPr>
      <t>Jaunu NAI izbūve Jaunpēternieki, Cenu pagasts</t>
    </r>
  </si>
  <si>
    <r>
      <t xml:space="preserve">2023.gadā </t>
    </r>
    <r>
      <rPr>
        <b/>
        <sz val="10"/>
        <rFont val="Times New Roman"/>
        <family val="1"/>
        <charset val="186"/>
      </rPr>
      <t xml:space="preserve">granulu apkures katla  ierīkošana </t>
    </r>
    <r>
      <rPr>
        <sz val="10"/>
        <rFont val="Times New Roman"/>
        <family val="1"/>
        <charset val="186"/>
      </rPr>
      <t xml:space="preserve">bijušajā Salgales pamatskolas ēkā, 1.maija ielā 9, Emburgā, Salgales pagastā, kurā šobrīd darbojas Salgales mūzikas un mākslas skola, Staļģenes vidusskolas pirmsskolas grupas, Salgales pagasta sporta bāze un bibliotēkas ārējais apkalpošanas punkts. Ņemot vērā katras iestādes atšķirīgo darba laiku un specifiku, ļoti efektīga būtu apkures sistēmas regulēšanas iespēja, kas šobrīd, kurinot nolietotus malkas katlus, nav iespējama.
</t>
    </r>
  </si>
  <si>
    <t>Būvprojekta "Jaunas PII ēkas būvniecība, Ozolniekos" realizācija
Iepirkumu procedūra projektēšanai uzsākta 2022.gadā
2023.gadā projektēšana ~80 000 EUR, būvniecība 2024.g.-2025.g.= ~5 000 0000 EUR</t>
  </si>
  <si>
    <t>Kompostēšanas laukumu izveide Jelgavas novadā 3. pagastos (Elejā, Elejas pagastā, Nākotnē, Glūdas pagastā, Ozolniekos, Ozolnieku pagastā)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Kompostēšanas laukuma projektēšana un izveidošana atbilstoši MK noteikumu  prasībām</t>
  </si>
  <si>
    <t>Plānotās aktivitātes Jelgavas valstspilsētā</t>
  </si>
  <si>
    <t>Plānotās aktivitātes Jelgavas novadā</t>
  </si>
  <si>
    <t>Kopsumma PERIODĀ (EUR)</t>
  </si>
  <si>
    <t>Pašvaldības finansējums (EUR)*</t>
  </si>
  <si>
    <t>Kapitāl-sabiedrības finansējums (EUR)*</t>
  </si>
  <si>
    <t>ES finansējums (EUR)*</t>
  </si>
  <si>
    <t>Valsts finansējums (EUR)*</t>
  </si>
  <si>
    <t>Cits finansējums (EUR)*</t>
  </si>
  <si>
    <t>Ieguldījumi līdz 2022.gadam (EUR)</t>
  </si>
  <si>
    <t>Izmaksas
pašvaldības budžetā 2023.gadā (EUR)</t>
  </si>
  <si>
    <t>Plānotais finansējums līdz 2027.g. (EUR)</t>
  </si>
  <si>
    <t>Jaunas ēkas būvniecība vai esošas PII ēkas pārbūve Jelgavas valstspilsētā, pielāgojot to pirmsskolas izglītības pakalpojuma sniegšanai</t>
  </si>
  <si>
    <t>1.1.1.</t>
  </si>
  <si>
    <t>Bērnudārzu būvniecība Ozolniekos - Aizupē (pie skolas), kas varētu uzņemt arī pilsētā deklarētos bērnus</t>
  </si>
  <si>
    <t>Rekonstruēt un labiekārtot ēku dienesta viesnīcas funkcijai Jelgavas valstspilsētas teritorijā</t>
  </si>
  <si>
    <t>Sociālo pakalpojumu (naktspatversmes, atskurbtuves) infrastruktūras attīstība</t>
  </si>
  <si>
    <t>Sociālo pakalpojumu atīstība, izbūvējot atbilstošu infrastruktūru - senioru māju (Eleja, Ozolnieki)</t>
  </si>
  <si>
    <t>Mobilitātes plāna izstrāde Jelgavas valstspilsētai sasaistei ar Jelgavas novadu un Pierīgas reģionu, t.sk. atrunājot autotransporta elektrouzlādes vietu tīklu un veloinfrastruktūras tīklu</t>
  </si>
  <si>
    <t>4.3.1.</t>
  </si>
  <si>
    <t>Veloceliņa izbūve no pilsētas administratīvās teritorijas zīmes līdz pagriezienam uz Jēkabniekiem (Vilces iela), novada teritorijā posma garums līdz Vidus ielai ~450m, gar LVC P95 Jelgava - Tērvete - Lietuvas robeža (sadarbībā ar LVC un SM)</t>
  </si>
  <si>
    <t>Kalnciema ceļa ietves un veloceļa izbūve</t>
  </si>
  <si>
    <t>4.3.2.</t>
  </si>
  <si>
    <t>Veloceliņa izbūve līdz Vīoliņu ciemam sadarbībā ar SM/LVC (2,7 km)</t>
  </si>
  <si>
    <t xml:space="preserve">Klijēnu ceļa asfaltbetona seguma izbūve, ietves, veloceļa un apgaismojuma izbūve </t>
  </si>
  <si>
    <t xml:space="preserve">Klijēnu ceļa posmā no Kalnciemu ceļa līdz Rīgas ielai ielas asfaltbetona seguma izbūve, ietves un veloceļa un apgaismojuma izbūve </t>
  </si>
  <si>
    <t>4.1.7.</t>
  </si>
  <si>
    <t>Īsākais apvedceļš no Ozolnieku puses uz Kalnciemu - īsākais ceļš uz A9 Rīgas - Liepājas šoseju (sadarbība LVC/SM)</t>
  </si>
  <si>
    <t>Lediņu ceļa asfaltbetona seguma pārbūve, velojoslas izbūve pilsētas teritorijā</t>
  </si>
  <si>
    <t>Kārniņu ceļa asfaltbetona seguma pārbūve, velojoslas izbūve pilsētas teritorijā</t>
  </si>
  <si>
    <t>Novada teritorijā Kārniņu ciemā ielas ar grants segumu (1,584 km) seguma maiņa</t>
  </si>
  <si>
    <t xml:space="preserve">Malkas ceļa grants seguma divkārtu virsmas apstrāde, t.sk. inženierkomunikāciju aku regulēšana </t>
  </si>
  <si>
    <t>Būriņu ceļa līdz Svētes upes tiltam grants seguma maiņa</t>
  </si>
  <si>
    <t xml:space="preserve">Meža ceļa un Šūmaņu ceļa grants seguma divkārtu virsmas apstrāde, t.sk. inženierkomunikāciju aku regulēšana </t>
  </si>
  <si>
    <t xml:space="preserve">Būriņu ceļa un Bāra ceļa grants seguma divkārtu virsmas apstrāde, t.sk. inženierkomunikāciju aku regulēšana </t>
  </si>
  <si>
    <t>Būriņu ceļa grants seguma maiņa</t>
  </si>
  <si>
    <t>Garozas ielas ietves un veloceļa izbūve</t>
  </si>
  <si>
    <t>Garozas ielas ietves un veloceļa izbūve posmā no Garozas iela 111 līdz administratīvajai robežai (0,68 km)</t>
  </si>
  <si>
    <t>4.3.3.</t>
  </si>
  <si>
    <t xml:space="preserve">Garozas ielas ietves un veloceļa izbūve no Jelgavas līdz Ānei, turpmāk līdz Tetelei </t>
  </si>
  <si>
    <t>Ūdenssaimniecības attīstība Viesturciema un Tušķu ciemos</t>
  </si>
  <si>
    <t>5.1.23.</t>
  </si>
  <si>
    <t>Meliorācijas sistēmas uzlabošana Būriņu ceļa rajonā (no pilsētas robežas pa Būriņu ceļu līdz Tušķiem)</t>
  </si>
  <si>
    <t>6.3.4.</t>
  </si>
  <si>
    <t>Svētes upes gultnes pārtīrīšana, krastu erozijas novēršana un caurplūdes atjaunošana novada teritorijā</t>
  </si>
  <si>
    <t>5.1.8., 5.1.9.</t>
  </si>
  <si>
    <t>Meža kapu paplašināšana
Jaunas kapsētas izveide Zālītes ielā I kārta</t>
  </si>
  <si>
    <t>Baložu kapu paplašināšana novada teritorijā</t>
  </si>
  <si>
    <t xml:space="preserve">Atpūtas un piknika vietu izveide - Svētes upe, Iecavas upe, Lielupes upe </t>
  </si>
  <si>
    <t>6.1.2., 6.1.3.</t>
  </si>
  <si>
    <t>Civilās aizsardzības sistēmas pilnveidošana - uzlabot agrīnās brīdināšanas un prognozēšanas sistēmas, t.sk. novada teritorijā</t>
  </si>
  <si>
    <t>Plūdu riska un plūdu draudu kartes izstrāde - iespējamo plūdu postījumu vietu un plūdu riska kartes izstrāde, regulāra aktualizācija</t>
  </si>
  <si>
    <t>Uzlabot pašvaldības funkciju ietvaros sniegto pakalpojumu kvalitāti, lai samazinātu pašvaldību izmaksas par pakalpojumu sniegšanu un modernizētu to sniegšanas veidu</t>
  </si>
  <si>
    <t>95.; 100.; 159.ieraksts</t>
  </si>
  <si>
    <t>145.ieraksts</t>
  </si>
  <si>
    <t>120.ieraksts</t>
  </si>
  <si>
    <t>2023.-2029.</t>
  </si>
  <si>
    <t>Ūdenssaimniecības attīstība - t.sk. SIA „Jelgavas novada KU”, SIA "Ozolnieku KSDU" pašvaldības deleģēto funkciju veikšana - ūdensapgādes sistēmas un kanalizācijas sistēmas izbūve, ūdens atdzelžošanas staciju izbūve, kanalizācijas sūkņu stacijas rekonstrukcija un  notekūdeņu attīrīšanas iekārtu uzlabošana, t.sk. privātīpašumu pieslēgšana centrālajai kanalizācijas sistēmai
2022. gadā plānots:
1.Jaunu NAI izbūve Lielvircava, Platones pagasts 
2.Jauna urbuma ierīkošana, esošā urbuma tamponēšana un atdzelžošanas stacijas filtrējošā materiāla maiņa Lielplatone, Lielplatones pagasts
3.Jauna ūdensvada izbūve Ziedu ielā, 405m (projektēšana) Līvbērze, Līvbērzes pagasts 
4.Kanalizācijas trases rekonstrukcija Bērzu ielā un no Bērzu ielas līdz Jelgavas ielai 10, 605m Līvbērze, Līvbērzes pagasts 
5.Jaunas notekūdeņu attīrīšanas iekārtas izbūve Vārpa, Līvbērzes pagasts;
T.sk. centralizēto un maģistrālos inženiertīklu (atjaunošana, modernizācija, paplašināšana visā novada teritorijā) pilnveidošana, lai uzlabotu iedzīvotāju dzīves kvalitāti, veicinātu uzņēmējdarbības attīstību un vides aizsardzību.</t>
  </si>
  <si>
    <t>Attīstīt ilgtspējīgu, klimatnoturīgu, intelektisku un intermodālu mobilitāti valstu, reģionu un vietējā līmenī, ietverot uzlabotu piekļuvi Eiropas transporta tīklam (TEN-T) un pārrobežu mobilitāti - mobilitātes plāna izstrāde un realizācija</t>
  </si>
  <si>
    <t>122.ieraksts</t>
  </si>
  <si>
    <t>Zaļenieku pagasta kultūras nama  energoefektivitātes paaugstināšana, restaurācija,teritorijas labiekārtošana</t>
  </si>
  <si>
    <t>Indikatīvā summa 2025. - 2029. (EUR)</t>
  </si>
  <si>
    <t>Kapacitātes stiprināšana</t>
  </si>
  <si>
    <t>Katlu mājas (noliktavas) rekonstrukcija, energoefektivitāte (Jelgavas iela 19 (2.korpuss)</t>
  </si>
  <si>
    <t>HP1</t>
  </si>
  <si>
    <t>Projekta idejas Nr. Jelgavas valstspilsētas investīciju plānā</t>
  </si>
  <si>
    <t>Projekta idejas Nr. Jelgavas novada investīciju plānā</t>
  </si>
  <si>
    <t>158.ieraksts</t>
  </si>
  <si>
    <t>1.4.1.</t>
  </si>
  <si>
    <t>Jelgavas izglītības piedāvājums būtu sasniedzams arī novada bērniem, novada pašvaldība atbalsta dienesta viesnīcas izveidi Jelgavā</t>
  </si>
  <si>
    <t xml:space="preserve">Kopīgi izmantojamu sociālo pakalpojumu infrastruktūras attīstība </t>
  </si>
  <si>
    <t>2.2.6.</t>
  </si>
  <si>
    <t>4.4.3.</t>
  </si>
  <si>
    <t>Kalnciema ceļa ietves un veloceļa izbūve posmā no Loka maģistrāles līdz pilsētas administratīvajai robežai (2,2 km)</t>
  </si>
  <si>
    <t>145. ieraksts</t>
  </si>
  <si>
    <t>Lediņu ceļš (450 m) novada teritorijā
Mežciems tiek savienots ar pilsētu. Var pakāpeniski veikt Mežciema ielu seguma uzlabošanas pasākumus</t>
  </si>
  <si>
    <t>55. ieraksts</t>
  </si>
  <si>
    <t>120. ieraksts</t>
  </si>
  <si>
    <t>4.1.5.</t>
  </si>
  <si>
    <t>123. ieraksts</t>
  </si>
  <si>
    <t>139. ieraksts</t>
  </si>
  <si>
    <t>144. ieraksts</t>
  </si>
  <si>
    <t>Notekūdeņu dūņu apsaimniekošana novada un pilsētas teritorijā</t>
  </si>
  <si>
    <t>5.3.1., 5.3.2.</t>
  </si>
  <si>
    <t>69. ieraksts</t>
  </si>
  <si>
    <t xml:space="preserve">RV6: VIDES KVALITĀTES NODROŠINĀŠANA UN DABAS VĒRTĪBU ILGTSPĒJĪGA APSAIMNIEKOŠANA </t>
  </si>
  <si>
    <t>116. un 130. ieraksts</t>
  </si>
  <si>
    <t>8.3.6.</t>
  </si>
  <si>
    <t>61. ieraksts</t>
  </si>
  <si>
    <t>135. ieraksts</t>
  </si>
  <si>
    <t>8.1.5.</t>
  </si>
  <si>
    <t>140. ieraksts</t>
  </si>
  <si>
    <t>Transporta infrastruktūras attīstība, t.sk.: 
2023.gads:
Straumes ielas, Jēkabniekos seguma virskārtas atjaunošana 120m (projektēšana 1936 EUR, būvdarbi ~ 23000 EUR)
Iepirkumu procedūra projektēšanai uzsākta 2022.gadā, noslēgti līgumi par projektēšanu</t>
  </si>
  <si>
    <t>Transporta infrastruktūras attīstība, t.sk.: 
 2022/2023.gads:
1.Parka ielas, Eleja- virskārtas atjaunošana 820 m (projektēšana 4114 EUR, būvdarbi ~ 123 000EUR, gūliju izbūvei 3 000 EUR)
2.Stacijas ielas, Eleja - virskārtas atjaunošana 80 m (projektēšana 3146 EUR, būvdarbi ~ 12 000 EUR)
Iepirkumu procedūra projektēšanai uzsākta 2022.gadā, noslēgti līgumi par projektēšanu</t>
  </si>
  <si>
    <t>2. JELGAVAS NOVADA UN JELGAVAS VALSTSPILSĒTAS PAŠVALDĪBU SADARBĪBAS PROJEKTU IDEJAS</t>
  </si>
  <si>
    <t xml:space="preserve"> 1. JELGAVAS NOVADA INVESTĪCIJU PLĀNS 2023.-2029.gadam                                          </t>
  </si>
  <si>
    <r>
      <t>Līvbērzes pagastā, Vārpā: Dzintaru ielas (280m); Ceriņu ielas (kadastra apzīmējums 54620070009) un pašvaldības ceļa Apiņi - Cimāles (kadastra apzīmējumi 54620070095, 54620070094)  seguma maiņa;</t>
    </r>
    <r>
      <rPr>
        <sz val="10"/>
        <color theme="1"/>
        <rFont val="Times New Roman"/>
        <family val="1"/>
        <charset val="186"/>
      </rPr>
      <t xml:space="preserve"> tilta pār Svēti rekonstrukcija. L</t>
    </r>
    <r>
      <rPr>
        <sz val="10"/>
        <rFont val="Times New Roman"/>
        <family val="1"/>
        <charset val="186"/>
      </rPr>
      <t>ai veicinātu uzņēmējdarbības attīstību, sadarbībā ar LVC/SM risināms jautājums par V1065 rekonstrukciju/seguma maiņu.</t>
    </r>
  </si>
  <si>
    <t xml:space="preserve">Finansējums videi/dabai EUR </t>
  </si>
  <si>
    <t xml:space="preserve">Finansējums cilvēkvidei EUR </t>
  </si>
  <si>
    <t xml:space="preserve">Finansējums dabasvidei EUR </t>
  </si>
  <si>
    <t xml:space="preserve">Finansējums gaisa kvalitātei EUR </t>
  </si>
  <si>
    <t xml:space="preserve">Finansējums ūdens kvalitātei EUR </t>
  </si>
  <si>
    <t xml:space="preserve">Finansējums atkritum-saimniecībai EUR </t>
  </si>
  <si>
    <t xml:space="preserve">Finansējums bioloģiskajai daudzveidībai EUR </t>
  </si>
  <si>
    <t xml:space="preserve">Finansējums klimatam EUR </t>
  </si>
  <si>
    <t>VP2,HP2</t>
  </si>
  <si>
    <t>HP2</t>
  </si>
  <si>
    <t>Muižu parku apstādījumu iekopšana/atjaunošana Jelgavas novada teritorijā</t>
  </si>
  <si>
    <t>Muižu parku apstādījumu iekopšana/atjaunošana Jelgavas novada teritorijā - Lielvircavas, Lielplatones, Staļģenes, Elejas muižas parka, Teteles parka apstādījumu iekopšana, jaunu koku, krūmu stādīšana</t>
  </si>
  <si>
    <t>RV3,RV5</t>
  </si>
  <si>
    <t>RV1,RV5</t>
  </si>
  <si>
    <t>Videi:</t>
  </si>
  <si>
    <t>%</t>
  </si>
  <si>
    <t>cilvēkvidei</t>
  </si>
  <si>
    <t>dabasvidei</t>
  </si>
  <si>
    <t>gaisam</t>
  </si>
  <si>
    <t>ūdenim</t>
  </si>
  <si>
    <t>atkritumiem</t>
  </si>
  <si>
    <t>biodaudzveidībai</t>
  </si>
  <si>
    <t>klimatam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</si>
</sst>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_ ;[Red]\-#,##0\ "/>
    <numFmt numFmtId="165" formatCode="#,##0.00_ ;[Red]\-#,##0.00\ "/>
  </numFmts>
  <fonts count="86" x14ac:knownFonts="1">
    <font>
      <sz val="11"/>
      <color theme="1"/>
      <name val="Calibri"/>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9"/>
      <color theme="1"/>
      <name val="Calibri"/>
      <family val="2"/>
      <charset val="186"/>
      <scheme val="minor"/>
    </font>
    <font>
      <b/>
      <sz val="9"/>
      <color theme="1"/>
      <name val="Times New Roman"/>
      <family val="1"/>
      <charset val="186"/>
    </font>
    <font>
      <sz val="9"/>
      <color theme="1"/>
      <name val="Times New Roman"/>
      <family val="1"/>
      <charset val="186"/>
    </font>
    <font>
      <sz val="9"/>
      <name val="Times New Roman"/>
      <family val="1"/>
      <charset val="186"/>
    </font>
    <font>
      <b/>
      <sz val="9"/>
      <name val="Times New Roman"/>
      <family val="1"/>
      <charset val="186"/>
    </font>
    <font>
      <sz val="9"/>
      <name val="Times New Roman"/>
      <family val="1"/>
      <charset val="186"/>
    </font>
    <font>
      <b/>
      <sz val="9"/>
      <color rgb="FFFF0000"/>
      <name val="Times New Roman"/>
      <family val="1"/>
      <charset val="186"/>
    </font>
    <font>
      <b/>
      <sz val="9"/>
      <color rgb="FFFF0000"/>
      <name val="Times New Roman"/>
      <family val="1"/>
      <charset val="186"/>
    </font>
    <font>
      <sz val="9"/>
      <color rgb="FFC00000"/>
      <name val="Times New Roman"/>
      <family val="1"/>
      <charset val="186"/>
    </font>
    <font>
      <strike/>
      <sz val="9"/>
      <color theme="1"/>
      <name val="Times New Roman"/>
      <family val="1"/>
      <charset val="186"/>
    </font>
    <font>
      <strike/>
      <sz val="9"/>
      <name val="Times New Roman"/>
      <family val="1"/>
      <charset val="186"/>
    </font>
    <font>
      <b/>
      <strike/>
      <sz val="9"/>
      <color rgb="FFFF0000"/>
      <name val="Times New Roman"/>
      <family val="1"/>
      <charset val="186"/>
    </font>
    <font>
      <sz val="9"/>
      <color rgb="FFFF0000"/>
      <name val="Times New Roman"/>
      <family val="1"/>
      <charset val="186"/>
    </font>
    <font>
      <b/>
      <sz val="9"/>
      <color rgb="FF000000"/>
      <name val="Times New Roman"/>
      <family val="1"/>
      <charset val="186"/>
    </font>
    <font>
      <sz val="9"/>
      <color rgb="FF000000"/>
      <name val="Times New Roman"/>
      <family val="1"/>
      <charset val="186"/>
    </font>
    <font>
      <sz val="10"/>
      <name val="Times New Roman"/>
      <family val="1"/>
      <charset val="186"/>
    </font>
    <font>
      <b/>
      <sz val="10"/>
      <name val="Times New Roman"/>
      <family val="1"/>
      <charset val="186"/>
    </font>
    <font>
      <b/>
      <sz val="8"/>
      <color rgb="FFFF0000"/>
      <name val="Times New Roman"/>
      <family val="1"/>
      <charset val="186"/>
    </font>
    <font>
      <b/>
      <sz val="12"/>
      <name val="Times New Roman"/>
      <family val="1"/>
      <charset val="186"/>
    </font>
    <font>
      <b/>
      <u/>
      <sz val="11"/>
      <color theme="10"/>
      <name val="Times New Roman"/>
      <family val="1"/>
      <charset val="186"/>
    </font>
    <font>
      <b/>
      <sz val="10"/>
      <color rgb="FFFF0000"/>
      <name val="Times New Roman"/>
      <family val="1"/>
      <charset val="186"/>
    </font>
    <font>
      <sz val="10"/>
      <color rgb="FFFF0000"/>
      <name val="Times New Roman"/>
      <family val="1"/>
      <charset val="186"/>
    </font>
    <font>
      <sz val="10"/>
      <name val="Times New Roman"/>
      <family val="1"/>
      <charset val="186"/>
    </font>
    <font>
      <b/>
      <sz val="10"/>
      <name val="Calibri"/>
      <family val="2"/>
      <charset val="186"/>
      <scheme val="minor"/>
    </font>
    <font>
      <b/>
      <strike/>
      <sz val="10"/>
      <name val="Times New Roman"/>
      <family val="1"/>
      <charset val="186"/>
    </font>
    <font>
      <sz val="10"/>
      <color theme="1"/>
      <name val="Times New Roman"/>
      <family val="1"/>
      <charset val="186"/>
    </font>
    <font>
      <sz val="10"/>
      <color indexed="8"/>
      <name val="Times New Roman"/>
      <family val="1"/>
      <charset val="186"/>
    </font>
    <font>
      <sz val="10"/>
      <color theme="1"/>
      <name val="Times New Roman"/>
      <family val="1"/>
      <charset val="186"/>
    </font>
    <font>
      <b/>
      <sz val="8"/>
      <color rgb="FFFF0000"/>
      <name val="Times New Roman"/>
      <family val="1"/>
      <charset val="186"/>
    </font>
    <font>
      <b/>
      <sz val="10"/>
      <name val="Times New Roman"/>
      <family val="1"/>
      <charset val="186"/>
    </font>
    <font>
      <b/>
      <sz val="10"/>
      <color theme="0"/>
      <name val="Times New Roman"/>
      <family val="1"/>
      <charset val="186"/>
    </font>
    <font>
      <sz val="11"/>
      <color theme="1"/>
      <name val="Times New Roman"/>
      <family val="1"/>
      <charset val="186"/>
    </font>
    <font>
      <b/>
      <sz val="8"/>
      <name val="Times New Roman"/>
      <family val="1"/>
      <charset val="186"/>
    </font>
    <font>
      <b/>
      <sz val="10"/>
      <color rgb="FFFFFFFF"/>
      <name val="Times New Roman"/>
      <family val="1"/>
      <charset val="186"/>
    </font>
    <font>
      <sz val="10"/>
      <color rgb="FFFF0000"/>
      <name val="Times New Roman"/>
      <family val="1"/>
      <charset val="186"/>
    </font>
    <font>
      <b/>
      <sz val="10"/>
      <color rgb="FFFF0000"/>
      <name val="Times New Roman"/>
      <family val="1"/>
      <charset val="186"/>
    </font>
    <font>
      <sz val="11"/>
      <color theme="1"/>
      <name val="Calibri"/>
      <family val="2"/>
      <charset val="186"/>
      <scheme val="minor"/>
    </font>
    <font>
      <u/>
      <sz val="11"/>
      <color theme="10"/>
      <name val="Calibri"/>
      <family val="2"/>
      <charset val="186"/>
      <scheme val="minor"/>
    </font>
    <font>
      <sz val="10"/>
      <name val="Arial"/>
      <family val="2"/>
      <charset val="186"/>
    </font>
    <font>
      <vertAlign val="superscript"/>
      <sz val="10"/>
      <name val="Times New Roman"/>
      <family val="1"/>
      <charset val="186"/>
    </font>
    <font>
      <u/>
      <sz val="10"/>
      <name val="Times New Roman"/>
      <family val="1"/>
      <charset val="186"/>
    </font>
    <font>
      <sz val="11"/>
      <color theme="1"/>
      <name val="Calibri"/>
      <family val="2"/>
      <charset val="186"/>
      <scheme val="minor"/>
    </font>
    <font>
      <b/>
      <sz val="7"/>
      <name val="Times New Roman"/>
      <family val="1"/>
      <charset val="186"/>
    </font>
    <font>
      <sz val="10"/>
      <name val="Times New Roman"/>
      <family val="1"/>
      <charset val="186"/>
    </font>
    <font>
      <b/>
      <sz val="10"/>
      <name val="Times New Roman"/>
      <family val="1"/>
      <charset val="186"/>
    </font>
    <font>
      <b/>
      <sz val="10"/>
      <color theme="0"/>
      <name val="Times New Roman"/>
      <family val="1"/>
      <charset val="186"/>
    </font>
    <font>
      <sz val="11"/>
      <color theme="1"/>
      <name val="Times New Roman"/>
      <family val="1"/>
      <charset val="186"/>
    </font>
    <font>
      <sz val="12"/>
      <name val="Times New Roman"/>
      <family val="1"/>
      <charset val="186"/>
    </font>
    <font>
      <sz val="10"/>
      <color rgb="FFFF0000"/>
      <name val="Times New Roman"/>
      <family val="1"/>
      <charset val="186"/>
    </font>
    <font>
      <sz val="10"/>
      <color theme="1"/>
      <name val="Times New Roman"/>
      <family val="1"/>
      <charset val="186"/>
    </font>
    <font>
      <sz val="8"/>
      <name val="Calibri"/>
      <family val="2"/>
      <charset val="186"/>
      <scheme val="minor"/>
    </font>
    <font>
      <sz val="18"/>
      <color rgb="FF000000"/>
      <name val="Tahoma"/>
      <family val="2"/>
    </font>
    <font>
      <sz val="11"/>
      <color rgb="FF000000"/>
      <name val="Tahoma"/>
      <family val="2"/>
    </font>
    <font>
      <b/>
      <sz val="11"/>
      <color rgb="FF000000"/>
      <name val="Tahoma"/>
      <family val="2"/>
    </font>
    <font>
      <sz val="11"/>
      <color rgb="FF000000"/>
      <name val="Tahoma"/>
      <family val="2"/>
      <charset val="186"/>
    </font>
    <font>
      <sz val="11"/>
      <name val="Times New Roman"/>
      <family val="1"/>
      <charset val="186"/>
    </font>
    <font>
      <sz val="11"/>
      <name val="Calibri"/>
      <family val="2"/>
      <charset val="186"/>
      <scheme val="minor"/>
    </font>
    <font>
      <b/>
      <sz val="8"/>
      <name val="Tahoma"/>
      <family val="2"/>
      <charset val="186"/>
    </font>
    <font>
      <b/>
      <sz val="30"/>
      <color rgb="FF002060"/>
      <name val="Tahoma"/>
      <family val="2"/>
    </font>
    <font>
      <sz val="11"/>
      <color rgb="FF000000"/>
      <name val="Calibri"/>
      <family val="2"/>
      <charset val="186"/>
      <scheme val="minor"/>
    </font>
    <font>
      <b/>
      <sz val="20"/>
      <color rgb="FF9E0000"/>
      <name val="Tahoma"/>
      <family val="2"/>
    </font>
    <font>
      <sz val="16"/>
      <color theme="1"/>
      <name val="Calibri"/>
      <family val="2"/>
      <charset val="186"/>
      <scheme val="minor"/>
    </font>
    <font>
      <sz val="10"/>
      <name val="Times New Roman"/>
      <family val="1"/>
      <charset val="186"/>
    </font>
    <font>
      <b/>
      <sz val="10"/>
      <color rgb="FF0070C0"/>
      <name val="Times New Roman"/>
      <family val="1"/>
      <charset val="186"/>
    </font>
    <font>
      <b/>
      <sz val="14"/>
      <name val="Tahoma"/>
      <family val="2"/>
      <charset val="186"/>
    </font>
    <font>
      <sz val="10"/>
      <name val="Tahoma"/>
      <family val="2"/>
      <charset val="186"/>
    </font>
    <font>
      <b/>
      <sz val="10"/>
      <name val="Tahoma"/>
      <family val="2"/>
      <charset val="186"/>
    </font>
    <font>
      <b/>
      <sz val="12"/>
      <name val="Tahoma"/>
      <family val="2"/>
      <charset val="186"/>
    </font>
    <font>
      <b/>
      <sz val="10"/>
      <color theme="0"/>
      <name val="Tahoma"/>
      <family val="2"/>
      <charset val="186"/>
    </font>
    <font>
      <b/>
      <sz val="10"/>
      <color rgb="FF000000"/>
      <name val="Tahoma"/>
      <family val="2"/>
      <charset val="186"/>
    </font>
    <font>
      <sz val="10"/>
      <color theme="1"/>
      <name val="Tahoma"/>
      <family val="2"/>
      <charset val="186"/>
    </font>
    <font>
      <sz val="11"/>
      <color indexed="8"/>
      <name val="Calibri"/>
      <family val="2"/>
      <charset val="186"/>
    </font>
    <font>
      <sz val="10"/>
      <color rgb="FF000000"/>
      <name val="Tahoma"/>
      <family val="2"/>
      <charset val="186"/>
    </font>
    <font>
      <sz val="10"/>
      <color rgb="FFFF0000"/>
      <name val="Tahoma"/>
      <family val="2"/>
      <charset val="186"/>
    </font>
    <font>
      <b/>
      <sz val="10"/>
      <color rgb="FFFF0000"/>
      <name val="Tahoma"/>
      <family val="2"/>
      <charset val="186"/>
    </font>
    <font>
      <sz val="10"/>
      <color rgb="FF00B050"/>
      <name val="Times New Roman"/>
      <family val="1"/>
      <charset val="186"/>
    </font>
    <font>
      <b/>
      <sz val="9"/>
      <color indexed="81"/>
      <name val="Tahoma"/>
      <family val="2"/>
      <charset val="186"/>
    </font>
    <font>
      <sz val="9"/>
      <color indexed="81"/>
      <name val="Tahoma"/>
      <family val="2"/>
      <charset val="186"/>
    </font>
    <font>
      <b/>
      <sz val="18"/>
      <name val="Times New Roman"/>
      <family val="1"/>
      <charset val="186"/>
    </font>
    <font>
      <b/>
      <sz val="14"/>
      <name val="Times New Roman"/>
      <family val="1"/>
      <charset val="186"/>
    </font>
    <font>
      <b/>
      <sz val="10"/>
      <color rgb="FF000000"/>
      <name val="Times New Roman"/>
      <family val="1"/>
      <charset val="186"/>
    </font>
  </fonts>
  <fills count="3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theme="4" tint="0.79995117038483843"/>
        <bgColor indexed="64"/>
      </patternFill>
    </fill>
    <fill>
      <patternFill patternType="solid">
        <fgColor rgb="FFCC00CC"/>
        <bgColor indexed="64"/>
      </patternFill>
    </fill>
    <fill>
      <patternFill patternType="solid">
        <fgColor rgb="FFFFFFFF"/>
        <bgColor indexed="64"/>
      </patternFill>
    </fill>
    <fill>
      <patternFill patternType="solid">
        <fgColor theme="3" tint="0.59999389629810485"/>
        <bgColor indexed="64"/>
      </patternFill>
    </fill>
    <fill>
      <patternFill patternType="solid">
        <fgColor rgb="FF00B0F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FFFFFF"/>
        <bgColor rgb="FF000000"/>
      </patternFill>
    </fill>
    <fill>
      <patternFill patternType="solid">
        <fgColor theme="0"/>
        <bgColor rgb="FF000000"/>
      </patternFill>
    </fill>
    <fill>
      <patternFill patternType="solid">
        <fgColor theme="5" tint="0.79995117038483843"/>
        <bgColor indexed="64"/>
      </patternFill>
    </fill>
    <fill>
      <patternFill patternType="solid">
        <fgColor rgb="FF002060"/>
        <bgColor indexed="64"/>
      </patternFill>
    </fill>
    <fill>
      <patternFill patternType="solid">
        <fgColor theme="7" tint="0.59999389629810485"/>
        <bgColor indexed="64"/>
      </patternFill>
    </fill>
    <fill>
      <patternFill patternType="solid">
        <fgColor theme="8" tint="0.79995117038483843"/>
        <bgColor indexed="64"/>
      </patternFill>
    </fill>
    <fill>
      <patternFill patternType="solid">
        <fgColor rgb="FF92D050"/>
        <bgColor indexed="64"/>
      </patternFill>
    </fill>
    <fill>
      <patternFill patternType="solid">
        <fgColor theme="9" tint="0.39994506668294322"/>
        <bgColor indexed="64"/>
      </patternFill>
    </fill>
    <fill>
      <patternFill patternType="solid">
        <fgColor theme="9" tint="0.59999389629810485"/>
        <bgColor indexed="64"/>
      </patternFill>
    </fill>
    <fill>
      <patternFill patternType="solid">
        <fgColor theme="7" tint="0.79995117038483843"/>
        <bgColor indexed="64"/>
      </patternFill>
    </fill>
    <fill>
      <patternFill patternType="solid">
        <fgColor rgb="FF203764"/>
        <bgColor indexed="64"/>
      </patternFill>
    </fill>
    <fill>
      <patternFill patternType="solid">
        <fgColor theme="9" tint="0.39991454817346722"/>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rgb="FF00B05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9" tint="0.39997558519241921"/>
        <bgColor rgb="FF000000"/>
      </patternFill>
    </fill>
  </fills>
  <borders count="17">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rgb="FF000000"/>
      </left>
      <right style="thin">
        <color rgb="FF000000"/>
      </right>
      <top style="thin">
        <color rgb="FF00000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rgb="FF000000"/>
      </bottom>
      <diagonal/>
    </border>
    <border>
      <left/>
      <right/>
      <top/>
      <bottom style="thin">
        <color auto="1"/>
      </bottom>
      <diagonal/>
    </border>
    <border>
      <left/>
      <right style="thin">
        <color rgb="FF000000"/>
      </right>
      <top style="thin">
        <color rgb="FF000000"/>
      </top>
      <bottom style="thin">
        <color rgb="FF000000"/>
      </bottom>
      <diagonal/>
    </border>
    <border>
      <left style="thin">
        <color auto="1"/>
      </left>
      <right style="thin">
        <color auto="1"/>
      </right>
      <top/>
      <bottom/>
      <diagonal/>
    </border>
    <border>
      <left style="thin">
        <color auto="1"/>
      </left>
      <right/>
      <top/>
      <bottom style="thin">
        <color auto="1"/>
      </bottom>
      <diagonal/>
    </border>
    <border>
      <left style="thin">
        <color rgb="FF000000"/>
      </left>
      <right/>
      <top style="thin">
        <color rgb="FF000000"/>
      </top>
      <bottom style="thin">
        <color rgb="FF000000"/>
      </bottom>
      <diagonal/>
    </border>
    <border>
      <left style="thin">
        <color auto="1"/>
      </left>
      <right/>
      <top style="thin">
        <color auto="1"/>
      </top>
      <bottom/>
      <diagonal/>
    </border>
    <border>
      <left/>
      <right style="thin">
        <color auto="1"/>
      </right>
      <top style="thin">
        <color auto="1"/>
      </top>
      <bottom/>
      <diagonal/>
    </border>
  </borders>
  <cellStyleXfs count="11">
    <xf numFmtId="0" fontId="0" fillId="0" borderId="0"/>
    <xf numFmtId="0" fontId="42" fillId="0" borderId="0" applyNumberFormat="0" applyFill="0" applyBorder="0" applyAlignment="0" applyProtection="0"/>
    <xf numFmtId="0" fontId="46" fillId="0" borderId="0"/>
    <xf numFmtId="0" fontId="43" fillId="0" borderId="0"/>
    <xf numFmtId="0" fontId="43" fillId="0" borderId="0"/>
    <xf numFmtId="0" fontId="41" fillId="0" borderId="0"/>
    <xf numFmtId="0" fontId="76" fillId="0" borderId="0"/>
    <xf numFmtId="0" fontId="4" fillId="0" borderId="0"/>
    <xf numFmtId="0" fontId="3" fillId="0" borderId="0"/>
    <xf numFmtId="0" fontId="2" fillId="0" borderId="0"/>
    <xf numFmtId="0" fontId="1" fillId="0" borderId="0"/>
  </cellStyleXfs>
  <cellXfs count="772">
    <xf numFmtId="0" fontId="0" fillId="0" borderId="0" xfId="0"/>
    <xf numFmtId="0" fontId="5" fillId="0" borderId="0" xfId="0" applyFont="1"/>
    <xf numFmtId="0" fontId="5" fillId="0" borderId="0" xfId="0" applyFont="1" applyAlignment="1">
      <alignment horizontal="center"/>
    </xf>
    <xf numFmtId="0" fontId="6" fillId="2" borderId="0" xfId="0" applyFont="1" applyFill="1" applyAlignment="1">
      <alignment horizontal="left"/>
    </xf>
    <xf numFmtId="0" fontId="7" fillId="2" borderId="0" xfId="0" applyFont="1" applyFill="1"/>
    <xf numFmtId="0" fontId="8" fillId="0" borderId="0" xfId="0" applyFont="1" applyAlignment="1">
      <alignment wrapText="1"/>
    </xf>
    <xf numFmtId="0" fontId="7" fillId="0" borderId="0" xfId="0" applyFont="1"/>
    <xf numFmtId="49" fontId="9" fillId="3" borderId="1" xfId="0" applyNumberFormat="1" applyFont="1" applyFill="1" applyBorder="1" applyAlignment="1">
      <alignment horizontal="center" vertical="center" wrapText="1"/>
    </xf>
    <xf numFmtId="49" fontId="9" fillId="0" borderId="1" xfId="0" applyNumberFormat="1" applyFont="1" applyBorder="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6" fillId="0" borderId="1" xfId="0" applyFont="1" applyBorder="1" applyAlignment="1">
      <alignment horizontal="center" vertical="center" wrapText="1"/>
    </xf>
    <xf numFmtId="49" fontId="8" fillId="4" borderId="1" xfId="0" applyNumberFormat="1" applyFont="1" applyFill="1" applyBorder="1" applyAlignment="1">
      <alignment horizontal="center" vertical="center" wrapText="1"/>
    </xf>
    <xf numFmtId="49" fontId="10" fillId="0" borderId="1" xfId="0" applyNumberFormat="1" applyFont="1" applyBorder="1" applyAlignment="1">
      <alignment horizontal="center" wrapText="1"/>
    </xf>
    <xf numFmtId="49" fontId="11" fillId="2" borderId="1" xfId="0" applyNumberFormat="1" applyFont="1" applyFill="1" applyBorder="1" applyAlignment="1">
      <alignment horizontal="center" wrapText="1"/>
    </xf>
    <xf numFmtId="0" fontId="10" fillId="3" borderId="1" xfId="0" applyFont="1" applyFill="1" applyBorder="1" applyAlignment="1">
      <alignment wrapText="1"/>
    </xf>
    <xf numFmtId="0" fontId="10" fillId="3" borderId="1" xfId="0" applyFont="1" applyFill="1" applyBorder="1" applyAlignment="1">
      <alignment horizontal="left" wrapText="1"/>
    </xf>
    <xf numFmtId="164" fontId="10" fillId="0" borderId="1" xfId="0" applyNumberFormat="1" applyFont="1" applyBorder="1" applyAlignment="1">
      <alignment horizontal="center" wrapText="1"/>
    </xf>
    <xf numFmtId="0" fontId="7" fillId="0" borderId="1" xfId="0" applyFont="1" applyBorder="1" applyAlignment="1">
      <alignment vertical="center" wrapText="1"/>
    </xf>
    <xf numFmtId="0" fontId="7" fillId="0" borderId="1" xfId="0" applyFont="1" applyBorder="1"/>
    <xf numFmtId="0" fontId="8" fillId="0" borderId="1" xfId="0" applyFont="1" applyBorder="1" applyAlignment="1">
      <alignment wrapText="1"/>
    </xf>
    <xf numFmtId="0" fontId="8" fillId="0" borderId="0" xfId="0" applyFont="1"/>
    <xf numFmtId="0" fontId="8" fillId="0" borderId="0" xfId="0" applyFont="1" applyAlignment="1">
      <alignment horizontal="center" wrapText="1"/>
    </xf>
    <xf numFmtId="0" fontId="7" fillId="0" borderId="0" xfId="0" applyFont="1" applyAlignment="1">
      <alignment horizontal="center"/>
    </xf>
    <xf numFmtId="49" fontId="9" fillId="5" borderId="1" xfId="0" applyNumberFormat="1" applyFont="1" applyFill="1" applyBorder="1" applyAlignment="1">
      <alignment horizontal="center" vertical="center" wrapText="1"/>
    </xf>
    <xf numFmtId="0" fontId="9" fillId="5" borderId="1" xfId="0" applyFont="1" applyFill="1" applyBorder="1" applyAlignment="1">
      <alignment horizontal="center" vertical="center" wrapText="1"/>
    </xf>
    <xf numFmtId="0" fontId="7" fillId="3" borderId="1" xfId="0" applyFont="1" applyFill="1" applyBorder="1" applyAlignment="1">
      <alignment horizontal="center" wrapText="1"/>
    </xf>
    <xf numFmtId="49" fontId="8" fillId="0" borderId="1" xfId="0" applyNumberFormat="1" applyFont="1" applyBorder="1" applyAlignment="1">
      <alignment horizontal="center" wrapText="1"/>
    </xf>
    <xf numFmtId="49" fontId="12" fillId="2" borderId="1" xfId="0" applyNumberFormat="1" applyFont="1" applyFill="1" applyBorder="1" applyAlignment="1">
      <alignment horizontal="center" wrapText="1"/>
    </xf>
    <xf numFmtId="0" fontId="8" fillId="3" borderId="1" xfId="0" applyFont="1" applyFill="1" applyBorder="1" applyAlignment="1">
      <alignment wrapText="1"/>
    </xf>
    <xf numFmtId="164" fontId="8" fillId="4" borderId="1" xfId="0" applyNumberFormat="1" applyFont="1" applyFill="1" applyBorder="1" applyAlignment="1">
      <alignment horizontal="center" wrapText="1"/>
    </xf>
    <xf numFmtId="0" fontId="7" fillId="2" borderId="1" xfId="0" applyFont="1" applyFill="1" applyBorder="1" applyAlignment="1">
      <alignment horizontal="center" wrapText="1"/>
    </xf>
    <xf numFmtId="0" fontId="7" fillId="0" borderId="1" xfId="0" applyFont="1" applyBorder="1" applyAlignment="1">
      <alignment horizontal="center"/>
    </xf>
    <xf numFmtId="0" fontId="7" fillId="0" borderId="1" xfId="0" applyFont="1" applyBorder="1" applyAlignment="1">
      <alignment wrapText="1"/>
    </xf>
    <xf numFmtId="0" fontId="7" fillId="4" borderId="1" xfId="0" applyFont="1" applyFill="1" applyBorder="1" applyAlignment="1">
      <alignment horizontal="center"/>
    </xf>
    <xf numFmtId="0" fontId="7" fillId="2" borderId="1" xfId="0" applyFont="1" applyFill="1" applyBorder="1" applyAlignment="1">
      <alignment horizontal="center"/>
    </xf>
    <xf numFmtId="0" fontId="7" fillId="6" borderId="1" xfId="0" applyFont="1" applyFill="1" applyBorder="1" applyAlignment="1">
      <alignment horizontal="center"/>
    </xf>
    <xf numFmtId="49" fontId="8" fillId="0" borderId="1" xfId="0" applyNumberFormat="1" applyFont="1" applyBorder="1" applyAlignment="1">
      <alignment horizontal="center"/>
    </xf>
    <xf numFmtId="0" fontId="8" fillId="3" borderId="1" xfId="0" applyFont="1" applyFill="1" applyBorder="1"/>
    <xf numFmtId="0" fontId="13" fillId="0" borderId="1" xfId="0" applyFont="1" applyBorder="1" applyAlignment="1">
      <alignment wrapText="1"/>
    </xf>
    <xf numFmtId="164" fontId="8" fillId="0" borderId="1" xfId="0" applyNumberFormat="1" applyFont="1" applyBorder="1" applyAlignment="1">
      <alignment horizontal="center"/>
    </xf>
    <xf numFmtId="3" fontId="7" fillId="0" borderId="1" xfId="0" applyNumberFormat="1" applyFont="1" applyBorder="1" applyAlignment="1">
      <alignment horizontal="center" wrapText="1"/>
    </xf>
    <xf numFmtId="164" fontId="8" fillId="0" borderId="1" xfId="0" applyNumberFormat="1" applyFont="1" applyBorder="1" applyAlignment="1">
      <alignment horizontal="center" wrapText="1"/>
    </xf>
    <xf numFmtId="0" fontId="14" fillId="3" borderId="1" xfId="0" applyFont="1" applyFill="1" applyBorder="1" applyAlignment="1">
      <alignment horizontal="center" wrapText="1"/>
    </xf>
    <xf numFmtId="49" fontId="15" fillId="0" borderId="1" xfId="0" applyNumberFormat="1" applyFont="1" applyBorder="1" applyAlignment="1">
      <alignment horizontal="center" wrapText="1"/>
    </xf>
    <xf numFmtId="49" fontId="16" fillId="2" borderId="1" xfId="0" applyNumberFormat="1" applyFont="1" applyFill="1" applyBorder="1" applyAlignment="1">
      <alignment horizontal="center" wrapText="1"/>
    </xf>
    <xf numFmtId="0" fontId="15" fillId="0" borderId="1" xfId="0" applyFont="1" applyBorder="1" applyAlignment="1">
      <alignment wrapText="1"/>
    </xf>
    <xf numFmtId="0" fontId="15" fillId="6" borderId="1" xfId="0" applyFont="1" applyFill="1" applyBorder="1" applyAlignment="1">
      <alignment horizontal="center" wrapText="1"/>
    </xf>
    <xf numFmtId="0" fontId="7" fillId="0" borderId="1" xfId="0" applyFont="1" applyBorder="1" applyAlignment="1">
      <alignment horizontal="center" wrapText="1"/>
    </xf>
    <xf numFmtId="49" fontId="8" fillId="0" borderId="1" xfId="0" applyNumberFormat="1" applyFont="1" applyBorder="1" applyAlignment="1">
      <alignment horizontal="center" vertical="top"/>
    </xf>
    <xf numFmtId="49" fontId="12" fillId="2" borderId="1" xfId="0" applyNumberFormat="1" applyFont="1" applyFill="1" applyBorder="1" applyAlignment="1">
      <alignment horizontal="center" vertical="top" wrapText="1"/>
    </xf>
    <xf numFmtId="0" fontId="7" fillId="7" borderId="1" xfId="0" applyFont="1" applyFill="1" applyBorder="1" applyAlignment="1">
      <alignment horizontal="center" wrapText="1"/>
    </xf>
    <xf numFmtId="49" fontId="17" fillId="2" borderId="1" xfId="0" applyNumberFormat="1" applyFont="1" applyFill="1" applyBorder="1" applyAlignment="1">
      <alignment horizontal="center" wrapText="1"/>
    </xf>
    <xf numFmtId="0" fontId="7" fillId="3" borderId="2" xfId="0" applyFont="1" applyFill="1" applyBorder="1" applyAlignment="1">
      <alignment horizontal="center" wrapText="1"/>
    </xf>
    <xf numFmtId="49" fontId="8" fillId="0" borderId="2" xfId="0" applyNumberFormat="1" applyFont="1" applyBorder="1" applyAlignment="1">
      <alignment horizontal="center" wrapText="1"/>
    </xf>
    <xf numFmtId="49" fontId="12" fillId="2" borderId="2" xfId="0" applyNumberFormat="1" applyFont="1" applyFill="1" applyBorder="1" applyAlignment="1">
      <alignment horizontal="center" wrapText="1"/>
    </xf>
    <xf numFmtId="0" fontId="8" fillId="3" borderId="2" xfId="0" applyFont="1" applyFill="1" applyBorder="1" applyAlignment="1">
      <alignment wrapText="1"/>
    </xf>
    <xf numFmtId="0" fontId="8" fillId="2" borderId="2" xfId="0" applyFont="1" applyFill="1" applyBorder="1" applyAlignment="1">
      <alignment wrapText="1"/>
    </xf>
    <xf numFmtId="164" fontId="8" fillId="0" borderId="2" xfId="0" applyNumberFormat="1" applyFont="1" applyBorder="1" applyAlignment="1">
      <alignment horizontal="center" wrapText="1"/>
    </xf>
    <xf numFmtId="0" fontId="7" fillId="2" borderId="2" xfId="0" applyFont="1" applyFill="1" applyBorder="1" applyAlignment="1">
      <alignment horizontal="center"/>
    </xf>
    <xf numFmtId="0" fontId="8" fillId="3" borderId="2" xfId="0" applyFont="1" applyFill="1" applyBorder="1" applyAlignment="1">
      <alignment horizontal="left" wrapText="1"/>
    </xf>
    <xf numFmtId="0" fontId="8" fillId="0" borderId="2" xfId="0" applyFont="1" applyBorder="1" applyAlignment="1">
      <alignment wrapText="1"/>
    </xf>
    <xf numFmtId="0" fontId="8" fillId="0" borderId="2" xfId="0" applyFont="1" applyBorder="1" applyAlignment="1">
      <alignment horizontal="center" wrapText="1"/>
    </xf>
    <xf numFmtId="0" fontId="7" fillId="0" borderId="2" xfId="0" applyFont="1" applyBorder="1" applyAlignment="1">
      <alignment horizontal="center"/>
    </xf>
    <xf numFmtId="164" fontId="8" fillId="3" borderId="2" xfId="0" applyNumberFormat="1" applyFont="1" applyFill="1" applyBorder="1" applyAlignment="1">
      <alignment horizontal="center" wrapText="1"/>
    </xf>
    <xf numFmtId="0" fontId="7" fillId="6" borderId="3" xfId="0" applyFont="1" applyFill="1" applyBorder="1" applyAlignment="1">
      <alignment horizontal="center" vertical="top"/>
    </xf>
    <xf numFmtId="49" fontId="8" fillId="0" borderId="3" xfId="0" applyNumberFormat="1" applyFont="1" applyBorder="1" applyAlignment="1">
      <alignment horizontal="center" vertical="top"/>
    </xf>
    <xf numFmtId="49" fontId="12" fillId="2" borderId="4" xfId="0" applyNumberFormat="1" applyFont="1" applyFill="1" applyBorder="1" applyAlignment="1">
      <alignment horizontal="center" vertical="top" wrapText="1"/>
    </xf>
    <xf numFmtId="0" fontId="8" fillId="3" borderId="4" xfId="0" applyFont="1" applyFill="1" applyBorder="1" applyAlignment="1">
      <alignment wrapText="1"/>
    </xf>
    <xf numFmtId="0" fontId="13" fillId="0" borderId="4" xfId="0" applyFont="1" applyBorder="1" applyAlignment="1">
      <alignment wrapText="1"/>
    </xf>
    <xf numFmtId="164" fontId="8" fillId="0" borderId="4" xfId="0" applyNumberFormat="1" applyFont="1" applyBorder="1" applyAlignment="1">
      <alignment horizontal="center"/>
    </xf>
    <xf numFmtId="0" fontId="7" fillId="0" borderId="4" xfId="0" applyFont="1" applyBorder="1" applyAlignment="1">
      <alignment horizontal="center" wrapText="1"/>
    </xf>
    <xf numFmtId="0" fontId="7" fillId="0" borderId="0" xfId="0" applyFont="1" applyAlignment="1">
      <alignment wrapText="1"/>
    </xf>
    <xf numFmtId="0" fontId="6" fillId="5"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5" fillId="0" borderId="1" xfId="0" applyFont="1" applyBorder="1"/>
    <xf numFmtId="0" fontId="7" fillId="0" borderId="1" xfId="0" applyFont="1" applyBorder="1" applyAlignment="1">
      <alignment horizontal="center" vertical="center" wrapText="1"/>
    </xf>
    <xf numFmtId="0" fontId="7" fillId="0" borderId="0" xfId="0" applyFont="1" applyAlignment="1">
      <alignment horizontal="center" wrapText="1"/>
    </xf>
    <xf numFmtId="0" fontId="18" fillId="5" borderId="1" xfId="0" applyFont="1" applyFill="1" applyBorder="1" applyAlignment="1">
      <alignment horizontal="center" vertical="center" wrapText="1"/>
    </xf>
    <xf numFmtId="0" fontId="7" fillId="2" borderId="1" xfId="0" applyFont="1" applyFill="1" applyBorder="1" applyAlignment="1">
      <alignment wrapText="1"/>
    </xf>
    <xf numFmtId="0" fontId="7" fillId="2" borderId="1" xfId="0" applyFont="1" applyFill="1" applyBorder="1"/>
    <xf numFmtId="3" fontId="8" fillId="3" borderId="3" xfId="0" applyNumberFormat="1" applyFont="1" applyFill="1" applyBorder="1" applyAlignment="1">
      <alignment wrapText="1"/>
    </xf>
    <xf numFmtId="0" fontId="7" fillId="2" borderId="2" xfId="0" applyFont="1" applyFill="1" applyBorder="1"/>
    <xf numFmtId="0" fontId="7" fillId="2" borderId="7" xfId="0" applyFont="1" applyFill="1" applyBorder="1"/>
    <xf numFmtId="0" fontId="7" fillId="0" borderId="8" xfId="0" applyFont="1" applyBorder="1" applyAlignment="1">
      <alignment wrapText="1"/>
    </xf>
    <xf numFmtId="3" fontId="8" fillId="3" borderId="1" xfId="0" applyNumberFormat="1" applyFont="1" applyFill="1" applyBorder="1" applyAlignment="1">
      <alignment wrapText="1"/>
    </xf>
    <xf numFmtId="3" fontId="8" fillId="0" borderId="1" xfId="0" applyNumberFormat="1" applyFont="1" applyBorder="1" applyAlignment="1">
      <alignment wrapText="1"/>
    </xf>
    <xf numFmtId="0" fontId="19" fillId="0" borderId="1" xfId="0" applyFont="1" applyBorder="1" applyAlignment="1">
      <alignment wrapText="1"/>
    </xf>
    <xf numFmtId="3" fontId="8" fillId="2" borderId="1" xfId="0" applyNumberFormat="1" applyFont="1" applyFill="1" applyBorder="1" applyAlignment="1">
      <alignment wrapText="1"/>
    </xf>
    <xf numFmtId="3" fontId="8" fillId="7" borderId="1" xfId="0" applyNumberFormat="1" applyFont="1" applyFill="1" applyBorder="1" applyAlignment="1">
      <alignment wrapText="1"/>
    </xf>
    <xf numFmtId="0" fontId="7" fillId="7" borderId="1" xfId="0" applyFont="1" applyFill="1" applyBorder="1"/>
    <xf numFmtId="0" fontId="7" fillId="7" borderId="1" xfId="0" applyFont="1" applyFill="1" applyBorder="1" applyAlignment="1">
      <alignment wrapText="1"/>
    </xf>
    <xf numFmtId="0" fontId="8" fillId="2" borderId="1" xfId="0" applyFont="1" applyFill="1" applyBorder="1" applyAlignment="1">
      <alignment wrapText="1"/>
    </xf>
    <xf numFmtId="0" fontId="7" fillId="0" borderId="2" xfId="0" applyFont="1" applyBorder="1"/>
    <xf numFmtId="0" fontId="7" fillId="0" borderId="2" xfId="0" applyFont="1" applyBorder="1" applyAlignment="1">
      <alignment wrapText="1"/>
    </xf>
    <xf numFmtId="3" fontId="8" fillId="3" borderId="2" xfId="0" applyNumberFormat="1" applyFont="1" applyFill="1" applyBorder="1" applyAlignment="1">
      <alignment wrapText="1"/>
    </xf>
    <xf numFmtId="0" fontId="7" fillId="0" borderId="4" xfId="0" applyFont="1" applyBorder="1"/>
    <xf numFmtId="0" fontId="7" fillId="0" borderId="4" xfId="0" applyFont="1" applyBorder="1" applyAlignment="1">
      <alignment wrapText="1"/>
    </xf>
    <xf numFmtId="0" fontId="7" fillId="0" borderId="4" xfId="0" applyFont="1" applyBorder="1" applyAlignment="1">
      <alignment horizontal="center"/>
    </xf>
    <xf numFmtId="0" fontId="6" fillId="0" borderId="0" xfId="0" applyFont="1"/>
    <xf numFmtId="0" fontId="6" fillId="8" borderId="1" xfId="0" applyFont="1" applyFill="1" applyBorder="1" applyAlignment="1">
      <alignment horizontal="left" vertical="center" wrapText="1"/>
    </xf>
    <xf numFmtId="14" fontId="7" fillId="0" borderId="1" xfId="0" applyNumberFormat="1" applyFont="1" applyBorder="1" applyAlignment="1">
      <alignment wrapText="1"/>
    </xf>
    <xf numFmtId="14" fontId="7" fillId="0" borderId="1" xfId="0" applyNumberFormat="1" applyFont="1" applyBorder="1"/>
    <xf numFmtId="0" fontId="7" fillId="2" borderId="2" xfId="0" applyFont="1" applyFill="1" applyBorder="1" applyAlignment="1">
      <alignment wrapText="1"/>
    </xf>
    <xf numFmtId="0" fontId="7" fillId="6" borderId="9" xfId="0" applyFont="1" applyFill="1" applyBorder="1"/>
    <xf numFmtId="3" fontId="7" fillId="0" borderId="4" xfId="0" applyNumberFormat="1" applyFont="1" applyBorder="1" applyAlignment="1">
      <alignment horizontal="center"/>
    </xf>
    <xf numFmtId="0" fontId="7" fillId="3" borderId="2" xfId="0" applyFont="1" applyFill="1" applyBorder="1" applyAlignment="1">
      <alignment horizontal="center"/>
    </xf>
    <xf numFmtId="49" fontId="8" fillId="7" borderId="2" xfId="0" applyNumberFormat="1" applyFont="1" applyFill="1" applyBorder="1" applyAlignment="1">
      <alignment horizontal="center"/>
    </xf>
    <xf numFmtId="0" fontId="8" fillId="3" borderId="2" xfId="0" applyFont="1" applyFill="1" applyBorder="1"/>
    <xf numFmtId="0" fontId="8" fillId="7" borderId="2" xfId="0" applyFont="1" applyFill="1" applyBorder="1" applyAlignment="1">
      <alignment wrapText="1"/>
    </xf>
    <xf numFmtId="164" fontId="8" fillId="7" borderId="2" xfId="0" applyNumberFormat="1" applyFont="1" applyFill="1" applyBorder="1" applyAlignment="1">
      <alignment horizontal="center"/>
    </xf>
    <xf numFmtId="0" fontId="7" fillId="2" borderId="2" xfId="0" applyFont="1" applyFill="1" applyBorder="1" applyAlignment="1">
      <alignment horizontal="center" wrapText="1"/>
    </xf>
    <xf numFmtId="0" fontId="17" fillId="7" borderId="2" xfId="0" applyFont="1" applyFill="1" applyBorder="1" applyAlignment="1">
      <alignment wrapText="1"/>
    </xf>
    <xf numFmtId="0" fontId="7" fillId="7" borderId="4" xfId="0" applyFont="1" applyFill="1" applyBorder="1" applyAlignment="1">
      <alignment wrapText="1"/>
    </xf>
    <xf numFmtId="0" fontId="20" fillId="3" borderId="0" xfId="0" applyFont="1" applyFill="1" applyAlignment="1">
      <alignment vertical="center"/>
    </xf>
    <xf numFmtId="0" fontId="21" fillId="3" borderId="0" xfId="0" applyFont="1" applyFill="1" applyAlignment="1">
      <alignment horizontal="center" vertical="center"/>
    </xf>
    <xf numFmtId="0" fontId="21" fillId="3" borderId="0" xfId="0" applyFont="1" applyFill="1" applyAlignment="1">
      <alignment vertical="center"/>
    </xf>
    <xf numFmtId="0" fontId="21" fillId="3" borderId="1" xfId="0" applyFont="1" applyFill="1" applyBorder="1" applyAlignment="1">
      <alignment vertical="center"/>
    </xf>
    <xf numFmtId="0" fontId="20" fillId="9" borderId="0" xfId="0" applyFont="1" applyFill="1"/>
    <xf numFmtId="0" fontId="20" fillId="0" borderId="0" xfId="0" applyFont="1"/>
    <xf numFmtId="49" fontId="20" fillId="3" borderId="0" xfId="0" applyNumberFormat="1" applyFont="1" applyFill="1" applyAlignment="1">
      <alignment horizontal="right"/>
    </xf>
    <xf numFmtId="49" fontId="20" fillId="9" borderId="0" xfId="0" applyNumberFormat="1" applyFont="1" applyFill="1" applyAlignment="1">
      <alignment horizontal="right"/>
    </xf>
    <xf numFmtId="0" fontId="20" fillId="3" borderId="0" xfId="0" applyFont="1" applyFill="1" applyAlignment="1">
      <alignment horizontal="left"/>
    </xf>
    <xf numFmtId="0" fontId="20" fillId="0" borderId="0" xfId="0" applyFont="1" applyAlignment="1">
      <alignment horizontal="center" vertical="center"/>
    </xf>
    <xf numFmtId="49" fontId="20" fillId="0" borderId="0" xfId="0" applyNumberFormat="1" applyFont="1" applyAlignment="1">
      <alignment horizontal="center" vertical="center"/>
    </xf>
    <xf numFmtId="49" fontId="22" fillId="0" borderId="0" xfId="0" applyNumberFormat="1" applyFont="1" applyAlignment="1">
      <alignment horizontal="center"/>
    </xf>
    <xf numFmtId="0" fontId="20" fillId="3" borderId="0" xfId="0" applyFont="1" applyFill="1" applyAlignment="1">
      <alignment horizontal="center"/>
    </xf>
    <xf numFmtId="0" fontId="20" fillId="3" borderId="0" xfId="0" applyFont="1" applyFill="1" applyAlignment="1">
      <alignment horizontal="center" vertical="center" wrapText="1"/>
    </xf>
    <xf numFmtId="0" fontId="20" fillId="0" borderId="0" xfId="0" applyFont="1" applyAlignment="1">
      <alignment horizontal="center" vertical="center" wrapText="1"/>
    </xf>
    <xf numFmtId="3" fontId="20" fillId="0" borderId="0" xfId="0" applyNumberFormat="1" applyFont="1" applyAlignment="1">
      <alignment horizontal="center"/>
    </xf>
    <xf numFmtId="0" fontId="21" fillId="0" borderId="0" xfId="0" applyFont="1" applyAlignment="1">
      <alignment horizontal="center"/>
    </xf>
    <xf numFmtId="0" fontId="20" fillId="0" borderId="0" xfId="0" applyFont="1" applyAlignment="1">
      <alignment horizontal="center"/>
    </xf>
    <xf numFmtId="3" fontId="21" fillId="0" borderId="0" xfId="0" applyNumberFormat="1" applyFont="1" applyAlignment="1">
      <alignment horizontal="center"/>
    </xf>
    <xf numFmtId="0" fontId="20" fillId="0" borderId="0" xfId="0" applyFont="1" applyAlignment="1">
      <alignment horizontal="left" vertical="top" wrapText="1"/>
    </xf>
    <xf numFmtId="0" fontId="20" fillId="3" borderId="0" xfId="0" applyFont="1" applyFill="1" applyAlignment="1">
      <alignment horizontal="center" vertical="center"/>
    </xf>
    <xf numFmtId="0" fontId="20" fillId="3" borderId="0" xfId="0" applyFont="1" applyFill="1"/>
    <xf numFmtId="49" fontId="21" fillId="0" borderId="1" xfId="0" applyNumberFormat="1" applyFont="1" applyBorder="1" applyAlignment="1">
      <alignment horizontal="center" vertical="center" wrapText="1"/>
    </xf>
    <xf numFmtId="49" fontId="21" fillId="3" borderId="1" xfId="0" applyNumberFormat="1" applyFont="1" applyFill="1" applyBorder="1" applyAlignment="1">
      <alignment horizontal="center" vertical="center" wrapText="1"/>
    </xf>
    <xf numFmtId="49" fontId="21" fillId="4"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3" fontId="21" fillId="3" borderId="1" xfId="0" applyNumberFormat="1" applyFont="1" applyFill="1" applyBorder="1" applyAlignment="1">
      <alignment horizontal="center" vertical="center" wrapText="1"/>
    </xf>
    <xf numFmtId="0" fontId="20" fillId="3" borderId="1" xfId="0" applyFont="1" applyFill="1" applyBorder="1" applyAlignment="1">
      <alignment horizontal="center" vertical="center" wrapText="1"/>
    </xf>
    <xf numFmtId="49" fontId="20" fillId="0" borderId="1" xfId="0" applyNumberFormat="1" applyFont="1" applyBorder="1" applyAlignment="1">
      <alignment horizontal="center" vertical="center" wrapText="1"/>
    </xf>
    <xf numFmtId="49" fontId="25" fillId="0" borderId="1" xfId="0" applyNumberFormat="1" applyFont="1" applyBorder="1" applyAlignment="1">
      <alignment horizontal="center" vertical="top" wrapText="1"/>
    </xf>
    <xf numFmtId="0" fontId="20" fillId="0" borderId="1" xfId="0" applyFont="1" applyBorder="1" applyAlignment="1">
      <alignment vertical="top" wrapText="1"/>
    </xf>
    <xf numFmtId="164" fontId="20" fillId="0" borderId="1" xfId="0" applyNumberFormat="1" applyFont="1" applyBorder="1" applyAlignment="1">
      <alignment horizontal="center" vertical="center" wrapText="1"/>
    </xf>
    <xf numFmtId="3" fontId="21" fillId="0" borderId="1" xfId="0" applyNumberFormat="1" applyFont="1" applyBorder="1" applyAlignment="1">
      <alignment horizontal="center" vertical="center"/>
    </xf>
    <xf numFmtId="0" fontId="20" fillId="7" borderId="1" xfId="0" applyFont="1" applyFill="1" applyBorder="1" applyAlignment="1">
      <alignment horizontal="center" vertical="center"/>
    </xf>
    <xf numFmtId="49" fontId="20" fillId="0" borderId="1" xfId="0" applyNumberFormat="1" applyFont="1" applyBorder="1" applyAlignment="1">
      <alignment horizontal="center" vertical="center"/>
    </xf>
    <xf numFmtId="0" fontId="20" fillId="3" borderId="1" xfId="0" applyFont="1" applyFill="1" applyBorder="1" applyAlignment="1">
      <alignment horizontal="center" vertical="center"/>
    </xf>
    <xf numFmtId="3" fontId="21"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3" borderId="1" xfId="0" applyFont="1" applyFill="1" applyBorder="1" applyAlignment="1">
      <alignment vertical="top" wrapText="1"/>
    </xf>
    <xf numFmtId="164" fontId="20" fillId="3" borderId="1" xfId="0" applyNumberFormat="1" applyFont="1" applyFill="1" applyBorder="1" applyAlignment="1">
      <alignment horizontal="center" vertical="center" wrapText="1"/>
    </xf>
    <xf numFmtId="3" fontId="21" fillId="7" borderId="1" xfId="0" applyNumberFormat="1" applyFont="1" applyFill="1" applyBorder="1" applyAlignment="1">
      <alignment horizontal="center" vertical="center" wrapText="1"/>
    </xf>
    <xf numFmtId="49" fontId="26" fillId="0" borderId="1" xfId="0" applyNumberFormat="1" applyFont="1" applyBorder="1" applyAlignment="1">
      <alignment horizontal="center" vertical="top" wrapText="1"/>
    </xf>
    <xf numFmtId="164" fontId="20" fillId="0" borderId="1" xfId="0" applyNumberFormat="1" applyFont="1" applyBorder="1" applyAlignment="1">
      <alignment horizontal="center" vertical="center"/>
    </xf>
    <xf numFmtId="49" fontId="20" fillId="7" borderId="1" xfId="0" applyNumberFormat="1" applyFont="1" applyFill="1" applyBorder="1" applyAlignment="1">
      <alignment horizontal="center" vertical="center"/>
    </xf>
    <xf numFmtId="0" fontId="26" fillId="3" borderId="1" xfId="0" applyFont="1" applyFill="1" applyBorder="1" applyAlignment="1">
      <alignment horizontal="center" vertical="top"/>
    </xf>
    <xf numFmtId="0" fontId="27" fillId="0" borderId="1" xfId="0" applyFont="1" applyBorder="1" applyAlignment="1">
      <alignment vertical="top" wrapText="1"/>
    </xf>
    <xf numFmtId="0" fontId="20" fillId="0" borderId="1" xfId="0" applyFont="1" applyBorder="1" applyAlignment="1">
      <alignment horizontal="center" vertical="center"/>
    </xf>
    <xf numFmtId="0" fontId="27" fillId="0" borderId="1" xfId="0" applyFont="1" applyBorder="1" applyAlignment="1">
      <alignment horizontal="center" vertical="center" wrapText="1"/>
    </xf>
    <xf numFmtId="164" fontId="20" fillId="3" borderId="1" xfId="0" applyNumberFormat="1" applyFont="1" applyFill="1" applyBorder="1" applyAlignment="1">
      <alignment horizontal="center" vertical="center"/>
    </xf>
    <xf numFmtId="3" fontId="21" fillId="3" borderId="1" xfId="0" applyNumberFormat="1" applyFont="1" applyFill="1" applyBorder="1" applyAlignment="1">
      <alignment horizontal="center" vertical="center"/>
    </xf>
    <xf numFmtId="0" fontId="27" fillId="3" borderId="1" xfId="0" applyFont="1" applyFill="1" applyBorder="1" applyAlignment="1">
      <alignment horizontal="center" vertical="center" wrapText="1"/>
    </xf>
    <xf numFmtId="0" fontId="27" fillId="3" borderId="1" xfId="0" applyFont="1" applyFill="1" applyBorder="1" applyAlignment="1">
      <alignment vertical="top" wrapText="1"/>
    </xf>
    <xf numFmtId="164" fontId="27" fillId="0" borderId="1" xfId="0" applyNumberFormat="1" applyFont="1" applyBorder="1" applyAlignment="1">
      <alignment horizontal="center" vertical="center"/>
    </xf>
    <xf numFmtId="49" fontId="25" fillId="0" borderId="1" xfId="0" applyNumberFormat="1" applyFont="1" applyBorder="1" applyAlignment="1">
      <alignment horizontal="center" vertical="top"/>
    </xf>
    <xf numFmtId="49" fontId="20" fillId="3" borderId="1" xfId="0" applyNumberFormat="1" applyFont="1" applyFill="1" applyBorder="1" applyAlignment="1">
      <alignment horizontal="center" vertical="center"/>
    </xf>
    <xf numFmtId="49" fontId="25" fillId="3" borderId="1" xfId="0" applyNumberFormat="1" applyFont="1" applyFill="1" applyBorder="1" applyAlignment="1">
      <alignment horizontal="center" vertical="top" wrapText="1"/>
    </xf>
    <xf numFmtId="49" fontId="20" fillId="3" borderId="1" xfId="0" applyNumberFormat="1" applyFont="1" applyFill="1" applyBorder="1" applyAlignment="1">
      <alignment horizontal="center" vertical="center" wrapText="1"/>
    </xf>
    <xf numFmtId="0" fontId="25" fillId="12" borderId="1" xfId="0" applyFont="1" applyFill="1" applyBorder="1" applyAlignment="1">
      <alignment horizontal="center" vertical="top" wrapText="1"/>
    </xf>
    <xf numFmtId="49" fontId="25" fillId="3" borderId="1" xfId="0" applyNumberFormat="1" applyFont="1" applyFill="1" applyBorder="1" applyAlignment="1">
      <alignment horizontal="center" vertical="top"/>
    </xf>
    <xf numFmtId="0" fontId="26" fillId="0" borderId="1" xfId="0" applyFont="1" applyBorder="1" applyAlignment="1">
      <alignment horizontal="center" vertical="top"/>
    </xf>
    <xf numFmtId="3" fontId="28" fillId="3" borderId="1" xfId="0" applyNumberFormat="1" applyFont="1" applyFill="1" applyBorder="1" applyAlignment="1">
      <alignment horizontal="center" vertical="center"/>
    </xf>
    <xf numFmtId="3" fontId="28" fillId="0" borderId="1" xfId="0" applyNumberFormat="1" applyFont="1" applyBorder="1" applyAlignment="1">
      <alignment horizontal="center" vertical="center"/>
    </xf>
    <xf numFmtId="0" fontId="20" fillId="12" borderId="1" xfId="0" applyFont="1" applyFill="1" applyBorder="1" applyAlignment="1">
      <alignment horizontal="center" vertical="center" wrapText="1"/>
    </xf>
    <xf numFmtId="0" fontId="20" fillId="12" borderId="1" xfId="0" applyFont="1" applyFill="1" applyBorder="1" applyAlignment="1">
      <alignment vertical="top" wrapText="1"/>
    </xf>
    <xf numFmtId="0" fontId="20" fillId="13" borderId="1" xfId="0" applyFont="1" applyFill="1" applyBorder="1" applyAlignment="1">
      <alignment horizontal="center" vertical="center" wrapText="1"/>
    </xf>
    <xf numFmtId="0" fontId="27" fillId="12" borderId="1" xfId="0" applyFont="1" applyFill="1" applyBorder="1" applyAlignment="1">
      <alignment vertical="top" wrapText="1"/>
    </xf>
    <xf numFmtId="3" fontId="21" fillId="12" borderId="1" xfId="0" applyNumberFormat="1" applyFont="1" applyFill="1" applyBorder="1" applyAlignment="1">
      <alignment horizontal="center" vertical="center" wrapText="1"/>
    </xf>
    <xf numFmtId="3" fontId="21" fillId="3" borderId="0" xfId="0" applyNumberFormat="1" applyFont="1" applyFill="1" applyAlignment="1">
      <alignment horizontal="center" vertical="center"/>
    </xf>
    <xf numFmtId="0" fontId="27" fillId="13" borderId="1" xfId="0" applyFont="1" applyFill="1" applyBorder="1" applyAlignment="1">
      <alignment vertical="top" wrapText="1"/>
    </xf>
    <xf numFmtId="0" fontId="25" fillId="12" borderId="1" xfId="0" applyFont="1" applyFill="1" applyBorder="1" applyAlignment="1">
      <alignment horizontal="center" vertical="top"/>
    </xf>
    <xf numFmtId="0" fontId="20" fillId="12" borderId="1" xfId="0" applyFont="1" applyFill="1" applyBorder="1" applyAlignment="1">
      <alignment horizontal="center" vertical="center"/>
    </xf>
    <xf numFmtId="3" fontId="29" fillId="0" borderId="1" xfId="0" applyNumberFormat="1" applyFont="1" applyBorder="1" applyAlignment="1">
      <alignment horizontal="center" vertical="center"/>
    </xf>
    <xf numFmtId="0" fontId="21" fillId="0" borderId="1" xfId="0" applyFont="1" applyBorder="1" applyAlignment="1">
      <alignment horizontal="center" vertical="center" wrapText="1"/>
    </xf>
    <xf numFmtId="3" fontId="20" fillId="3" borderId="1" xfId="0" applyNumberFormat="1" applyFont="1" applyFill="1" applyBorder="1" applyAlignment="1">
      <alignment horizontal="center" vertical="center" wrapText="1"/>
    </xf>
    <xf numFmtId="3" fontId="20" fillId="0" borderId="1" xfId="0" applyNumberFormat="1" applyFont="1" applyBorder="1" applyAlignment="1">
      <alignment vertical="top" wrapText="1"/>
    </xf>
    <xf numFmtId="3" fontId="20" fillId="3" borderId="1" xfId="0" applyNumberFormat="1" applyFont="1" applyFill="1" applyBorder="1" applyAlignment="1">
      <alignment vertical="top" wrapText="1"/>
    </xf>
    <xf numFmtId="3" fontId="20" fillId="7" borderId="1" xfId="0" applyNumberFormat="1" applyFont="1" applyFill="1" applyBorder="1" applyAlignment="1">
      <alignment vertical="top" wrapText="1"/>
    </xf>
    <xf numFmtId="3" fontId="27" fillId="0" borderId="1" xfId="0" applyNumberFormat="1" applyFont="1" applyBorder="1" applyAlignment="1">
      <alignment vertical="top" wrapText="1"/>
    </xf>
    <xf numFmtId="3" fontId="20" fillId="3" borderId="1" xfId="0" applyNumberFormat="1" applyFont="1" applyFill="1" applyBorder="1" applyAlignment="1">
      <alignment vertical="top"/>
    </xf>
    <xf numFmtId="0" fontId="20" fillId="12" borderId="1" xfId="0" applyFont="1" applyFill="1" applyBorder="1" applyAlignment="1">
      <alignment horizontal="left" vertical="top" wrapText="1"/>
    </xf>
    <xf numFmtId="0" fontId="21" fillId="3" borderId="7" xfId="0" applyFont="1" applyFill="1" applyBorder="1" applyAlignment="1">
      <alignment vertical="center"/>
    </xf>
    <xf numFmtId="164" fontId="27" fillId="0" borderId="1" xfId="0" applyNumberFormat="1" applyFont="1" applyBorder="1" applyAlignment="1">
      <alignment horizontal="center" vertical="center" wrapText="1"/>
    </xf>
    <xf numFmtId="0" fontId="27" fillId="0" borderId="1" xfId="0" applyFont="1" applyBorder="1" applyAlignment="1">
      <alignment horizontal="center" vertical="center"/>
    </xf>
    <xf numFmtId="0" fontId="27" fillId="7" borderId="1" xfId="0" applyFont="1" applyFill="1" applyBorder="1" applyAlignment="1">
      <alignment vertical="top" wrapText="1"/>
    </xf>
    <xf numFmtId="164" fontId="27" fillId="7" borderId="1" xfId="0" applyNumberFormat="1" applyFont="1" applyFill="1" applyBorder="1" applyAlignment="1">
      <alignment horizontal="center" vertical="center" wrapText="1"/>
    </xf>
    <xf numFmtId="164" fontId="27" fillId="7" borderId="1" xfId="0" applyNumberFormat="1" applyFont="1" applyFill="1" applyBorder="1" applyAlignment="1">
      <alignment horizontal="center" vertical="center"/>
    </xf>
    <xf numFmtId="0" fontId="20" fillId="7" borderId="1" xfId="0" applyFont="1" applyFill="1" applyBorder="1" applyAlignment="1">
      <alignment vertical="top" wrapText="1"/>
    </xf>
    <xf numFmtId="0" fontId="27" fillId="7" borderId="1" xfId="0" applyFont="1" applyFill="1" applyBorder="1" applyAlignment="1">
      <alignment horizontal="center" vertical="center" wrapText="1"/>
    </xf>
    <xf numFmtId="3" fontId="21" fillId="7" borderId="1" xfId="0" applyNumberFormat="1" applyFont="1" applyFill="1" applyBorder="1" applyAlignment="1">
      <alignment horizontal="center" vertical="center"/>
    </xf>
    <xf numFmtId="49" fontId="26" fillId="3" borderId="1" xfId="0" applyNumberFormat="1" applyFont="1" applyFill="1" applyBorder="1" applyAlignment="1">
      <alignment horizontal="center" vertical="top" wrapText="1"/>
    </xf>
    <xf numFmtId="0" fontId="27" fillId="3" borderId="1" xfId="0" applyFont="1" applyFill="1" applyBorder="1" applyAlignment="1">
      <alignment horizontal="center" vertical="center"/>
    </xf>
    <xf numFmtId="0" fontId="20" fillId="3" borderId="3" xfId="0" applyFont="1" applyFill="1" applyBorder="1" applyAlignment="1">
      <alignment horizontal="center" vertical="center" wrapText="1"/>
    </xf>
    <xf numFmtId="49" fontId="20" fillId="0" borderId="3" xfId="0" applyNumberFormat="1" applyFont="1" applyBorder="1" applyAlignment="1">
      <alignment horizontal="center" vertical="center"/>
    </xf>
    <xf numFmtId="49" fontId="25" fillId="0" borderId="3" xfId="0" applyNumberFormat="1" applyFont="1" applyBorder="1" applyAlignment="1">
      <alignment horizontal="center" vertical="top"/>
    </xf>
    <xf numFmtId="0" fontId="20" fillId="3" borderId="3" xfId="0" applyFont="1" applyFill="1" applyBorder="1" applyAlignment="1">
      <alignment horizontal="center" vertical="center"/>
    </xf>
    <xf numFmtId="0" fontId="20" fillId="3" borderId="3" xfId="0" applyFont="1" applyFill="1" applyBorder="1" applyAlignment="1">
      <alignment vertical="top" wrapText="1"/>
    </xf>
    <xf numFmtId="0" fontId="20" fillId="0" borderId="3" xfId="0" applyFont="1" applyBorder="1" applyAlignment="1">
      <alignment horizontal="center" vertical="center" wrapText="1"/>
    </xf>
    <xf numFmtId="3" fontId="21" fillId="0" borderId="3" xfId="0" applyNumberFormat="1" applyFont="1" applyBorder="1" applyAlignment="1">
      <alignment horizontal="center" vertical="center"/>
    </xf>
    <xf numFmtId="49" fontId="22" fillId="0" borderId="1" xfId="0" applyNumberFormat="1" applyFont="1" applyBorder="1" applyAlignment="1">
      <alignment horizontal="center"/>
    </xf>
    <xf numFmtId="0" fontId="27" fillId="3" borderId="1" xfId="0" applyFont="1" applyFill="1" applyBorder="1" applyAlignment="1">
      <alignment horizontal="left" vertical="center" wrapText="1"/>
    </xf>
    <xf numFmtId="3" fontId="21" fillId="0" borderId="1" xfId="0" applyNumberFormat="1" applyFont="1" applyBorder="1" applyAlignment="1">
      <alignment horizontal="center"/>
    </xf>
    <xf numFmtId="0" fontId="30" fillId="3" borderId="1" xfId="0" applyFont="1" applyFill="1" applyBorder="1" applyAlignment="1">
      <alignment horizontal="left" vertical="center" wrapText="1"/>
    </xf>
    <xf numFmtId="0" fontId="31" fillId="3" borderId="1" xfId="0" applyFont="1" applyFill="1" applyBorder="1" applyAlignment="1">
      <alignment horizontal="left" vertical="center" wrapText="1"/>
    </xf>
    <xf numFmtId="3" fontId="21" fillId="12" borderId="1" xfId="0" applyNumberFormat="1" applyFont="1" applyFill="1" applyBorder="1" applyAlignment="1">
      <alignment horizontal="center" vertical="center"/>
    </xf>
    <xf numFmtId="0" fontId="20" fillId="0" borderId="1" xfId="0" applyFont="1" applyBorder="1" applyAlignment="1">
      <alignment vertical="top"/>
    </xf>
    <xf numFmtId="3" fontId="20" fillId="0" borderId="1" xfId="0" applyNumberFormat="1" applyFont="1" applyBorder="1" applyAlignment="1">
      <alignment horizontal="center" vertical="center" wrapText="1"/>
    </xf>
    <xf numFmtId="0" fontId="20" fillId="3" borderId="1" xfId="0" applyFont="1" applyFill="1" applyBorder="1" applyAlignment="1">
      <alignment vertical="top"/>
    </xf>
    <xf numFmtId="3" fontId="20" fillId="3" borderId="1" xfId="0" applyNumberFormat="1" applyFont="1" applyFill="1" applyBorder="1" applyAlignment="1">
      <alignment horizontal="center" vertical="center"/>
    </xf>
    <xf numFmtId="3" fontId="21" fillId="3" borderId="3" xfId="0" applyNumberFormat="1" applyFont="1" applyFill="1" applyBorder="1" applyAlignment="1">
      <alignment horizontal="center" vertical="center"/>
    </xf>
    <xf numFmtId="3" fontId="20" fillId="3" borderId="3" xfId="0" applyNumberFormat="1" applyFont="1" applyFill="1" applyBorder="1" applyAlignment="1">
      <alignment horizontal="center" vertical="center"/>
    </xf>
    <xf numFmtId="0" fontId="20" fillId="0" borderId="3" xfId="0" applyFont="1" applyBorder="1" applyAlignment="1">
      <alignment vertical="top" wrapText="1"/>
    </xf>
    <xf numFmtId="0" fontId="20" fillId="0" borderId="1" xfId="0" applyFont="1" applyBorder="1" applyAlignment="1">
      <alignment horizontal="left" vertical="top" wrapText="1"/>
    </xf>
    <xf numFmtId="0" fontId="20" fillId="3" borderId="1" xfId="0" applyFont="1" applyFill="1" applyBorder="1" applyAlignment="1">
      <alignment horizontal="left" vertical="center" wrapText="1"/>
    </xf>
    <xf numFmtId="3" fontId="20" fillId="0" borderId="1" xfId="0" applyNumberFormat="1" applyFont="1" applyBorder="1" applyAlignment="1">
      <alignment horizontal="center" vertical="center"/>
    </xf>
    <xf numFmtId="0" fontId="27" fillId="0" borderId="1" xfId="0" applyFont="1" applyBorder="1" applyAlignment="1">
      <alignment horizontal="left" vertical="center" wrapText="1"/>
    </xf>
    <xf numFmtId="0" fontId="32" fillId="3" borderId="1" xfId="0" applyFont="1" applyFill="1" applyBorder="1" applyAlignment="1">
      <alignment horizontal="left" vertical="center" wrapText="1"/>
    </xf>
    <xf numFmtId="49" fontId="27" fillId="3" borderId="1" xfId="0" applyNumberFormat="1" applyFont="1" applyFill="1" applyBorder="1" applyAlignment="1">
      <alignment horizontal="center" vertical="center"/>
    </xf>
    <xf numFmtId="49" fontId="33" fillId="3" borderId="1" xfId="0" applyNumberFormat="1" applyFont="1" applyFill="1" applyBorder="1" applyAlignment="1">
      <alignment horizontal="center"/>
    </xf>
    <xf numFmtId="3" fontId="34" fillId="3" borderId="1" xfId="0" applyNumberFormat="1" applyFont="1" applyFill="1" applyBorder="1" applyAlignment="1">
      <alignment horizontal="center"/>
    </xf>
    <xf numFmtId="0" fontId="32" fillId="3" borderId="1" xfId="0" applyFont="1" applyFill="1" applyBorder="1" applyAlignment="1">
      <alignment vertical="center" wrapText="1"/>
    </xf>
    <xf numFmtId="0" fontId="32" fillId="0" borderId="1" xfId="0" applyFont="1" applyBorder="1" applyAlignment="1">
      <alignment horizontal="left" vertical="center" wrapText="1"/>
    </xf>
    <xf numFmtId="3" fontId="21" fillId="3" borderId="1" xfId="0" applyNumberFormat="1" applyFont="1" applyFill="1" applyBorder="1" applyAlignment="1">
      <alignment horizontal="center"/>
    </xf>
    <xf numFmtId="3" fontId="29" fillId="3" borderId="1" xfId="0" applyNumberFormat="1" applyFont="1" applyFill="1" applyBorder="1" applyAlignment="1">
      <alignment horizontal="center"/>
    </xf>
    <xf numFmtId="3" fontId="25" fillId="0" borderId="1" xfId="0" applyNumberFormat="1" applyFont="1" applyBorder="1" applyAlignment="1">
      <alignment horizontal="center"/>
    </xf>
    <xf numFmtId="0" fontId="20" fillId="3" borderId="1" xfId="0" applyFont="1" applyFill="1" applyBorder="1" applyAlignment="1">
      <alignment vertical="center" wrapText="1"/>
    </xf>
    <xf numFmtId="3" fontId="27" fillId="3" borderId="1" xfId="0" applyNumberFormat="1" applyFont="1" applyFill="1" applyBorder="1" applyAlignment="1">
      <alignment horizontal="center" vertical="center"/>
    </xf>
    <xf numFmtId="0" fontId="27" fillId="3" borderId="1" xfId="0" applyFont="1" applyFill="1" applyBorder="1" applyAlignment="1">
      <alignment vertical="center" wrapText="1"/>
    </xf>
    <xf numFmtId="3" fontId="21" fillId="0" borderId="1" xfId="0" applyNumberFormat="1" applyFont="1" applyBorder="1" applyAlignment="1">
      <alignment horizontal="center" wrapText="1"/>
    </xf>
    <xf numFmtId="3" fontId="27" fillId="0" borderId="1" xfId="0" applyNumberFormat="1" applyFont="1" applyBorder="1" applyAlignment="1">
      <alignment horizontal="center" vertical="center"/>
    </xf>
    <xf numFmtId="3" fontId="34" fillId="0" borderId="1" xfId="0" applyNumberFormat="1" applyFont="1" applyBorder="1" applyAlignment="1">
      <alignment horizontal="center"/>
    </xf>
    <xf numFmtId="0" fontId="27" fillId="3" borderId="1" xfId="0" applyFont="1" applyFill="1" applyBorder="1" applyAlignment="1">
      <alignment vertical="justify" wrapText="1"/>
    </xf>
    <xf numFmtId="0" fontId="30" fillId="0" borderId="1" xfId="0" applyFont="1" applyBorder="1" applyAlignment="1">
      <alignment vertical="justify" wrapText="1"/>
    </xf>
    <xf numFmtId="0" fontId="32" fillId="0" borderId="1" xfId="0" applyFont="1" applyBorder="1" applyAlignment="1">
      <alignment vertical="center" wrapText="1"/>
    </xf>
    <xf numFmtId="3" fontId="25" fillId="3" borderId="1" xfId="0" applyNumberFormat="1" applyFont="1" applyFill="1" applyBorder="1" applyAlignment="1">
      <alignment horizontal="center"/>
    </xf>
    <xf numFmtId="0" fontId="27" fillId="0" borderId="1" xfId="0" applyFont="1" applyBorder="1" applyAlignment="1">
      <alignment vertical="center" wrapText="1"/>
    </xf>
    <xf numFmtId="0" fontId="32" fillId="3" borderId="1" xfId="0" applyFont="1" applyFill="1" applyBorder="1" applyAlignment="1">
      <alignment vertical="justify" wrapText="1"/>
    </xf>
    <xf numFmtId="0" fontId="27" fillId="0" borderId="1" xfId="0" applyFont="1" applyBorder="1" applyAlignment="1">
      <alignment vertical="justify" wrapText="1"/>
    </xf>
    <xf numFmtId="0" fontId="30" fillId="3" borderId="1" xfId="0" applyFont="1" applyFill="1" applyBorder="1" applyAlignment="1">
      <alignment vertical="justify" wrapText="1"/>
    </xf>
    <xf numFmtId="3" fontId="20" fillId="3" borderId="0" xfId="0" applyNumberFormat="1" applyFont="1" applyFill="1" applyAlignment="1">
      <alignment horizontal="center"/>
    </xf>
    <xf numFmtId="0" fontId="32" fillId="0" borderId="1" xfId="0" applyFont="1" applyBorder="1" applyAlignment="1">
      <alignment vertical="justify" wrapText="1"/>
    </xf>
    <xf numFmtId="3" fontId="21" fillId="3" borderId="0" xfId="0" applyNumberFormat="1" applyFont="1" applyFill="1" applyAlignment="1">
      <alignment horizontal="center"/>
    </xf>
    <xf numFmtId="0" fontId="21" fillId="3" borderId="0" xfId="0" applyFont="1" applyFill="1" applyAlignment="1">
      <alignment horizontal="center"/>
    </xf>
    <xf numFmtId="0" fontId="34" fillId="0" borderId="0" xfId="0" applyFont="1" applyAlignment="1">
      <alignment horizontal="center" vertical="center"/>
    </xf>
    <xf numFmtId="49" fontId="35" fillId="15" borderId="1" xfId="0" applyNumberFormat="1" applyFont="1" applyFill="1" applyBorder="1" applyAlignment="1">
      <alignment horizontal="center" vertical="center" wrapText="1"/>
    </xf>
    <xf numFmtId="0" fontId="27" fillId="0" borderId="2" xfId="0" applyFont="1" applyBorder="1" applyAlignment="1">
      <alignment horizontal="center" vertical="center" wrapText="1"/>
    </xf>
    <xf numFmtId="0" fontId="27" fillId="0" borderId="2" xfId="0" applyFont="1" applyBorder="1" applyAlignment="1">
      <alignment horizontal="center" vertical="center"/>
    </xf>
    <xf numFmtId="164" fontId="34" fillId="0" borderId="2" xfId="0" applyNumberFormat="1" applyFont="1" applyBorder="1" applyAlignment="1">
      <alignment horizontal="center" vertical="center"/>
    </xf>
    <xf numFmtId="0" fontId="27" fillId="0" borderId="2" xfId="0" applyFont="1" applyBorder="1" applyAlignment="1">
      <alignment horizontal="left" vertical="top" wrapText="1"/>
    </xf>
    <xf numFmtId="49" fontId="27" fillId="0" borderId="2" xfId="0" applyNumberFormat="1" applyFont="1" applyBorder="1" applyAlignment="1">
      <alignment horizontal="center" vertical="center" wrapText="1"/>
    </xf>
    <xf numFmtId="0" fontId="20" fillId="0" borderId="0" xfId="0" applyFont="1" applyAlignment="1">
      <alignment vertical="center"/>
    </xf>
    <xf numFmtId="164" fontId="27" fillId="0" borderId="2" xfId="0" applyNumberFormat="1" applyFont="1" applyBorder="1" applyAlignment="1">
      <alignment horizontal="center" vertical="center"/>
    </xf>
    <xf numFmtId="164" fontId="27" fillId="0" borderId="2" xfId="0" applyNumberFormat="1" applyFont="1" applyBorder="1" applyAlignment="1">
      <alignment horizontal="center" vertical="center" wrapText="1"/>
    </xf>
    <xf numFmtId="0" fontId="20" fillId="0" borderId="2" xfId="0" applyFont="1" applyBorder="1" applyAlignment="1">
      <alignment horizontal="center" vertical="center"/>
    </xf>
    <xf numFmtId="0" fontId="20" fillId="0" borderId="2" xfId="0" applyFont="1" applyBorder="1" applyAlignment="1">
      <alignment horizontal="center" vertical="center" wrapText="1"/>
    </xf>
    <xf numFmtId="0" fontId="30" fillId="0" borderId="1" xfId="0" applyFont="1" applyBorder="1" applyAlignment="1">
      <alignment horizontal="center" vertical="center"/>
    </xf>
    <xf numFmtId="164" fontId="27" fillId="0" borderId="4" xfId="0" applyNumberFormat="1" applyFont="1" applyBorder="1" applyAlignment="1">
      <alignment horizontal="center" vertical="center"/>
    </xf>
    <xf numFmtId="0" fontId="20" fillId="0" borderId="5" xfId="0" applyFont="1" applyBorder="1" applyAlignment="1">
      <alignment horizontal="center" vertical="center" wrapText="1"/>
    </xf>
    <xf numFmtId="0" fontId="35" fillId="15" borderId="1" xfId="0" applyFont="1" applyFill="1" applyBorder="1" applyAlignment="1">
      <alignment horizontal="center" vertical="center" wrapText="1"/>
    </xf>
    <xf numFmtId="0" fontId="27" fillId="0" borderId="8"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164" fontId="20" fillId="0" borderId="5" xfId="0" applyNumberFormat="1" applyFont="1" applyBorder="1" applyAlignment="1">
      <alignment horizontal="center" vertical="center"/>
    </xf>
    <xf numFmtId="0" fontId="30" fillId="0" borderId="1" xfId="0" applyFont="1" applyBorder="1" applyAlignment="1">
      <alignment horizontal="center" vertical="center" wrapText="1"/>
    </xf>
    <xf numFmtId="49" fontId="27" fillId="0" borderId="1" xfId="0" applyNumberFormat="1" applyFont="1" applyBorder="1" applyAlignment="1">
      <alignment horizontal="center" vertical="center" wrapText="1"/>
    </xf>
    <xf numFmtId="164" fontId="34" fillId="0" borderId="1" xfId="0" applyNumberFormat="1" applyFont="1" applyBorder="1" applyAlignment="1">
      <alignment horizontal="center" vertical="center"/>
    </xf>
    <xf numFmtId="49" fontId="27" fillId="0" borderId="1" xfId="0" applyNumberFormat="1" applyFont="1" applyBorder="1" applyAlignment="1">
      <alignment horizontal="center" vertical="center"/>
    </xf>
    <xf numFmtId="0" fontId="32" fillId="0" borderId="1" xfId="0" applyFont="1" applyBorder="1" applyAlignment="1">
      <alignment horizontal="center" vertical="center"/>
    </xf>
    <xf numFmtId="0" fontId="27" fillId="0" borderId="3" xfId="0" applyFont="1" applyBorder="1" applyAlignment="1">
      <alignment horizontal="center" vertical="center" wrapText="1"/>
    </xf>
    <xf numFmtId="3" fontId="27"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1" xfId="0" applyFont="1" applyBorder="1" applyAlignment="1">
      <alignment horizontal="left" vertical="top" wrapText="1"/>
    </xf>
    <xf numFmtId="164" fontId="20" fillId="0" borderId="5" xfId="0" applyNumberFormat="1" applyFont="1" applyBorder="1" applyAlignment="1">
      <alignment horizontal="center" vertical="center" wrapText="1"/>
    </xf>
    <xf numFmtId="0" fontId="20" fillId="0" borderId="5" xfId="0" applyFont="1" applyBorder="1" applyAlignment="1">
      <alignment horizontal="center" vertical="center"/>
    </xf>
    <xf numFmtId="164" fontId="10" fillId="0" borderId="5" xfId="0" applyNumberFormat="1" applyFont="1" applyBorder="1" applyAlignment="1">
      <alignment horizontal="center" vertical="center" wrapText="1"/>
    </xf>
    <xf numFmtId="164" fontId="10" fillId="0" borderId="1" xfId="0" applyNumberFormat="1" applyFont="1" applyBorder="1" applyAlignment="1">
      <alignment horizontal="center" vertical="center" wrapText="1"/>
    </xf>
    <xf numFmtId="164" fontId="34" fillId="0" borderId="1" xfId="0" applyNumberFormat="1" applyFont="1" applyBorder="1" applyAlignment="1">
      <alignment horizontal="center" vertical="center" wrapText="1"/>
    </xf>
    <xf numFmtId="164" fontId="27" fillId="0" borderId="5" xfId="0" applyNumberFormat="1" applyFont="1" applyBorder="1" applyAlignment="1">
      <alignment horizontal="center" vertical="center"/>
    </xf>
    <xf numFmtId="0" fontId="27" fillId="0" borderId="13" xfId="0" applyFont="1" applyBorder="1" applyAlignment="1">
      <alignment horizontal="center" vertical="center"/>
    </xf>
    <xf numFmtId="49" fontId="34" fillId="0" borderId="1" xfId="0" applyNumberFormat="1" applyFont="1" applyBorder="1" applyAlignment="1">
      <alignment horizontal="center" vertical="center" wrapText="1"/>
    </xf>
    <xf numFmtId="0" fontId="34" fillId="0" borderId="1" xfId="0" applyFont="1" applyBorder="1" applyAlignment="1">
      <alignment horizontal="center" vertical="center" wrapText="1"/>
    </xf>
    <xf numFmtId="3" fontId="27" fillId="0" borderId="1" xfId="0" applyNumberFormat="1" applyFont="1" applyBorder="1" applyAlignment="1">
      <alignment horizontal="left" vertical="top" wrapText="1"/>
    </xf>
    <xf numFmtId="0" fontId="37" fillId="0" borderId="0" xfId="0" applyFont="1" applyAlignment="1">
      <alignment horizontal="center" vertical="center" wrapText="1"/>
    </xf>
    <xf numFmtId="0" fontId="34" fillId="18" borderId="1" xfId="0" applyFont="1" applyFill="1" applyBorder="1" applyAlignment="1">
      <alignment horizontal="center" vertical="center" wrapText="1"/>
    </xf>
    <xf numFmtId="0" fontId="34" fillId="19" borderId="1" xfId="0" applyFont="1" applyFill="1" applyBorder="1" applyAlignment="1">
      <alignment horizontal="center" vertical="center" wrapText="1"/>
    </xf>
    <xf numFmtId="0" fontId="34" fillId="20" borderId="1" xfId="0"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1" fillId="21" borderId="1" xfId="0" applyFont="1" applyFill="1" applyBorder="1" applyAlignment="1">
      <alignment horizontal="center" vertical="center" wrapText="1"/>
    </xf>
    <xf numFmtId="0" fontId="38" fillId="22" borderId="1" xfId="0" applyFont="1" applyFill="1" applyBorder="1" applyAlignment="1">
      <alignment horizontal="center" vertical="center" wrapText="1"/>
    </xf>
    <xf numFmtId="3" fontId="34" fillId="18" borderId="1" xfId="0" applyNumberFormat="1" applyFont="1" applyFill="1" applyBorder="1" applyAlignment="1">
      <alignment horizontal="center" vertical="center" wrapText="1"/>
    </xf>
    <xf numFmtId="3" fontId="34" fillId="19" borderId="1" xfId="0" applyNumberFormat="1" applyFont="1" applyFill="1" applyBorder="1" applyAlignment="1">
      <alignment horizontal="center" vertical="center" wrapText="1"/>
    </xf>
    <xf numFmtId="3" fontId="34" fillId="20" borderId="1" xfId="0" applyNumberFormat="1" applyFont="1" applyFill="1" applyBorder="1" applyAlignment="1">
      <alignment horizontal="center" vertical="center" wrapText="1"/>
    </xf>
    <xf numFmtId="3" fontId="21" fillId="11" borderId="1" xfId="0" applyNumberFormat="1" applyFont="1" applyFill="1" applyBorder="1" applyAlignment="1">
      <alignment horizontal="center" vertical="center" wrapText="1"/>
    </xf>
    <xf numFmtId="3" fontId="21" fillId="21" borderId="1" xfId="0" applyNumberFormat="1" applyFont="1" applyFill="1" applyBorder="1" applyAlignment="1">
      <alignment horizontal="center" vertical="center" wrapText="1"/>
    </xf>
    <xf numFmtId="164" fontId="27" fillId="0" borderId="3" xfId="0" applyNumberFormat="1" applyFont="1" applyBorder="1" applyAlignment="1">
      <alignment horizontal="center" vertical="center"/>
    </xf>
    <xf numFmtId="0" fontId="27" fillId="0" borderId="5" xfId="0" applyFont="1" applyBorder="1" applyAlignment="1">
      <alignment horizontal="center" vertical="center"/>
    </xf>
    <xf numFmtId="164" fontId="27" fillId="0" borderId="5" xfId="0" applyNumberFormat="1" applyFont="1" applyBorder="1" applyAlignment="1">
      <alignment horizontal="center" vertical="center" wrapText="1"/>
    </xf>
    <xf numFmtId="0" fontId="10" fillId="0" borderId="5" xfId="0" applyFont="1" applyBorder="1" applyAlignment="1">
      <alignment horizontal="center" vertical="center" wrapText="1"/>
    </xf>
    <xf numFmtId="0" fontId="27" fillId="0" borderId="3" xfId="0" applyFont="1" applyBorder="1" applyAlignment="1">
      <alignment horizontal="center" vertical="center"/>
    </xf>
    <xf numFmtId="0" fontId="27" fillId="0" borderId="3" xfId="0" applyFont="1" applyBorder="1" applyAlignment="1">
      <alignment horizontal="left" vertical="top" wrapText="1"/>
    </xf>
    <xf numFmtId="3" fontId="27"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xf>
    <xf numFmtId="0" fontId="39" fillId="0" borderId="1" xfId="0" applyFont="1" applyBorder="1" applyAlignment="1">
      <alignment horizontal="left" vertical="top" wrapText="1"/>
    </xf>
    <xf numFmtId="164" fontId="10" fillId="0" borderId="1" xfId="0" applyNumberFormat="1" applyFont="1" applyBorder="1" applyAlignment="1">
      <alignment horizontal="center" vertical="center"/>
    </xf>
    <xf numFmtId="164" fontId="10" fillId="0" borderId="5" xfId="0" applyNumberFormat="1" applyFont="1" applyBorder="1" applyAlignment="1">
      <alignment horizontal="center" vertical="center"/>
    </xf>
    <xf numFmtId="3" fontId="40" fillId="18" borderId="1" xfId="0" applyNumberFormat="1" applyFont="1" applyFill="1" applyBorder="1" applyAlignment="1">
      <alignment horizontal="center" vertical="center" wrapText="1"/>
    </xf>
    <xf numFmtId="3" fontId="40" fillId="19" borderId="1" xfId="0" applyNumberFormat="1" applyFont="1" applyFill="1" applyBorder="1" applyAlignment="1">
      <alignment horizontal="center" vertical="center" wrapText="1"/>
    </xf>
    <xf numFmtId="3" fontId="40" fillId="20" borderId="1" xfId="0" applyNumberFormat="1" applyFont="1" applyFill="1" applyBorder="1" applyAlignment="1">
      <alignment horizontal="center" vertical="center" wrapText="1"/>
    </xf>
    <xf numFmtId="49" fontId="27" fillId="0" borderId="3" xfId="0" applyNumberFormat="1" applyFont="1" applyBorder="1" applyAlignment="1">
      <alignment horizontal="center" vertical="center" wrapText="1"/>
    </xf>
    <xf numFmtId="164" fontId="34" fillId="0" borderId="3" xfId="0" applyNumberFormat="1" applyFont="1" applyBorder="1" applyAlignment="1">
      <alignment horizontal="center" vertical="center"/>
    </xf>
    <xf numFmtId="3" fontId="34" fillId="0" borderId="1" xfId="0" applyNumberFormat="1" applyFont="1" applyBorder="1" applyAlignment="1">
      <alignment horizontal="center" vertical="center" wrapText="1"/>
    </xf>
    <xf numFmtId="0" fontId="27" fillId="0" borderId="0" xfId="0" applyFont="1" applyAlignment="1">
      <alignment horizontal="center" vertical="center" wrapText="1"/>
    </xf>
    <xf numFmtId="164" fontId="27" fillId="0" borderId="13" xfId="0" applyNumberFormat="1" applyFont="1" applyBorder="1" applyAlignment="1">
      <alignment horizontal="center" vertical="center"/>
    </xf>
    <xf numFmtId="0" fontId="27" fillId="0" borderId="13" xfId="0" applyFont="1" applyBorder="1" applyAlignment="1">
      <alignment horizontal="center" vertical="center" wrapText="1"/>
    </xf>
    <xf numFmtId="0" fontId="27" fillId="0" borderId="15" xfId="0" applyFont="1" applyBorder="1" applyAlignment="1">
      <alignment horizontal="center" vertical="center"/>
    </xf>
    <xf numFmtId="3" fontId="34" fillId="11" borderId="1" xfId="0" applyNumberFormat="1" applyFont="1" applyFill="1" applyBorder="1" applyAlignment="1">
      <alignment horizontal="center" vertical="center" wrapText="1"/>
    </xf>
    <xf numFmtId="3" fontId="34" fillId="14" borderId="1" xfId="0" applyNumberFormat="1" applyFont="1" applyFill="1" applyBorder="1" applyAlignment="1">
      <alignment horizontal="center" vertical="center" wrapText="1"/>
    </xf>
    <xf numFmtId="3" fontId="27" fillId="0" borderId="0" xfId="0" applyNumberFormat="1" applyFont="1" applyAlignment="1">
      <alignment horizontal="center" vertical="center" wrapText="1"/>
    </xf>
    <xf numFmtId="164" fontId="27" fillId="0" borderId="13" xfId="0" applyNumberFormat="1" applyFont="1" applyBorder="1" applyAlignment="1">
      <alignment horizontal="center" vertical="center" wrapText="1"/>
    </xf>
    <xf numFmtId="0" fontId="27" fillId="0" borderId="14" xfId="0" applyFont="1" applyBorder="1" applyAlignment="1">
      <alignment horizontal="center" vertical="center"/>
    </xf>
    <xf numFmtId="0" fontId="49" fillId="17" borderId="1" xfId="0" applyFont="1" applyFill="1" applyBorder="1" applyAlignment="1">
      <alignment horizontal="center" vertical="center" wrapText="1"/>
    </xf>
    <xf numFmtId="0" fontId="48" fillId="0" borderId="1" xfId="0" applyFont="1" applyBorder="1" applyAlignment="1">
      <alignment horizontal="left" vertical="top" wrapText="1"/>
    </xf>
    <xf numFmtId="0" fontId="48" fillId="0" borderId="1" xfId="0" applyFont="1" applyBorder="1" applyAlignment="1">
      <alignment horizontal="center" vertical="center" wrapText="1"/>
    </xf>
    <xf numFmtId="49" fontId="48" fillId="0" borderId="1" xfId="0" applyNumberFormat="1" applyFont="1" applyBorder="1" applyAlignment="1">
      <alignment horizontal="center" vertical="center"/>
    </xf>
    <xf numFmtId="49" fontId="48" fillId="0" borderId="1" xfId="0" applyNumberFormat="1" applyFont="1" applyBorder="1" applyAlignment="1">
      <alignment horizontal="center" vertical="center" wrapText="1"/>
    </xf>
    <xf numFmtId="0" fontId="0" fillId="0" borderId="1" xfId="0" applyBorder="1" applyAlignment="1">
      <alignment horizontal="center" vertical="center"/>
    </xf>
    <xf numFmtId="0" fontId="10" fillId="0" borderId="13" xfId="0" applyFont="1" applyBorder="1" applyAlignment="1">
      <alignment horizontal="center" vertical="center" wrapText="1"/>
    </xf>
    <xf numFmtId="3" fontId="48" fillId="0" borderId="1" xfId="0" applyNumberFormat="1" applyFont="1" applyBorder="1" applyAlignment="1">
      <alignment horizontal="left" vertical="top" wrapText="1"/>
    </xf>
    <xf numFmtId="0" fontId="27" fillId="0" borderId="0" xfId="0" applyFont="1" applyAlignment="1">
      <alignment horizontal="left" vertical="top" wrapText="1"/>
    </xf>
    <xf numFmtId="0" fontId="27" fillId="0" borderId="11" xfId="0" applyFont="1" applyBorder="1" applyAlignment="1">
      <alignment horizontal="left" vertical="top" wrapText="1"/>
    </xf>
    <xf numFmtId="0" fontId="48" fillId="0" borderId="1" xfId="0" applyFont="1" applyBorder="1" applyAlignment="1">
      <alignment horizontal="center" vertical="center"/>
    </xf>
    <xf numFmtId="0" fontId="50" fillId="15" borderId="1" xfId="0" applyFont="1" applyFill="1" applyBorder="1" applyAlignment="1">
      <alignment horizontal="center" vertical="center" wrapText="1"/>
    </xf>
    <xf numFmtId="164" fontId="48" fillId="0" borderId="5" xfId="0" applyNumberFormat="1" applyFont="1" applyBorder="1" applyAlignment="1">
      <alignment horizontal="center" vertical="center"/>
    </xf>
    <xf numFmtId="0" fontId="48" fillId="0" borderId="5" xfId="0" applyFont="1" applyBorder="1" applyAlignment="1">
      <alignment horizontal="center" vertical="center" wrapText="1"/>
    </xf>
    <xf numFmtId="164" fontId="48" fillId="0" borderId="1" xfId="0" applyNumberFormat="1" applyFont="1" applyBorder="1" applyAlignment="1">
      <alignment horizontal="center" vertical="center"/>
    </xf>
    <xf numFmtId="164" fontId="48" fillId="0" borderId="5" xfId="0" applyNumberFormat="1" applyFont="1" applyBorder="1" applyAlignment="1">
      <alignment horizontal="center" vertical="center" wrapText="1"/>
    </xf>
    <xf numFmtId="0" fontId="48" fillId="0" borderId="5" xfId="0" applyFont="1" applyBorder="1" applyAlignment="1">
      <alignment horizontal="center" vertical="center"/>
    </xf>
    <xf numFmtId="0" fontId="48" fillId="0" borderId="3" xfId="0" applyFont="1" applyBorder="1" applyAlignment="1">
      <alignment horizontal="center" vertical="center" wrapText="1"/>
    </xf>
    <xf numFmtId="0" fontId="48" fillId="0" borderId="8" xfId="0" applyFont="1" applyBorder="1" applyAlignment="1">
      <alignment horizontal="center" vertical="center" wrapText="1"/>
    </xf>
    <xf numFmtId="164" fontId="48" fillId="0" borderId="13" xfId="0" applyNumberFormat="1" applyFont="1" applyBorder="1" applyAlignment="1">
      <alignment horizontal="center" vertical="center"/>
    </xf>
    <xf numFmtId="0" fontId="48" fillId="0" borderId="3" xfId="0" applyFont="1" applyBorder="1" applyAlignment="1">
      <alignment horizontal="center" vertical="center"/>
    </xf>
    <xf numFmtId="164" fontId="48" fillId="0" borderId="3" xfId="0" applyNumberFormat="1" applyFont="1" applyBorder="1" applyAlignment="1">
      <alignment horizontal="center" vertical="center"/>
    </xf>
    <xf numFmtId="0" fontId="48" fillId="0" borderId="13" xfId="0" applyFont="1" applyBorder="1" applyAlignment="1">
      <alignment horizontal="center" vertical="center" wrapText="1"/>
    </xf>
    <xf numFmtId="0" fontId="51" fillId="0" borderId="1" xfId="0" applyFont="1" applyBorder="1" applyAlignment="1">
      <alignment horizontal="center" vertical="center"/>
    </xf>
    <xf numFmtId="0" fontId="36" fillId="0" borderId="1" xfId="0" applyFont="1" applyBorder="1" applyAlignment="1">
      <alignment horizontal="center"/>
    </xf>
    <xf numFmtId="0" fontId="36" fillId="0" borderId="1" xfId="0" applyFont="1" applyBorder="1" applyAlignment="1">
      <alignment horizontal="center" vertical="center"/>
    </xf>
    <xf numFmtId="0" fontId="20" fillId="0" borderId="7" xfId="0" applyFont="1" applyBorder="1" applyAlignment="1">
      <alignment horizontal="center" vertical="center"/>
    </xf>
    <xf numFmtId="0" fontId="10" fillId="0" borderId="1" xfId="0" applyFont="1" applyBorder="1" applyAlignment="1">
      <alignment horizontal="center" vertical="top" wrapText="1"/>
    </xf>
    <xf numFmtId="0" fontId="30" fillId="0" borderId="2" xfId="0" applyFont="1" applyBorder="1" applyAlignment="1">
      <alignment horizontal="center" vertical="center"/>
    </xf>
    <xf numFmtId="0" fontId="32" fillId="0" borderId="2" xfId="0" applyFont="1" applyBorder="1" applyAlignment="1">
      <alignment horizontal="center" vertical="center"/>
    </xf>
    <xf numFmtId="164" fontId="20" fillId="0" borderId="2" xfId="0" applyNumberFormat="1" applyFont="1" applyBorder="1" applyAlignment="1">
      <alignment horizontal="center" vertical="center"/>
    </xf>
    <xf numFmtId="164" fontId="20" fillId="0" borderId="2" xfId="0" applyNumberFormat="1" applyFont="1" applyBorder="1" applyAlignment="1">
      <alignment horizontal="center" vertical="center" wrapText="1"/>
    </xf>
    <xf numFmtId="0" fontId="48" fillId="17" borderId="1" xfId="0" applyFont="1" applyFill="1" applyBorder="1" applyAlignment="1">
      <alignment horizontal="center" vertical="center" wrapText="1"/>
    </xf>
    <xf numFmtId="0" fontId="48" fillId="17" borderId="1" xfId="0" applyFont="1" applyFill="1" applyBorder="1" applyAlignment="1">
      <alignment horizontal="center" vertical="center"/>
    </xf>
    <xf numFmtId="0" fontId="48" fillId="16" borderId="1" xfId="0" applyFont="1" applyFill="1" applyBorder="1" applyAlignment="1">
      <alignment horizontal="center" vertical="center" wrapText="1"/>
    </xf>
    <xf numFmtId="0" fontId="53" fillId="16" borderId="1" xfId="0" applyFont="1" applyFill="1" applyBorder="1" applyAlignment="1">
      <alignment horizontal="center" vertical="center" wrapText="1"/>
    </xf>
    <xf numFmtId="0" fontId="53" fillId="0" borderId="1" xfId="0" applyFont="1" applyBorder="1" applyAlignment="1">
      <alignment horizontal="left" vertical="top" wrapText="1"/>
    </xf>
    <xf numFmtId="0" fontId="53" fillId="3" borderId="1" xfId="0" applyFont="1" applyFill="1" applyBorder="1" applyAlignment="1">
      <alignment horizontal="left" vertical="top" wrapText="1"/>
    </xf>
    <xf numFmtId="0" fontId="48" fillId="0" borderId="2" xfId="0" applyFont="1" applyBorder="1" applyAlignment="1">
      <alignment horizontal="center" vertical="center" wrapText="1"/>
    </xf>
    <xf numFmtId="164" fontId="48" fillId="0" borderId="2" xfId="0" applyNumberFormat="1" applyFont="1" applyBorder="1" applyAlignment="1">
      <alignment horizontal="center" vertical="center"/>
    </xf>
    <xf numFmtId="0" fontId="54" fillId="0" borderId="2" xfId="0" applyFont="1" applyBorder="1" applyAlignment="1">
      <alignment horizontal="center" vertical="center"/>
    </xf>
    <xf numFmtId="0" fontId="48" fillId="0" borderId="2" xfId="0" applyFont="1" applyBorder="1" applyAlignment="1">
      <alignment horizontal="center" vertical="center"/>
    </xf>
    <xf numFmtId="164" fontId="48" fillId="0" borderId="4" xfId="0" applyNumberFormat="1" applyFont="1" applyBorder="1" applyAlignment="1">
      <alignment horizontal="center" vertical="center"/>
    </xf>
    <xf numFmtId="0" fontId="48" fillId="0" borderId="11" xfId="0" applyFont="1" applyBorder="1" applyAlignment="1">
      <alignment horizontal="center" vertical="center" wrapText="1"/>
    </xf>
    <xf numFmtId="164" fontId="48" fillId="0" borderId="2" xfId="0" applyNumberFormat="1" applyFont="1" applyBorder="1" applyAlignment="1">
      <alignment horizontal="center" vertical="center" wrapText="1"/>
    </xf>
    <xf numFmtId="0" fontId="51" fillId="0" borderId="2" xfId="0" applyFont="1" applyBorder="1" applyAlignment="1">
      <alignment horizontal="center"/>
    </xf>
    <xf numFmtId="0" fontId="48" fillId="0" borderId="2" xfId="0" applyFont="1" applyBorder="1" applyAlignment="1">
      <alignment vertical="top" wrapText="1"/>
    </xf>
    <xf numFmtId="0" fontId="48" fillId="0" borderId="7" xfId="0" applyFont="1" applyBorder="1" applyAlignment="1">
      <alignment vertical="center" wrapText="1"/>
    </xf>
    <xf numFmtId="0" fontId="48" fillId="0" borderId="7" xfId="0" applyFont="1" applyBorder="1" applyAlignment="1">
      <alignment vertical="top" wrapText="1"/>
    </xf>
    <xf numFmtId="164" fontId="48" fillId="0" borderId="14" xfId="0" applyNumberFormat="1" applyFont="1" applyBorder="1" applyAlignment="1">
      <alignment horizontal="center" vertical="center"/>
    </xf>
    <xf numFmtId="0" fontId="36" fillId="0" borderId="3" xfId="0" applyFont="1" applyBorder="1" applyAlignment="1">
      <alignment horizontal="center"/>
    </xf>
    <xf numFmtId="0" fontId="48" fillId="0" borderId="1" xfId="0" applyFont="1" applyBorder="1" applyAlignment="1">
      <alignment vertical="top" wrapText="1"/>
    </xf>
    <xf numFmtId="0" fontId="48" fillId="0" borderId="1" xfId="0" applyFont="1" applyBorder="1" applyAlignment="1">
      <alignment vertical="center" wrapText="1"/>
    </xf>
    <xf numFmtId="0" fontId="27" fillId="0" borderId="7" xfId="0" applyFont="1" applyBorder="1" applyAlignment="1">
      <alignment horizontal="center" vertical="center" wrapText="1"/>
    </xf>
    <xf numFmtId="0" fontId="48" fillId="0" borderId="1" xfId="0" applyFont="1" applyBorder="1" applyAlignment="1">
      <alignment vertical="top"/>
    </xf>
    <xf numFmtId="0" fontId="52" fillId="0" borderId="0" xfId="0" applyFont="1" applyAlignment="1">
      <alignment horizontal="center" vertical="center" wrapText="1"/>
    </xf>
    <xf numFmtId="49" fontId="52" fillId="0" borderId="0" xfId="0" applyNumberFormat="1" applyFont="1" applyAlignment="1">
      <alignment horizontal="center" vertical="center"/>
    </xf>
    <xf numFmtId="0" fontId="52" fillId="0" borderId="0" xfId="0" applyFont="1" applyAlignment="1">
      <alignment horizontal="left" vertical="top" wrapText="1"/>
    </xf>
    <xf numFmtId="3" fontId="52" fillId="0" borderId="0" xfId="0" applyNumberFormat="1" applyFont="1" applyAlignment="1">
      <alignment horizontal="left" vertical="top" wrapText="1"/>
    </xf>
    <xf numFmtId="164" fontId="52" fillId="0" borderId="0" xfId="0" applyNumberFormat="1" applyFont="1" applyAlignment="1">
      <alignment horizontal="center" vertical="center" wrapText="1"/>
    </xf>
    <xf numFmtId="3" fontId="52" fillId="0" borderId="0" xfId="0" applyNumberFormat="1" applyFont="1" applyAlignment="1">
      <alignment horizontal="center" vertical="center" wrapText="1"/>
    </xf>
    <xf numFmtId="0" fontId="52" fillId="0" borderId="0" xfId="0" applyFont="1"/>
    <xf numFmtId="49" fontId="20" fillId="0" borderId="0" xfId="0" applyNumberFormat="1" applyFont="1" applyAlignment="1">
      <alignment horizontal="left" vertical="center"/>
    </xf>
    <xf numFmtId="3" fontId="21" fillId="11" borderId="3" xfId="0" applyNumberFormat="1" applyFont="1" applyFill="1" applyBorder="1" applyAlignment="1">
      <alignment horizontal="center" vertical="center" wrapText="1"/>
    </xf>
    <xf numFmtId="3" fontId="21" fillId="21" borderId="3" xfId="0" applyNumberFormat="1" applyFont="1" applyFill="1" applyBorder="1" applyAlignment="1">
      <alignment horizontal="center" vertical="center" wrapText="1"/>
    </xf>
    <xf numFmtId="0" fontId="20" fillId="17" borderId="1" xfId="0" applyFont="1" applyFill="1" applyBorder="1" applyAlignment="1">
      <alignment horizontal="center" vertical="center" wrapText="1"/>
    </xf>
    <xf numFmtId="0" fontId="57" fillId="0" borderId="1" xfId="0" applyFont="1" applyBorder="1" applyAlignment="1">
      <alignment horizontal="center" vertical="top" wrapText="1"/>
    </xf>
    <xf numFmtId="3" fontId="58" fillId="0" borderId="1" xfId="0" applyNumberFormat="1" applyFont="1" applyBorder="1"/>
    <xf numFmtId="0" fontId="23" fillId="14" borderId="10" xfId="0" applyFont="1" applyFill="1" applyBorder="1" applyAlignment="1">
      <alignment vertical="center"/>
    </xf>
    <xf numFmtId="0" fontId="21" fillId="17" borderId="1" xfId="0" applyFont="1" applyFill="1" applyBorder="1" applyAlignment="1">
      <alignment horizontal="center" vertical="center" wrapText="1"/>
    </xf>
    <xf numFmtId="0" fontId="21" fillId="22" borderId="1" xfId="0" applyFont="1" applyFill="1" applyBorder="1" applyAlignment="1">
      <alignment horizontal="center" vertical="center" wrapText="1"/>
    </xf>
    <xf numFmtId="0" fontId="21" fillId="0" borderId="0" xfId="0" applyFont="1" applyAlignment="1">
      <alignment horizontal="center" vertical="center"/>
    </xf>
    <xf numFmtId="3" fontId="21" fillId="18" borderId="1" xfId="0" applyNumberFormat="1" applyFont="1" applyFill="1" applyBorder="1" applyAlignment="1">
      <alignment horizontal="center" vertical="center" wrapText="1"/>
    </xf>
    <xf numFmtId="3" fontId="21" fillId="19" borderId="1" xfId="0" applyNumberFormat="1" applyFont="1" applyFill="1" applyBorder="1" applyAlignment="1">
      <alignment horizontal="center" vertical="center" wrapText="1"/>
    </xf>
    <xf numFmtId="3" fontId="21" fillId="20" borderId="1" xfId="0" applyNumberFormat="1" applyFont="1" applyFill="1" applyBorder="1" applyAlignment="1">
      <alignment horizontal="center" vertical="center" wrapText="1"/>
    </xf>
    <xf numFmtId="0" fontId="21" fillId="0" borderId="0" xfId="0" applyFont="1" applyAlignment="1">
      <alignment vertical="center"/>
    </xf>
    <xf numFmtId="0" fontId="20" fillId="3" borderId="1" xfId="0" applyFont="1" applyFill="1" applyBorder="1" applyAlignment="1">
      <alignment horizontal="left" vertical="top" wrapText="1"/>
    </xf>
    <xf numFmtId="164" fontId="20" fillId="0" borderId="3" xfId="0" applyNumberFormat="1" applyFont="1" applyBorder="1" applyAlignment="1">
      <alignment horizontal="center" vertical="center"/>
    </xf>
    <xf numFmtId="0" fontId="20" fillId="0" borderId="3" xfId="0" applyFont="1" applyBorder="1" applyAlignment="1">
      <alignment horizontal="center" vertical="center"/>
    </xf>
    <xf numFmtId="3" fontId="20" fillId="0" borderId="3" xfId="0" applyNumberFormat="1" applyFont="1" applyBorder="1" applyAlignment="1">
      <alignment horizontal="center" vertical="center" wrapText="1"/>
    </xf>
    <xf numFmtId="0" fontId="20" fillId="16" borderId="1" xfId="0" applyFont="1" applyFill="1" applyBorder="1" applyAlignment="1">
      <alignment horizontal="center" vertical="center" wrapText="1"/>
    </xf>
    <xf numFmtId="0" fontId="60" fillId="0" borderId="1" xfId="0" applyFont="1" applyBorder="1" applyAlignment="1">
      <alignment horizontal="center" vertical="center"/>
    </xf>
    <xf numFmtId="0" fontId="21" fillId="0" borderId="7" xfId="0" applyFont="1" applyBorder="1" applyAlignment="1">
      <alignment vertical="center"/>
    </xf>
    <xf numFmtId="0" fontId="21" fillId="0" borderId="1" xfId="0" applyFont="1" applyBorder="1" applyAlignment="1">
      <alignment vertical="center"/>
    </xf>
    <xf numFmtId="0" fontId="20" fillId="0" borderId="13" xfId="0" applyFont="1" applyBorder="1" applyAlignment="1">
      <alignment horizontal="center" vertical="center" wrapText="1"/>
    </xf>
    <xf numFmtId="0" fontId="20" fillId="17" borderId="1" xfId="0" applyFont="1" applyFill="1" applyBorder="1" applyAlignment="1">
      <alignment horizontal="center" vertical="center"/>
    </xf>
    <xf numFmtId="164" fontId="20" fillId="0" borderId="13" xfId="0" applyNumberFormat="1" applyFont="1" applyBorder="1" applyAlignment="1">
      <alignment horizontal="center" vertical="center"/>
    </xf>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xf numFmtId="164" fontId="8" fillId="0" borderId="1" xfId="0" applyNumberFormat="1" applyFont="1" applyBorder="1" applyAlignment="1">
      <alignment horizontal="center" vertical="center"/>
    </xf>
    <xf numFmtId="164" fontId="8" fillId="0" borderId="5" xfId="0" applyNumberFormat="1" applyFont="1" applyBorder="1" applyAlignment="1">
      <alignment horizontal="center" vertical="center"/>
    </xf>
    <xf numFmtId="0" fontId="60" fillId="0" borderId="1" xfId="0" applyFont="1" applyBorder="1" applyAlignment="1">
      <alignment horizontal="center"/>
    </xf>
    <xf numFmtId="0" fontId="20" fillId="0" borderId="0" xfId="0" applyFont="1" applyAlignment="1">
      <alignment horizontal="left"/>
    </xf>
    <xf numFmtId="49" fontId="20" fillId="0" borderId="0" xfId="0" applyNumberFormat="1" applyFont="1" applyAlignment="1">
      <alignment horizontal="right"/>
    </xf>
    <xf numFmtId="0" fontId="61" fillId="0" borderId="1" xfId="0" applyFont="1" applyBorder="1" applyAlignment="1">
      <alignment horizontal="center" vertical="center"/>
    </xf>
    <xf numFmtId="49" fontId="20" fillId="0" borderId="0" xfId="0" applyNumberFormat="1" applyFont="1" applyAlignment="1">
      <alignment horizontal="right" vertical="center"/>
    </xf>
    <xf numFmtId="0" fontId="20" fillId="0" borderId="0" xfId="0" applyFont="1" applyAlignment="1">
      <alignment horizontal="left" vertical="center"/>
    </xf>
    <xf numFmtId="0" fontId="8" fillId="0" borderId="1" xfId="0" applyFont="1" applyBorder="1" applyAlignment="1">
      <alignment horizontal="center" vertical="top" wrapText="1"/>
    </xf>
    <xf numFmtId="164" fontId="8" fillId="0" borderId="1" xfId="0" applyNumberFormat="1" applyFont="1" applyBorder="1" applyAlignment="1">
      <alignment horizontal="center" vertical="center" wrapText="1"/>
    </xf>
    <xf numFmtId="164" fontId="8" fillId="0" borderId="5" xfId="0" applyNumberFormat="1" applyFont="1" applyBorder="1" applyAlignment="1">
      <alignment horizontal="center" vertical="center" wrapText="1"/>
    </xf>
    <xf numFmtId="0" fontId="20" fillId="0" borderId="2" xfId="0" applyFont="1" applyBorder="1" applyAlignment="1">
      <alignment horizontal="left" vertical="top" wrapText="1"/>
    </xf>
    <xf numFmtId="3" fontId="21" fillId="14" borderId="1" xfId="0" applyNumberFormat="1" applyFont="1" applyFill="1" applyBorder="1" applyAlignment="1">
      <alignment horizontal="center" vertical="center" wrapText="1"/>
    </xf>
    <xf numFmtId="0" fontId="20" fillId="0" borderId="0" xfId="0" applyFont="1" applyAlignment="1">
      <alignment vertical="top"/>
    </xf>
    <xf numFmtId="0" fontId="20" fillId="0" borderId="11" xfId="0" applyFont="1" applyBorder="1" applyAlignment="1">
      <alignment horizontal="center" vertical="center" wrapText="1"/>
    </xf>
    <xf numFmtId="0" fontId="20" fillId="0" borderId="13" xfId="0" applyFont="1" applyBorder="1" applyAlignment="1">
      <alignment horizontal="center" vertical="center"/>
    </xf>
    <xf numFmtId="0" fontId="60" fillId="0" borderId="2" xfId="0" applyFont="1" applyBorder="1" applyAlignment="1">
      <alignment horizontal="center"/>
    </xf>
    <xf numFmtId="0" fontId="20" fillId="17" borderId="3" xfId="0" applyFont="1" applyFill="1" applyBorder="1" applyAlignment="1">
      <alignment horizontal="center" vertical="center" wrapText="1"/>
    </xf>
    <xf numFmtId="3" fontId="21" fillId="19" borderId="3" xfId="0" applyNumberFormat="1" applyFont="1" applyFill="1" applyBorder="1" applyAlignment="1">
      <alignment horizontal="center" vertical="center" wrapText="1"/>
    </xf>
    <xf numFmtId="3" fontId="21" fillId="20" borderId="3" xfId="0" applyNumberFormat="1" applyFont="1" applyFill="1" applyBorder="1" applyAlignment="1">
      <alignment horizontal="center" vertical="center" wrapText="1"/>
    </xf>
    <xf numFmtId="0" fontId="20" fillId="0" borderId="4" xfId="0" applyFont="1" applyBorder="1" applyAlignment="1">
      <alignment horizontal="center" vertical="center" wrapText="1"/>
    </xf>
    <xf numFmtId="0" fontId="20" fillId="0" borderId="4" xfId="0" applyFont="1" applyBorder="1" applyAlignment="1">
      <alignment horizontal="center" vertical="center"/>
    </xf>
    <xf numFmtId="0" fontId="52" fillId="0" borderId="0" xfId="0" applyFont="1" applyAlignment="1">
      <alignment horizontal="center" vertical="center"/>
    </xf>
    <xf numFmtId="0" fontId="23" fillId="0" borderId="0" xfId="0" applyFont="1" applyAlignment="1">
      <alignment horizontal="center" vertical="center" wrapText="1"/>
    </xf>
    <xf numFmtId="164" fontId="23" fillId="0" borderId="0" xfId="0" applyNumberFormat="1" applyFont="1" applyAlignment="1">
      <alignment horizontal="center" vertical="center"/>
    </xf>
    <xf numFmtId="164" fontId="23" fillId="0" borderId="0" xfId="0" applyNumberFormat="1" applyFont="1" applyAlignment="1">
      <alignment horizontal="left" vertical="center"/>
    </xf>
    <xf numFmtId="3" fontId="20" fillId="0" borderId="0" xfId="0" applyNumberFormat="1" applyFont="1" applyAlignment="1">
      <alignment horizontal="left" vertical="top" wrapText="1"/>
    </xf>
    <xf numFmtId="0" fontId="21" fillId="0" borderId="0" xfId="0" applyFont="1" applyAlignment="1">
      <alignment horizontal="center" vertical="center" wrapText="1"/>
    </xf>
    <xf numFmtId="3" fontId="21" fillId="0" borderId="0" xfId="0" applyNumberFormat="1" applyFont="1" applyAlignment="1">
      <alignment horizontal="center" vertical="center" wrapText="1"/>
    </xf>
    <xf numFmtId="0" fontId="61" fillId="0" borderId="0" xfId="0" applyFont="1"/>
    <xf numFmtId="0" fontId="37" fillId="0" borderId="0" xfId="0" applyFont="1" applyAlignment="1">
      <alignment horizontal="center" vertical="top" wrapText="1"/>
    </xf>
    <xf numFmtId="0" fontId="37" fillId="0" borderId="0" xfId="0" applyFont="1" applyAlignment="1">
      <alignment vertical="top" wrapText="1"/>
    </xf>
    <xf numFmtId="0" fontId="47" fillId="0" borderId="0" xfId="0" applyFont="1" applyAlignment="1">
      <alignment vertical="top" wrapText="1"/>
    </xf>
    <xf numFmtId="0" fontId="37" fillId="0" borderId="0" xfId="0" applyFont="1" applyAlignment="1">
      <alignment vertical="center" wrapText="1"/>
    </xf>
    <xf numFmtId="49" fontId="20" fillId="0" borderId="0" xfId="0" applyNumberFormat="1" applyFont="1" applyAlignment="1">
      <alignment vertical="center"/>
    </xf>
    <xf numFmtId="0" fontId="23" fillId="14" borderId="10" xfId="0" applyFont="1" applyFill="1" applyBorder="1" applyAlignment="1">
      <alignment horizontal="left" vertical="top"/>
    </xf>
    <xf numFmtId="0" fontId="20" fillId="0" borderId="1" xfId="0" applyFont="1" applyBorder="1" applyAlignment="1">
      <alignment horizontal="left" vertical="top"/>
    </xf>
    <xf numFmtId="0" fontId="20" fillId="0" borderId="7" xfId="0" applyFont="1" applyBorder="1" applyAlignment="1">
      <alignment horizontal="left" vertical="top" wrapText="1"/>
    </xf>
    <xf numFmtId="0" fontId="21" fillId="0" borderId="0" xfId="0" applyFont="1" applyAlignment="1">
      <alignment horizontal="left" vertical="top"/>
    </xf>
    <xf numFmtId="0" fontId="37" fillId="0" borderId="0" xfId="0" applyFont="1" applyAlignment="1">
      <alignment horizontal="left" vertical="top" wrapText="1"/>
    </xf>
    <xf numFmtId="0" fontId="64" fillId="0" borderId="0" xfId="0" applyFont="1"/>
    <xf numFmtId="3" fontId="21" fillId="23" borderId="1" xfId="0" applyNumberFormat="1" applyFont="1" applyFill="1" applyBorder="1" applyAlignment="1">
      <alignment horizontal="center" vertical="center" wrapText="1"/>
    </xf>
    <xf numFmtId="3" fontId="21" fillId="24" borderId="1" xfId="0" applyNumberFormat="1" applyFont="1" applyFill="1" applyBorder="1" applyAlignment="1">
      <alignment horizontal="center" vertical="center" wrapText="1"/>
    </xf>
    <xf numFmtId="0" fontId="20" fillId="25" borderId="1" xfId="0" applyFont="1" applyFill="1" applyBorder="1" applyAlignment="1">
      <alignment horizontal="center" vertical="center" wrapText="1"/>
    </xf>
    <xf numFmtId="0" fontId="20" fillId="0" borderId="1" xfId="0" applyFont="1" applyBorder="1" applyAlignment="1">
      <alignment horizontal="left" vertical="center" wrapText="1"/>
    </xf>
    <xf numFmtId="0" fontId="20" fillId="0" borderId="2" xfId="0" applyFont="1" applyBorder="1" applyAlignment="1">
      <alignment horizontal="left" vertical="center" wrapText="1"/>
    </xf>
    <xf numFmtId="0" fontId="20" fillId="26" borderId="1" xfId="0" applyFont="1" applyFill="1" applyBorder="1" applyAlignment="1">
      <alignment horizontal="center" vertical="center" wrapText="1"/>
    </xf>
    <xf numFmtId="164" fontId="52" fillId="0" borderId="0" xfId="0" applyNumberFormat="1" applyFont="1"/>
    <xf numFmtId="49" fontId="21" fillId="27" borderId="1" xfId="0" applyNumberFormat="1" applyFont="1" applyFill="1" applyBorder="1" applyAlignment="1">
      <alignment horizontal="center" vertical="center" wrapText="1"/>
    </xf>
    <xf numFmtId="0" fontId="21" fillId="27" borderId="1" xfId="0" applyFont="1" applyFill="1" applyBorder="1" applyAlignment="1">
      <alignment horizontal="center" vertical="center" wrapText="1"/>
    </xf>
    <xf numFmtId="164" fontId="20" fillId="0" borderId="0" xfId="0" applyNumberFormat="1" applyFont="1"/>
    <xf numFmtId="3" fontId="21" fillId="0" borderId="0" xfId="0" applyNumberFormat="1" applyFont="1" applyAlignment="1">
      <alignment vertical="center"/>
    </xf>
    <xf numFmtId="0" fontId="20" fillId="0" borderId="7" xfId="0" applyFont="1" applyBorder="1" applyAlignment="1">
      <alignment horizontal="center" vertical="center" wrapText="1"/>
    </xf>
    <xf numFmtId="3" fontId="20" fillId="3" borderId="1" xfId="0" applyNumberFormat="1" applyFont="1" applyFill="1" applyBorder="1" applyAlignment="1">
      <alignment horizontal="left" vertical="top" wrapText="1"/>
    </xf>
    <xf numFmtId="3" fontId="8" fillId="3" borderId="1" xfId="0" applyNumberFormat="1" applyFont="1" applyFill="1" applyBorder="1" applyAlignment="1">
      <alignment horizontal="left" vertical="top" wrapText="1"/>
    </xf>
    <xf numFmtId="0" fontId="8" fillId="0" borderId="7" xfId="0" applyFont="1" applyBorder="1" applyAlignment="1">
      <alignment horizontal="center" vertical="center" wrapText="1"/>
    </xf>
    <xf numFmtId="0" fontId="20" fillId="0" borderId="16" xfId="0" applyFont="1" applyBorder="1" applyAlignment="1">
      <alignment horizontal="center" vertical="center" wrapText="1"/>
    </xf>
    <xf numFmtId="164" fontId="20" fillId="0" borderId="7" xfId="0" applyNumberFormat="1" applyFont="1" applyBorder="1" applyAlignment="1">
      <alignment horizontal="center" vertical="center" wrapText="1"/>
    </xf>
    <xf numFmtId="3" fontId="68" fillId="11" borderId="1" xfId="0" applyNumberFormat="1" applyFont="1" applyFill="1" applyBorder="1" applyAlignment="1">
      <alignment horizontal="center" vertical="center" wrapText="1"/>
    </xf>
    <xf numFmtId="164" fontId="21" fillId="0" borderId="0" xfId="0" applyNumberFormat="1" applyFont="1" applyAlignment="1">
      <alignment horizontal="center" vertical="center"/>
    </xf>
    <xf numFmtId="164" fontId="20" fillId="2" borderId="1" xfId="0" applyNumberFormat="1" applyFont="1" applyFill="1" applyBorder="1" applyAlignment="1">
      <alignment horizontal="center" vertical="center"/>
    </xf>
    <xf numFmtId="0" fontId="20" fillId="2" borderId="1" xfId="0" applyFont="1" applyFill="1" applyBorder="1" applyAlignment="1">
      <alignment horizontal="center" vertical="center" wrapText="1"/>
    </xf>
    <xf numFmtId="164" fontId="20" fillId="2" borderId="2" xfId="0" applyNumberFormat="1" applyFont="1" applyFill="1" applyBorder="1" applyAlignment="1">
      <alignment horizontal="center" vertical="center"/>
    </xf>
    <xf numFmtId="0" fontId="26" fillId="3" borderId="1" xfId="0" applyFont="1" applyFill="1" applyBorder="1" applyAlignment="1">
      <alignment horizontal="left" vertical="top" wrapText="1"/>
    </xf>
    <xf numFmtId="0" fontId="23" fillId="2" borderId="8" xfId="0" applyFont="1" applyFill="1" applyBorder="1" applyAlignment="1">
      <alignment horizontal="center" vertical="center" wrapText="1"/>
    </xf>
    <xf numFmtId="0" fontId="52" fillId="2" borderId="8" xfId="0" applyFont="1" applyFill="1" applyBorder="1" applyAlignment="1">
      <alignment horizontal="center" vertical="center" wrapText="1"/>
    </xf>
    <xf numFmtId="164" fontId="23" fillId="2" borderId="8" xfId="0" applyNumberFormat="1" applyFont="1" applyFill="1" applyBorder="1" applyAlignment="1">
      <alignment horizontal="center" vertical="center"/>
    </xf>
    <xf numFmtId="0" fontId="20" fillId="28" borderId="1" xfId="0" applyFont="1" applyFill="1" applyBorder="1" applyAlignment="1">
      <alignment horizontal="left" vertical="top" wrapText="1"/>
    </xf>
    <xf numFmtId="0" fontId="25" fillId="18" borderId="1" xfId="0" applyFont="1" applyFill="1" applyBorder="1" applyAlignment="1">
      <alignment horizontal="center" vertical="center" wrapText="1"/>
    </xf>
    <xf numFmtId="0" fontId="25" fillId="19" borderId="1" xfId="0" applyFont="1" applyFill="1" applyBorder="1" applyAlignment="1">
      <alignment horizontal="center" vertical="center" wrapText="1"/>
    </xf>
    <xf numFmtId="0" fontId="25" fillId="20" borderId="1" xfId="0" applyFont="1" applyFill="1" applyBorder="1" applyAlignment="1">
      <alignment horizontal="center" vertical="center" wrapText="1"/>
    </xf>
    <xf numFmtId="3" fontId="20" fillId="0" borderId="1" xfId="0" applyNumberFormat="1" applyFont="1" applyBorder="1" applyAlignment="1">
      <alignment horizontal="left" vertical="top" wrapText="1"/>
    </xf>
    <xf numFmtId="0" fontId="20" fillId="9" borderId="1" xfId="0" applyFont="1" applyFill="1" applyBorder="1" applyAlignment="1">
      <alignment horizontal="center" vertical="center" wrapText="1"/>
    </xf>
    <xf numFmtId="0" fontId="20" fillId="29" borderId="1" xfId="0" applyFont="1" applyFill="1" applyBorder="1" applyAlignment="1">
      <alignment horizontal="center" vertical="center" wrapText="1"/>
    </xf>
    <xf numFmtId="0" fontId="20" fillId="0" borderId="1" xfId="0" applyFont="1" applyBorder="1" applyAlignment="1">
      <alignment vertical="center" wrapText="1"/>
    </xf>
    <xf numFmtId="3" fontId="25" fillId="21" borderId="1" xfId="0" applyNumberFormat="1" applyFont="1" applyFill="1" applyBorder="1" applyAlignment="1">
      <alignment horizontal="center" vertical="center" wrapText="1"/>
    </xf>
    <xf numFmtId="3" fontId="25" fillId="0" borderId="1" xfId="0" applyNumberFormat="1" applyFont="1" applyBorder="1" applyAlignment="1">
      <alignment horizontal="center" vertical="center" wrapText="1"/>
    </xf>
    <xf numFmtId="0" fontId="20" fillId="11" borderId="1" xfId="0" applyFont="1" applyFill="1" applyBorder="1" applyAlignment="1">
      <alignment horizontal="left" vertical="top" wrapText="1"/>
    </xf>
    <xf numFmtId="0" fontId="8" fillId="0" borderId="11" xfId="0" applyFont="1" applyBorder="1" applyAlignment="1">
      <alignment horizontal="center" vertical="center" wrapText="1"/>
    </xf>
    <xf numFmtId="0" fontId="20" fillId="3" borderId="8" xfId="0" applyFont="1" applyFill="1" applyBorder="1" applyAlignment="1">
      <alignment horizontal="center" vertical="center" wrapText="1"/>
    </xf>
    <xf numFmtId="0" fontId="20" fillId="3" borderId="2" xfId="0" applyFont="1" applyFill="1" applyBorder="1" applyAlignment="1">
      <alignment horizontal="center" vertical="center" wrapText="1"/>
    </xf>
    <xf numFmtId="164" fontId="20" fillId="3" borderId="5" xfId="0" applyNumberFormat="1" applyFont="1" applyFill="1" applyBorder="1" applyAlignment="1">
      <alignment horizontal="center" vertical="center"/>
    </xf>
    <xf numFmtId="164" fontId="20" fillId="3" borderId="2" xfId="0" applyNumberFormat="1" applyFont="1" applyFill="1" applyBorder="1" applyAlignment="1">
      <alignment horizontal="center" vertical="center"/>
    </xf>
    <xf numFmtId="164" fontId="20" fillId="0" borderId="11" xfId="0" applyNumberFormat="1" applyFont="1" applyBorder="1" applyAlignment="1">
      <alignment horizontal="center" vertical="center"/>
    </xf>
    <xf numFmtId="0" fontId="20" fillId="3" borderId="2" xfId="0" applyFont="1" applyFill="1" applyBorder="1" applyAlignment="1">
      <alignment horizontal="center" vertical="center"/>
    </xf>
    <xf numFmtId="0" fontId="61" fillId="0" borderId="3" xfId="0" applyFont="1" applyBorder="1" applyAlignment="1">
      <alignment horizontal="center" vertical="center"/>
    </xf>
    <xf numFmtId="0" fontId="20" fillId="3" borderId="2" xfId="0" applyFont="1" applyFill="1" applyBorder="1" applyAlignment="1">
      <alignment horizontal="left" vertical="top" wrapText="1"/>
    </xf>
    <xf numFmtId="0" fontId="20" fillId="0" borderId="7" xfId="0" applyFont="1" applyBorder="1" applyAlignment="1">
      <alignment horizontal="left" vertical="top"/>
    </xf>
    <xf numFmtId="0" fontId="20" fillId="0" borderId="2" xfId="0" applyFont="1" applyBorder="1" applyAlignment="1">
      <alignment horizontal="left" vertical="top"/>
    </xf>
    <xf numFmtId="3" fontId="20" fillId="0" borderId="5" xfId="0" applyNumberFormat="1" applyFont="1" applyBorder="1" applyAlignment="1">
      <alignment horizontal="center" vertical="center" wrapText="1"/>
    </xf>
    <xf numFmtId="3" fontId="20" fillId="3" borderId="5" xfId="0" applyNumberFormat="1" applyFont="1" applyFill="1" applyBorder="1" applyAlignment="1">
      <alignment horizontal="center" vertical="center" wrapText="1"/>
    </xf>
    <xf numFmtId="3" fontId="20" fillId="3" borderId="14" xfId="0" applyNumberFormat="1" applyFont="1" applyFill="1" applyBorder="1" applyAlignment="1">
      <alignment horizontal="center" vertical="center" wrapText="1"/>
    </xf>
    <xf numFmtId="3" fontId="67" fillId="0" borderId="5" xfId="0" applyNumberFormat="1" applyFont="1" applyBorder="1" applyAlignment="1">
      <alignment horizontal="center" vertical="center" wrapText="1"/>
    </xf>
    <xf numFmtId="164" fontId="9" fillId="0" borderId="0" xfId="0" applyNumberFormat="1" applyFont="1" applyAlignment="1">
      <alignment horizontal="center" vertical="center" wrapText="1"/>
    </xf>
    <xf numFmtId="164" fontId="37" fillId="0" borderId="0" xfId="0" applyNumberFormat="1" applyFont="1" applyAlignment="1">
      <alignment horizontal="center" vertical="center" wrapText="1"/>
    </xf>
    <xf numFmtId="164" fontId="21" fillId="0" borderId="0" xfId="0" applyNumberFormat="1" applyFont="1" applyAlignment="1">
      <alignment horizontal="center" vertical="center" wrapText="1"/>
    </xf>
    <xf numFmtId="0" fontId="21" fillId="17" borderId="1" xfId="0" applyFont="1" applyFill="1" applyBorder="1" applyAlignment="1">
      <alignment horizontal="center" vertical="center"/>
    </xf>
    <xf numFmtId="0" fontId="37" fillId="0" borderId="1" xfId="0" applyFont="1" applyBorder="1" applyAlignment="1">
      <alignment horizontal="left" vertical="top" wrapText="1"/>
    </xf>
    <xf numFmtId="0" fontId="47" fillId="0" borderId="1" xfId="0" applyFont="1" applyBorder="1" applyAlignment="1">
      <alignment horizontal="left" vertical="top" wrapText="1"/>
    </xf>
    <xf numFmtId="0" fontId="21" fillId="0" borderId="1" xfId="0" applyFont="1" applyBorder="1" applyAlignment="1">
      <alignment horizontal="center" vertical="center"/>
    </xf>
    <xf numFmtId="164" fontId="9" fillId="0" borderId="0" xfId="0" applyNumberFormat="1" applyFont="1" applyAlignment="1">
      <alignment vertical="center"/>
    </xf>
    <xf numFmtId="49" fontId="20" fillId="29" borderId="1" xfId="0" applyNumberFormat="1" applyFont="1" applyFill="1" applyBorder="1" applyAlignment="1">
      <alignment horizontal="center" vertical="center"/>
    </xf>
    <xf numFmtId="0" fontId="20" fillId="29" borderId="1" xfId="0" applyFont="1" applyFill="1" applyBorder="1" applyAlignment="1">
      <alignment horizontal="center" vertical="center"/>
    </xf>
    <xf numFmtId="0" fontId="20" fillId="29" borderId="1" xfId="0" applyFont="1" applyFill="1" applyBorder="1" applyAlignment="1">
      <alignment horizontal="left" vertical="center" wrapText="1"/>
    </xf>
    <xf numFmtId="0" fontId="20" fillId="29" borderId="1" xfId="0" applyFont="1" applyFill="1" applyBorder="1" applyAlignment="1">
      <alignment horizontal="left" vertical="top" wrapText="1"/>
    </xf>
    <xf numFmtId="0" fontId="20" fillId="29" borderId="7" xfId="0" applyFont="1" applyFill="1" applyBorder="1" applyAlignment="1">
      <alignment horizontal="center" vertical="center" wrapText="1"/>
    </xf>
    <xf numFmtId="3" fontId="21" fillId="0" borderId="0" xfId="0" applyNumberFormat="1" applyFont="1" applyAlignment="1">
      <alignment vertical="center" wrapText="1"/>
    </xf>
    <xf numFmtId="0" fontId="20" fillId="32" borderId="1" xfId="0" applyFont="1" applyFill="1" applyBorder="1" applyAlignment="1">
      <alignment horizontal="center" vertical="center" wrapText="1"/>
    </xf>
    <xf numFmtId="49" fontId="20" fillId="32" borderId="1" xfId="0" applyNumberFormat="1" applyFont="1" applyFill="1" applyBorder="1" applyAlignment="1">
      <alignment horizontal="center" vertical="center" wrapText="1"/>
    </xf>
    <xf numFmtId="0" fontId="20" fillId="32" borderId="1" xfId="0" applyFont="1" applyFill="1" applyBorder="1" applyAlignment="1">
      <alignment horizontal="left" vertical="top" wrapText="1"/>
    </xf>
    <xf numFmtId="0" fontId="20" fillId="32" borderId="7" xfId="0" applyFont="1" applyFill="1" applyBorder="1" applyAlignment="1">
      <alignment horizontal="center" vertical="center" wrapText="1"/>
    </xf>
    <xf numFmtId="49" fontId="20" fillId="29" borderId="1" xfId="0" applyNumberFormat="1" applyFont="1" applyFill="1" applyBorder="1" applyAlignment="1">
      <alignment horizontal="center" vertical="center" wrapText="1"/>
    </xf>
    <xf numFmtId="3" fontId="20" fillId="29" borderId="1" xfId="0" applyNumberFormat="1" applyFont="1" applyFill="1" applyBorder="1" applyAlignment="1">
      <alignment horizontal="left" vertical="top" wrapText="1"/>
    </xf>
    <xf numFmtId="0" fontId="20" fillId="33" borderId="1" xfId="0" applyFont="1" applyFill="1" applyBorder="1" applyAlignment="1">
      <alignment horizontal="left" vertical="top" wrapText="1"/>
    </xf>
    <xf numFmtId="0" fontId="20" fillId="29" borderId="1" xfId="0" applyFont="1" applyFill="1" applyBorder="1" applyAlignment="1">
      <alignment vertical="center" wrapText="1"/>
    </xf>
    <xf numFmtId="0" fontId="21" fillId="11" borderId="1" xfId="7" applyFont="1" applyFill="1" applyBorder="1" applyAlignment="1">
      <alignment horizontal="center" vertical="center" wrapText="1"/>
    </xf>
    <xf numFmtId="0" fontId="21" fillId="21" borderId="1" xfId="7" applyFont="1" applyFill="1" applyBorder="1" applyAlignment="1">
      <alignment horizontal="center" vertical="center" wrapText="1"/>
    </xf>
    <xf numFmtId="3" fontId="21" fillId="18" borderId="1" xfId="7" applyNumberFormat="1" applyFont="1" applyFill="1" applyBorder="1" applyAlignment="1">
      <alignment horizontal="center" vertical="center" wrapText="1"/>
    </xf>
    <xf numFmtId="3" fontId="21" fillId="19" borderId="1" xfId="7" applyNumberFormat="1" applyFont="1" applyFill="1" applyBorder="1" applyAlignment="1">
      <alignment horizontal="center" vertical="center" wrapText="1"/>
    </xf>
    <xf numFmtId="3" fontId="21" fillId="20" borderId="1" xfId="7" applyNumberFormat="1" applyFont="1" applyFill="1" applyBorder="1" applyAlignment="1">
      <alignment horizontal="center" vertical="center" wrapText="1"/>
    </xf>
    <xf numFmtId="3" fontId="21" fillId="11" borderId="1" xfId="7" applyNumberFormat="1" applyFont="1" applyFill="1" applyBorder="1" applyAlignment="1">
      <alignment horizontal="center" vertical="center" wrapText="1"/>
    </xf>
    <xf numFmtId="3" fontId="21" fillId="21" borderId="1" xfId="7" applyNumberFormat="1" applyFont="1" applyFill="1" applyBorder="1" applyAlignment="1">
      <alignment horizontal="center" vertical="center" wrapText="1"/>
    </xf>
    <xf numFmtId="3" fontId="21" fillId="23" borderId="1" xfId="7" applyNumberFormat="1" applyFont="1" applyFill="1" applyBorder="1" applyAlignment="1">
      <alignment horizontal="center" vertical="center" wrapText="1"/>
    </xf>
    <xf numFmtId="3" fontId="21" fillId="24" borderId="1" xfId="7" applyNumberFormat="1" applyFont="1" applyFill="1" applyBorder="1" applyAlignment="1">
      <alignment horizontal="center" vertical="center" wrapText="1"/>
    </xf>
    <xf numFmtId="3" fontId="21" fillId="14" borderId="1" xfId="7" applyNumberFormat="1" applyFont="1" applyFill="1" applyBorder="1" applyAlignment="1">
      <alignment horizontal="center" vertical="center" wrapText="1"/>
    </xf>
    <xf numFmtId="3" fontId="21" fillId="19" borderId="3" xfId="7" applyNumberFormat="1" applyFont="1" applyFill="1" applyBorder="1" applyAlignment="1">
      <alignment horizontal="center" vertical="center" wrapText="1"/>
    </xf>
    <xf numFmtId="3" fontId="21" fillId="20" borderId="3" xfId="7" applyNumberFormat="1" applyFont="1" applyFill="1" applyBorder="1" applyAlignment="1">
      <alignment horizontal="center" vertical="center" wrapText="1"/>
    </xf>
    <xf numFmtId="3" fontId="21" fillId="11" borderId="3" xfId="7" applyNumberFormat="1" applyFont="1" applyFill="1" applyBorder="1" applyAlignment="1">
      <alignment horizontal="center" vertical="center" wrapText="1"/>
    </xf>
    <xf numFmtId="3" fontId="21" fillId="21" borderId="3" xfId="7" applyNumberFormat="1" applyFont="1" applyFill="1" applyBorder="1" applyAlignment="1">
      <alignment horizontal="center" vertical="center" wrapText="1"/>
    </xf>
    <xf numFmtId="164" fontId="23" fillId="2" borderId="8" xfId="7" applyNumberFormat="1" applyFont="1" applyFill="1" applyBorder="1" applyAlignment="1">
      <alignment horizontal="center" vertical="center"/>
    </xf>
    <xf numFmtId="0" fontId="21" fillId="0" borderId="0" xfId="7" applyFont="1" applyAlignment="1">
      <alignment horizontal="center" vertical="center" wrapText="1"/>
    </xf>
    <xf numFmtId="0" fontId="21" fillId="18" borderId="1" xfId="7" applyFont="1" applyFill="1" applyBorder="1" applyAlignment="1">
      <alignment horizontal="center" vertical="center" wrapText="1"/>
    </xf>
    <xf numFmtId="0" fontId="21" fillId="19" borderId="1" xfId="7" applyFont="1" applyFill="1" applyBorder="1" applyAlignment="1">
      <alignment horizontal="center" vertical="center" wrapText="1"/>
    </xf>
    <xf numFmtId="0" fontId="21" fillId="20" borderId="1" xfId="7" applyFont="1" applyFill="1" applyBorder="1" applyAlignment="1">
      <alignment horizontal="center" vertical="center" wrapText="1"/>
    </xf>
    <xf numFmtId="0" fontId="21" fillId="28" borderId="1" xfId="7" applyFont="1" applyFill="1" applyBorder="1" applyAlignment="1">
      <alignment horizontal="center" vertical="center" wrapText="1"/>
    </xf>
    <xf numFmtId="0" fontId="20" fillId="28" borderId="1" xfId="7" applyFont="1" applyFill="1" applyBorder="1" applyAlignment="1">
      <alignment horizontal="center" vertical="center"/>
    </xf>
    <xf numFmtId="0" fontId="20" fillId="28" borderId="1" xfId="7" applyFont="1" applyFill="1" applyBorder="1" applyAlignment="1">
      <alignment horizontal="center" vertical="center" wrapText="1"/>
    </xf>
    <xf numFmtId="164" fontId="20" fillId="28" borderId="1" xfId="7" applyNumberFormat="1" applyFont="1" applyFill="1" applyBorder="1" applyAlignment="1">
      <alignment horizontal="center" vertical="center"/>
    </xf>
    <xf numFmtId="164" fontId="20" fillId="28" borderId="1" xfId="7" applyNumberFormat="1" applyFont="1" applyFill="1" applyBorder="1" applyAlignment="1">
      <alignment horizontal="center" vertical="center" wrapText="1"/>
    </xf>
    <xf numFmtId="0" fontId="20" fillId="28" borderId="3" xfId="7" applyFont="1" applyFill="1" applyBorder="1" applyAlignment="1">
      <alignment horizontal="center" vertical="center" wrapText="1"/>
    </xf>
    <xf numFmtId="164" fontId="52" fillId="28" borderId="0" xfId="7" applyNumberFormat="1" applyFont="1" applyFill="1" applyAlignment="1">
      <alignment horizontal="center" vertical="center" wrapText="1"/>
    </xf>
    <xf numFmtId="0" fontId="20" fillId="28" borderId="0" xfId="7" applyFont="1" applyFill="1" applyAlignment="1">
      <alignment horizontal="center" vertical="center" wrapText="1"/>
    </xf>
    <xf numFmtId="0" fontId="23" fillId="14" borderId="0" xfId="7" applyFont="1" applyFill="1" applyAlignment="1">
      <alignment horizontal="left" vertical="center"/>
    </xf>
    <xf numFmtId="0" fontId="23" fillId="18" borderId="0" xfId="7" applyFont="1" applyFill="1" applyAlignment="1">
      <alignment vertical="center"/>
    </xf>
    <xf numFmtId="0" fontId="69" fillId="3" borderId="0" xfId="10" applyFont="1" applyFill="1" applyAlignment="1">
      <alignment vertical="center"/>
    </xf>
    <xf numFmtId="0" fontId="70" fillId="3" borderId="0" xfId="10" applyFont="1" applyFill="1"/>
    <xf numFmtId="0" fontId="71" fillId="0" borderId="10" xfId="10" applyFont="1" applyBorder="1" applyAlignment="1">
      <alignment vertical="center"/>
    </xf>
    <xf numFmtId="0" fontId="72" fillId="0" borderId="10" xfId="10" applyFont="1" applyBorder="1" applyAlignment="1">
      <alignment vertical="center"/>
    </xf>
    <xf numFmtId="0" fontId="72" fillId="0" borderId="10" xfId="10" applyFont="1" applyBorder="1" applyAlignment="1">
      <alignment horizontal="center" vertical="center"/>
    </xf>
    <xf numFmtId="0" fontId="70" fillId="0" borderId="0" xfId="10" applyFont="1" applyAlignment="1">
      <alignment horizontal="left" vertical="center" wrapText="1"/>
    </xf>
    <xf numFmtId="0" fontId="73" fillId="15" borderId="1" xfId="10" applyFont="1" applyFill="1" applyBorder="1" applyAlignment="1">
      <alignment horizontal="center" vertical="center" wrapText="1"/>
    </xf>
    <xf numFmtId="0" fontId="71" fillId="3" borderId="1" xfId="10" applyFont="1" applyFill="1" applyBorder="1" applyAlignment="1">
      <alignment horizontal="center" vertical="center" wrapText="1"/>
    </xf>
    <xf numFmtId="0" fontId="71" fillId="3" borderId="0" xfId="10" applyFont="1" applyFill="1" applyAlignment="1">
      <alignment horizontal="center" vertical="center"/>
    </xf>
    <xf numFmtId="49" fontId="74" fillId="30" borderId="6" xfId="10" applyNumberFormat="1" applyFont="1" applyFill="1" applyBorder="1" applyAlignment="1">
      <alignment vertical="center" wrapText="1"/>
    </xf>
    <xf numFmtId="49" fontId="74" fillId="30" borderId="7" xfId="10" applyNumberFormat="1" applyFont="1" applyFill="1" applyBorder="1" applyAlignment="1">
      <alignment vertical="center" wrapText="1"/>
    </xf>
    <xf numFmtId="3" fontId="77" fillId="3" borderId="1" xfId="10" applyNumberFormat="1" applyFont="1" applyFill="1" applyBorder="1" applyAlignment="1">
      <alignment horizontal="center" vertical="center" wrapText="1"/>
    </xf>
    <xf numFmtId="0" fontId="70" fillId="3" borderId="1" xfId="10" applyFont="1" applyFill="1" applyBorder="1" applyAlignment="1">
      <alignment horizontal="center" vertical="center" wrapText="1"/>
    </xf>
    <xf numFmtId="0" fontId="70" fillId="3" borderId="1" xfId="10" applyFont="1" applyFill="1" applyBorder="1" applyAlignment="1">
      <alignment horizontal="center" vertical="center"/>
    </xf>
    <xf numFmtId="49" fontId="70" fillId="3" borderId="1" xfId="10" applyNumberFormat="1" applyFont="1" applyFill="1" applyBorder="1" applyAlignment="1">
      <alignment horizontal="center"/>
    </xf>
    <xf numFmtId="0" fontId="70" fillId="3" borderId="1" xfId="10" applyFont="1" applyFill="1" applyBorder="1" applyAlignment="1">
      <alignment horizontal="center" wrapText="1"/>
    </xf>
    <xf numFmtId="0" fontId="70" fillId="3" borderId="1" xfId="10" applyFont="1" applyFill="1" applyBorder="1" applyAlignment="1">
      <alignment horizontal="left" vertical="top" wrapText="1"/>
    </xf>
    <xf numFmtId="0" fontId="71" fillId="3" borderId="1" xfId="10" applyFont="1" applyFill="1" applyBorder="1" applyAlignment="1">
      <alignment horizontal="center"/>
    </xf>
    <xf numFmtId="3" fontId="71" fillId="3" borderId="1" xfId="10" applyNumberFormat="1" applyFont="1" applyFill="1" applyBorder="1" applyAlignment="1">
      <alignment horizontal="center"/>
    </xf>
    <xf numFmtId="3" fontId="70" fillId="3" borderId="1" xfId="10" applyNumberFormat="1" applyFont="1" applyFill="1" applyBorder="1" applyAlignment="1">
      <alignment horizontal="center"/>
    </xf>
    <xf numFmtId="0" fontId="78" fillId="3" borderId="1" xfId="10" applyFont="1" applyFill="1" applyBorder="1" applyAlignment="1">
      <alignment horizontal="left" vertical="center" wrapText="1"/>
    </xf>
    <xf numFmtId="49" fontId="74" fillId="30" borderId="1" xfId="10" applyNumberFormat="1" applyFont="1" applyFill="1" applyBorder="1" applyAlignment="1">
      <alignment vertical="center" wrapText="1"/>
    </xf>
    <xf numFmtId="3" fontId="75" fillId="3" borderId="1" xfId="10" applyNumberFormat="1" applyFont="1" applyFill="1" applyBorder="1" applyAlignment="1">
      <alignment horizontal="center" vertical="center" wrapText="1"/>
    </xf>
    <xf numFmtId="0" fontId="70" fillId="3" borderId="1" xfId="10" applyFont="1" applyFill="1" applyBorder="1" applyAlignment="1">
      <alignment horizontal="left" vertical="center" wrapText="1"/>
    </xf>
    <xf numFmtId="0" fontId="70" fillId="3" borderId="0" xfId="10" applyFont="1" applyFill="1" applyAlignment="1">
      <alignment horizontal="center" vertical="center"/>
    </xf>
    <xf numFmtId="0" fontId="70" fillId="3" borderId="0" xfId="10" applyFont="1" applyFill="1" applyAlignment="1">
      <alignment horizontal="center" vertical="center" wrapText="1"/>
    </xf>
    <xf numFmtId="0" fontId="70" fillId="3" borderId="0" xfId="10" applyFont="1" applyFill="1" applyAlignment="1">
      <alignment horizontal="left" vertical="top" wrapText="1"/>
    </xf>
    <xf numFmtId="49" fontId="79" fillId="0" borderId="0" xfId="10" applyNumberFormat="1" applyFont="1" applyAlignment="1">
      <alignment horizontal="center"/>
    </xf>
    <xf numFmtId="49" fontId="79" fillId="0" borderId="0" xfId="10" applyNumberFormat="1" applyFont="1" applyAlignment="1">
      <alignment horizontal="center" vertical="center"/>
    </xf>
    <xf numFmtId="0" fontId="70" fillId="0" borderId="0" xfId="10" applyFont="1" applyAlignment="1">
      <alignment horizontal="center" vertical="center" wrapText="1"/>
    </xf>
    <xf numFmtId="0" fontId="70" fillId="0" borderId="0" xfId="10" applyFont="1" applyAlignment="1">
      <alignment horizontal="center"/>
    </xf>
    <xf numFmtId="0" fontId="70" fillId="0" borderId="0" xfId="10" applyFont="1" applyAlignment="1">
      <alignment horizontal="center" vertical="center"/>
    </xf>
    <xf numFmtId="49" fontId="70" fillId="0" borderId="0" xfId="10" applyNumberFormat="1" applyFont="1" applyAlignment="1">
      <alignment horizontal="center"/>
    </xf>
    <xf numFmtId="0" fontId="70" fillId="3" borderId="0" xfId="10" applyFont="1" applyFill="1" applyAlignment="1">
      <alignment horizontal="center" wrapText="1"/>
    </xf>
    <xf numFmtId="0" fontId="70" fillId="0" borderId="0" xfId="10" applyFont="1" applyAlignment="1">
      <alignment horizontal="left" vertical="top" wrapText="1"/>
    </xf>
    <xf numFmtId="0" fontId="71" fillId="0" borderId="0" xfId="10" applyFont="1" applyAlignment="1">
      <alignment horizontal="center"/>
    </xf>
    <xf numFmtId="3" fontId="71" fillId="0" borderId="0" xfId="10" applyNumberFormat="1" applyFont="1" applyAlignment="1">
      <alignment horizontal="center"/>
    </xf>
    <xf numFmtId="3" fontId="70" fillId="0" borderId="0" xfId="10" applyNumberFormat="1" applyFont="1" applyAlignment="1">
      <alignment horizontal="center"/>
    </xf>
    <xf numFmtId="0" fontId="70" fillId="3" borderId="0" xfId="10" applyFont="1" applyFill="1" applyAlignment="1">
      <alignment horizontal="left" vertical="center" wrapText="1"/>
    </xf>
    <xf numFmtId="0" fontId="83" fillId="3" borderId="0" xfId="10" applyFont="1" applyFill="1" applyAlignment="1">
      <alignment vertical="center"/>
    </xf>
    <xf numFmtId="0" fontId="84" fillId="3" borderId="0" xfId="10" applyFont="1" applyFill="1" applyAlignment="1">
      <alignment vertical="center"/>
    </xf>
    <xf numFmtId="0" fontId="84" fillId="3" borderId="0" xfId="10" applyFont="1" applyFill="1" applyAlignment="1">
      <alignment horizontal="center" vertical="center"/>
    </xf>
    <xf numFmtId="0" fontId="21" fillId="3" borderId="10" xfId="10" applyFont="1" applyFill="1" applyBorder="1" applyAlignment="1">
      <alignment horizontal="center" vertical="center"/>
    </xf>
    <xf numFmtId="0" fontId="21" fillId="3" borderId="10" xfId="10" applyFont="1" applyFill="1" applyBorder="1" applyAlignment="1">
      <alignment vertical="center"/>
    </xf>
    <xf numFmtId="0" fontId="21" fillId="0" borderId="10" xfId="10" applyFont="1" applyBorder="1" applyAlignment="1">
      <alignment vertical="center"/>
    </xf>
    <xf numFmtId="0" fontId="21" fillId="0" borderId="10" xfId="10" applyFont="1" applyBorder="1" applyAlignment="1">
      <alignment horizontal="center" vertical="center"/>
    </xf>
    <xf numFmtId="0" fontId="20" fillId="3" borderId="1" xfId="10" applyFont="1" applyFill="1" applyBorder="1" applyAlignment="1">
      <alignment horizontal="center" vertical="center" wrapText="1"/>
    </xf>
    <xf numFmtId="0" fontId="20" fillId="31" borderId="1" xfId="10" applyFont="1" applyFill="1" applyBorder="1" applyAlignment="1">
      <alignment vertical="center"/>
    </xf>
    <xf numFmtId="1" fontId="20" fillId="0" borderId="1" xfId="6" applyNumberFormat="1" applyFont="1" applyBorder="1" applyAlignment="1">
      <alignment horizontal="left" vertical="center" wrapText="1"/>
    </xf>
    <xf numFmtId="1" fontId="20" fillId="0" borderId="1" xfId="6" applyNumberFormat="1" applyFont="1" applyBorder="1" applyAlignment="1">
      <alignment horizontal="center" vertical="center" wrapText="1"/>
    </xf>
    <xf numFmtId="1" fontId="20" fillId="3" borderId="1" xfId="6" applyNumberFormat="1" applyFont="1" applyFill="1" applyBorder="1" applyAlignment="1">
      <alignment horizontal="left" vertical="center" wrapText="1"/>
    </xf>
    <xf numFmtId="49" fontId="20" fillId="0" borderId="1" xfId="10" applyNumberFormat="1" applyFont="1" applyBorder="1" applyAlignment="1">
      <alignment horizontal="left" vertical="center" wrapText="1"/>
    </xf>
    <xf numFmtId="49" fontId="20" fillId="0" borderId="1" xfId="10" applyNumberFormat="1" applyFont="1" applyBorder="1" applyAlignment="1">
      <alignment horizontal="center" vertical="center" wrapText="1"/>
    </xf>
    <xf numFmtId="49" fontId="20" fillId="3" borderId="1" xfId="10" applyNumberFormat="1" applyFont="1" applyFill="1" applyBorder="1" applyAlignment="1">
      <alignment horizontal="left" vertical="center" wrapText="1"/>
    </xf>
    <xf numFmtId="0" fontId="20" fillId="3" borderId="1" xfId="10" applyFont="1" applyFill="1" applyBorder="1"/>
    <xf numFmtId="1" fontId="20" fillId="3" borderId="1" xfId="6" applyNumberFormat="1" applyFont="1" applyFill="1" applyBorder="1" applyAlignment="1">
      <alignment horizontal="center" vertical="center" wrapText="1"/>
    </xf>
    <xf numFmtId="0" fontId="20" fillId="3" borderId="0" xfId="10" applyFont="1" applyFill="1"/>
    <xf numFmtId="0" fontId="20" fillId="0" borderId="1" xfId="10" applyFont="1" applyBorder="1"/>
    <xf numFmtId="0" fontId="20" fillId="0" borderId="1" xfId="10" applyFont="1" applyBorder="1" applyAlignment="1">
      <alignment horizontal="left" vertical="center" wrapText="1"/>
    </xf>
    <xf numFmtId="0" fontId="20" fillId="0" borderId="1" xfId="10" applyFont="1" applyBorder="1" applyAlignment="1">
      <alignment horizontal="center" vertical="center" wrapText="1"/>
    </xf>
    <xf numFmtId="0" fontId="20" fillId="0" borderId="1" xfId="10" applyFont="1" applyBorder="1" applyAlignment="1">
      <alignment vertical="center" wrapText="1"/>
    </xf>
    <xf numFmtId="0" fontId="20" fillId="3" borderId="1" xfId="10" applyFont="1" applyFill="1" applyBorder="1" applyAlignment="1">
      <alignment wrapText="1"/>
    </xf>
    <xf numFmtId="0" fontId="20" fillId="3" borderId="1" xfId="10" applyFont="1" applyFill="1" applyBorder="1" applyAlignment="1">
      <alignment horizontal="center" vertical="center"/>
    </xf>
    <xf numFmtId="0" fontId="30" fillId="3" borderId="1" xfId="10" applyFont="1" applyFill="1" applyBorder="1" applyAlignment="1">
      <alignment horizontal="center" vertical="center" wrapText="1"/>
    </xf>
    <xf numFmtId="1" fontId="30" fillId="3" borderId="1" xfId="6" applyNumberFormat="1" applyFont="1" applyFill="1" applyBorder="1" applyAlignment="1">
      <alignment horizontal="left" vertical="center" wrapText="1"/>
    </xf>
    <xf numFmtId="0" fontId="20" fillId="3" borderId="1" xfId="10" applyFont="1" applyFill="1" applyBorder="1" applyAlignment="1">
      <alignment horizontal="left" vertical="center" wrapText="1"/>
    </xf>
    <xf numFmtId="0" fontId="23" fillId="0" borderId="0" xfId="7" applyFont="1" applyAlignment="1">
      <alignment vertical="center"/>
    </xf>
    <xf numFmtId="49" fontId="21" fillId="0" borderId="1" xfId="7" applyNumberFormat="1" applyFont="1" applyBorder="1" applyAlignment="1">
      <alignment horizontal="center" vertical="center" wrapText="1"/>
    </xf>
    <xf numFmtId="0" fontId="21" fillId="0" borderId="1" xfId="7" applyFont="1" applyBorder="1" applyAlignment="1">
      <alignment horizontal="center" vertical="center" wrapText="1"/>
    </xf>
    <xf numFmtId="0" fontId="21" fillId="0" borderId="1" xfId="7" applyFont="1" applyBorder="1" applyAlignment="1">
      <alignment horizontal="left" vertical="center" wrapText="1"/>
    </xf>
    <xf numFmtId="0" fontId="20" fillId="0" borderId="1" xfId="7" applyFont="1" applyBorder="1" applyAlignment="1">
      <alignment horizontal="center" vertical="center" wrapText="1"/>
    </xf>
    <xf numFmtId="0" fontId="20" fillId="0" borderId="1" xfId="7" applyFont="1" applyBorder="1" applyAlignment="1">
      <alignment horizontal="center" vertical="center"/>
    </xf>
    <xf numFmtId="0" fontId="20" fillId="0" borderId="1" xfId="7" applyFont="1" applyBorder="1" applyAlignment="1">
      <alignment horizontal="left" vertical="center" wrapText="1"/>
    </xf>
    <xf numFmtId="0" fontId="20" fillId="0" borderId="1" xfId="7" applyFont="1" applyBorder="1" applyAlignment="1">
      <alignment horizontal="left" vertical="top" wrapText="1"/>
    </xf>
    <xf numFmtId="0" fontId="20" fillId="0" borderId="7" xfId="7" applyFont="1" applyBorder="1" applyAlignment="1">
      <alignment horizontal="center" vertical="center" wrapText="1"/>
    </xf>
    <xf numFmtId="3" fontId="20" fillId="0" borderId="1" xfId="7" applyNumberFormat="1" applyFont="1" applyBorder="1" applyAlignment="1">
      <alignment horizontal="left" vertical="top" wrapText="1"/>
    </xf>
    <xf numFmtId="0" fontId="20" fillId="0" borderId="11" xfId="7" applyFont="1" applyBorder="1" applyAlignment="1">
      <alignment horizontal="center" vertical="center" wrapText="1"/>
    </xf>
    <xf numFmtId="0" fontId="20" fillId="0" borderId="7" xfId="7" applyFont="1" applyBorder="1" applyAlignment="1">
      <alignment horizontal="center" vertical="center"/>
    </xf>
    <xf numFmtId="0" fontId="20" fillId="0" borderId="16" xfId="7" applyFont="1" applyBorder="1" applyAlignment="1">
      <alignment horizontal="center" vertical="center" wrapText="1"/>
    </xf>
    <xf numFmtId="164" fontId="20" fillId="0" borderId="7" xfId="7" applyNumberFormat="1" applyFont="1" applyBorder="1" applyAlignment="1">
      <alignment horizontal="center" vertical="center" wrapText="1"/>
    </xf>
    <xf numFmtId="0" fontId="52" fillId="0" borderId="0" xfId="7" applyFont="1" applyAlignment="1">
      <alignment horizontal="center" vertical="center" wrapText="1"/>
    </xf>
    <xf numFmtId="0" fontId="52" fillId="0" borderId="0" xfId="7" applyFont="1" applyAlignment="1">
      <alignment horizontal="left" vertical="center" wrapText="1"/>
    </xf>
    <xf numFmtId="3" fontId="52" fillId="0" borderId="0" xfId="7" applyNumberFormat="1" applyFont="1" applyAlignment="1">
      <alignment horizontal="left" vertical="top" wrapText="1"/>
    </xf>
    <xf numFmtId="0" fontId="23" fillId="0" borderId="8" xfId="7" applyFont="1" applyBorder="1" applyAlignment="1">
      <alignment horizontal="center" vertical="center" wrapText="1"/>
    </xf>
    <xf numFmtId="0" fontId="20" fillId="0" borderId="0" xfId="7" applyFont="1" applyAlignment="1">
      <alignment horizontal="center" vertical="center"/>
    </xf>
    <xf numFmtId="0" fontId="20" fillId="0" borderId="0" xfId="7" applyFont="1" applyAlignment="1">
      <alignment horizontal="left" vertical="center" wrapText="1"/>
    </xf>
    <xf numFmtId="0" fontId="20" fillId="0" borderId="0" xfId="7" applyFont="1" applyAlignment="1">
      <alignment horizontal="left" vertical="top" wrapText="1"/>
    </xf>
    <xf numFmtId="0" fontId="20" fillId="0" borderId="0" xfId="7" applyFont="1" applyAlignment="1">
      <alignment horizontal="center" vertical="center" wrapText="1"/>
    </xf>
    <xf numFmtId="0" fontId="23" fillId="0" borderId="10" xfId="7" applyFont="1" applyBorder="1" applyAlignment="1">
      <alignment vertical="center"/>
    </xf>
    <xf numFmtId="0" fontId="21" fillId="0" borderId="0" xfId="7" applyFont="1" applyAlignment="1">
      <alignment horizontal="center" vertical="center"/>
    </xf>
    <xf numFmtId="0" fontId="20" fillId="0" borderId="5" xfId="7" applyFont="1" applyBorder="1" applyAlignment="1">
      <alignment horizontal="center" vertical="center" wrapText="1"/>
    </xf>
    <xf numFmtId="3" fontId="20" fillId="0" borderId="1" xfId="7" applyNumberFormat="1" applyFont="1" applyBorder="1" applyAlignment="1">
      <alignment horizontal="center" vertical="center" wrapText="1"/>
    </xf>
    <xf numFmtId="3" fontId="21" fillId="0" borderId="1" xfId="7" applyNumberFormat="1" applyFont="1" applyBorder="1" applyAlignment="1">
      <alignment horizontal="center" vertical="center"/>
    </xf>
    <xf numFmtId="0" fontId="21" fillId="0" borderId="0" xfId="7" applyFont="1" applyAlignment="1">
      <alignment vertical="center"/>
    </xf>
    <xf numFmtId="164" fontId="20" fillId="0" borderId="5" xfId="7" applyNumberFormat="1" applyFont="1" applyBorder="1" applyAlignment="1">
      <alignment horizontal="center" vertical="center"/>
    </xf>
    <xf numFmtId="164" fontId="20" fillId="0" borderId="1" xfId="7" applyNumberFormat="1" applyFont="1" applyBorder="1" applyAlignment="1">
      <alignment horizontal="center" vertical="center"/>
    </xf>
    <xf numFmtId="0" fontId="20" fillId="0" borderId="5" xfId="7" applyFont="1" applyBorder="1" applyAlignment="1">
      <alignment horizontal="center" vertical="center"/>
    </xf>
    <xf numFmtId="164" fontId="20" fillId="0" borderId="5" xfId="7" applyNumberFormat="1" applyFont="1" applyBorder="1" applyAlignment="1">
      <alignment horizontal="center" vertical="center" wrapText="1"/>
    </xf>
    <xf numFmtId="164" fontId="20" fillId="0" borderId="1" xfId="7" applyNumberFormat="1" applyFont="1" applyBorder="1" applyAlignment="1">
      <alignment horizontal="center" vertical="center" wrapText="1"/>
    </xf>
    <xf numFmtId="0" fontId="21" fillId="0" borderId="7" xfId="7" applyFont="1" applyBorder="1" applyAlignment="1">
      <alignment vertical="center"/>
    </xf>
    <xf numFmtId="0" fontId="21" fillId="0" borderId="1" xfId="7" applyFont="1" applyBorder="1" applyAlignment="1">
      <alignment vertical="center"/>
    </xf>
    <xf numFmtId="0" fontId="20" fillId="0" borderId="0" xfId="7" applyFont="1"/>
    <xf numFmtId="0" fontId="20" fillId="0" borderId="0" xfId="7" applyFont="1" applyAlignment="1">
      <alignment horizontal="left"/>
    </xf>
    <xf numFmtId="49" fontId="20" fillId="0" borderId="0" xfId="7" applyNumberFormat="1" applyFont="1" applyAlignment="1">
      <alignment horizontal="right"/>
    </xf>
    <xf numFmtId="0" fontId="20" fillId="0" borderId="3" xfId="7" applyFont="1" applyBorder="1" applyAlignment="1">
      <alignment horizontal="center" vertical="center" wrapText="1"/>
    </xf>
    <xf numFmtId="0" fontId="20" fillId="0" borderId="0" xfId="7" applyFont="1" applyAlignment="1">
      <alignment vertical="center"/>
    </xf>
    <xf numFmtId="164" fontId="8" fillId="0" borderId="5" xfId="7" applyNumberFormat="1" applyFont="1" applyBorder="1" applyAlignment="1">
      <alignment horizontal="center" vertical="center" wrapText="1"/>
    </xf>
    <xf numFmtId="49" fontId="20" fillId="0" borderId="0" xfId="7" applyNumberFormat="1" applyFont="1" applyAlignment="1">
      <alignment horizontal="right" vertical="center"/>
    </xf>
    <xf numFmtId="0" fontId="20" fillId="0" borderId="0" xfId="7" applyFont="1" applyAlignment="1">
      <alignment horizontal="left" vertical="center"/>
    </xf>
    <xf numFmtId="0" fontId="20" fillId="0" borderId="2" xfId="7" applyFont="1" applyBorder="1" applyAlignment="1">
      <alignment horizontal="center" vertical="center" wrapText="1"/>
    </xf>
    <xf numFmtId="164" fontId="20" fillId="0" borderId="2" xfId="7" applyNumberFormat="1" applyFont="1" applyBorder="1" applyAlignment="1">
      <alignment horizontal="center" vertical="center"/>
    </xf>
    <xf numFmtId="164" fontId="20" fillId="0" borderId="2" xfId="7" applyNumberFormat="1" applyFont="1" applyBorder="1" applyAlignment="1">
      <alignment horizontal="center" vertical="center" wrapText="1"/>
    </xf>
    <xf numFmtId="0" fontId="20" fillId="0" borderId="2" xfId="7" applyFont="1" applyBorder="1" applyAlignment="1">
      <alignment horizontal="center" vertical="center"/>
    </xf>
    <xf numFmtId="0" fontId="20" fillId="0" borderId="4" xfId="7" applyFont="1" applyBorder="1" applyAlignment="1">
      <alignment horizontal="center" vertical="center" wrapText="1"/>
    </xf>
    <xf numFmtId="0" fontId="20" fillId="0" borderId="0" xfId="7" applyFont="1" applyAlignment="1">
      <alignment vertical="top"/>
    </xf>
    <xf numFmtId="0" fontId="52" fillId="0" borderId="0" xfId="7" applyFont="1"/>
    <xf numFmtId="3" fontId="20" fillId="0" borderId="0" xfId="0" applyNumberFormat="1" applyFont="1"/>
    <xf numFmtId="164" fontId="21" fillId="0" borderId="1" xfId="7" applyNumberFormat="1" applyFont="1" applyBorder="1" applyAlignment="1">
      <alignment horizontal="center" vertical="center"/>
    </xf>
    <xf numFmtId="165" fontId="21" fillId="0" borderId="1" xfId="7" applyNumberFormat="1" applyFont="1" applyBorder="1" applyAlignment="1">
      <alignment horizontal="right" vertical="center"/>
    </xf>
    <xf numFmtId="0" fontId="23" fillId="0" borderId="1" xfId="7" applyFont="1" applyBorder="1" applyAlignment="1">
      <alignment vertical="center"/>
    </xf>
    <xf numFmtId="0" fontId="20" fillId="0" borderId="0" xfId="0" applyFont="1" applyAlignment="1">
      <alignment horizontal="right" vertical="center" wrapText="1"/>
    </xf>
    <xf numFmtId="0" fontId="20" fillId="0" borderId="0" xfId="0" applyFont="1" applyAlignment="1">
      <alignment horizontal="right" vertical="center"/>
    </xf>
    <xf numFmtId="2" fontId="21" fillId="0" borderId="0" xfId="0" applyNumberFormat="1" applyFont="1" applyAlignment="1">
      <alignment horizontal="center" vertical="center"/>
    </xf>
    <xf numFmtId="2" fontId="21" fillId="0" borderId="0" xfId="0" applyNumberFormat="1" applyFont="1" applyAlignment="1">
      <alignment horizontal="center" vertical="center" wrapText="1"/>
    </xf>
    <xf numFmtId="164" fontId="20" fillId="0" borderId="0" xfId="0" applyNumberFormat="1" applyFont="1" applyAlignment="1">
      <alignment horizontal="right" vertical="center" wrapText="1"/>
    </xf>
    <xf numFmtId="2" fontId="20" fillId="0" borderId="0" xfId="0" applyNumberFormat="1" applyFont="1" applyAlignment="1">
      <alignment horizontal="center" vertical="center"/>
    </xf>
    <xf numFmtId="3" fontId="20" fillId="0" borderId="1" xfId="7" applyNumberFormat="1" applyFont="1" applyBorder="1" applyAlignment="1">
      <alignment horizontal="center" vertical="center"/>
    </xf>
    <xf numFmtId="1" fontId="20" fillId="0" borderId="0" xfId="0" applyNumberFormat="1" applyFont="1" applyAlignment="1">
      <alignment horizontal="right"/>
    </xf>
    <xf numFmtId="1" fontId="20" fillId="0" borderId="0" xfId="0" applyNumberFormat="1" applyFont="1" applyAlignment="1">
      <alignment horizontal="right" vertical="top" wrapText="1"/>
    </xf>
    <xf numFmtId="1" fontId="20" fillId="0" borderId="0" xfId="0" applyNumberFormat="1" applyFont="1" applyAlignment="1">
      <alignment horizontal="right" vertical="center" wrapText="1"/>
    </xf>
    <xf numFmtId="0" fontId="52" fillId="18" borderId="0" xfId="7" applyFont="1" applyFill="1"/>
    <xf numFmtId="0" fontId="23" fillId="18" borderId="0" xfId="7" applyFont="1" applyFill="1" applyAlignment="1">
      <alignment horizontal="center" vertical="center" wrapText="1"/>
    </xf>
    <xf numFmtId="3" fontId="52" fillId="18" borderId="0" xfId="0" applyNumberFormat="1" applyFont="1" applyFill="1"/>
    <xf numFmtId="0" fontId="52" fillId="18" borderId="0" xfId="0" applyFont="1" applyFill="1"/>
    <xf numFmtId="0" fontId="23" fillId="18" borderId="1" xfId="0" applyFont="1" applyFill="1" applyBorder="1" applyAlignment="1">
      <alignment horizontal="center" vertical="center" wrapText="1"/>
    </xf>
    <xf numFmtId="0" fontId="52" fillId="18" borderId="1" xfId="0" applyFont="1" applyFill="1" applyBorder="1" applyAlignment="1">
      <alignment horizontal="center" vertical="center" wrapText="1"/>
    </xf>
    <xf numFmtId="0" fontId="52" fillId="18" borderId="0" xfId="0" applyFont="1" applyFill="1" applyAlignment="1">
      <alignment horizontal="center" vertical="center"/>
    </xf>
    <xf numFmtId="0" fontId="23" fillId="18" borderId="1" xfId="0" applyFont="1" applyFill="1" applyBorder="1" applyAlignment="1">
      <alignment horizontal="right" vertical="center" wrapText="1"/>
    </xf>
    <xf numFmtId="0" fontId="23" fillId="18" borderId="3" xfId="0" applyFont="1" applyFill="1" applyBorder="1" applyAlignment="1">
      <alignment horizontal="left" vertical="center"/>
    </xf>
    <xf numFmtId="1" fontId="23" fillId="18" borderId="1" xfId="0" applyNumberFormat="1" applyFont="1" applyFill="1" applyBorder="1" applyAlignment="1">
      <alignment horizontal="right"/>
    </xf>
    <xf numFmtId="2" fontId="23" fillId="18" borderId="1" xfId="0" applyNumberFormat="1" applyFont="1" applyFill="1" applyBorder="1" applyAlignment="1">
      <alignment horizontal="center" vertical="center"/>
    </xf>
    <xf numFmtId="2" fontId="52" fillId="18" borderId="0" xfId="0" applyNumberFormat="1" applyFont="1" applyFill="1" applyAlignment="1">
      <alignment horizontal="center" vertical="center"/>
    </xf>
    <xf numFmtId="0" fontId="23" fillId="18" borderId="3" xfId="0" applyFont="1" applyFill="1" applyBorder="1" applyAlignment="1">
      <alignment horizontal="right" vertical="center" wrapText="1"/>
    </xf>
    <xf numFmtId="0" fontId="23" fillId="18" borderId="1" xfId="0" applyFont="1" applyFill="1" applyBorder="1" applyAlignment="1">
      <alignment horizontal="left" vertical="center"/>
    </xf>
    <xf numFmtId="1" fontId="23" fillId="18" borderId="7" xfId="0" applyNumberFormat="1" applyFont="1" applyFill="1" applyBorder="1" applyAlignment="1">
      <alignment horizontal="right" vertical="top" wrapText="1"/>
    </xf>
    <xf numFmtId="2" fontId="23" fillId="18" borderId="1" xfId="0" applyNumberFormat="1" applyFont="1" applyFill="1" applyBorder="1" applyAlignment="1">
      <alignment horizontal="center" vertical="center" wrapText="1"/>
    </xf>
    <xf numFmtId="2" fontId="52" fillId="18" borderId="0" xfId="0" applyNumberFormat="1" applyFont="1" applyFill="1" applyAlignment="1">
      <alignment horizontal="center" vertical="center" wrapText="1"/>
    </xf>
    <xf numFmtId="0" fontId="23" fillId="18" borderId="5" xfId="0" applyFont="1" applyFill="1" applyBorder="1" applyAlignment="1">
      <alignment horizontal="center" vertical="center" wrapText="1"/>
    </xf>
    <xf numFmtId="0" fontId="52" fillId="18" borderId="0" xfId="0" applyFont="1" applyFill="1" applyAlignment="1">
      <alignment horizontal="right" vertical="center" wrapText="1"/>
    </xf>
    <xf numFmtId="2" fontId="52" fillId="18" borderId="1" xfId="0" applyNumberFormat="1" applyFont="1" applyFill="1" applyBorder="1" applyAlignment="1">
      <alignment horizontal="center" vertical="center" wrapText="1"/>
    </xf>
    <xf numFmtId="0" fontId="52" fillId="18" borderId="0" xfId="0" applyFont="1" applyFill="1" applyAlignment="1">
      <alignment horizontal="right" vertical="center"/>
    </xf>
    <xf numFmtId="0" fontId="23" fillId="18" borderId="8" xfId="0" applyFont="1" applyFill="1" applyBorder="1" applyAlignment="1">
      <alignment horizontal="right" vertical="center" wrapText="1"/>
    </xf>
    <xf numFmtId="1" fontId="23" fillId="18" borderId="1" xfId="0" applyNumberFormat="1" applyFont="1" applyFill="1" applyBorder="1" applyAlignment="1">
      <alignment horizontal="right" vertical="center" wrapText="1"/>
    </xf>
    <xf numFmtId="164" fontId="52" fillId="18" borderId="1" xfId="0" applyNumberFormat="1" applyFont="1" applyFill="1" applyBorder="1" applyAlignment="1">
      <alignment horizontal="right" vertical="center" wrapText="1"/>
    </xf>
    <xf numFmtId="0" fontId="63" fillId="0" borderId="0" xfId="0" applyFont="1" applyAlignment="1">
      <alignment horizontal="center" wrapText="1"/>
    </xf>
    <xf numFmtId="0" fontId="56" fillId="0" borderId="0" xfId="0" applyFont="1" applyAlignment="1">
      <alignment horizontal="center" vertical="center"/>
    </xf>
    <xf numFmtId="0" fontId="65" fillId="0" borderId="0" xfId="0" applyFont="1" applyAlignment="1">
      <alignment horizontal="center" vertical="center"/>
    </xf>
    <xf numFmtId="0" fontId="66" fillId="0" borderId="0" xfId="0" applyFont="1" applyAlignment="1">
      <alignment horizontal="center"/>
    </xf>
    <xf numFmtId="0" fontId="57" fillId="0" borderId="5" xfId="0" applyFont="1" applyBorder="1" applyAlignment="1">
      <alignment horizontal="right" vertical="center"/>
    </xf>
    <xf numFmtId="0" fontId="57" fillId="0" borderId="6" xfId="0" applyFont="1" applyBorder="1" applyAlignment="1">
      <alignment horizontal="right" vertical="center"/>
    </xf>
    <xf numFmtId="0" fontId="57" fillId="0" borderId="7" xfId="0" applyFont="1" applyBorder="1" applyAlignment="1">
      <alignment horizontal="right" vertical="center"/>
    </xf>
    <xf numFmtId="0" fontId="59" fillId="0" borderId="0" xfId="0" applyFont="1" applyAlignment="1">
      <alignment horizontal="left" vertical="top" wrapText="1"/>
    </xf>
    <xf numFmtId="0" fontId="57" fillId="0" borderId="5"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7" xfId="0" applyFont="1" applyBorder="1" applyAlignment="1">
      <alignment horizontal="center" vertical="center" wrapText="1"/>
    </xf>
    <xf numFmtId="0" fontId="57" fillId="0" borderId="5" xfId="0" applyFont="1" applyBorder="1" applyAlignment="1">
      <alignment horizontal="left" vertical="top" wrapText="1"/>
    </xf>
    <xf numFmtId="0" fontId="57" fillId="0" borderId="6" xfId="0" applyFont="1" applyBorder="1" applyAlignment="1">
      <alignment horizontal="left" vertical="top" wrapText="1"/>
    </xf>
    <xf numFmtId="0" fontId="57" fillId="0" borderId="7" xfId="0" applyFont="1" applyBorder="1" applyAlignment="1">
      <alignment horizontal="left" vertical="top" wrapText="1"/>
    </xf>
    <xf numFmtId="49" fontId="20" fillId="0" borderId="0" xfId="0" applyNumberFormat="1" applyFont="1" applyAlignment="1">
      <alignment horizontal="left" vertical="center"/>
    </xf>
    <xf numFmtId="0" fontId="62" fillId="0" borderId="0" xfId="0" applyFont="1" applyAlignment="1">
      <alignment horizontal="right" vertical="center"/>
    </xf>
    <xf numFmtId="0" fontId="20" fillId="0" borderId="0" xfId="0" applyFont="1" applyAlignment="1">
      <alignment horizontal="center" vertical="center" wrapText="1"/>
    </xf>
    <xf numFmtId="0" fontId="52" fillId="0" borderId="1" xfId="0" applyFont="1" applyBorder="1" applyAlignment="1">
      <alignment horizontal="center" vertical="top" wrapText="1"/>
    </xf>
    <xf numFmtId="0" fontId="23" fillId="0" borderId="0" xfId="0" applyFont="1" applyAlignment="1">
      <alignment horizontal="center" vertical="center" wrapText="1"/>
    </xf>
    <xf numFmtId="0" fontId="62" fillId="0" borderId="0" xfId="0" applyFont="1" applyAlignment="1">
      <alignment horizontal="right" vertical="center" wrapText="1"/>
    </xf>
    <xf numFmtId="3" fontId="73" fillId="15" borderId="1" xfId="10" applyNumberFormat="1" applyFont="1" applyFill="1" applyBorder="1" applyAlignment="1">
      <alignment horizontal="center" vertical="center" wrapText="1"/>
    </xf>
    <xf numFmtId="0" fontId="73" fillId="15" borderId="1" xfId="10" applyFont="1" applyFill="1" applyBorder="1" applyAlignment="1">
      <alignment horizontal="center" vertical="center" wrapText="1"/>
    </xf>
    <xf numFmtId="49" fontId="21" fillId="0" borderId="1" xfId="10" applyNumberFormat="1" applyFont="1" applyBorder="1" applyAlignment="1">
      <alignment horizontal="center" vertical="center" wrapText="1"/>
    </xf>
    <xf numFmtId="0" fontId="21" fillId="0" borderId="1" xfId="10" applyFont="1" applyBorder="1" applyAlignment="1">
      <alignment horizontal="center" vertical="center" wrapText="1"/>
    </xf>
    <xf numFmtId="49" fontId="21" fillId="0" borderId="3" xfId="10" applyNumberFormat="1" applyFont="1" applyBorder="1" applyAlignment="1">
      <alignment horizontal="center" vertical="center" wrapText="1"/>
    </xf>
    <xf numFmtId="49" fontId="21" fillId="0" borderId="12" xfId="10" applyNumberFormat="1" applyFont="1" applyBorder="1" applyAlignment="1">
      <alignment horizontal="center" vertical="center" wrapText="1"/>
    </xf>
    <xf numFmtId="49" fontId="21" fillId="0" borderId="8" xfId="10" applyNumberFormat="1" applyFont="1" applyBorder="1" applyAlignment="1">
      <alignment horizontal="center" vertical="center" wrapText="1"/>
    </xf>
    <xf numFmtId="49" fontId="85" fillId="30" borderId="5" xfId="10" applyNumberFormat="1" applyFont="1" applyFill="1" applyBorder="1" applyAlignment="1">
      <alignment horizontal="center" vertical="center" wrapText="1"/>
    </xf>
    <xf numFmtId="49" fontId="85" fillId="30" borderId="6" xfId="10" applyNumberFormat="1" applyFont="1" applyFill="1" applyBorder="1" applyAlignment="1">
      <alignment horizontal="center" vertical="center" wrapText="1"/>
    </xf>
    <xf numFmtId="49" fontId="85" fillId="30" borderId="7" xfId="10" applyNumberFormat="1" applyFont="1" applyFill="1" applyBorder="1" applyAlignment="1">
      <alignment horizontal="center" vertical="center" wrapText="1"/>
    </xf>
    <xf numFmtId="3" fontId="73" fillId="15" borderId="3" xfId="10" applyNumberFormat="1" applyFont="1" applyFill="1" applyBorder="1" applyAlignment="1">
      <alignment horizontal="center" vertical="center" wrapText="1"/>
    </xf>
    <xf numFmtId="3" fontId="73" fillId="15" borderId="12" xfId="10" applyNumberFormat="1" applyFont="1" applyFill="1" applyBorder="1" applyAlignment="1">
      <alignment horizontal="center" vertical="center" wrapText="1"/>
    </xf>
    <xf numFmtId="3" fontId="73" fillId="15" borderId="8" xfId="10" applyNumberFormat="1" applyFont="1" applyFill="1" applyBorder="1" applyAlignment="1">
      <alignment horizontal="center" vertical="center" wrapText="1"/>
    </xf>
    <xf numFmtId="49" fontId="73" fillId="15" borderId="1" xfId="10" applyNumberFormat="1" applyFont="1" applyFill="1" applyBorder="1" applyAlignment="1">
      <alignment horizontal="center" vertical="center" wrapText="1"/>
    </xf>
    <xf numFmtId="49" fontId="73" fillId="15" borderId="3" xfId="10" applyNumberFormat="1" applyFont="1" applyFill="1" applyBorder="1" applyAlignment="1">
      <alignment horizontal="center" vertical="center" wrapText="1"/>
    </xf>
    <xf numFmtId="49" fontId="73" fillId="15" borderId="8" xfId="10" applyNumberFormat="1" applyFont="1" applyFill="1" applyBorder="1" applyAlignment="1">
      <alignment horizontal="center" vertical="center" wrapText="1"/>
    </xf>
    <xf numFmtId="49" fontId="85" fillId="30" borderId="1" xfId="10" applyNumberFormat="1" applyFont="1" applyFill="1" applyBorder="1" applyAlignment="1">
      <alignment horizontal="center" vertical="center" wrapText="1"/>
    </xf>
    <xf numFmtId="49" fontId="21" fillId="30" borderId="5" xfId="10" applyNumberFormat="1" applyFont="1" applyFill="1" applyBorder="1" applyAlignment="1">
      <alignment horizontal="center" vertical="center" wrapText="1"/>
    </xf>
    <xf numFmtId="49" fontId="21" fillId="30" borderId="6" xfId="10" applyNumberFormat="1" applyFont="1" applyFill="1" applyBorder="1" applyAlignment="1">
      <alignment horizontal="center" vertical="center" wrapText="1"/>
    </xf>
    <xf numFmtId="49" fontId="21" fillId="30" borderId="7" xfId="10" applyNumberFormat="1" applyFont="1" applyFill="1" applyBorder="1" applyAlignment="1">
      <alignment horizontal="center" vertical="center" wrapText="1"/>
    </xf>
    <xf numFmtId="0" fontId="20" fillId="3" borderId="0" xfId="0" applyFont="1" applyFill="1" applyAlignment="1">
      <alignment horizontal="right" vertical="center"/>
    </xf>
    <xf numFmtId="0" fontId="23" fillId="10" borderId="10" xfId="0" applyFont="1" applyFill="1" applyBorder="1" applyAlignment="1">
      <alignment horizontal="center" vertical="center"/>
    </xf>
    <xf numFmtId="49" fontId="24" fillId="11" borderId="5" xfId="1" applyNumberFormat="1" applyFont="1" applyFill="1" applyBorder="1" applyAlignment="1">
      <alignment horizontal="center" vertical="center" wrapText="1"/>
    </xf>
    <xf numFmtId="49" fontId="24" fillId="11" borderId="6" xfId="1" applyNumberFormat="1" applyFont="1" applyFill="1" applyBorder="1" applyAlignment="1">
      <alignment horizontal="center" vertical="center" wrapText="1"/>
    </xf>
    <xf numFmtId="49" fontId="24" fillId="11" borderId="7" xfId="1" applyNumberFormat="1" applyFont="1" applyFill="1" applyBorder="1" applyAlignment="1">
      <alignment horizontal="center" vertical="center" wrapText="1"/>
    </xf>
    <xf numFmtId="0" fontId="6" fillId="5" borderId="5" xfId="0" applyFont="1" applyFill="1" applyBorder="1" applyAlignment="1">
      <alignment horizontal="center"/>
    </xf>
    <xf numFmtId="0" fontId="6" fillId="5" borderId="6" xfId="0" applyFont="1" applyFill="1" applyBorder="1" applyAlignment="1">
      <alignment horizontal="center"/>
    </xf>
    <xf numFmtId="0" fontId="6" fillId="5" borderId="7" xfId="0" applyFont="1" applyFill="1" applyBorder="1" applyAlignment="1">
      <alignment horizontal="center"/>
    </xf>
    <xf numFmtId="0" fontId="6" fillId="8" borderId="5" xfId="0" applyFont="1" applyFill="1" applyBorder="1" applyAlignment="1">
      <alignment horizontal="center"/>
    </xf>
    <xf numFmtId="0" fontId="6" fillId="8" borderId="6" xfId="0" applyFont="1" applyFill="1" applyBorder="1" applyAlignment="1">
      <alignment horizontal="center"/>
    </xf>
    <xf numFmtId="1" fontId="20" fillId="0" borderId="1" xfId="6" applyNumberFormat="1" applyFont="1" applyFill="1" applyBorder="1" applyAlignment="1">
      <alignment horizontal="left" vertical="center" wrapText="1"/>
    </xf>
  </cellXfs>
  <cellStyles count="11">
    <cellStyle name="Hyperlink" xfId="1" builtinId="8"/>
    <cellStyle name="Normal" xfId="0" builtinId="0"/>
    <cellStyle name="Normal 10" xfId="3" xr:uid="{00000000-0005-0000-0000-000002000000}"/>
    <cellStyle name="Normal 2" xfId="6" xr:uid="{00000000-0005-0000-0000-000003000000}"/>
    <cellStyle name="Normal 2 2" xfId="4" xr:uid="{00000000-0005-0000-0000-000004000000}"/>
    <cellStyle name="Normal 2 2 3" xfId="5" xr:uid="{00000000-0005-0000-0000-000005000000}"/>
    <cellStyle name="Normal 2 9 2 2 2" xfId="2" xr:uid="{00000000-0005-0000-0000-000006000000}"/>
    <cellStyle name="Normal 3" xfId="7" xr:uid="{00000000-0005-0000-0000-000007000000}"/>
    <cellStyle name="Normal 3 2 6" xfId="8" xr:uid="{00000000-0005-0000-0000-000008000000}"/>
    <cellStyle name="Normal 4" xfId="10" xr:uid="{00000000-0005-0000-0000-000009000000}"/>
    <cellStyle name="Parasts 2" xfId="9" xr:uid="{00000000-0005-0000-0000-00000A000000}"/>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457201</xdr:colOff>
      <xdr:row>10</xdr:row>
      <xdr:rowOff>28575</xdr:rowOff>
    </xdr:from>
    <xdr:to>
      <xdr:col>10</xdr:col>
      <xdr:colOff>1</xdr:colOff>
      <xdr:row>15</xdr:row>
      <xdr:rowOff>72926</xdr:rowOff>
    </xdr:to>
    <xdr:pic>
      <xdr:nvPicPr>
        <xdr:cNvPr id="3" name="Picture 2">
          <a:extLst>
            <a:ext uri="{FF2B5EF4-FFF2-40B4-BE49-F238E27FC236}">
              <a16:creationId xmlns:a16="http://schemas.microsoft.com/office/drawing/2014/main" id="{5D6EABCE-B4CB-43F1-A2B8-EED560D30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1" y="3181350"/>
          <a:ext cx="3810000" cy="996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371475</xdr:colOff>
      <xdr:row>3</xdr:row>
      <xdr:rowOff>1014948</xdr:rowOff>
    </xdr:from>
    <xdr:ext cx="8724899" cy="1048604"/>
    <xdr:sp macro="" textlink="">
      <xdr:nvSpPr>
        <xdr:cNvPr id="3" name="TextBox 2">
          <a:extLst>
            <a:ext uri="{FF2B5EF4-FFF2-40B4-BE49-F238E27FC236}">
              <a16:creationId xmlns:a16="http://schemas.microsoft.com/office/drawing/2014/main" id="{00000000-0008-0000-0D00-000003000000}"/>
            </a:ext>
          </a:extLst>
        </xdr:cNvPr>
        <xdr:cNvSpPr txBox="1"/>
      </xdr:nvSpPr>
      <xdr:spPr>
        <a:xfrm rot="18924132">
          <a:off x="2825115" y="2818130"/>
          <a:ext cx="8724265" cy="10483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lv-LV" sz="8000"/>
            <a:t>PARAUGS</a:t>
          </a:r>
        </a:p>
      </xdr:txBody>
    </xdr:sp>
    <xdr:clientData/>
  </xdr:oneCellAnchor>
</xdr:wsDr>
</file>

<file path=xl/persons/person.xml><?xml version="1.0" encoding="utf-8"?>
<personList xmlns="http://schemas.microsoft.com/office/spreadsheetml/2018/threadedcomments" xmlns:x="http://schemas.openxmlformats.org/spreadsheetml/2006/main">
  <person displayName="Dagnija Spele" id="{1AD73B35-FEA6-445F-8883-D62C4A6B4637}" userId="S::dagnija.spele@jelgavasnovads.lv::3640a7f5-d470-4daf-b182-692a8bcf5c3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1" dT="2023-02-27T16:34:32.32" personId="{1AD73B35-FEA6-445F-8883-D62C4A6B4637}" id="{C6666F1B-B547-4C27-8F0B-3D3DB195F518}">
    <text xml:space="preserve">Jāprecizē nosaukums, kā pēc kadastra skaitās
</text>
  </threadedComment>
  <threadedComment ref="D11" dT="2023-02-27T16:37:40.34" personId="{1AD73B35-FEA6-445F-8883-D62C4A6B4637}" id="{20CAB65D-004E-4B53-8557-3D738E317E69}" parentId="{C6666F1B-B547-4C27-8F0B-3D3DB195F518}">
    <text>Vai šāds ieraksts jāatstāj IP?</text>
  </threadedComment>
  <threadedComment ref="E18" dT="2023-02-27T16:37:03.32" personId="{1AD73B35-FEA6-445F-8883-D62C4A6B4637}" id="{6841D0DA-0B60-4935-B060-87B01FE79A53}">
    <text>No JNKU janoskaidro izmaksas 2023.gadā (piešķirta dotācija no DRN)</text>
  </threadedComment>
  <threadedComment ref="D188" dT="2023-02-24T08:25:05.31" personId="{1AD73B35-FEA6-445F-8883-D62C4A6B4637}" id="{3AB3DB22-8A07-4496-B0D8-158DE3B344D3}">
    <text>Jāprecizē pareizs nosaukum pēc reorganizācijas</text>
  </threadedComment>
  <threadedComment ref="D189" dT="2023-02-24T08:25:20.72" personId="{1AD73B35-FEA6-445F-8883-D62C4A6B4637}" id="{566BC70E-F35C-4E71-AFFA-65C1485A8B9E}">
    <text xml:space="preserve">Jāprecizē pareizs nosaukum pēc reorganizācijas
</text>
  </threadedComment>
</ThreadedComments>
</file>

<file path=xl/threadedComments/threadedComment2.xml><?xml version="1.0" encoding="utf-8"?>
<ThreadedComments xmlns="http://schemas.microsoft.com/office/spreadsheetml/2018/threadedcomments" xmlns:x="http://schemas.openxmlformats.org/spreadsheetml/2006/main">
  <threadedComment ref="D11" dT="2023-02-27T16:34:32.32" personId="{1AD73B35-FEA6-445F-8883-D62C4A6B4637}" id="{2E0583E8-3473-43C9-B992-256E1C00C356}">
    <text xml:space="preserve">Jāprecizē nosaukums, kā pēc kadastra skaitās
</text>
  </threadedComment>
  <threadedComment ref="D11" dT="2023-02-27T16:37:40.34" personId="{1AD73B35-FEA6-445F-8883-D62C4A6B4637}" id="{76CC38B8-B498-45F9-9BB7-D3CE286D5DB8}" parentId="{2E0583E8-3473-43C9-B992-256E1C00C356}">
    <text>Vai šāds ieraksts jāatstāj IP?</text>
  </threadedComment>
  <threadedComment ref="E18" dT="2023-02-27T16:37:03.32" personId="{1AD73B35-FEA6-445F-8883-D62C4A6B4637}" id="{F220F92A-8021-4537-8775-B8D3A8521D0F}">
    <text>No JNKU janoskaidro izmaksas 2023.gadā (piešķirta dotācija no DRN)</text>
  </threadedComment>
  <threadedComment ref="D188" dT="2023-02-24T08:25:05.31" personId="{1AD73B35-FEA6-445F-8883-D62C4A6B4637}" id="{2DEF6A7D-6851-45CB-A215-4169570647EC}">
    <text>Jāprecizē pareizs nosaukum pēc reorganizācijas</text>
  </threadedComment>
  <threadedComment ref="D189" dT="2023-02-24T08:25:20.72" personId="{1AD73B35-FEA6-445F-8883-D62C4A6B4637}" id="{41FEA908-A6EB-4608-9298-C1C368C175B7}">
    <text xml:space="preserve">Jāprecizē pareizs nosaukum pēc reorganizācijas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2" Type="http://schemas.openxmlformats.org/officeDocument/2006/relationships/hyperlink" Target="http://www.jelgavasnovads.lv/lv/pasvaldiba/publiskie-dokumenti/jelgavas-novada-attistibas-programma-20172023-gadam/" TargetMode="External"/><Relationship Id="rId1" Type="http://schemas.openxmlformats.org/officeDocument/2006/relationships/hyperlink" Target="https://ozolnieki.lv/parvalde/planosanas-dokumenti/attistibas-programma-2012-2018"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N19"/>
  <sheetViews>
    <sheetView workbookViewId="0">
      <selection activeCell="A19" sqref="A19:M19"/>
    </sheetView>
  </sheetViews>
  <sheetFormatPr defaultRowHeight="15" x14ac:dyDescent="0.25"/>
  <sheetData>
    <row r="2" spans="1:14" ht="73.5" customHeight="1" x14ac:dyDescent="0.45">
      <c r="A2" s="721" t="s">
        <v>1343</v>
      </c>
      <c r="B2" s="721"/>
      <c r="C2" s="721"/>
      <c r="D2" s="721"/>
      <c r="E2" s="721"/>
      <c r="F2" s="721"/>
      <c r="G2" s="721"/>
      <c r="H2" s="721"/>
      <c r="I2" s="721"/>
      <c r="J2" s="721"/>
      <c r="K2" s="721"/>
      <c r="L2" s="721"/>
      <c r="M2" s="721"/>
      <c r="N2" s="721"/>
    </row>
    <row r="3" spans="1:14" ht="36.75" customHeight="1" x14ac:dyDescent="0.45">
      <c r="A3" s="721" t="s">
        <v>1344</v>
      </c>
      <c r="B3" s="721"/>
      <c r="C3" s="721"/>
      <c r="D3" s="721"/>
      <c r="E3" s="721"/>
      <c r="F3" s="721"/>
      <c r="G3" s="721"/>
      <c r="H3" s="721"/>
      <c r="I3" s="721"/>
      <c r="J3" s="721"/>
      <c r="K3" s="721"/>
      <c r="L3" s="721"/>
      <c r="M3" s="721"/>
      <c r="N3" s="721"/>
    </row>
    <row r="7" spans="1:14" ht="22.5" x14ac:dyDescent="0.25">
      <c r="A7" s="722" t="s">
        <v>1345</v>
      </c>
      <c r="B7" s="722"/>
      <c r="C7" s="722"/>
      <c r="D7" s="722"/>
      <c r="E7" s="722"/>
      <c r="F7" s="722"/>
      <c r="G7" s="722"/>
      <c r="H7" s="722"/>
      <c r="I7" s="722"/>
      <c r="J7" s="722"/>
      <c r="K7" s="722"/>
      <c r="L7" s="722"/>
      <c r="M7" s="722"/>
      <c r="N7" s="722"/>
    </row>
    <row r="8" spans="1:14" x14ac:dyDescent="0.25">
      <c r="A8" s="463"/>
      <c r="B8" s="463"/>
      <c r="C8" s="463"/>
      <c r="D8" s="463"/>
      <c r="E8" s="463"/>
      <c r="F8" s="463"/>
      <c r="G8" s="463"/>
      <c r="H8" s="463"/>
      <c r="I8" s="463"/>
      <c r="J8" s="463"/>
      <c r="K8" s="463"/>
      <c r="L8" s="463"/>
      <c r="M8" s="463"/>
      <c r="N8" s="463"/>
    </row>
    <row r="9" spans="1:14" ht="25.5" x14ac:dyDescent="0.25">
      <c r="A9" s="723" t="s">
        <v>1346</v>
      </c>
      <c r="B9" s="723"/>
      <c r="C9" s="723"/>
      <c r="D9" s="723"/>
      <c r="E9" s="723"/>
      <c r="F9" s="723"/>
      <c r="G9" s="723"/>
      <c r="H9" s="723"/>
      <c r="I9" s="723"/>
      <c r="J9" s="723"/>
      <c r="K9" s="723"/>
      <c r="L9" s="723"/>
      <c r="M9" s="723"/>
      <c r="N9" s="723"/>
    </row>
    <row r="19" spans="1:13" ht="21" x14ac:dyDescent="0.35">
      <c r="A19" s="724">
        <v>2022</v>
      </c>
      <c r="B19" s="724"/>
      <c r="C19" s="724"/>
      <c r="D19" s="724"/>
      <c r="E19" s="724"/>
      <c r="F19" s="724"/>
      <c r="G19" s="724"/>
      <c r="H19" s="724"/>
      <c r="I19" s="724"/>
      <c r="J19" s="724"/>
      <c r="K19" s="724"/>
      <c r="L19" s="724"/>
      <c r="M19" s="724"/>
    </row>
  </sheetData>
  <mergeCells count="5">
    <mergeCell ref="A2:N2"/>
    <mergeCell ref="A3:N3"/>
    <mergeCell ref="A7:N7"/>
    <mergeCell ref="A9:N9"/>
    <mergeCell ref="A19:M19"/>
  </mergeCells>
  <pageMargins left="0.7" right="0.7" top="0.75" bottom="0.75" header="0.3" footer="0.3"/>
  <pageSetup paperSize="9" scale="6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V276"/>
  <sheetViews>
    <sheetView topLeftCell="E1" workbookViewId="0">
      <selection activeCell="Q2" sqref="Q2"/>
    </sheetView>
  </sheetViews>
  <sheetFormatPr defaultRowHeight="15" x14ac:dyDescent="0.25"/>
  <cols>
    <col min="1" max="1" width="9" customWidth="1"/>
    <col min="2" max="3" width="12.42578125" customWidth="1"/>
    <col min="4" max="4" width="24.85546875" customWidth="1"/>
    <col min="5" max="5" width="55.85546875" customWidth="1"/>
    <col min="6" max="21" width="12.42578125" customWidth="1"/>
  </cols>
  <sheetData>
    <row r="1" spans="1:22" s="256" customFormat="1" ht="68.25" customHeight="1" x14ac:dyDescent="0.25">
      <c r="A1" s="293" t="s">
        <v>10</v>
      </c>
      <c r="B1" s="293" t="s">
        <v>11</v>
      </c>
      <c r="C1" s="294" t="s">
        <v>12</v>
      </c>
      <c r="D1" s="294" t="s">
        <v>13</v>
      </c>
      <c r="E1" s="294" t="s">
        <v>14</v>
      </c>
      <c r="F1" s="294" t="s">
        <v>15</v>
      </c>
      <c r="G1" s="334" t="s">
        <v>16</v>
      </c>
      <c r="H1" s="294" t="s">
        <v>17</v>
      </c>
      <c r="I1" s="297" t="s">
        <v>18</v>
      </c>
      <c r="J1" s="298" t="s">
        <v>19</v>
      </c>
      <c r="K1" s="299" t="s">
        <v>20</v>
      </c>
      <c r="L1" s="300" t="s">
        <v>21</v>
      </c>
      <c r="M1" s="301" t="s">
        <v>22</v>
      </c>
      <c r="N1" s="294" t="s">
        <v>23</v>
      </c>
      <c r="O1" s="257" t="s">
        <v>25</v>
      </c>
      <c r="P1" s="345" t="s">
        <v>541</v>
      </c>
      <c r="Q1" s="257" t="s">
        <v>26</v>
      </c>
      <c r="R1" s="271" t="s">
        <v>27</v>
      </c>
      <c r="S1" s="294" t="s">
        <v>28</v>
      </c>
      <c r="T1" s="302" t="s">
        <v>24</v>
      </c>
      <c r="U1" s="294" t="s">
        <v>29</v>
      </c>
      <c r="V1" s="296"/>
    </row>
    <row r="2" spans="1:22" ht="214.5" customHeight="1" x14ac:dyDescent="0.25">
      <c r="A2" s="161" t="e">
        <f>'Investīciju plāns_2023_2027'!#REF!</f>
        <v>#REF!</v>
      </c>
      <c r="B2" s="279" t="e">
        <f>'Investīciju plāns_2023_2027'!#REF!</f>
        <v>#REF!</v>
      </c>
      <c r="C2" s="196" t="e">
        <f>'Investīciju plāns_2023_2027'!#REF!</f>
        <v>#REF!</v>
      </c>
      <c r="D2" s="285" t="e">
        <f>'Investīciju plāns_2023_2027'!#REF!</f>
        <v>#REF!</v>
      </c>
      <c r="E2" s="285" t="e">
        <f>'Investīciju plāns_2023_2027'!#REF!</f>
        <v>#REF!</v>
      </c>
      <c r="F2" s="161" t="e">
        <f>'Investīciju plāns_2023_2027'!#REF!</f>
        <v>#REF!</v>
      </c>
      <c r="G2" s="366" t="e">
        <f>'Investīciju plāns_2023_2027'!#REF!</f>
        <v>#REF!</v>
      </c>
      <c r="H2" s="278" t="e">
        <f>'Investīciju plāns_2023_2027'!#REF!</f>
        <v>#REF!</v>
      </c>
      <c r="I2" s="303" t="e">
        <f>'Investīciju plāns_2023_2027'!#REF!</f>
        <v>#REF!</v>
      </c>
      <c r="J2" s="304" t="e">
        <f>'Investīciju plāns_2023_2027'!#REF!</f>
        <v>#REF!</v>
      </c>
      <c r="K2" s="305" t="e">
        <f>'Investīciju plāns_2023_2027'!#REF!</f>
        <v>#REF!</v>
      </c>
      <c r="L2" s="306" t="e">
        <f>'Investīciju plāns_2023_2027'!#REF!</f>
        <v>#REF!</v>
      </c>
      <c r="M2" s="307" t="e">
        <f>'Investīciju plāns_2023_2027'!#REF!</f>
        <v>#REF!</v>
      </c>
      <c r="N2" s="166" t="e">
        <f>'Investīciju plāns_2023_2027'!#REF!</f>
        <v>#REF!</v>
      </c>
      <c r="O2" s="161" t="e">
        <f>'Investīciju plāns_2023_2027'!#REF!</f>
        <v>#REF!</v>
      </c>
      <c r="P2" s="346" t="e">
        <f>'Investīciju plāns_2023_2027'!#REF!</f>
        <v>#REF!</v>
      </c>
      <c r="Q2" s="166" t="e">
        <f>'Investīciju plāns_2023_2027'!#REF!</f>
        <v>#REF!</v>
      </c>
      <c r="R2" s="196" t="e">
        <f>'Investīciju plāns_2023_2027'!#REF!</f>
        <v>#REF!</v>
      </c>
      <c r="S2" s="161" t="e">
        <f>'Investīciju plāns_2023_2027'!#REF!</f>
        <v>#REF!</v>
      </c>
      <c r="T2" s="166" t="e">
        <f>'Investīciju plāns_2023_2027'!#REF!</f>
        <v>#REF!</v>
      </c>
      <c r="U2" s="282" t="e">
        <f>'Investīciju plāns_2023_2027'!#REF!</f>
        <v>#REF!</v>
      </c>
    </row>
    <row r="3" spans="1:22" x14ac:dyDescent="0.25">
      <c r="A3" s="196" t="e">
        <f>'Investīciju plāns_2023_2027'!#REF!</f>
        <v>#REF!</v>
      </c>
      <c r="B3" s="279" t="e">
        <f>'Investīciju plāns_2023_2027'!#REF!</f>
        <v>#REF!</v>
      </c>
      <c r="C3" s="196" t="e">
        <f>'Investīciju plāns_2023_2027'!#REF!</f>
        <v>#REF!</v>
      </c>
      <c r="D3" s="285" t="e">
        <f>'Investīciju plāns_2023_2027'!#REF!</f>
        <v>#REF!</v>
      </c>
      <c r="E3" s="285" t="e">
        <f>'Investīciju plāns_2023_2027'!#REF!</f>
        <v>#REF!</v>
      </c>
      <c r="F3" s="161" t="e">
        <f>'Investīciju plāns_2023_2027'!#REF!</f>
        <v>#REF!</v>
      </c>
      <c r="G3" s="366" t="e">
        <f>'Investīciju plāns_2023_2027'!#REF!</f>
        <v>#REF!</v>
      </c>
      <c r="H3" s="278" t="e">
        <f>'Investīciju plāns_2023_2027'!#REF!</f>
        <v>#REF!</v>
      </c>
      <c r="I3" s="303" t="e">
        <f>'Investīciju plāns_2023_2027'!#REF!</f>
        <v>#REF!</v>
      </c>
      <c r="J3" s="304" t="e">
        <f>'Investīciju plāns_2023_2027'!#REF!</f>
        <v>#REF!</v>
      </c>
      <c r="K3" s="305" t="e">
        <f>'Investīciju plāns_2023_2027'!#REF!</f>
        <v>#REF!</v>
      </c>
      <c r="L3" s="306" t="e">
        <f>'Investīciju plāns_2023_2027'!#REF!</f>
        <v>#REF!</v>
      </c>
      <c r="M3" s="307" t="e">
        <f>'Investīciju plāns_2023_2027'!#REF!</f>
        <v>#REF!</v>
      </c>
      <c r="N3" s="166" t="e">
        <f>'Investīciju plāns_2023_2027'!#REF!</f>
        <v>#REF!</v>
      </c>
      <c r="O3" s="161" t="e">
        <f>'Investīciju plāns_2023_2027'!#REF!</f>
        <v>#REF!</v>
      </c>
      <c r="P3" s="346" t="e">
        <f>'Investīciju plāns_2023_2027'!#REF!</f>
        <v>#REF!</v>
      </c>
      <c r="Q3" s="166" t="e">
        <f>'Investīciju plāns_2023_2027'!#REF!</f>
        <v>#REF!</v>
      </c>
      <c r="R3" s="196" t="e">
        <f>'Investīciju plāns_2023_2027'!#REF!</f>
        <v>#REF!</v>
      </c>
      <c r="S3" s="161" t="e">
        <f>'Investīciju plāns_2023_2027'!#REF!</f>
        <v>#REF!</v>
      </c>
      <c r="T3" s="166" t="e">
        <f>'Investīciju plāns_2023_2027'!#REF!</f>
        <v>#REF!</v>
      </c>
      <c r="U3" s="282" t="e">
        <f>'Investīciju plāns_2023_2027'!#REF!</f>
        <v>#REF!</v>
      </c>
    </row>
    <row r="4" spans="1:22" x14ac:dyDescent="0.25">
      <c r="A4" s="161" t="e">
        <f>'Investīciju plāns_2023_2027'!#REF!</f>
        <v>#REF!</v>
      </c>
      <c r="B4" s="279" t="e">
        <f>'Investīciju plāns_2023_2027'!#REF!</f>
        <v>#REF!</v>
      </c>
      <c r="C4" s="196" t="e">
        <f>'Investīciju plāns_2023_2027'!#REF!</f>
        <v>#REF!</v>
      </c>
      <c r="D4" s="285" t="e">
        <f>'Investīciju plāns_2023_2027'!#REF!</f>
        <v>#REF!</v>
      </c>
      <c r="E4" s="371" t="e">
        <f>'Investīciju plāns_2023_2027'!#REF!</f>
        <v>#REF!</v>
      </c>
      <c r="F4" s="161" t="e">
        <f>'Investīciju plāns_2023_2027'!#REF!</f>
        <v>#REF!</v>
      </c>
      <c r="G4" s="366" t="e">
        <f>'Investīciju plāns_2023_2027'!#REF!</f>
        <v>#REF!</v>
      </c>
      <c r="H4" s="278" t="e">
        <f>'Investīciju plāns_2023_2027'!#REF!</f>
        <v>#REF!</v>
      </c>
      <c r="I4" s="303" t="e">
        <f>'Investīciju plāns_2023_2027'!#REF!</f>
        <v>#REF!</v>
      </c>
      <c r="J4" s="304" t="e">
        <f>'Investīciju plāns_2023_2027'!#REF!</f>
        <v>#REF!</v>
      </c>
      <c r="K4" s="305" t="e">
        <f>'Investīciju plāns_2023_2027'!#REF!</f>
        <v>#REF!</v>
      </c>
      <c r="L4" s="306" t="e">
        <f>'Investīciju plāns_2023_2027'!#REF!</f>
        <v>#REF!</v>
      </c>
      <c r="M4" s="307" t="e">
        <f>'Investīciju plāns_2023_2027'!#REF!</f>
        <v>#REF!</v>
      </c>
      <c r="N4" s="308" t="e">
        <f>'Investīciju plāns_2023_2027'!#REF!</f>
        <v>#REF!</v>
      </c>
      <c r="O4" s="161" t="e">
        <f>'Investīciju plāns_2023_2027'!#REF!</f>
        <v>#REF!</v>
      </c>
      <c r="P4" s="346" t="e">
        <f>'Investīciju plāns_2023_2027'!#REF!</f>
        <v>#REF!</v>
      </c>
      <c r="Q4" s="308" t="e">
        <f>'Investīciju plāns_2023_2027'!#REF!</f>
        <v>#REF!</v>
      </c>
      <c r="R4" s="312" t="e">
        <f>'Investīciju plāns_2023_2027'!#REF!</f>
        <v>#REF!</v>
      </c>
      <c r="S4" s="161" t="e">
        <f>'Investīciju plāns_2023_2027'!#REF!</f>
        <v>#REF!</v>
      </c>
      <c r="T4" s="166" t="e">
        <f>'Investīciju plāns_2023_2027'!#REF!</f>
        <v>#REF!</v>
      </c>
      <c r="U4" s="314" t="e">
        <f>'Investīciju plāns_2023_2027'!#REF!</f>
        <v>#REF!</v>
      </c>
    </row>
    <row r="5" spans="1:22" x14ac:dyDescent="0.25">
      <c r="A5" s="161" t="e">
        <f>'Investīciju plāns_2023_2027'!#REF!</f>
        <v>#REF!</v>
      </c>
      <c r="B5" s="279" t="e">
        <f>'Investīciju plāns_2023_2027'!#REF!</f>
        <v>#REF!</v>
      </c>
      <c r="C5" s="196" t="e">
        <f>'Investīciju plāns_2023_2027'!#REF!</f>
        <v>#REF!</v>
      </c>
      <c r="D5" s="285" t="e">
        <f>'Investīciju plāns_2023_2027'!#REF!</f>
        <v>#REF!</v>
      </c>
      <c r="E5" s="371" t="e">
        <f>'Investīciju plāns_2023_2027'!#REF!</f>
        <v>#REF!</v>
      </c>
      <c r="F5" s="161" t="e">
        <f>'Investīciju plāns_2023_2027'!#REF!</f>
        <v>#REF!</v>
      </c>
      <c r="G5" s="366" t="e">
        <f>'Investīciju plāns_2023_2027'!#REF!</f>
        <v>#REF!</v>
      </c>
      <c r="H5" s="278" t="e">
        <f>'Investīciju plāns_2023_2027'!#REF!</f>
        <v>#REF!</v>
      </c>
      <c r="I5" s="303" t="e">
        <f>'Investīciju plāns_2023_2027'!#REF!</f>
        <v>#REF!</v>
      </c>
      <c r="J5" s="304" t="e">
        <f>'Investīciju plāns_2023_2027'!#REF!</f>
        <v>#REF!</v>
      </c>
      <c r="K5" s="305" t="e">
        <f>'Investīciju plāns_2023_2027'!#REF!</f>
        <v>#REF!</v>
      </c>
      <c r="L5" s="306" t="e">
        <f>'Investīciju plāns_2023_2027'!#REF!</f>
        <v>#REF!</v>
      </c>
      <c r="M5" s="307" t="e">
        <f>'Investīciju plāns_2023_2027'!#REF!</f>
        <v>#REF!</v>
      </c>
      <c r="N5" s="166" t="e">
        <f>'Investīciju plāns_2023_2027'!#REF!</f>
        <v>#REF!</v>
      </c>
      <c r="O5" s="161" t="e">
        <f>'Investīciju plāns_2023_2027'!#REF!</f>
        <v>#REF!</v>
      </c>
      <c r="P5" s="346" t="e">
        <f>'Investīciju plāns_2023_2027'!#REF!</f>
        <v>#REF!</v>
      </c>
      <c r="Q5" s="166" t="e">
        <f>'Investīciju plāns_2023_2027'!#REF!</f>
        <v>#REF!</v>
      </c>
      <c r="R5" s="196" t="e">
        <f>'Investīciju plāns_2023_2027'!#REF!</f>
        <v>#REF!</v>
      </c>
      <c r="S5" s="161" t="e">
        <f>'Investīciju plāns_2023_2027'!#REF!</f>
        <v>#REF!</v>
      </c>
      <c r="T5" s="291" t="e">
        <f>'Investīciju plāns_2023_2027'!#REF!</f>
        <v>#REF!</v>
      </c>
      <c r="U5" s="282" t="e">
        <f>'Investīciju plāns_2023_2027'!#REF!</f>
        <v>#REF!</v>
      </c>
    </row>
    <row r="6" spans="1:22" x14ac:dyDescent="0.25">
      <c r="A6" s="196" t="e">
        <f>'Investīciju plāns_2023_2027'!#REF!</f>
        <v>#REF!</v>
      </c>
      <c r="B6" s="279" t="e">
        <f>'Investīciju plāns_2023_2027'!#REF!</f>
        <v>#REF!</v>
      </c>
      <c r="C6" s="196" t="e">
        <f>'Investīciju plāns_2023_2027'!#REF!</f>
        <v>#REF!</v>
      </c>
      <c r="D6" s="285" t="e">
        <f>'Investīciju plāns_2023_2027'!#REF!</f>
        <v>#REF!</v>
      </c>
      <c r="E6" s="335" t="e">
        <f>'Investīciju plāns_2023_2027'!#REF!</f>
        <v>#REF!</v>
      </c>
      <c r="F6" s="161" t="e">
        <f>'Investīciju plāns_2023_2027'!#REF!</f>
        <v>#REF!</v>
      </c>
      <c r="G6" s="366" t="e">
        <f>'Investīciju plāns_2023_2027'!#REF!</f>
        <v>#REF!</v>
      </c>
      <c r="H6" s="278" t="e">
        <f>'Investīciju plāns_2023_2027'!#REF!</f>
        <v>#REF!</v>
      </c>
      <c r="I6" s="303" t="e">
        <f>'Investīciju plāns_2023_2027'!#REF!</f>
        <v>#REF!</v>
      </c>
      <c r="J6" s="304" t="e">
        <f>'Investīciju plāns_2023_2027'!#REF!</f>
        <v>#REF!</v>
      </c>
      <c r="K6" s="305" t="e">
        <f>'Investīciju plāns_2023_2027'!#REF!</f>
        <v>#REF!</v>
      </c>
      <c r="L6" s="306" t="e">
        <f>'Investīciju plāns_2023_2027'!#REF!</f>
        <v>#REF!</v>
      </c>
      <c r="M6" s="307" t="e">
        <f>'Investīciju plāns_2023_2027'!#REF!</f>
        <v>#REF!</v>
      </c>
      <c r="N6" s="166" t="e">
        <f>'Investīciju plāns_2023_2027'!#REF!</f>
        <v>#REF!</v>
      </c>
      <c r="O6" s="161" t="e">
        <f>'Investīciju plāns_2023_2027'!#REF!</f>
        <v>#REF!</v>
      </c>
      <c r="P6" s="346" t="e">
        <f>'Investīciju plāns_2023_2027'!#REF!</f>
        <v>#REF!</v>
      </c>
      <c r="Q6" s="166" t="e">
        <f>'Investīciju plāns_2023_2027'!#REF!</f>
        <v>#REF!</v>
      </c>
      <c r="R6" s="196" t="e">
        <f>'Investīciju plāns_2023_2027'!#REF!</f>
        <v>#REF!</v>
      </c>
      <c r="S6" s="161" t="e">
        <f>'Investīciju plāns_2023_2027'!#REF!</f>
        <v>#REF!</v>
      </c>
      <c r="T6" s="291" t="e">
        <f>'Investīciju plāns_2023_2027'!#REF!</f>
        <v>#REF!</v>
      </c>
      <c r="U6" s="282" t="e">
        <f>'Investīciju plāns_2023_2027'!#REF!</f>
        <v>#REF!</v>
      </c>
    </row>
    <row r="7" spans="1:22" x14ac:dyDescent="0.25">
      <c r="A7" s="161" t="e">
        <f>'Investīciju plāns_2023_2027'!#REF!</f>
        <v>#REF!</v>
      </c>
      <c r="B7" s="279" t="e">
        <f>'Investīciju plāns_2023_2027'!#REF!</f>
        <v>#REF!</v>
      </c>
      <c r="C7" s="196" t="e">
        <f>'Investīciju plāns_2023_2027'!#REF!</f>
        <v>#REF!</v>
      </c>
      <c r="D7" s="285" t="e">
        <f>'Investīciju plāns_2023_2027'!#REF!</f>
        <v>#REF!</v>
      </c>
      <c r="E7" s="335" t="e">
        <f>'Investīciju plāns_2023_2027'!#REF!</f>
        <v>#REF!</v>
      </c>
      <c r="F7" s="161" t="e">
        <f>'Investīciju plāns_2023_2027'!#REF!</f>
        <v>#REF!</v>
      </c>
      <c r="G7" s="366" t="e">
        <f>'Investīciju plāns_2023_2027'!#REF!</f>
        <v>#REF!</v>
      </c>
      <c r="H7" s="278" t="e">
        <f>'Investīciju plāns_2023_2027'!#REF!</f>
        <v>#REF!</v>
      </c>
      <c r="I7" s="303" t="e">
        <f>'Investīciju plāns_2023_2027'!#REF!</f>
        <v>#REF!</v>
      </c>
      <c r="J7" s="304" t="e">
        <f>'Investīciju plāns_2023_2027'!#REF!</f>
        <v>#REF!</v>
      </c>
      <c r="K7" s="305" t="e">
        <f>'Investīciju plāns_2023_2027'!#REF!</f>
        <v>#REF!</v>
      </c>
      <c r="L7" s="306" t="e">
        <f>'Investīciju plāns_2023_2027'!#REF!</f>
        <v>#REF!</v>
      </c>
      <c r="M7" s="307" t="e">
        <f>'Investīciju plāns_2023_2027'!#REF!</f>
        <v>#REF!</v>
      </c>
      <c r="N7" s="166" t="e">
        <f>'Investīciju plāns_2023_2027'!#REF!</f>
        <v>#REF!</v>
      </c>
      <c r="O7" s="272" t="e">
        <f>'Investīciju plāns_2023_2027'!#REF!</f>
        <v>#REF!</v>
      </c>
      <c r="P7" s="346" t="e">
        <f>'Investīciju plāns_2023_2027'!#REF!</f>
        <v>#REF!</v>
      </c>
      <c r="Q7" s="166" t="e">
        <f>'Investīciju plāns_2023_2027'!#REF!</f>
        <v>#REF!</v>
      </c>
      <c r="R7" s="196" t="e">
        <f>'Investīciju plāns_2023_2027'!#REF!</f>
        <v>#REF!</v>
      </c>
      <c r="S7" s="161" t="e">
        <f>'Investīciju plāns_2023_2027'!#REF!</f>
        <v>#REF!</v>
      </c>
      <c r="T7" s="291" t="e">
        <f>'Investīciju plāns_2023_2027'!#REF!</f>
        <v>#REF!</v>
      </c>
      <c r="U7" s="282" t="e">
        <f>'Investīciju plāns_2023_2027'!#REF!</f>
        <v>#REF!</v>
      </c>
    </row>
    <row r="8" spans="1:22" x14ac:dyDescent="0.25">
      <c r="A8" s="161" t="e">
        <f>'Investīciju plāns_2023_2027'!#REF!</f>
        <v>#REF!</v>
      </c>
      <c r="B8" s="279" t="e">
        <f>'Investīciju plāns_2023_2027'!#REF!</f>
        <v>#REF!</v>
      </c>
      <c r="C8" s="196" t="e">
        <f>'Investīciju plāns_2023_2027'!#REF!</f>
        <v>#REF!</v>
      </c>
      <c r="D8" s="285" t="e">
        <f>'Investīciju plāns_2023_2027'!#REF!</f>
        <v>#REF!</v>
      </c>
      <c r="E8" s="285" t="e">
        <f>'Investīciju plāns_2023_2027'!#REF!</f>
        <v>#REF!</v>
      </c>
      <c r="F8" s="161" t="e">
        <f>'Investīciju plāns_2023_2027'!#REF!</f>
        <v>#REF!</v>
      </c>
      <c r="G8" s="366" t="e">
        <f>'Investīciju plāns_2023_2027'!#REF!</f>
        <v>#REF!</v>
      </c>
      <c r="H8" s="278" t="e">
        <f>'Investīciju plāns_2023_2027'!#REF!</f>
        <v>#REF!</v>
      </c>
      <c r="I8" s="303" t="e">
        <f>'Investīciju plāns_2023_2027'!#REF!</f>
        <v>#REF!</v>
      </c>
      <c r="J8" s="304" t="e">
        <f>'Investīciju plāns_2023_2027'!#REF!</f>
        <v>#REF!</v>
      </c>
      <c r="K8" s="305" t="e">
        <f>'Investīciju plāns_2023_2027'!#REF!</f>
        <v>#REF!</v>
      </c>
      <c r="L8" s="306" t="e">
        <f>'Investīciju plāns_2023_2027'!#REF!</f>
        <v>#REF!</v>
      </c>
      <c r="M8" s="307" t="e">
        <f>'Investīciju plāns_2023_2027'!#REF!</f>
        <v>#REF!</v>
      </c>
      <c r="N8" s="166" t="e">
        <f>'Investīciju plāns_2023_2027'!#REF!</f>
        <v>#REF!</v>
      </c>
      <c r="O8" s="272" t="e">
        <f>'Investīciju plāns_2023_2027'!#REF!</f>
        <v>#REF!</v>
      </c>
      <c r="P8" s="346" t="e">
        <f>'Investīciju plāns_2023_2027'!#REF!</f>
        <v>#REF!</v>
      </c>
      <c r="Q8" s="166" t="e">
        <f>'Investīciju plāns_2023_2027'!#REF!</f>
        <v>#REF!</v>
      </c>
      <c r="R8" s="196" t="e">
        <f>'Investīciju plāns_2023_2027'!#REF!</f>
        <v>#REF!</v>
      </c>
      <c r="S8" s="336" t="e">
        <f>'Investīciju plāns_2023_2027'!#REF!</f>
        <v>#REF!</v>
      </c>
      <c r="T8" s="291" t="e">
        <f>'Investīciju plāns_2023_2027'!#REF!</f>
        <v>#REF!</v>
      </c>
      <c r="U8" s="282" t="e">
        <f>'Investīciju plāns_2023_2027'!#REF!</f>
        <v>#REF!</v>
      </c>
    </row>
    <row r="9" spans="1:22" ht="76.5" x14ac:dyDescent="0.25">
      <c r="A9" s="196">
        <f>'Investīciju plāns_2023_2027'!A5</f>
        <v>3</v>
      </c>
      <c r="B9" s="279" t="str">
        <f>'Investīciju plāns_2023_2027'!B5</f>
        <v>06</v>
      </c>
      <c r="C9" s="196" t="str">
        <f>'Investīciju plāns_2023_2027'!C5</f>
        <v>Cenas</v>
      </c>
      <c r="D9" s="285" t="str">
        <f>'Investīciju plāns_2023_2027'!D5</f>
        <v>Pašvaldības daudzdzīvokļu ēkas Celtnieku ielā 24, Ānē energoefektivitātes paaugstināšana</v>
      </c>
      <c r="E9" s="285" t="str">
        <f>'Investīciju plāns_2023_2027'!E5</f>
        <v xml:space="preserve">Veikt ēkas pamatu, ārsienu, logu, durvju siltināšanu, centralizētās apkures sistēmas izbūvi.  </v>
      </c>
      <c r="F9" s="161" t="str">
        <f>'Investīciju plāns_2023_2027'!F5</f>
        <v>Energoefektivitāte</v>
      </c>
      <c r="G9" s="366" t="str">
        <f>'Investīciju plāns_2023_2027'!G5</f>
        <v>J/Pag/Iedz
IP/2021</v>
      </c>
      <c r="H9" s="278">
        <f>'Investīciju plāns_2023_2027'!H5</f>
        <v>728000</v>
      </c>
      <c r="I9" s="303">
        <f>'Investīciju plāns_2023_2027'!I5</f>
        <v>0</v>
      </c>
      <c r="J9" s="304">
        <f>'Investīciju plāns_2023_2027'!J5</f>
        <v>0</v>
      </c>
      <c r="K9" s="305">
        <f>'Investīciju plāns_2023_2027'!K5</f>
        <v>0</v>
      </c>
      <c r="L9" s="306">
        <f>'Investīciju plāns_2023_2027'!L5</f>
        <v>0</v>
      </c>
      <c r="M9" s="307">
        <f>'Investīciju plāns_2023_2027'!M5</f>
        <v>728000</v>
      </c>
      <c r="N9" s="161" t="str">
        <f>'Investīciju plāns_2023_2027'!N5</f>
        <v>P2 V RV8</v>
      </c>
      <c r="O9" s="336" t="str">
        <f>'Investīciju plāns_2023_2027'!O5</f>
        <v>P</v>
      </c>
      <c r="P9" s="347" t="str">
        <f>'Investīciju plāns_2023_2027'!P5</f>
        <v>VP2</v>
      </c>
      <c r="Q9" s="336" t="str">
        <f>'Investīciju plāns_2023_2027'!Q5</f>
        <v>RV5</v>
      </c>
      <c r="R9" s="344" t="str">
        <f>'Investīciju plāns_2023_2027'!R5</f>
        <v>U.5.4.</v>
      </c>
      <c r="S9" s="161" t="str">
        <f>'Investīciju plāns_2023_2027'!S5</f>
        <v>Infrastruktūras un saimnieciskā nodrošinājuma nodaļa/Pagasta pārvalde</v>
      </c>
      <c r="T9" s="284">
        <f>'Investīciju plāns_2023_2027'!T5</f>
        <v>0</v>
      </c>
      <c r="U9" s="282" t="str">
        <f>'Investīciju plāns_2023_2027'!U5</f>
        <v>2022-2027</v>
      </c>
    </row>
    <row r="10" spans="1:22" ht="76.5" x14ac:dyDescent="0.25">
      <c r="A10" s="161">
        <f>'Investīciju plāns_2023_2027'!A6</f>
        <v>4</v>
      </c>
      <c r="B10" s="279" t="str">
        <f>'Investīciju plāns_2023_2027'!B6</f>
        <v>06</v>
      </c>
      <c r="C10" s="196" t="str">
        <f>'Investīciju plāns_2023_2027'!C6</f>
        <v>Cenas</v>
      </c>
      <c r="D10" s="285" t="str">
        <f>'Investīciju plāns_2023_2027'!D6</f>
        <v>Branku pakalpojuma centra ēkas energoefektivitātes paaugstināšana</v>
      </c>
      <c r="E10" s="370" t="str">
        <f>'Investīciju plāns_2023_2027'!E6</f>
        <v>Ēkas energoefektivitātes veikšana</v>
      </c>
      <c r="F10" s="161" t="str">
        <f>'Investīciju plāns_2023_2027'!F6</f>
        <v>Energoefektivitāte</v>
      </c>
      <c r="G10" s="366" t="str">
        <f>'Investīciju plāns_2023_2027'!G6</f>
        <v>J/Pag/Iedz
IP/2021</v>
      </c>
      <c r="H10" s="278">
        <f>'Investīciju plāns_2023_2027'!H6</f>
        <v>250000</v>
      </c>
      <c r="I10" s="303">
        <f>'Investīciju plāns_2023_2027'!I6</f>
        <v>0</v>
      </c>
      <c r="J10" s="304">
        <f>'Investīciju plāns_2023_2027'!J6</f>
        <v>0</v>
      </c>
      <c r="K10" s="305">
        <f>'Investīciju plāns_2023_2027'!K6</f>
        <v>0</v>
      </c>
      <c r="L10" s="306">
        <f>'Investīciju plāns_2023_2027'!L6</f>
        <v>0</v>
      </c>
      <c r="M10" s="307">
        <f>'Investīciju plāns_2023_2027'!M6</f>
        <v>250000</v>
      </c>
      <c r="N10" s="161" t="str">
        <f>'Investīciju plāns_2023_2027'!N6</f>
        <v>P2 V RV8</v>
      </c>
      <c r="O10" s="336" t="str">
        <f>'Investīciju plāns_2023_2027'!O6</f>
        <v>D</v>
      </c>
      <c r="P10" s="347" t="str">
        <f>'Investīciju plāns_2023_2027'!P6</f>
        <v>VP2</v>
      </c>
      <c r="Q10" s="336" t="str">
        <f>'Investīciju plāns_2023_2027'!Q6</f>
        <v>RV5</v>
      </c>
      <c r="R10" s="344" t="str">
        <f>'Investīciju plāns_2023_2027'!R6</f>
        <v>U.5.4.</v>
      </c>
      <c r="S10" s="161" t="str">
        <f>'Investīciju plāns_2023_2027'!S6</f>
        <v>Infrastruktūras un saimnieciskā nodrošinājuma nodaļa/Pagasta pārvalde</v>
      </c>
      <c r="T10" s="284">
        <f>'Investīciju plāns_2023_2027'!T6</f>
        <v>0</v>
      </c>
      <c r="U10" s="282" t="str">
        <f>'Investīciju plāns_2023_2027'!U6</f>
        <v>2022-2027</v>
      </c>
    </row>
    <row r="11" spans="1:22" ht="76.5" x14ac:dyDescent="0.25">
      <c r="A11" s="161">
        <f>'Investīciju plāns_2023_2027'!A7</f>
        <v>5</v>
      </c>
      <c r="B11" s="279" t="str">
        <f>'Investīciju plāns_2023_2027'!B7</f>
        <v>08</v>
      </c>
      <c r="C11" s="196" t="str">
        <f>'Investīciju plāns_2023_2027'!C7</f>
        <v>Cenas</v>
      </c>
      <c r="D11" s="285" t="str">
        <f>'Investīciju plāns_2023_2027'!D7</f>
        <v>Ānes Tautas nama fasādes remonts</v>
      </c>
      <c r="E11" s="285" t="str">
        <f>'Investīciju plāns_2023_2027'!E7</f>
        <v xml:space="preserve">Fasādes apmetuma remonts </v>
      </c>
      <c r="F11" s="161" t="str">
        <f>'Investīciju plāns_2023_2027'!F7</f>
        <v>Ēku remontdarbi</v>
      </c>
      <c r="G11" s="366" t="str">
        <f>'Investīciju plāns_2023_2027'!G7</f>
        <v>J/Pag/Iedz
IP/2021</v>
      </c>
      <c r="H11" s="278">
        <f>'Investīciju plāns_2023_2027'!H7</f>
        <v>60000</v>
      </c>
      <c r="I11" s="303">
        <f>'Investīciju plāns_2023_2027'!I7</f>
        <v>0</v>
      </c>
      <c r="J11" s="304">
        <f>'Investīciju plāns_2023_2027'!J7</f>
        <v>0</v>
      </c>
      <c r="K11" s="305">
        <f>'Investīciju plāns_2023_2027'!K7</f>
        <v>0</v>
      </c>
      <c r="L11" s="306">
        <f>'Investīciju plāns_2023_2027'!L7</f>
        <v>0</v>
      </c>
      <c r="M11" s="307">
        <f>'Investīciju plāns_2023_2027'!M7</f>
        <v>60000</v>
      </c>
      <c r="N11" s="161" t="str">
        <f>'Investīciju plāns_2023_2027'!N7</f>
        <v>P2 K RV1</v>
      </c>
      <c r="O11" s="336" t="str">
        <f>'Investīciju plāns_2023_2027'!O7</f>
        <v>P</v>
      </c>
      <c r="P11" s="347" t="str">
        <f>'Investīciju plāns_2023_2027'!P7</f>
        <v>VP1</v>
      </c>
      <c r="Q11" s="336" t="str">
        <f>'Investīciju plāns_2023_2027'!Q7</f>
        <v>RV3</v>
      </c>
      <c r="R11" s="344" t="str">
        <f>'Investīciju plāns_2023_2027'!R7</f>
        <v>3.3.</v>
      </c>
      <c r="S11" s="161" t="str">
        <f>'Investīciju plāns_2023_2027'!S7</f>
        <v>Infrastruktūras un saimnieciskā nodrošinājuma nodaļa/Pagasta pārvalde</v>
      </c>
      <c r="T11" s="284">
        <f>'Investīciju plāns_2023_2027'!T7</f>
        <v>0</v>
      </c>
      <c r="U11" s="282" t="str">
        <f>'Investīciju plāns_2023_2027'!U7</f>
        <v>2022-2027</v>
      </c>
    </row>
    <row r="12" spans="1:22" ht="76.5" x14ac:dyDescent="0.25">
      <c r="A12" s="196">
        <f>'Investīciju plāns_2023_2027'!A8</f>
        <v>6</v>
      </c>
      <c r="B12" s="279" t="str">
        <f>'Investīciju plāns_2023_2027'!B8</f>
        <v>09</v>
      </c>
      <c r="C12" s="196" t="str">
        <f>'Investīciju plāns_2023_2027'!C8</f>
        <v>Cenas</v>
      </c>
      <c r="D12" s="285" t="str">
        <f>'Investīciju plāns_2023_2027'!D8</f>
        <v>Teteles pamatskolas teritorijas labiekārtošana</v>
      </c>
      <c r="E12" s="285" t="str">
        <f>'Investīciju plāns_2023_2027'!E8</f>
        <v>Bruģētu taciņu un laukuma ierīkošana pie tornīša</v>
      </c>
      <c r="F12" s="161" t="str">
        <f>'Investīciju plāns_2023_2027'!F8</f>
        <v>Izglītības iestāžu infrastruktūra</v>
      </c>
      <c r="G12" s="366" t="str">
        <f>'Investīciju plāns_2023_2027'!G8</f>
        <v>J/Pag/Iedz
IP/2021</v>
      </c>
      <c r="H12" s="278">
        <f>'Investīciju plāns_2023_2027'!H8</f>
        <v>50000</v>
      </c>
      <c r="I12" s="303">
        <f>'Investīciju plāns_2023_2027'!I8</f>
        <v>0</v>
      </c>
      <c r="J12" s="304">
        <f>'Investīciju plāns_2023_2027'!J8</f>
        <v>0</v>
      </c>
      <c r="K12" s="305">
        <f>'Investīciju plāns_2023_2027'!K8</f>
        <v>0</v>
      </c>
      <c r="L12" s="306">
        <f>'Investīciju plāns_2023_2027'!L8</f>
        <v>0</v>
      </c>
      <c r="M12" s="307">
        <f>'Investīciju plāns_2023_2027'!M8</f>
        <v>50000</v>
      </c>
      <c r="N12" s="161" t="str">
        <f>'Investīciju plāns_2023_2027'!N8</f>
        <v>P2 I RV1</v>
      </c>
      <c r="O12" s="161" t="str">
        <f>'Investīciju plāns_2023_2027'!O8</f>
        <v>D</v>
      </c>
      <c r="P12" s="347" t="str">
        <f>'Investīciju plāns_2023_2027'!P8</f>
        <v>VP1</v>
      </c>
      <c r="Q12" s="336" t="str">
        <f>'Investīciju plāns_2023_2027'!Q8</f>
        <v>RV1</v>
      </c>
      <c r="R12" s="344" t="str">
        <f>'Investīciju plāns_2023_2027'!R8</f>
        <v>1.1.</v>
      </c>
      <c r="S12" s="161" t="str">
        <f>'Investīciju plāns_2023_2027'!S8</f>
        <v>Infrastruktūras un saimnieciskā nodrošinājuma nodaļa/Pagasta pārvalde</v>
      </c>
      <c r="T12" s="284">
        <f>'Investīciju plāns_2023_2027'!T8</f>
        <v>0</v>
      </c>
      <c r="U12" s="282" t="str">
        <f>'Investīciju plāns_2023_2027'!U8</f>
        <v>2022-2027</v>
      </c>
    </row>
    <row r="13" spans="1:22" ht="76.5" x14ac:dyDescent="0.25">
      <c r="A13" s="161">
        <f>'Investīciju plāns_2023_2027'!A9</f>
        <v>7</v>
      </c>
      <c r="B13" s="279" t="str">
        <f>'Investīciju plāns_2023_2027'!B9</f>
        <v>06</v>
      </c>
      <c r="C13" s="196" t="str">
        <f>'Investīciju plāns_2023_2027'!C9</f>
        <v>Cenas</v>
      </c>
      <c r="D13" s="285" t="str">
        <f>'Investīciju plāns_2023_2027'!D9</f>
        <v>Teteles kapličas būvniecība</v>
      </c>
      <c r="E13" s="285" t="str">
        <f>'Investīciju plāns_2023_2027'!E9</f>
        <v>Izstrādātā būvprojekta aktualizācija</v>
      </c>
      <c r="F13" s="161" t="str">
        <f>'Investīciju plāns_2023_2027'!F9</f>
        <v>Kapu teritorijas labiekārtošana</v>
      </c>
      <c r="G13" s="366" t="str">
        <f>'Investīciju plāns_2023_2027'!G9</f>
        <v>J/Pag/Iedz
IP/2021</v>
      </c>
      <c r="H13" s="278">
        <f>'Investīciju plāns_2023_2027'!H9</f>
        <v>300000</v>
      </c>
      <c r="I13" s="303">
        <f>'Investīciju plāns_2023_2027'!I9</f>
        <v>0</v>
      </c>
      <c r="J13" s="304">
        <f>'Investīciju plāns_2023_2027'!J9</f>
        <v>0</v>
      </c>
      <c r="K13" s="305">
        <f>'Investīciju plāns_2023_2027'!K9</f>
        <v>0</v>
      </c>
      <c r="L13" s="306">
        <f>'Investīciju plāns_2023_2027'!L9</f>
        <v>0</v>
      </c>
      <c r="M13" s="307">
        <f>'Investīciju plāns_2023_2027'!M9</f>
        <v>300000</v>
      </c>
      <c r="N13" s="196" t="str">
        <f>'Investīciju plāns_2023_2027'!N9</f>
        <v>P3 V RV9</v>
      </c>
      <c r="O13" s="161" t="str">
        <f>'Investīciju plāns_2023_2027'!O9</f>
        <v>P</v>
      </c>
      <c r="P13" s="347" t="str">
        <f>'Investīciju plāns_2023_2027'!P9</f>
        <v>VP2</v>
      </c>
      <c r="Q13" s="336" t="str">
        <f>'Investīciju plāns_2023_2027'!Q9</f>
        <v>RV5</v>
      </c>
      <c r="R13" s="344" t="str">
        <f>'Investīciju plāns_2023_2027'!R9</f>
        <v>U.5.5.</v>
      </c>
      <c r="S13" s="161" t="str">
        <f>'Investīciju plāns_2023_2027'!S9</f>
        <v>Infrastruktūras un saimnieciskā nodrošinājuma nodaļa/Pagasta pārvalde</v>
      </c>
      <c r="T13" s="309">
        <f>'Investīciju plāns_2023_2027'!T9</f>
        <v>0</v>
      </c>
      <c r="U13" s="282" t="str">
        <f>'Investīciju plāns_2023_2027'!U9</f>
        <v>2022-2027</v>
      </c>
    </row>
    <row r="14" spans="1:22" ht="76.5" x14ac:dyDescent="0.25">
      <c r="A14" s="161">
        <f>'Investīciju plāns_2023_2027'!A10</f>
        <v>8</v>
      </c>
      <c r="B14" s="279" t="str">
        <f>'Investīciju plāns_2023_2027'!B10</f>
        <v>06</v>
      </c>
      <c r="C14" s="196" t="str">
        <f>'Investīciju plāns_2023_2027'!C10</f>
        <v>Cenas</v>
      </c>
      <c r="D14" s="285" t="str">
        <f>'Investīciju plāns_2023_2027'!D10</f>
        <v xml:space="preserve">Džammu dīķa teritorijas labiekārtošana </v>
      </c>
      <c r="E14" s="285" t="str">
        <f>'Investīciju plāns_2023_2027'!E10</f>
        <v xml:space="preserve">Pludmales izveide, rotaļu iekārtu uzstādīšana </v>
      </c>
      <c r="F14" s="161" t="str">
        <f>'Investīciju plāns_2023_2027'!F10</f>
        <v>Teritorijas labiekārtošana</v>
      </c>
      <c r="G14" s="366" t="str">
        <f>'Investīciju plāns_2023_2027'!G10</f>
        <v>J/Pag/Iedz
IP/2021</v>
      </c>
      <c r="H14" s="278">
        <f>'Investīciju plāns_2023_2027'!H10</f>
        <v>20000</v>
      </c>
      <c r="I14" s="303">
        <f>'Investīciju plāns_2023_2027'!I10</f>
        <v>0</v>
      </c>
      <c r="J14" s="304">
        <f>'Investīciju plāns_2023_2027'!J10</f>
        <v>0</v>
      </c>
      <c r="K14" s="305">
        <f>'Investīciju plāns_2023_2027'!K10</f>
        <v>0</v>
      </c>
      <c r="L14" s="306">
        <f>'Investīciju plāns_2023_2027'!L10</f>
        <v>20000</v>
      </c>
      <c r="M14" s="307">
        <f>'Investīciju plāns_2023_2027'!M10</f>
        <v>0</v>
      </c>
      <c r="N14" s="196" t="str">
        <f>'Investīciju plāns_2023_2027'!N10</f>
        <v>P3 V RV9</v>
      </c>
      <c r="O14" s="161" t="str">
        <f>'Investīciju plāns_2023_2027'!O10</f>
        <v>P</v>
      </c>
      <c r="P14" s="347" t="str">
        <f>'Investīciju plāns_2023_2027'!P10</f>
        <v>VP2</v>
      </c>
      <c r="Q14" s="336" t="str">
        <f>'Investīciju plāns_2023_2027'!Q10</f>
        <v>RV5</v>
      </c>
      <c r="R14" s="344" t="str">
        <f>'Investīciju plāns_2023_2027'!R10</f>
        <v>U.5.5.</v>
      </c>
      <c r="S14" s="161" t="str">
        <f>'Investīciju plāns_2023_2027'!S10</f>
        <v>Infrastruktūras un saimnieciskā nodrošinājuma nodaļa/Pagasta pārvalde</v>
      </c>
      <c r="T14" s="309">
        <f>'Investīciju plāns_2023_2027'!T10</f>
        <v>0</v>
      </c>
      <c r="U14" s="282" t="str">
        <f>'Investīciju plāns_2023_2027'!U10</f>
        <v>2022-2027</v>
      </c>
    </row>
    <row r="15" spans="1:22" ht="76.5" x14ac:dyDescent="0.25">
      <c r="A15" s="196">
        <f>'Investīciju plāns_2023_2027'!A11</f>
        <v>9</v>
      </c>
      <c r="B15" s="279" t="str">
        <f>'Investīciju plāns_2023_2027'!B11</f>
        <v>06</v>
      </c>
      <c r="C15" s="196" t="str">
        <f>'Investīciju plāns_2023_2027'!C11</f>
        <v>Cenas</v>
      </c>
      <c r="D15" s="285" t="str">
        <f>'Investīciju plāns_2023_2027'!D11</f>
        <v>Spartaka sporta laukuma labiekārtošana</v>
      </c>
      <c r="E15" s="285" t="str">
        <f>'Investīciju plāns_2023_2027'!E11</f>
        <v>Vingrošanas rīku izvietošana pie sporta laukuma</v>
      </c>
      <c r="F15" s="161" t="str">
        <f>'Investīciju plāns_2023_2027'!F11</f>
        <v>Teritorijas labiekārtošana</v>
      </c>
      <c r="G15" s="366" t="str">
        <f>'Investīciju plāns_2023_2027'!G11</f>
        <v>J/Pag/Iedz
IP/2021</v>
      </c>
      <c r="H15" s="278">
        <f>'Investīciju plāns_2023_2027'!H11</f>
        <v>15000</v>
      </c>
      <c r="I15" s="303">
        <f>'Investīciju plāns_2023_2027'!I11</f>
        <v>0</v>
      </c>
      <c r="J15" s="304">
        <f>'Investīciju plāns_2023_2027'!J11</f>
        <v>0</v>
      </c>
      <c r="K15" s="305">
        <f>'Investīciju plāns_2023_2027'!K11</f>
        <v>0</v>
      </c>
      <c r="L15" s="306">
        <f>'Investīciju plāns_2023_2027'!L11</f>
        <v>15000</v>
      </c>
      <c r="M15" s="307">
        <f>'Investīciju plāns_2023_2027'!M11</f>
        <v>0</v>
      </c>
      <c r="N15" s="196" t="str">
        <f>'Investīciju plāns_2023_2027'!N11</f>
        <v>P3 V RV9</v>
      </c>
      <c r="O15" s="161" t="str">
        <f>'Investīciju plāns_2023_2027'!O11</f>
        <v>P</v>
      </c>
      <c r="P15" s="347" t="str">
        <f>'Investīciju plāns_2023_2027'!P11</f>
        <v>VP1</v>
      </c>
      <c r="Q15" s="336" t="str">
        <f>'Investīciju plāns_2023_2027'!Q11</f>
        <v>RV3</v>
      </c>
      <c r="R15" s="344" t="str">
        <f>'Investīciju plāns_2023_2027'!R11</f>
        <v>3.1.</v>
      </c>
      <c r="S15" s="161" t="str">
        <f>'Investīciju plāns_2023_2027'!S11</f>
        <v>Infrastruktūras un saimnieciskā nodrošinājuma nodaļa/Pagasta pārvalde</v>
      </c>
      <c r="T15" s="309">
        <f>'Investīciju plāns_2023_2027'!T11</f>
        <v>0</v>
      </c>
      <c r="U15" s="282" t="str">
        <f>'Investīciju plāns_2023_2027'!U11</f>
        <v>2022-2027</v>
      </c>
    </row>
    <row r="16" spans="1:22" ht="76.5" x14ac:dyDescent="0.25">
      <c r="A16" s="161">
        <f>'Investīciju plāns_2023_2027'!A12</f>
        <v>10</v>
      </c>
      <c r="B16" s="279" t="str">
        <f>'Investīciju plāns_2023_2027'!B12</f>
        <v>06</v>
      </c>
      <c r="C16" s="196" t="str">
        <f>'Investīciju plāns_2023_2027'!C12</f>
        <v>Cenas</v>
      </c>
      <c r="D16" s="285" t="str">
        <f>'Investīciju plāns_2023_2027'!D12</f>
        <v>Branku parka teritorijas labiekārtošana</v>
      </c>
      <c r="E16" s="285" t="str">
        <f>'Investīciju plāns_2023_2027'!E12</f>
        <v xml:space="preserve">Taciņu uzbēršana, dīķa aizrakšana, pāraugušo koku izzāģēšana, jaunu koku un krūmu stādīšana. </v>
      </c>
      <c r="F16" s="161" t="str">
        <f>'Investīciju plāns_2023_2027'!F12</f>
        <v>Teritorijas labiekārtošana</v>
      </c>
      <c r="G16" s="366" t="str">
        <f>'Investīciju plāns_2023_2027'!G12</f>
        <v>J/Pag/Iedz
IP/2021</v>
      </c>
      <c r="H16" s="278">
        <f>'Investīciju plāns_2023_2027'!H12</f>
        <v>20000</v>
      </c>
      <c r="I16" s="303">
        <f>'Investīciju plāns_2023_2027'!I12</f>
        <v>0</v>
      </c>
      <c r="J16" s="304">
        <f>'Investīciju plāns_2023_2027'!J12</f>
        <v>0</v>
      </c>
      <c r="K16" s="305">
        <f>'Investīciju plāns_2023_2027'!K12</f>
        <v>0</v>
      </c>
      <c r="L16" s="306">
        <f>'Investīciju plāns_2023_2027'!L12</f>
        <v>20000</v>
      </c>
      <c r="M16" s="307">
        <f>'Investīciju plāns_2023_2027'!M12</f>
        <v>0</v>
      </c>
      <c r="N16" s="196" t="str">
        <f>'Investīciju plāns_2023_2027'!N12</f>
        <v>P3 V RV9</v>
      </c>
      <c r="O16" s="336" t="str">
        <f>'Investīciju plāns_2023_2027'!O12</f>
        <v>P</v>
      </c>
      <c r="P16" s="347" t="str">
        <f>'Investīciju plāns_2023_2027'!P12</f>
        <v>VP2</v>
      </c>
      <c r="Q16" s="336" t="str">
        <f>'Investīciju plāns_2023_2027'!Q12</f>
        <v>RV5</v>
      </c>
      <c r="R16" s="344" t="str">
        <f>'Investīciju plāns_2023_2027'!R12</f>
        <v>U.5.5.</v>
      </c>
      <c r="S16" s="161" t="str">
        <f>'Investīciju plāns_2023_2027'!S12</f>
        <v>Infrastruktūras un saimnieciskā nodrošinājuma nodaļa/Pagasta pārvalde</v>
      </c>
      <c r="T16" s="309">
        <f>'Investīciju plāns_2023_2027'!T12</f>
        <v>0</v>
      </c>
      <c r="U16" s="282" t="str">
        <f>'Investīciju plāns_2023_2027'!U12</f>
        <v>2022-2027</v>
      </c>
    </row>
    <row r="17" spans="1:21" ht="76.5" x14ac:dyDescent="0.25">
      <c r="A17" s="161">
        <f>'Investīciju plāns_2023_2027'!A13</f>
        <v>11</v>
      </c>
      <c r="B17" s="279" t="str">
        <f>'Investīciju plāns_2023_2027'!B13</f>
        <v>06</v>
      </c>
      <c r="C17" s="196" t="str">
        <f>'Investīciju plāns_2023_2027'!C13</f>
        <v>Cenas</v>
      </c>
      <c r="D17" s="285" t="str">
        <f>'Investīciju plāns_2023_2027'!D13</f>
        <v xml:space="preserve">Ānes dīķa teritorijas labiekārtošana
 </v>
      </c>
      <c r="E17" s="285" t="str">
        <f>'Investīciju plāns_2023_2027'!E13</f>
        <v>Taciņas posma izbūve, peldvietas teritorijas labiekārtošana, labiekārtojuma elementu uzstādīšana.  Turpmāk, dīķa teritorijas niedru pļaušana, 2 putnu vērošanas terašu izveide, pontonu laipas izbūve Lielupē. Treniņu laukuma izveide birzī aiz pagrabiem</v>
      </c>
      <c r="F17" s="161" t="str">
        <f>'Investīciju plāns_2023_2027'!F13</f>
        <v>Teritorijas labiekārtošana</v>
      </c>
      <c r="G17" s="366" t="str">
        <f>'Investīciju plāns_2023_2027'!G13</f>
        <v>J/Pag/Iedz
IP/2021</v>
      </c>
      <c r="H17" s="278">
        <f>'Investīciju plāns_2023_2027'!H13</f>
        <v>70000</v>
      </c>
      <c r="I17" s="303">
        <f>'Investīciju plāns_2023_2027'!I13</f>
        <v>0</v>
      </c>
      <c r="J17" s="304">
        <f>'Investīciju plāns_2023_2027'!J13</f>
        <v>0</v>
      </c>
      <c r="K17" s="305">
        <f>'Investīciju plāns_2023_2027'!K13</f>
        <v>0</v>
      </c>
      <c r="L17" s="306">
        <f>'Investīciju plāns_2023_2027'!L13</f>
        <v>0</v>
      </c>
      <c r="M17" s="307">
        <f>'Investīciju plāns_2023_2027'!M13</f>
        <v>70000</v>
      </c>
      <c r="N17" s="196" t="str">
        <f>'Investīciju plāns_2023_2027'!N13</f>
        <v>P3 V RV9</v>
      </c>
      <c r="O17" s="161" t="str">
        <f>'Investīciju plāns_2023_2027'!O13</f>
        <v>P</v>
      </c>
      <c r="P17" s="347" t="str">
        <f>'Investīciju plāns_2023_2027'!P13</f>
        <v>VP2</v>
      </c>
      <c r="Q17" s="336" t="str">
        <f>'Investīciju plāns_2023_2027'!Q13</f>
        <v>RV5</v>
      </c>
      <c r="R17" s="344" t="str">
        <f>'Investīciju plāns_2023_2027'!R13</f>
        <v>U.5.5.</v>
      </c>
      <c r="S17" s="161" t="str">
        <f>'Investīciju plāns_2023_2027'!S13</f>
        <v>Infrastruktūras un saimnieciskā nodrošinājuma nodaļa/Pagasta pārvalde</v>
      </c>
      <c r="T17" s="309">
        <f>'Investīciju plāns_2023_2027'!T13</f>
        <v>0</v>
      </c>
      <c r="U17" s="282" t="str">
        <f>'Investīciju plāns_2023_2027'!U13</f>
        <v>2022-2027</v>
      </c>
    </row>
    <row r="18" spans="1:21" ht="89.25" x14ac:dyDescent="0.25">
      <c r="A18" s="196">
        <f>'Investīciju plāns_2023_2027'!A14</f>
        <v>12</v>
      </c>
      <c r="B18" s="279" t="str">
        <f>'Investīciju plāns_2023_2027'!B14</f>
        <v>06</v>
      </c>
      <c r="C18" s="196" t="str">
        <f>'Investīciju plāns_2023_2027'!C14</f>
        <v>Cenas</v>
      </c>
      <c r="D18" s="285" t="str">
        <f>'Investīciju plāns_2023_2027'!D14</f>
        <v>Ānes parka labiekārtošana</v>
      </c>
      <c r="E18" s="285" t="str">
        <f>'Investīciju plāns_2023_2027'!E14</f>
        <v>Grants seguma taciņu izveide, labiekārtojuma elementu uzstādīšana, bērnu rotaļu laukuma elementu uzstādīšana. 
2022.gadā uzsākta Ānes parka labiekārtošanas celiņu izbūve 1.kārta, ELFLA projekta “Ānes parka labiekārtošana, I kārta” (Nr.22-06-AL019.2203-000005) ietvaros
2022.gadā plānots realizēt projeka 1.kārtu 28000EUR atbilstoši plānotajam</v>
      </c>
      <c r="F18" s="161" t="str">
        <f>'Investīciju plāns_2023_2027'!F14</f>
        <v>Teritorijas labiekārtošana</v>
      </c>
      <c r="G18" s="366" t="str">
        <f>'Investīciju plāns_2023_2027'!G14</f>
        <v xml:space="preserve">PP
</v>
      </c>
      <c r="H18" s="278">
        <f>'Investīciju plāns_2023_2027'!H14</f>
        <v>144494</v>
      </c>
      <c r="I18" s="303">
        <f>'Investīciju plāns_2023_2027'!I14</f>
        <v>39494</v>
      </c>
      <c r="J18" s="304">
        <f>'Investīciju plāns_2023_2027'!J14</f>
        <v>39494</v>
      </c>
      <c r="K18" s="305">
        <f>'Investīciju plāns_2023_2027'!K14</f>
        <v>0</v>
      </c>
      <c r="L18" s="306">
        <f>'Investīciju plāns_2023_2027'!L14</f>
        <v>0</v>
      </c>
      <c r="M18" s="307">
        <f>'Investīciju plāns_2023_2027'!M14</f>
        <v>105000</v>
      </c>
      <c r="N18" s="196" t="str">
        <f>'Investīciju plāns_2023_2027'!N14</f>
        <v>P3 V RV9</v>
      </c>
      <c r="O18" s="161" t="str">
        <f>'Investīciju plāns_2023_2027'!O14</f>
        <v>P</v>
      </c>
      <c r="P18" s="347" t="str">
        <f>'Investīciju plāns_2023_2027'!P14</f>
        <v>VP2</v>
      </c>
      <c r="Q18" s="336" t="str">
        <f>'Investīciju plāns_2023_2027'!Q14</f>
        <v>RV5</v>
      </c>
      <c r="R18" s="344" t="str">
        <f>'Investīciju plāns_2023_2027'!R14</f>
        <v>U.5.5.</v>
      </c>
      <c r="S18" s="161" t="str">
        <f>'Investīciju plāns_2023_2027'!S14</f>
        <v>Infrastruktūras un saimnieciskā nodrošinājuma nodaļa/Pagasta pārvalde</v>
      </c>
      <c r="T18" s="309">
        <f>'Investīciju plāns_2023_2027'!T14</f>
        <v>0</v>
      </c>
      <c r="U18" s="282" t="str">
        <f>'Investīciju plāns_2023_2027'!U14</f>
        <v>2022-2027</v>
      </c>
    </row>
    <row r="19" spans="1:21" ht="89.25" x14ac:dyDescent="0.25">
      <c r="A19" s="161">
        <f>'Investīciju plāns_2023_2027'!A15</f>
        <v>13</v>
      </c>
      <c r="B19" s="279">
        <f>'Investīciju plāns_2023_2027'!B15</f>
        <v>0</v>
      </c>
      <c r="C19" s="196" t="str">
        <f>'Investīciju plāns_2023_2027'!C15</f>
        <v>Cenas</v>
      </c>
      <c r="D19" s="285" t="str">
        <f>'Investīciju plāns_2023_2027'!D15</f>
        <v>Cenu pagasta  transporta infrastruktūras attīstība</v>
      </c>
      <c r="E19" s="285" t="str">
        <f>'Investīciju plāns_2023_2027'!E15</f>
        <v>Transporta infrastruktūras attīstība, t.sk.: 
 2022/2023.gads:
Cietā seguma un apgaismojuma izbūve Ievu ielā, Iecēnu ciemā, Cenu pagastā - būvprojekta izstrāde (9770.75EUR), būvniecība (~260 000EUR)
Iepirkumu procedūra projektēšanai uzsākta 2022.gadā, noslēgti līgumi par projektēšanu</v>
      </c>
      <c r="F19" s="161" t="str">
        <f>'Investīciju plāns_2023_2027'!F15</f>
        <v>Transporta infrastruktūra, t.sk. Apgaismojums</v>
      </c>
      <c r="G19" s="366" t="str">
        <f>'Investīciju plāns_2023_2027'!G15</f>
        <v>AG2023
J/Pag/Iedz
Dep/ieros</v>
      </c>
      <c r="H19" s="278">
        <f>'Investīciju plāns_2023_2027'!H15</f>
        <v>269771</v>
      </c>
      <c r="I19" s="303">
        <f>'Investīciju plāns_2023_2027'!I15</f>
        <v>269771</v>
      </c>
      <c r="J19" s="304">
        <f>'Investīciju plāns_2023_2027'!J15</f>
        <v>48771</v>
      </c>
      <c r="K19" s="305">
        <f>'Investīciju plāns_2023_2027'!K15</f>
        <v>221000</v>
      </c>
      <c r="L19" s="306">
        <f>'Investīciju plāns_2023_2027'!L15</f>
        <v>0</v>
      </c>
      <c r="M19" s="307">
        <f>'Investīciju plāns_2023_2027'!M15</f>
        <v>0</v>
      </c>
      <c r="N19" s="196" t="str">
        <f>'Investīciju plāns_2023_2027'!N15</f>
        <v>P2 V RV1</v>
      </c>
      <c r="O19" s="161">
        <f>'Investīciju plāns_2023_2027'!O15</f>
        <v>0</v>
      </c>
      <c r="P19" s="347">
        <f>'Investīciju plāns_2023_2027'!P15</f>
        <v>0</v>
      </c>
      <c r="Q19" s="336" t="str">
        <f>'Investīciju plāns_2023_2027'!Q15</f>
        <v>RV4</v>
      </c>
      <c r="R19" s="344" t="str">
        <f>'Investīciju plāns_2023_2027'!R15</f>
        <v>4.1.</v>
      </c>
      <c r="S19" s="161" t="str">
        <f>'Investīciju plāns_2023_2027'!S15</f>
        <v>Infrastruktūras un saimnieciskā nodrošinājuma nodaļa/Pagasta pārvalde</v>
      </c>
      <c r="T19" s="309">
        <f>'Investīciju plāns_2023_2027'!T15</f>
        <v>0</v>
      </c>
      <c r="U19" s="282" t="str">
        <f>'Investīciju plāns_2023_2027'!U15</f>
        <v>2022-2027</v>
      </c>
    </row>
    <row r="20" spans="1:21" ht="255" x14ac:dyDescent="0.25">
      <c r="A20" s="161">
        <f>'Investīciju plāns_2023_2027'!A16</f>
        <v>14</v>
      </c>
      <c r="B20" s="279">
        <f>'Investīciju plāns_2023_2027'!B16</f>
        <v>0</v>
      </c>
      <c r="C20" s="196" t="str">
        <f>'Investīciju plāns_2023_2027'!C16</f>
        <v>Cenas</v>
      </c>
      <c r="D20" s="285" t="str">
        <f>'Investīciju plāns_2023_2027'!D16</f>
        <v>Cenu pagasta  transporta infrastruktūras attīstība</v>
      </c>
      <c r="E20" s="285" t="str">
        <f>'Investīciju plāns_2023_2027'!E16</f>
        <v>Transporta infrastruktūras attīstība, t.sk.: 
2024.-2027.gads
1. Parka ielas virskārtas atjaunošana, Branku ciemā , ~330m
Plānots uzsākt projektēšanu 2023.gada otrajā pusē, izmaksas plānot 2024.gadā 
2. Garozas šoseja (Smēdes) - Spartaka iela ceļa posma seguma uzlabošana (Veikt asfaltbetona ceļa seguma izbūvi. Projekts uzņēmējdarbības atbalstam un apdzīvotības veicināšanai)
3. Pašvaldības ceļa  Brankas - Tiltiņi asfalta seguma atjaunošana
4. Valdavu ceļa seguma atjaunošana
5. Muižas ielas gājēju celiņa izbūve - no Teteles pamatskolas līdz autobusu pieturvietai, gājēju - skolēnu un ciema iedzīvotāju drošības nodrošināšanai
6. Gājēju un velo celiņa izbūve no Ānes ciema līdz Jelgavas pilsētas robežai
7. Gājēju pārejas ar apgaismojumu izveide Tetelē (pie P93 gājēju drošības uzlabošanai)
8. Ielu apgaismojuma izbūve no Brankstūriem līdz DUS, t.sk. Gājēju ietves izbūve gar autoceļu V1068 no Ausekļu ielas Branku ciemā līdz DUS ASTARTE "Brankstūri"</v>
      </c>
      <c r="F20" s="161" t="str">
        <f>'Investīciju plāns_2023_2027'!F16</f>
        <v>Transporta infrastruktūra, t.sk. Apgaismojums</v>
      </c>
      <c r="G20" s="366" t="str">
        <f>'Investīciju plāns_2023_2027'!G16</f>
        <v>J/Pag/Iedz
Dep/ieros</v>
      </c>
      <c r="H20" s="278">
        <f>'Investīciju plāns_2023_2027'!H16</f>
        <v>2872000</v>
      </c>
      <c r="I20" s="303">
        <f>'Investīciju plāns_2023_2027'!I16</f>
        <v>0</v>
      </c>
      <c r="J20" s="304">
        <f>'Investīciju plāns_2023_2027'!J16</f>
        <v>0</v>
      </c>
      <c r="K20" s="305">
        <f>'Investīciju plāns_2023_2027'!K16</f>
        <v>0</v>
      </c>
      <c r="L20" s="306">
        <f>'Investīciju plāns_2023_2027'!L16</f>
        <v>100000</v>
      </c>
      <c r="M20" s="307">
        <f>'Investīciju plāns_2023_2027'!M16</f>
        <v>2772000</v>
      </c>
      <c r="N20" s="196" t="str">
        <f>'Investīciju plāns_2023_2027'!N16</f>
        <v>P2 V RV1</v>
      </c>
      <c r="O20" s="161">
        <f>'Investīciju plāns_2023_2027'!O16</f>
        <v>0</v>
      </c>
      <c r="P20" s="347">
        <f>'Investīciju plāns_2023_2027'!P16</f>
        <v>0</v>
      </c>
      <c r="Q20" s="336" t="str">
        <f>'Investīciju plāns_2023_2027'!Q16</f>
        <v>RV4</v>
      </c>
      <c r="R20" s="344" t="str">
        <f>'Investīciju plāns_2023_2027'!R16</f>
        <v>4.1.</v>
      </c>
      <c r="S20" s="161" t="str">
        <f>'Investīciju plāns_2023_2027'!S16</f>
        <v>Infrastruktūras un saimnieciskā nodrošinājuma nodaļa/Pagasta pārvalde</v>
      </c>
      <c r="T20" s="309">
        <f>'Investīciju plāns_2023_2027'!T16</f>
        <v>0</v>
      </c>
      <c r="U20" s="282" t="str">
        <f>'Investīciju plāns_2023_2027'!U16</f>
        <v>2022-2027</v>
      </c>
    </row>
    <row r="21" spans="1:21" ht="76.5" x14ac:dyDescent="0.25">
      <c r="A21" s="196">
        <f>'Investīciju plāns_2023_2027'!A17</f>
        <v>15</v>
      </c>
      <c r="B21" s="279" t="str">
        <f>'Investīciju plāns_2023_2027'!B17</f>
        <v>06</v>
      </c>
      <c r="C21" s="196" t="str">
        <f>'Investīciju plāns_2023_2027'!C17</f>
        <v>Cenas</v>
      </c>
      <c r="D21" s="285" t="str">
        <f>'Investīciju plāns_2023_2027'!D17</f>
        <v>Notekūdeņu attīrīšanas iekārtu izbūve Jaunpēternieku ciemā</v>
      </c>
      <c r="E21" s="285" t="str">
        <f>'Investīciju plāns_2023_2027'!E17</f>
        <v>OKSDU projekts Divām daudzdzīvokļu dzīvojamām mājām jāveic bioloģiskās NAI izbūve.
2023.gadā plānots Jaunu NAI izbūve Jaunpēternieki, Cenu pagasts</v>
      </c>
      <c r="F21" s="161" t="str">
        <f>'Investīciju plāns_2023_2027'!F17</f>
        <v>Ūdenssaimniecības attīstība</v>
      </c>
      <c r="G21" s="366" t="str">
        <f>'Investīciju plāns_2023_2027'!G17</f>
        <v>J/Pag/Iedz
IP/2021</v>
      </c>
      <c r="H21" s="278">
        <f>'Investīciju plāns_2023_2027'!H17</f>
        <v>100000</v>
      </c>
      <c r="I21" s="303">
        <f>'Investīciju plāns_2023_2027'!I17</f>
        <v>0</v>
      </c>
      <c r="J21" s="304">
        <f>'Investīciju plāns_2023_2027'!J17</f>
        <v>0</v>
      </c>
      <c r="K21" s="305">
        <f>'Investīciju plāns_2023_2027'!K17</f>
        <v>0</v>
      </c>
      <c r="L21" s="306">
        <f>'Investīciju plāns_2023_2027'!L17</f>
        <v>100000</v>
      </c>
      <c r="M21" s="307">
        <f>'Investīciju plāns_2023_2027'!M17</f>
        <v>0</v>
      </c>
      <c r="N21" s="196" t="str">
        <f>'Investīciju plāns_2023_2027'!N17</f>
        <v>P2 V RV3</v>
      </c>
      <c r="O21" s="336" t="str">
        <f>'Investīciju plāns_2023_2027'!O17</f>
        <v>P</v>
      </c>
      <c r="P21" s="347" t="str">
        <f>'Investīciju plāns_2023_2027'!P17</f>
        <v>VP2</v>
      </c>
      <c r="Q21" s="336" t="str">
        <f>'Investīciju plāns_2023_2027'!Q17</f>
        <v>RV5</v>
      </c>
      <c r="R21" s="344" t="str">
        <f>'Investīciju plāns_2023_2027'!R17</f>
        <v>U.5.1.</v>
      </c>
      <c r="S21" s="161" t="str">
        <f>'Investīciju plāns_2023_2027'!S17</f>
        <v>Infrastruktūras un saimnieciskā nodrošinājuma nodaļa/Pagasta pārvalde</v>
      </c>
      <c r="T21" s="309">
        <f>'Investīciju plāns_2023_2027'!T17</f>
        <v>0</v>
      </c>
      <c r="U21" s="282" t="str">
        <f>'Investīciju plāns_2023_2027'!U17</f>
        <v>2022-2027</v>
      </c>
    </row>
    <row r="22" spans="1:21" ht="76.5" x14ac:dyDescent="0.25">
      <c r="A22" s="161">
        <f>'Investīciju plāns_2023_2027'!A18</f>
        <v>16</v>
      </c>
      <c r="B22" s="279" t="str">
        <f>'Investīciju plāns_2023_2027'!B18</f>
        <v>06</v>
      </c>
      <c r="C22" s="196" t="str">
        <f>'Investīciju plāns_2023_2027'!C18</f>
        <v>Cenas</v>
      </c>
      <c r="D22" s="285" t="str">
        <f>'Investīciju plāns_2023_2027'!D18</f>
        <v>Ūdenssaimniecības pakalpojumu attīstība Ānes un Teteles ciemu savrupmāju rajonā - ūdens, sadzīves kanalizācija, NAI, LŪK, ietve</v>
      </c>
      <c r="E22" s="285" t="str">
        <f>'Investīciju plāns_2023_2027'!E18</f>
        <v xml:space="preserve">Projektēšana, ietverot Tirgoņu rajonu, Progresa ielas mājas, pārslēdzot esošo kanalizāciju pie kopējiem tīkliem. 
2023.gadā plānots- kanalizācijas tīklu paplašināšana Ānē, Cenu pagastā, 550m garā posmā (Atpūtas iela, Pļavu iela, Tirgotāju iela)  būvprojekta izstrāde 
</v>
      </c>
      <c r="F22" s="161" t="str">
        <f>'Investīciju plāns_2023_2027'!F18</f>
        <v>Ūdenssaimniecības attīstība</v>
      </c>
      <c r="G22" s="366" t="str">
        <f>'Investīciju plāns_2023_2027'!G18</f>
        <v>J/Pag/Iedz
IP/2021</v>
      </c>
      <c r="H22" s="278">
        <f>'Investīciju plāns_2023_2027'!H18</f>
        <v>800000</v>
      </c>
      <c r="I22" s="303">
        <f>'Investīciju plāns_2023_2027'!I18</f>
        <v>0</v>
      </c>
      <c r="J22" s="304">
        <f>'Investīciju plāns_2023_2027'!J18</f>
        <v>0</v>
      </c>
      <c r="K22" s="305">
        <f>'Investīciju plāns_2023_2027'!K18</f>
        <v>0</v>
      </c>
      <c r="L22" s="306">
        <f>'Investīciju plāns_2023_2027'!L18</f>
        <v>100000</v>
      </c>
      <c r="M22" s="307">
        <f>'Investīciju plāns_2023_2027'!M18</f>
        <v>700000</v>
      </c>
      <c r="N22" s="161" t="str">
        <f>'Investīciju plāns_2023_2027'!N18</f>
        <v>P2 V RV3</v>
      </c>
      <c r="O22" s="336" t="str">
        <f>'Investīciju plāns_2023_2027'!O18</f>
        <v>P</v>
      </c>
      <c r="P22" s="347" t="str">
        <f>'Investīciju plāns_2023_2027'!P18</f>
        <v>VP2</v>
      </c>
      <c r="Q22" s="336" t="str">
        <f>'Investīciju plāns_2023_2027'!Q18</f>
        <v>RV5</v>
      </c>
      <c r="R22" s="344" t="str">
        <f>'Investīciju plāns_2023_2027'!R18</f>
        <v>U.5.1.</v>
      </c>
      <c r="S22" s="161" t="str">
        <f>'Investīciju plāns_2023_2027'!S18</f>
        <v>Infrastruktūras un saimnieciskā nodrošinājuma nodaļa/Pagasta pārvalde</v>
      </c>
      <c r="T22" s="284">
        <f>'Investīciju plāns_2023_2027'!T18</f>
        <v>0</v>
      </c>
      <c r="U22" s="282" t="str">
        <f>'Investīciju plāns_2023_2027'!U18</f>
        <v>2022-2027</v>
      </c>
    </row>
    <row r="23" spans="1:21" x14ac:dyDescent="0.25">
      <c r="A23" s="161" t="e">
        <f>'Investīciju plāns_2023_2027'!#REF!</f>
        <v>#REF!</v>
      </c>
      <c r="B23" s="279" t="e">
        <f>'Investīciju plāns_2023_2027'!#REF!</f>
        <v>#REF!</v>
      </c>
      <c r="C23" s="196" t="e">
        <f>'Investīciju plāns_2023_2027'!#REF!</f>
        <v>#REF!</v>
      </c>
      <c r="D23" s="285" t="e">
        <f>'Investīciju plāns_2023_2027'!#REF!</f>
        <v>#REF!</v>
      </c>
      <c r="E23" s="285" t="e">
        <f>'Investīciju plāns_2023_2027'!#REF!</f>
        <v>#REF!</v>
      </c>
      <c r="F23" s="161" t="e">
        <f>'Investīciju plāns_2023_2027'!#REF!</f>
        <v>#REF!</v>
      </c>
      <c r="G23" s="366" t="e">
        <f>'Investīciju plāns_2023_2027'!#REF!</f>
        <v>#REF!</v>
      </c>
      <c r="H23" s="278" t="e">
        <f>'Investīciju plāns_2023_2027'!#REF!</f>
        <v>#REF!</v>
      </c>
      <c r="I23" s="303" t="e">
        <f>'Investīciju plāns_2023_2027'!#REF!</f>
        <v>#REF!</v>
      </c>
      <c r="J23" s="304" t="e">
        <f>'Investīciju plāns_2023_2027'!#REF!</f>
        <v>#REF!</v>
      </c>
      <c r="K23" s="305" t="e">
        <f>'Investīciju plāns_2023_2027'!#REF!</f>
        <v>#REF!</v>
      </c>
      <c r="L23" s="306" t="e">
        <f>'Investīciju plāns_2023_2027'!#REF!</f>
        <v>#REF!</v>
      </c>
      <c r="M23" s="307" t="e">
        <f>'Investīciju plāns_2023_2027'!#REF!</f>
        <v>#REF!</v>
      </c>
      <c r="N23" s="161" t="e">
        <f>'Investīciju plāns_2023_2027'!#REF!</f>
        <v>#REF!</v>
      </c>
      <c r="O23" s="336" t="e">
        <f>'Investīciju plāns_2023_2027'!#REF!</f>
        <v>#REF!</v>
      </c>
      <c r="P23" s="347" t="e">
        <f>'Investīciju plāns_2023_2027'!#REF!</f>
        <v>#REF!</v>
      </c>
      <c r="Q23" s="336" t="e">
        <f>'Investīciju plāns_2023_2027'!#REF!</f>
        <v>#REF!</v>
      </c>
      <c r="R23" s="344" t="e">
        <f>'Investīciju plāns_2023_2027'!#REF!</f>
        <v>#REF!</v>
      </c>
      <c r="S23" s="161" t="e">
        <f>'Investīciju plāns_2023_2027'!#REF!</f>
        <v>#REF!</v>
      </c>
      <c r="T23" s="284" t="e">
        <f>'Investīciju plāns_2023_2027'!#REF!</f>
        <v>#REF!</v>
      </c>
      <c r="U23" s="282" t="e">
        <f>'Investīciju plāns_2023_2027'!#REF!</f>
        <v>#REF!</v>
      </c>
    </row>
    <row r="24" spans="1:21" ht="178.5" x14ac:dyDescent="0.25">
      <c r="A24" s="196">
        <f>'Investīciju plāns_2023_2027'!A19</f>
        <v>17</v>
      </c>
      <c r="B24" s="279" t="str">
        <f>'Investīciju plāns_2023_2027'!B19</f>
        <v>04</v>
      </c>
      <c r="C24" s="196" t="str">
        <f>'Investīciju plāns_2023_2027'!C19</f>
        <v>Eleja</v>
      </c>
      <c r="D24" s="285" t="str">
        <f>'Investīciju plāns_2023_2027'!D19</f>
        <v>Atjaunojamo energoresursu izmantošanas veicināšana - ģeotermālās enerģijas izmantošana</v>
      </c>
      <c r="E24" s="285" t="str">
        <f>'Investīciju plāns_2023_2027'!E19</f>
        <v>Sadarbojoties pilsētu un lauku teritorijām, attīstīt  uzņēmējdarbību ģeotermālās enerģijas ieguves vietā- peldbaseina, vannas, pirtis un balneoloģiju, lauksaimniecība, akvakultūra.
Ģeotermālās enerģijas izmantošanas izpēte Elejas pagastā. 2 izpētes tehnisko projektu izstrāde Elejas termālajiem ūdeņiem, zemes dzīļu skanēšana. Ģeotermālās enerģijas izmantošana Elejas pagastā Jelgavas novadā (saistība ar reģionālo projektu). Provizoriski kopējā summa 33 200 000 EUR
Ģeotermālās enerģijas izmantošana Elejā ir iespējama vairākos veidos:
• siltumapgāde un dzesēšana, iekļaujot arī centralizēto siltumapgādi;
• peldbaseini, vannas, pirtis un balneoloģija;
• lauksaimniecība;
• akvakultūra;
• ražošana ( ir interese no dažādiem uzņēmējiem)</v>
      </c>
      <c r="F24" s="161" t="str">
        <f>'Investīciju plāns_2023_2027'!F19</f>
        <v>Atbalsts uzņēmējdarbībai</v>
      </c>
      <c r="G24" s="366" t="str">
        <f>'Investīciju plāns_2023_2027'!G19</f>
        <v xml:space="preserve">J/Pag/Iedz
</v>
      </c>
      <c r="H24" s="278">
        <f>'Investīciju plāns_2023_2027'!H19</f>
        <v>33200000</v>
      </c>
      <c r="I24" s="303">
        <f>'Investīciju plāns_2023_2027'!I19</f>
        <v>0</v>
      </c>
      <c r="J24" s="304">
        <f>'Investīciju plāns_2023_2027'!J19</f>
        <v>0</v>
      </c>
      <c r="K24" s="305">
        <f>'Investīciju plāns_2023_2027'!K19</f>
        <v>0</v>
      </c>
      <c r="L24" s="306">
        <f>'Investīciju plāns_2023_2027'!L19</f>
        <v>0</v>
      </c>
      <c r="M24" s="307">
        <f>'Investīciju plāns_2023_2027'!M19</f>
        <v>33200000</v>
      </c>
      <c r="N24" s="161" t="str">
        <f>'Investīciju plāns_2023_2027'!N19</f>
        <v>P2 U RV1</v>
      </c>
      <c r="O24" s="336" t="str">
        <f>'Investīciju plāns_2023_2027'!O19</f>
        <v>D</v>
      </c>
      <c r="P24" s="347" t="str">
        <f>'Investīciju plāns_2023_2027'!P19</f>
        <v>VP3</v>
      </c>
      <c r="Q24" s="336" t="str">
        <f>'Investīciju plāns_2023_2027'!Q19</f>
        <v>RV7</v>
      </c>
      <c r="R24" s="344" t="str">
        <f>'Investīciju plāns_2023_2027'!R19</f>
        <v>U.7.1.</v>
      </c>
      <c r="S24" s="161" t="str">
        <f>'Investīciju plāns_2023_2027'!S19</f>
        <v>Attīstības nodaļa/Infrastruktūras un saimnieciskā nodrošinājuma nodaļa/pagasta pārvalde</v>
      </c>
      <c r="T24" s="284">
        <f>'Investīciju plāns_2023_2027'!T19</f>
        <v>0</v>
      </c>
      <c r="U24" s="282" t="str">
        <f>'Investīciju plāns_2023_2027'!U19</f>
        <v>2022-2027</v>
      </c>
    </row>
    <row r="25" spans="1:21" x14ac:dyDescent="0.25">
      <c r="A25" s="161" t="e">
        <f>'Investīciju plāns_2023_2027'!#REF!</f>
        <v>#REF!</v>
      </c>
      <c r="B25" s="279" t="e">
        <f>'Investīciju plāns_2023_2027'!#REF!</f>
        <v>#REF!</v>
      </c>
      <c r="C25" s="196" t="e">
        <f>'Investīciju plāns_2023_2027'!#REF!</f>
        <v>#REF!</v>
      </c>
      <c r="D25" s="285" t="e">
        <f>'Investīciju plāns_2023_2027'!#REF!</f>
        <v>#REF!</v>
      </c>
      <c r="E25" s="285" t="e">
        <f>'Investīciju plāns_2023_2027'!#REF!</f>
        <v>#REF!</v>
      </c>
      <c r="F25" s="161" t="e">
        <f>'Investīciju plāns_2023_2027'!#REF!</f>
        <v>#REF!</v>
      </c>
      <c r="G25" s="366" t="e">
        <f>'Investīciju plāns_2023_2027'!#REF!</f>
        <v>#REF!</v>
      </c>
      <c r="H25" s="278" t="e">
        <f>'Investīciju plāns_2023_2027'!#REF!</f>
        <v>#REF!</v>
      </c>
      <c r="I25" s="303" t="e">
        <f>'Investīciju plāns_2023_2027'!#REF!</f>
        <v>#REF!</v>
      </c>
      <c r="J25" s="304" t="e">
        <f>'Investīciju plāns_2023_2027'!#REF!</f>
        <v>#REF!</v>
      </c>
      <c r="K25" s="305" t="e">
        <f>'Investīciju plāns_2023_2027'!#REF!</f>
        <v>#REF!</v>
      </c>
      <c r="L25" s="306" t="e">
        <f>'Investīciju plāns_2023_2027'!#REF!</f>
        <v>#REF!</v>
      </c>
      <c r="M25" s="307" t="e">
        <f>'Investīciju plāns_2023_2027'!#REF!</f>
        <v>#REF!</v>
      </c>
      <c r="N25" s="161" t="e">
        <f>'Investīciju plāns_2023_2027'!#REF!</f>
        <v>#REF!</v>
      </c>
      <c r="O25" s="336" t="e">
        <f>'Investīciju plāns_2023_2027'!#REF!</f>
        <v>#REF!</v>
      </c>
      <c r="P25" s="346" t="e">
        <f>'Investīciju plāns_2023_2027'!#REF!</f>
        <v>#REF!</v>
      </c>
      <c r="Q25" s="348" t="e">
        <f>'Investīciju plāns_2023_2027'!#REF!</f>
        <v>#REF!</v>
      </c>
      <c r="R25" s="344" t="e">
        <f>'Investīciju plāns_2023_2027'!#REF!</f>
        <v>#REF!</v>
      </c>
      <c r="S25" s="161" t="e">
        <f>'Investīciju plāns_2023_2027'!#REF!</f>
        <v>#REF!</v>
      </c>
      <c r="T25" s="284" t="e">
        <f>'Investīciju plāns_2023_2027'!#REF!</f>
        <v>#REF!</v>
      </c>
      <c r="U25" s="282" t="e">
        <f>'Investīciju plāns_2023_2027'!#REF!</f>
        <v>#REF!</v>
      </c>
    </row>
    <row r="26" spans="1:21" x14ac:dyDescent="0.25">
      <c r="A26" s="161" t="e">
        <f>'Investīciju plāns_2023_2027'!#REF!</f>
        <v>#REF!</v>
      </c>
      <c r="B26" s="279" t="e">
        <f>'Investīciju plāns_2023_2027'!#REF!</f>
        <v>#REF!</v>
      </c>
      <c r="C26" s="196" t="e">
        <f>'Investīciju plāns_2023_2027'!#REF!</f>
        <v>#REF!</v>
      </c>
      <c r="D26" s="285" t="e">
        <f>'Investīciju plāns_2023_2027'!#REF!</f>
        <v>#REF!</v>
      </c>
      <c r="E26" s="335" t="e">
        <f>'Investīciju plāns_2023_2027'!#REF!</f>
        <v>#REF!</v>
      </c>
      <c r="F26" s="161" t="e">
        <f>'Investīciju plāns_2023_2027'!#REF!</f>
        <v>#REF!</v>
      </c>
      <c r="G26" s="366" t="e">
        <f>'Investīciju plāns_2023_2027'!#REF!</f>
        <v>#REF!</v>
      </c>
      <c r="H26" s="278" t="e">
        <f>'Investīciju plāns_2023_2027'!#REF!</f>
        <v>#REF!</v>
      </c>
      <c r="I26" s="303" t="e">
        <f>'Investīciju plāns_2023_2027'!#REF!</f>
        <v>#REF!</v>
      </c>
      <c r="J26" s="304" t="e">
        <f>'Investīciju plāns_2023_2027'!#REF!</f>
        <v>#REF!</v>
      </c>
      <c r="K26" s="305" t="e">
        <f>'Investīciju plāns_2023_2027'!#REF!</f>
        <v>#REF!</v>
      </c>
      <c r="L26" s="306" t="e">
        <f>'Investīciju plāns_2023_2027'!#REF!</f>
        <v>#REF!</v>
      </c>
      <c r="M26" s="307" t="e">
        <f>'Investīciju plāns_2023_2027'!#REF!</f>
        <v>#REF!</v>
      </c>
      <c r="N26" s="161" t="e">
        <f>'Investīciju plāns_2023_2027'!#REF!</f>
        <v>#REF!</v>
      </c>
      <c r="O26" s="336" t="e">
        <f>'Investīciju plāns_2023_2027'!#REF!</f>
        <v>#REF!</v>
      </c>
      <c r="P26" s="346" t="e">
        <f>'Investīciju plāns_2023_2027'!#REF!</f>
        <v>#REF!</v>
      </c>
      <c r="Q26" s="348" t="e">
        <f>'Investīciju plāns_2023_2027'!#REF!</f>
        <v>#REF!</v>
      </c>
      <c r="R26" s="344" t="e">
        <f>'Investīciju plāns_2023_2027'!#REF!</f>
        <v>#REF!</v>
      </c>
      <c r="S26" s="161" t="e">
        <f>'Investīciju plāns_2023_2027'!#REF!</f>
        <v>#REF!</v>
      </c>
      <c r="T26" s="284" t="e">
        <f>'Investīciju plāns_2023_2027'!#REF!</f>
        <v>#REF!</v>
      </c>
      <c r="U26" s="282" t="e">
        <f>'Investīciju plāns_2023_2027'!#REF!</f>
        <v>#REF!</v>
      </c>
    </row>
    <row r="27" spans="1:21" ht="76.5" x14ac:dyDescent="0.25">
      <c r="A27" s="196">
        <f>'Investīciju plāns_2023_2027'!A20</f>
        <v>18</v>
      </c>
      <c r="B27" s="277" t="str">
        <f>'Investīciju plāns_2023_2027'!B20</f>
        <v>09</v>
      </c>
      <c r="C27" s="161" t="str">
        <f>'Investīciju plāns_2023_2027'!C20</f>
        <v>Eleja</v>
      </c>
      <c r="D27" s="285" t="str">
        <f>'Investīciju plāns_2023_2027'!D20</f>
        <v>Elejas vidusskolas mājturības un tehnoloģiju darbnīcas energoefektivitātes paaugstināšana</v>
      </c>
      <c r="E27" s="295" t="str">
        <f>'Investīciju plāns_2023_2027'!E20</f>
        <v>Uzsākts dizaina un tehnoloģiju virziens vidējā izglītībā no 7.-12.kl. Nepieciešams ēkas energoefektivitātes paaugstināšana. 2023.gadā uzsākta iepirkumu procedūra būvprojekta izstrādi ~ 15 000 EUR un būvdarbus plānots uzsākt 2023.gadā ~ 400000 EUR)</v>
      </c>
      <c r="F27" s="161" t="str">
        <f>'Investīciju plāns_2023_2027'!F20</f>
        <v>Energoefektivitāte</v>
      </c>
      <c r="G27" s="366" t="str">
        <f>'Investīciju plāns_2023_2027'!G20</f>
        <v xml:space="preserve">J/Pag/Iedz
</v>
      </c>
      <c r="H27" s="290">
        <f>'Investīciju plāns_2023_2027'!H20</f>
        <v>415000</v>
      </c>
      <c r="I27" s="303">
        <f>'Investīciju plāns_2023_2027'!I20</f>
        <v>415000</v>
      </c>
      <c r="J27" s="304">
        <f>'Investīciju plāns_2023_2027'!J20</f>
        <v>55000</v>
      </c>
      <c r="K27" s="305">
        <f>'Investīciju plāns_2023_2027'!K20</f>
        <v>360000</v>
      </c>
      <c r="L27" s="306">
        <f>'Investīciju plāns_2023_2027'!L20</f>
        <v>0</v>
      </c>
      <c r="M27" s="307">
        <f>'Investīciju plāns_2023_2027'!M20</f>
        <v>0</v>
      </c>
      <c r="N27" s="195" t="str">
        <f>'Investīciju plāns_2023_2027'!N20</f>
        <v>P2 I RV1</v>
      </c>
      <c r="O27" s="336" t="str">
        <f>'Investīciju plāns_2023_2027'!O20</f>
        <v>P</v>
      </c>
      <c r="P27" s="349" t="str">
        <f>'Investīciju plāns_2023_2027'!P20</f>
        <v>VP1</v>
      </c>
      <c r="Q27" s="336" t="str">
        <f>'Investīciju plāns_2023_2027'!Q20</f>
        <v>RV1</v>
      </c>
      <c r="R27" s="344" t="str">
        <f>'Investīciju plāns_2023_2027'!R20</f>
        <v>1.1.</v>
      </c>
      <c r="S27" s="161" t="str">
        <f>'Investīciju plāns_2023_2027'!S20</f>
        <v>Infrastruktūras un saimnieciskā nodrošinājuma nodaļa/Izglītības pārvalde</v>
      </c>
      <c r="T27" s="310">
        <f>'Investīciju plāns_2023_2027'!T20</f>
        <v>0</v>
      </c>
      <c r="U27" s="282" t="str">
        <f>'Investīciju plāns_2023_2027'!U20</f>
        <v>2022-2027</v>
      </c>
    </row>
    <row r="28" spans="1:21" ht="127.5" x14ac:dyDescent="0.25">
      <c r="A28" s="161">
        <f>'Investīciju plāns_2023_2027'!A21</f>
        <v>19</v>
      </c>
      <c r="B28" s="277" t="str">
        <f>'Investīciju plāns_2023_2027'!B21</f>
        <v>10</v>
      </c>
      <c r="C28" s="161" t="str">
        <f>'Investīciju plāns_2023_2027'!C21</f>
        <v>Eleja</v>
      </c>
      <c r="D28" s="285" t="str">
        <f>'Investīciju plāns_2023_2027'!D21</f>
        <v>SARC Eleja ēku energoefektivitātes paaugstināšana un pārbūve</v>
      </c>
      <c r="E28" s="285" t="str">
        <f>'Investīciju plāns_2023_2027'!E21</f>
        <v>2022.gadā uzsāktais investīciju projekts saskaņā ar 2022.gada 8.februāra noteikumiem Nr.112 “Kārtība, kādā piešķiramas un izlietojamas mērķdotācijas investīcijām pašvaldībām”  - 1 500 000EUR= PB finansējums būvuzraudzība 12099 EUR un autoruzraudzība 12099EUR
Finansējuma sadalījums pa gadiem:
2022.gads 65% = 975000 būvdarbi mērķdotācijas projekts +autoruzraudzība 7864 EUR+ būvuzraudzība 7864 =990 728 EUR
2023.gads 35% = 525000 EUR būvdarbi mērķdotācijas projekts + autoruzraudzība 423EUR5+ būvuzraudzība 4235EUR=533 468 EUR</v>
      </c>
      <c r="F28" s="161" t="str">
        <f>'Investīciju plāns_2023_2027'!F21</f>
        <v>Energoefektivitāte</v>
      </c>
      <c r="G28" s="368" t="str">
        <f>'Investīciju plāns_2023_2027'!G21</f>
        <v xml:space="preserve">PP
J/Pag/Iedz
</v>
      </c>
      <c r="H28" s="278">
        <f>'Investīciju plāns_2023_2027'!H21</f>
        <v>533470</v>
      </c>
      <c r="I28" s="303">
        <f>'Investīciju plāns_2023_2027'!I21</f>
        <v>533470</v>
      </c>
      <c r="J28" s="304">
        <f>'Investīciju plāns_2023_2027'!J21</f>
        <v>533470</v>
      </c>
      <c r="K28" s="305">
        <f>'Investīciju plāns_2023_2027'!K21</f>
        <v>0</v>
      </c>
      <c r="L28" s="306">
        <f>'Investīciju plāns_2023_2027'!L21</f>
        <v>0</v>
      </c>
      <c r="M28" s="307">
        <f>'Investīciju plāns_2023_2027'!M21</f>
        <v>0</v>
      </c>
      <c r="N28" s="166" t="str">
        <f>'Investīciju plāns_2023_2027'!N21</f>
        <v>P2 V RV8</v>
      </c>
      <c r="O28" s="336" t="str">
        <f>'Investīciju plāns_2023_2027'!O21</f>
        <v>P</v>
      </c>
      <c r="P28" s="347" t="str">
        <f>'Investīciju plāns_2023_2027'!P21</f>
        <v>VP1</v>
      </c>
      <c r="Q28" s="336" t="str">
        <f>'Investīciju plāns_2023_2027'!Q21</f>
        <v>RV2</v>
      </c>
      <c r="R28" s="344" t="str">
        <f>'Investīciju plāns_2023_2027'!R21</f>
        <v>2.2.</v>
      </c>
      <c r="S28" s="161" t="str">
        <f>'Investīciju plāns_2023_2027'!S21</f>
        <v xml:space="preserve">Infrastruktūras un saimnieciskā nodrošinājuma nodaļa/SARC Eleja </v>
      </c>
      <c r="T28" s="291">
        <f>'Investīciju plāns_2023_2027'!T21</f>
        <v>0</v>
      </c>
      <c r="U28" s="282" t="str">
        <f>'Investīciju plāns_2023_2027'!U21</f>
        <v>2022-2027</v>
      </c>
    </row>
    <row r="29" spans="1:21" ht="76.5" x14ac:dyDescent="0.25">
      <c r="A29" s="161">
        <f>'Investīciju plāns_2023_2027'!A22</f>
        <v>20</v>
      </c>
      <c r="B29" s="277" t="str">
        <f>'Investīciju plāns_2023_2027'!B22</f>
        <v>08k</v>
      </c>
      <c r="C29" s="161" t="str">
        <f>'Investīciju plāns_2023_2027'!C22</f>
        <v>Eleja</v>
      </c>
      <c r="D29" s="285" t="str">
        <f>'Investīciju plāns_2023_2027'!D22</f>
        <v>Elejas vidusskolas sporta zāles pārveidošana par kultūras pakalpojumu iestādi</v>
      </c>
      <c r="E29" s="285" t="str">
        <f>'Investīciju plāns_2023_2027'!E22</f>
        <v xml:space="preserve">Vecās skolas sporta zāles pārveide par  kultūras centru, jo Elejas pagastā nav nodrošināta vieta kultūras iekštelpu  pasākumiem. Secīgi darbi pēc Elejas pagasta sporta kompleksa būvniecības.
Izstrādāts būvprojekts estrādes būvniecībai - derīgs līdz 2024.gadam
</v>
      </c>
      <c r="F29" s="161" t="str">
        <f>'Investīciju plāns_2023_2027'!F22</f>
        <v>Kultūras iestāžu infrastruktūra</v>
      </c>
      <c r="G29" s="366" t="str">
        <f>'Investīciju plāns_2023_2027'!G22</f>
        <v xml:space="preserve">AG
J/Pag/Iedz
</v>
      </c>
      <c r="H29" s="278">
        <f>'Investīciju plāns_2023_2027'!H22</f>
        <v>1600000</v>
      </c>
      <c r="I29" s="303">
        <f>'Investīciju plāns_2023_2027'!I22</f>
        <v>0</v>
      </c>
      <c r="J29" s="304">
        <f>'Investīciju plāns_2023_2027'!J22</f>
        <v>0</v>
      </c>
      <c r="K29" s="305">
        <f>'Investīciju plāns_2023_2027'!K22</f>
        <v>0</v>
      </c>
      <c r="L29" s="306">
        <f>'Investīciju plāns_2023_2027'!L22</f>
        <v>0</v>
      </c>
      <c r="M29" s="307">
        <f>'Investīciju plāns_2023_2027'!M22</f>
        <v>1600000</v>
      </c>
      <c r="N29" s="196" t="str">
        <f>'Investīciju plāns_2023_2027'!N22</f>
        <v>P2 V RV8</v>
      </c>
      <c r="O29" s="336" t="str">
        <f>'Investīciju plāns_2023_2027'!O22</f>
        <v>P</v>
      </c>
      <c r="P29" s="346" t="str">
        <f>'Investīciju plāns_2023_2027'!P22</f>
        <v>VP1</v>
      </c>
      <c r="Q29" s="348" t="str">
        <f>'Investīciju plāns_2023_2027'!Q22</f>
        <v>RV3</v>
      </c>
      <c r="R29" s="344" t="str">
        <f>'Investīciju plāns_2023_2027'!R22</f>
        <v>3.3.</v>
      </c>
      <c r="S29" s="161" t="str">
        <f>'Investīciju plāns_2023_2027'!S22</f>
        <v>Infrastruktūras un saimnieciskā nodrošinājuma nodaļa/pagasta pārvalde</v>
      </c>
      <c r="T29" s="309">
        <f>'Investīciju plāns_2023_2027'!T22</f>
        <v>0</v>
      </c>
      <c r="U29" s="282" t="str">
        <f>'Investīciju plāns_2023_2027'!U22</f>
        <v>2022-2027</v>
      </c>
    </row>
    <row r="30" spans="1:21" ht="63.75" x14ac:dyDescent="0.25">
      <c r="A30" s="196">
        <f>'Investīciju plāns_2023_2027'!A23</f>
        <v>21</v>
      </c>
      <c r="B30" s="279" t="str">
        <f>'Investīciju plāns_2023_2027'!B23</f>
        <v>04</v>
      </c>
      <c r="C30" s="196" t="str">
        <f>'Investīciju plāns_2023_2027'!C23</f>
        <v>Eleja</v>
      </c>
      <c r="D30" s="285" t="str">
        <f>'Investīciju plāns_2023_2027'!D23</f>
        <v>Elejas pagasta Elejas ciema Lietus ūdens un kanalizācijas (LKT) sistēmas pārbūve 2.kārta</v>
      </c>
      <c r="E30" s="285" t="str">
        <f>'Investīciju plāns_2023_2027'!E23</f>
        <v>Lietus ūdens un kanalizācijas (LKT) sakārtošanai Bauskas, Parka, Pelšes un Ievu ielām (būvprojekts, būvniecība)</v>
      </c>
      <c r="F30" s="161" t="str">
        <f>'Investīciju plāns_2023_2027'!F23</f>
        <v>LŪK attīstība</v>
      </c>
      <c r="G30" s="366" t="str">
        <f>'Investīciju plāns_2023_2027'!G23</f>
        <v xml:space="preserve">J/Pag/Iedz
</v>
      </c>
      <c r="H30" s="278">
        <f>'Investīciju plāns_2023_2027'!H23</f>
        <v>330000</v>
      </c>
      <c r="I30" s="303">
        <f>'Investīciju plāns_2023_2027'!I23</f>
        <v>0</v>
      </c>
      <c r="J30" s="304">
        <f>'Investīciju plāns_2023_2027'!J23</f>
        <v>0</v>
      </c>
      <c r="K30" s="305">
        <f>'Investīciju plāns_2023_2027'!K23</f>
        <v>0</v>
      </c>
      <c r="L30" s="306">
        <f>'Investīciju plāns_2023_2027'!L23</f>
        <v>5000</v>
      </c>
      <c r="M30" s="307">
        <f>'Investīciju plāns_2023_2027'!M23</f>
        <v>325000</v>
      </c>
      <c r="N30" s="196" t="str">
        <f>'Investīciju plāns_2023_2027'!N23</f>
        <v>P2 V RV6</v>
      </c>
      <c r="O30" s="336" t="str">
        <f>'Investīciju plāns_2023_2027'!O23</f>
        <v>P</v>
      </c>
      <c r="P30" s="347" t="str">
        <f>'Investīciju plāns_2023_2027'!P23</f>
        <v>VP2</v>
      </c>
      <c r="Q30" s="336" t="str">
        <f>'Investīciju plāns_2023_2027'!Q23</f>
        <v>RV5</v>
      </c>
      <c r="R30" s="344" t="str">
        <f>'Investīciju plāns_2023_2027'!R23</f>
        <v>U.5.2.</v>
      </c>
      <c r="S30" s="161" t="str">
        <f>'Investīciju plāns_2023_2027'!S23</f>
        <v>Infrastruktūras un saimnieciskā nodrošinājuma nodaļa</v>
      </c>
      <c r="T30" s="309">
        <f>'Investīciju plāns_2023_2027'!T23</f>
        <v>0</v>
      </c>
      <c r="U30" s="282" t="str">
        <f>'Investīciju plāns_2023_2027'!U23</f>
        <v>2022-2027</v>
      </c>
    </row>
    <row r="31" spans="1:21" ht="76.5" x14ac:dyDescent="0.25">
      <c r="A31" s="161">
        <f>'Investīciju plāns_2023_2027'!A24</f>
        <v>22</v>
      </c>
      <c r="B31" s="277" t="str">
        <f>'Investīciju plāns_2023_2027'!B24</f>
        <v>10</v>
      </c>
      <c r="C31" s="161" t="str">
        <f>'Investīciju plāns_2023_2027'!C24</f>
        <v>Eleja</v>
      </c>
      <c r="D31" s="285" t="str">
        <f>'Investīciju plāns_2023_2027'!D24</f>
        <v xml:space="preserve">SARC Eleja, Lietuvas 19 teritorijas labiekārtošana </v>
      </c>
      <c r="E31" s="295" t="str">
        <f>'Investīciju plāns_2023_2027'!E24</f>
        <v>Žoga izbūve, celiņu izbūve, apgaismojuma, LŪK, ūdensapgāde, elektroapgāde, siltumapgāde, kanalizācijas labiekārtošana.
Teritorijas labiekārtošana ~300 000 EUR + izstrādājot atsevišķu projektēšanu (cenu aptauja par projektēšanu 8470 EUR)</v>
      </c>
      <c r="F31" s="161" t="str">
        <f>'Investīciju plāns_2023_2027'!F24</f>
        <v>Sociālo pakalpojumu infrastruktūra</v>
      </c>
      <c r="G31" s="366" t="str">
        <f>'Investīciju plāns_2023_2027'!G24</f>
        <v xml:space="preserve">PP
J/Pag/Iedz
</v>
      </c>
      <c r="H31" s="278">
        <f>'Investīciju plāns_2023_2027'!H24</f>
        <v>308470</v>
      </c>
      <c r="I31" s="303">
        <f>'Investīciju plāns_2023_2027'!I24</f>
        <v>308470</v>
      </c>
      <c r="J31" s="304">
        <f>'Investīciju plāns_2023_2027'!J24</f>
        <v>308470</v>
      </c>
      <c r="K31" s="305">
        <f>'Investīciju plāns_2023_2027'!K24</f>
        <v>0</v>
      </c>
      <c r="L31" s="306">
        <f>'Investīciju plāns_2023_2027'!L24</f>
        <v>0</v>
      </c>
      <c r="M31" s="307">
        <f>'Investīciju plāns_2023_2027'!M24</f>
        <v>0</v>
      </c>
      <c r="N31" s="195" t="str">
        <f>'Investīciju plāns_2023_2027'!N24</f>
        <v>P2 L RV2</v>
      </c>
      <c r="O31" s="336" t="str">
        <f>'Investīciju plāns_2023_2027'!O24</f>
        <v>P</v>
      </c>
      <c r="P31" s="347" t="str">
        <f>'Investīciju plāns_2023_2027'!P24</f>
        <v>VP1</v>
      </c>
      <c r="Q31" s="336" t="str">
        <f>'Investīciju plāns_2023_2027'!Q24</f>
        <v>RV2</v>
      </c>
      <c r="R31" s="344" t="str">
        <f>'Investīciju plāns_2023_2027'!R24</f>
        <v>2.2.</v>
      </c>
      <c r="S31" s="161" t="str">
        <f>'Investīciju plāns_2023_2027'!S24</f>
        <v xml:space="preserve">Infrastruktūras un saimnieciskā nodrošinājuma nodaļa/SARC Eleja </v>
      </c>
      <c r="T31" s="310">
        <f>'Investīciju plāns_2023_2027'!T24</f>
        <v>0</v>
      </c>
      <c r="U31" s="282" t="str">
        <f>'Investīciju plāns_2023_2027'!U24</f>
        <v>2022-2027</v>
      </c>
    </row>
    <row r="32" spans="1:21" x14ac:dyDescent="0.25">
      <c r="A32" s="161" t="e">
        <f>'Investīciju plāns_2023_2027'!#REF!</f>
        <v>#REF!</v>
      </c>
      <c r="B32" s="279" t="e">
        <f>'Investīciju plāns_2023_2027'!#REF!</f>
        <v>#REF!</v>
      </c>
      <c r="C32" s="161" t="e">
        <f>'Investīciju plāns_2023_2027'!#REF!</f>
        <v>#REF!</v>
      </c>
      <c r="D32" s="285" t="e">
        <f>'Investīciju plāns_2023_2027'!#REF!</f>
        <v>#REF!</v>
      </c>
      <c r="E32" s="285" t="e">
        <f>'Investīciju plāns_2023_2027'!#REF!</f>
        <v>#REF!</v>
      </c>
      <c r="F32" s="161" t="e">
        <f>'Investīciju plāns_2023_2027'!#REF!</f>
        <v>#REF!</v>
      </c>
      <c r="G32" s="368" t="e">
        <f>'Investīciju plāns_2023_2027'!#REF!</f>
        <v>#REF!</v>
      </c>
      <c r="H32" s="278" t="e">
        <f>'Investīciju plāns_2023_2027'!#REF!</f>
        <v>#REF!</v>
      </c>
      <c r="I32" s="303" t="e">
        <f>'Investīciju plāns_2023_2027'!#REF!</f>
        <v>#REF!</v>
      </c>
      <c r="J32" s="304" t="e">
        <f>'Investīciju plāns_2023_2027'!#REF!</f>
        <v>#REF!</v>
      </c>
      <c r="K32" s="305" t="e">
        <f>'Investīciju plāns_2023_2027'!#REF!</f>
        <v>#REF!</v>
      </c>
      <c r="L32" s="306" t="e">
        <f>'Investīciju plāns_2023_2027'!#REF!</f>
        <v>#REF!</v>
      </c>
      <c r="M32" s="307" t="e">
        <f>'Investīciju plāns_2023_2027'!#REF!</f>
        <v>#REF!</v>
      </c>
      <c r="N32" s="195" t="e">
        <f>'Investīciju plāns_2023_2027'!#REF!</f>
        <v>#REF!</v>
      </c>
      <c r="O32" s="336" t="e">
        <f>'Investīciju plāns_2023_2027'!#REF!</f>
        <v>#REF!</v>
      </c>
      <c r="P32" s="349" t="e">
        <f>'Investīciju plāns_2023_2027'!#REF!</f>
        <v>#REF!</v>
      </c>
      <c r="Q32" s="336" t="e">
        <f>'Investīciju plāns_2023_2027'!#REF!</f>
        <v>#REF!</v>
      </c>
      <c r="R32" s="344" t="e">
        <f>'Investīciju plāns_2023_2027'!#REF!</f>
        <v>#REF!</v>
      </c>
      <c r="S32" s="161" t="e">
        <f>'Investīciju plāns_2023_2027'!#REF!</f>
        <v>#REF!</v>
      </c>
      <c r="T32" s="310" t="e">
        <f>'Investīciju plāns_2023_2027'!#REF!</f>
        <v>#REF!</v>
      </c>
      <c r="U32" s="282" t="e">
        <f>'Investīciju plāns_2023_2027'!#REF!</f>
        <v>#REF!</v>
      </c>
    </row>
    <row r="33" spans="1:21" ht="76.5" x14ac:dyDescent="0.25">
      <c r="A33" s="196">
        <f>'Investīciju plāns_2023_2027'!A25</f>
        <v>23</v>
      </c>
      <c r="B33" s="277" t="str">
        <f>'Investīciju plāns_2023_2027'!B25</f>
        <v>08s</v>
      </c>
      <c r="C33" s="161" t="str">
        <f>'Investīciju plāns_2023_2027'!C25</f>
        <v>Eleja</v>
      </c>
      <c r="D33" s="285" t="str">
        <f>'Investīciju plāns_2023_2027'!D25</f>
        <v>Elejas pagasta sporta kompleksa būvniecība</v>
      </c>
      <c r="E33" s="295" t="str">
        <f>'Investīciju plāns_2023_2027'!E25</f>
        <v xml:space="preserve">Jaunas sporta infrastruktūras vietas izveidošana.
2023.gadā uzsākta iepirkumu procedūra par būvprojekta pārstrāde (termiņš 2023.g.decembris). ~50 000 EUR;
Būvdarbi 2024/2025.gads ~ 2 000 000EUR 
</v>
      </c>
      <c r="F33" s="161" t="str">
        <f>'Investīciju plāns_2023_2027'!F25</f>
        <v>Sporta infrastruktūra</v>
      </c>
      <c r="G33" s="366" t="str">
        <f>'Investīciju plāns_2023_2027'!G25</f>
        <v xml:space="preserve">AG
J/Pag/Iedz
</v>
      </c>
      <c r="H33" s="278">
        <f>'Investīciju plāns_2023_2027'!H25</f>
        <v>6050000</v>
      </c>
      <c r="I33" s="303">
        <f>'Investīciju plāns_2023_2027'!I25</f>
        <v>50000</v>
      </c>
      <c r="J33" s="304">
        <f>'Investīciju plāns_2023_2027'!J25</f>
        <v>50000</v>
      </c>
      <c r="K33" s="305">
        <f>'Investīciju plāns_2023_2027'!K25</f>
        <v>0</v>
      </c>
      <c r="L33" s="306">
        <f>'Investīciju plāns_2023_2027'!L25</f>
        <v>0</v>
      </c>
      <c r="M33" s="307">
        <f>'Investīciju plāns_2023_2027'!M25</f>
        <v>6000000</v>
      </c>
      <c r="N33" s="166" t="str">
        <f>'Investīciju plāns_2023_2027'!N25</f>
        <v xml:space="preserve">P2 S RV1
</v>
      </c>
      <c r="O33" s="336" t="str">
        <f>'Investīciju plāns_2023_2027'!O25</f>
        <v>P</v>
      </c>
      <c r="P33" s="347" t="str">
        <f>'Investīciju plāns_2023_2027'!P25</f>
        <v>VP1</v>
      </c>
      <c r="Q33" s="336" t="str">
        <f>'Investīciju plāns_2023_2027'!Q25</f>
        <v>RV3</v>
      </c>
      <c r="R33" s="357" t="str">
        <f>'Investīciju plāns_2023_2027'!R25</f>
        <v>3.2.</v>
      </c>
      <c r="S33" s="161" t="str">
        <f>'Investīciju plāns_2023_2027'!S25</f>
        <v>Infrastruktūras un saimnieciskā nodrošinājuma nodaļa/pagasta pārvalde</v>
      </c>
      <c r="T33" s="291">
        <f>'Investīciju plāns_2023_2027'!T25</f>
        <v>0</v>
      </c>
      <c r="U33" s="282" t="str">
        <f>'Investīciju plāns_2023_2027'!U25</f>
        <v>2022-2027</v>
      </c>
    </row>
    <row r="34" spans="1:21" ht="114.75" x14ac:dyDescent="0.25">
      <c r="A34" s="161">
        <f>'Investīciju plāns_2023_2027'!A27</f>
        <v>25</v>
      </c>
      <c r="B34" s="277" t="str">
        <f>'Investīciju plāns_2023_2027'!B27</f>
        <v>04</v>
      </c>
      <c r="C34" s="161" t="str">
        <f>'Investīciju plāns_2023_2027'!C27</f>
        <v>Eleja</v>
      </c>
      <c r="D34" s="285" t="str">
        <f>'Investīciju plāns_2023_2027'!D27</f>
        <v>Elejas pagasta  transporta infrastruktūras attīstība</v>
      </c>
      <c r="E34" s="295" t="str">
        <f>'Investīciju plāns_2023_2027'!E27</f>
        <v xml:space="preserve">Transporta infrastruktūras attīstība, t.sk.: 
 2022/2023.gads:
1.Parka ielas, Eleja- virskārtas atjaunošana 820 m (projektēšana 4114 EUR, būvdarbi ~ 123 000EUR)
2.Stacijas ielas, Eleja - virskārtas atjaunošana 80 m (projektēšana 3146 EUR, būvdarbi ~ 12 000 EUR)
Iepirkumu procedūra projektēšanai uzsākta 2022.gadā, noslēgti līgumi par projektēšanu
</v>
      </c>
      <c r="F34" s="161" t="str">
        <f>'Investīciju plāns_2023_2027'!F27</f>
        <v>Transporta infrastruktūra, t.sk. Apgaismojums</v>
      </c>
      <c r="G34" s="366" t="str">
        <f>'Investīciju plāns_2023_2027'!G27</f>
        <v>AG2023
J/Pag/Iedz
Dep/ieros</v>
      </c>
      <c r="H34" s="278">
        <f>'Investīciju plāns_2023_2027'!H27</f>
        <v>142260</v>
      </c>
      <c r="I34" s="303">
        <f>'Investīciju plāns_2023_2027'!I27</f>
        <v>142260</v>
      </c>
      <c r="J34" s="304">
        <f>'Investīciju plāns_2023_2027'!J27</f>
        <v>27510</v>
      </c>
      <c r="K34" s="305">
        <f>'Investīciju plāns_2023_2027'!K27</f>
        <v>114750</v>
      </c>
      <c r="L34" s="306">
        <f>'Investīciju plāns_2023_2027'!L27</f>
        <v>0</v>
      </c>
      <c r="M34" s="307">
        <f>'Investīciju plāns_2023_2027'!M27</f>
        <v>0</v>
      </c>
      <c r="N34" s="196" t="str">
        <f>'Investīciju plāns_2023_2027'!N27</f>
        <v>P2 V RV1</v>
      </c>
      <c r="O34" s="336">
        <f>'Investīciju plāns_2023_2027'!O27</f>
        <v>0</v>
      </c>
      <c r="P34" s="350">
        <f>'Investīciju plāns_2023_2027'!P27</f>
        <v>0</v>
      </c>
      <c r="Q34" s="344" t="str">
        <f>'Investīciju plāns_2023_2027'!Q27</f>
        <v>RV4</v>
      </c>
      <c r="R34" s="344" t="str">
        <f>'Investīciju plāns_2023_2027'!R27</f>
        <v>4.1.</v>
      </c>
      <c r="S34" s="161" t="str">
        <f>'Investīciju plāns_2023_2027'!S27</f>
        <v>Infrastruktūras un saimnieciskā nodrošinājuma nodaļa/Pagasta pārvalde</v>
      </c>
      <c r="T34" s="309">
        <f>'Investīciju plāns_2023_2027'!T27</f>
        <v>0</v>
      </c>
      <c r="U34" s="282" t="str">
        <f>'Investīciju plāns_2023_2027'!U27</f>
        <v>2022-2027</v>
      </c>
    </row>
    <row r="35" spans="1:21" ht="127.5" x14ac:dyDescent="0.25">
      <c r="A35" s="161">
        <f>'Investīciju plāns_2023_2027'!A28</f>
        <v>26</v>
      </c>
      <c r="B35" s="277" t="str">
        <f>'Investīciju plāns_2023_2027'!B28</f>
        <v>08</v>
      </c>
      <c r="C35" s="161" t="str">
        <f>'Investīciju plāns_2023_2027'!C28</f>
        <v>Eleja</v>
      </c>
      <c r="D35" s="285" t="str">
        <f>'Investīciju plāns_2023_2027'!D28</f>
        <v>Elejas muižas parka teritorijas infrastruktūras atjaunošana</v>
      </c>
      <c r="E35" s="295" t="str">
        <f>'Investīciju plāns_2023_2027'!E28</f>
        <v>Elejas muižas parka teritorijas infrastruktūras atjaunošana- izstāžu zāles izveidošana (uzsākts 2021.gadā) un iekārtošana (ekspozīcija, mēbeles, interjers), estrādes  rekonstrukcija/būvniecība (Izstrādāts būvprojekts estrādes būvniecībai - derīgs līdz 2023.gadam, būvdarbi provizoriski būtu jāuzsāk 2024.gadā). 
Teritorijas infrastruktūras atjaunošanai piesaistīti vairāki ES fondu projektu  un pašvaldības finansējums.
2023. gadā paredzmie darbi:
Lietus ūdens kanalizācijas sakārtošana pie izstāžu zāles apliecinājuma kartes iztrāde -  3025 EUR; darbi 2023.gadā ~120 000 EUR</v>
      </c>
      <c r="F35" s="161" t="str">
        <f>'Investīciju plāns_2023_2027'!F28</f>
        <v>Vēstures mantojums - teritorija</v>
      </c>
      <c r="G35" s="366" t="str">
        <f>'Investīciju plāns_2023_2027'!G28</f>
        <v>PP
AG</v>
      </c>
      <c r="H35" s="278">
        <f>'Investīciju plāns_2023_2027'!H28</f>
        <v>1123025</v>
      </c>
      <c r="I35" s="303">
        <f>'Investīciju plāns_2023_2027'!I28</f>
        <v>123025</v>
      </c>
      <c r="J35" s="304">
        <f>'Investīciju plāns_2023_2027'!J28</f>
        <v>123025</v>
      </c>
      <c r="K35" s="305">
        <f>'Investīciju plāns_2023_2027'!K28</f>
        <v>0</v>
      </c>
      <c r="L35" s="306">
        <f>'Investīciju plāns_2023_2027'!L28</f>
        <v>400000</v>
      </c>
      <c r="M35" s="307">
        <f>'Investīciju plāns_2023_2027'!M28</f>
        <v>600000</v>
      </c>
      <c r="N35" s="166" t="str">
        <f>'Investīciju plāns_2023_2027'!N28</f>
        <v>P4 T RV2</v>
      </c>
      <c r="O35" s="281" t="str">
        <f>'Investīciju plāns_2023_2027'!O28</f>
        <v>P</v>
      </c>
      <c r="P35" s="275" t="str">
        <f>'Investīciju plāns_2023_2027'!P28</f>
        <v>VP1</v>
      </c>
      <c r="Q35" s="195" t="str">
        <f>'Investīciju plāns_2023_2027'!Q28</f>
        <v>RV3</v>
      </c>
      <c r="R35" s="268" t="str">
        <f>'Investīciju plāns_2023_2027'!R28</f>
        <v>3.3.</v>
      </c>
      <c r="S35" s="161" t="str">
        <f>'Investīciju plāns_2023_2027'!S28</f>
        <v>Infrastruktūras un saimnieciskā nodrošinājuma nodaļa/pagasta pārvalde/Attīstības nodaļa</v>
      </c>
      <c r="T35" s="291">
        <f>'Investīciju plāns_2023_2027'!T28</f>
        <v>0</v>
      </c>
      <c r="U35" s="282" t="str">
        <f>'Investīciju plāns_2023_2027'!U28</f>
        <v>2022-2027</v>
      </c>
    </row>
    <row r="36" spans="1:21" ht="140.25" x14ac:dyDescent="0.25">
      <c r="A36" s="196">
        <f>'Investīciju plāns_2023_2027'!A29</f>
        <v>27</v>
      </c>
      <c r="B36" s="277" t="str">
        <f>'Investīciju plāns_2023_2027'!B29</f>
        <v>09</v>
      </c>
      <c r="C36" s="161" t="str">
        <f>'Investīciju plāns_2023_2027'!C29</f>
        <v>Glūda</v>
      </c>
      <c r="D36" s="285" t="str">
        <f>'Investīciju plāns_2023_2027'!D29</f>
        <v>Jelgavas novada Mūzikas un mākslas skolas ēkas un teritorijas labiekārtošana</v>
      </c>
      <c r="E36" s="295" t="str">
        <f>'Investīciju plāns_2023_2027'!E29</f>
        <v>Būvprojekta izstrāde-izstāžu zāle, vēstures liecību krātuve, autostāvlaukuma izbūve, zaļās klases izveide, estrādes būvniecība,  teritorijas labiekārtošana.
Vizuāli skolas teritorija neatbilst tās būtībai un mērķim veicināt estētisku un ētisku lietu skatījumu. Autostāvlaukuma izbūve pie ēkas. Skolas ēkā izvietots arī vēstures informācijas centrs, tādēļ teritorijā būtu lietderīgi atvēlēt vietu vēstures liecību (priekšmetu) krātuvei.  Teritorija tiek izmantota arī kultūras pasākumiem, tajā plānots izbūvēt estrādi. Veicot teritorijas labiekārtošanu, ieguvēji būtu ne tikai MMS audzēkņi un pedagogi, bet arī kultūras un sporta atbalstītāji un baudītāji.</v>
      </c>
      <c r="F36" s="161" t="str">
        <f>'Investīciju plāns_2023_2027'!F29</f>
        <v>Izglītības iestāžu infrastruktūra</v>
      </c>
      <c r="G36" s="366" t="str">
        <f>'Investīciju plāns_2023_2027'!G29</f>
        <v>J/Pag/Iedz</v>
      </c>
      <c r="H36" s="278">
        <f>'Investīciju plāns_2023_2027'!H29</f>
        <v>600000</v>
      </c>
      <c r="I36" s="303">
        <f>'Investīciju plāns_2023_2027'!I29</f>
        <v>0</v>
      </c>
      <c r="J36" s="304">
        <f>'Investīciju plāns_2023_2027'!J29</f>
        <v>0</v>
      </c>
      <c r="K36" s="305">
        <f>'Investīciju plāns_2023_2027'!K29</f>
        <v>0</v>
      </c>
      <c r="L36" s="306">
        <f>'Investīciju plāns_2023_2027'!L29</f>
        <v>0</v>
      </c>
      <c r="M36" s="307">
        <f>'Investīciju plāns_2023_2027'!M29</f>
        <v>600000</v>
      </c>
      <c r="N36" s="196" t="str">
        <f>'Investīciju plāns_2023_2027'!N29</f>
        <v>P2 I RV1</v>
      </c>
      <c r="O36" s="151" t="str">
        <f>'Investīciju plāns_2023_2027'!O29</f>
        <v>P</v>
      </c>
      <c r="P36" s="287" t="str">
        <f>'Investīciju plāns_2023_2027'!P29</f>
        <v>VP1</v>
      </c>
      <c r="Q36" s="195" t="str">
        <f>'Investīciju plāns_2023_2027'!Q29</f>
        <v>RV1</v>
      </c>
      <c r="R36" s="268" t="str">
        <f>'Investīciju plāns_2023_2027'!R29</f>
        <v>1.1.</v>
      </c>
      <c r="S36" s="161" t="str">
        <f>'Investīciju plāns_2023_2027'!S29</f>
        <v>Infrastruktūras un saimnieciskā nodrošinājuma nodaļa</v>
      </c>
      <c r="T36" s="309">
        <f>'Investīciju plāns_2023_2027'!T29</f>
        <v>0</v>
      </c>
      <c r="U36" s="282" t="str">
        <f>'Investīciju plāns_2023_2027'!U29</f>
        <v>2022-2027</v>
      </c>
    </row>
    <row r="37" spans="1:21" ht="102" x14ac:dyDescent="0.25">
      <c r="A37" s="161">
        <f>'Investīciju plāns_2023_2027'!A30</f>
        <v>28</v>
      </c>
      <c r="B37" s="277" t="str">
        <f>'Investīciju plāns_2023_2027'!B30</f>
        <v>09</v>
      </c>
      <c r="C37" s="161" t="str">
        <f>'Investīciju plāns_2023_2027'!C30</f>
        <v>Glūda</v>
      </c>
      <c r="D37" s="285" t="str">
        <f>'Investīciju plāns_2023_2027'!D30</f>
        <v>Glūdas pagasta Šķibes pamatskolas pirmsskolas ēkas teritorijas labiekārtošana</v>
      </c>
      <c r="E37" s="295" t="str">
        <f>'Investīciju plāns_2023_2027'!E30</f>
        <v xml:space="preserve">Bērnudārza tehniskā laukuma asfaltēšana satiksmes noteikumu apmācību laukuma izbūve. Teritorijas apgaismojuma izbūve. Teritorijas labiekārtošana (celiņi, soliņi, rotaļu elementi, nožogojums). Tehnisko (saimniecisko) telpu izbūve ēkas galā.
Plānots uzsākt projektēšanu 2023.gada otrajā pusē, izmaksas plānot 2024.gadā </v>
      </c>
      <c r="F37" s="161" t="str">
        <f>'Investīciju plāns_2023_2027'!F30</f>
        <v>Izglītības iestāžu infrastruktūra</v>
      </c>
      <c r="G37" s="368" t="str">
        <f>'Investīciju plāns_2023_2027'!G30</f>
        <v>J/Pag/Iedz</v>
      </c>
      <c r="H37" s="278">
        <f>'Investīciju plāns_2023_2027'!H30</f>
        <v>300000</v>
      </c>
      <c r="I37" s="303">
        <f>'Investīciju plāns_2023_2027'!I30</f>
        <v>0</v>
      </c>
      <c r="J37" s="304">
        <f>'Investīciju plāns_2023_2027'!J30</f>
        <v>0</v>
      </c>
      <c r="K37" s="305">
        <f>'Investīciju plāns_2023_2027'!K30</f>
        <v>0</v>
      </c>
      <c r="L37" s="306">
        <f>'Investīciju plāns_2023_2027'!L30</f>
        <v>300000</v>
      </c>
      <c r="M37" s="307">
        <f>'Investīciju plāns_2023_2027'!M30</f>
        <v>0</v>
      </c>
      <c r="N37" s="196" t="str">
        <f>'Investīciju plāns_2023_2027'!N30</f>
        <v>P2 I RV1</v>
      </c>
      <c r="O37" s="352" t="str">
        <f>'Investīciju plāns_2023_2027'!O30</f>
        <v>P</v>
      </c>
      <c r="P37" s="356" t="str">
        <f>'Investīciju plāns_2023_2027'!P30</f>
        <v>VP1</v>
      </c>
      <c r="Q37" s="336" t="str">
        <f>'Investīciju plāns_2023_2027'!Q30</f>
        <v>RV1</v>
      </c>
      <c r="R37" s="344" t="str">
        <f>'Investīciju plāns_2023_2027'!R30</f>
        <v>1.1.</v>
      </c>
      <c r="S37" s="161" t="str">
        <f>'Investīciju plāns_2023_2027'!S30</f>
        <v>Infrastruktūras un saimnieciskā nodrošinājuma nodaļa'/pagasta pārvalde/Izglītības pārvalde</v>
      </c>
      <c r="T37" s="309">
        <f>'Investīciju plāns_2023_2027'!T30</f>
        <v>0</v>
      </c>
      <c r="U37" s="282" t="str">
        <f>'Investīciju plāns_2023_2027'!U30</f>
        <v>2022-2027</v>
      </c>
    </row>
    <row r="38" spans="1:21" ht="114.75" x14ac:dyDescent="0.25">
      <c r="A38" s="161">
        <f>'Investīciju plāns_2023_2027'!A31</f>
        <v>29</v>
      </c>
      <c r="B38" s="279" t="str">
        <f>'Investīciju plāns_2023_2027'!B31</f>
        <v>04</v>
      </c>
      <c r="C38" s="196" t="str">
        <f>'Investīciju plāns_2023_2027'!C31</f>
        <v>Glūda</v>
      </c>
      <c r="D38" s="285" t="str">
        <f>'Investīciju plāns_2023_2027'!D31</f>
        <v>Glūdas pagasta  transporta infrastruktūras attīstība</v>
      </c>
      <c r="E38" s="285" t="str">
        <f>'Investīciju plāns_2023_2027'!E31</f>
        <v>Transporta infrastruktūras attīstība, t.sk.: 
2024.-2027.gads
1. Glūdas pagasta ceļa „Dailes”- Tomsona iela virskārtas atjaunošana , t.sk. gājēju celiņu un ielu apgaismojuma izbūve
Plānots uzsākt projektēšanu 2023.gada otrajā pusē, izmaksas plānot 2024.gadā 
2. Ielu apgaismojuma izbūve Glūdas pagasta Ūdelēs
3. Kalnenieku ceļa sakārtošana Glūdas pagastā ( Mētras – Mazkaušnieki – Kalnenieki – Zemgaļi)</v>
      </c>
      <c r="F38" s="161" t="str">
        <f>'Investīciju plāns_2023_2027'!F31</f>
        <v>Transporta infrastruktūra, t.sk. Apgaismojums</v>
      </c>
      <c r="G38" s="367" t="str">
        <f>'Investīciju plāns_2023_2027'!G31</f>
        <v xml:space="preserve">J/Pag/Iedz
</v>
      </c>
      <c r="H38" s="278">
        <f>'Investīciju plāns_2023_2027'!H31</f>
        <v>840000</v>
      </c>
      <c r="I38" s="303">
        <f>'Investīciju plāns_2023_2027'!I31</f>
        <v>0</v>
      </c>
      <c r="J38" s="304">
        <f>'Investīciju plāns_2023_2027'!J31</f>
        <v>0</v>
      </c>
      <c r="K38" s="305">
        <f>'Investīciju plāns_2023_2027'!K31</f>
        <v>0</v>
      </c>
      <c r="L38" s="306">
        <f>'Investīciju plāns_2023_2027'!L31</f>
        <v>200000</v>
      </c>
      <c r="M38" s="307">
        <f>'Investīciju plāns_2023_2027'!M31</f>
        <v>640000</v>
      </c>
      <c r="N38" s="166" t="str">
        <f>'Investīciju plāns_2023_2027'!N31</f>
        <v>P2 V RV1</v>
      </c>
      <c r="O38" s="336">
        <f>'Investīciju plāns_2023_2027'!O31</f>
        <v>0</v>
      </c>
      <c r="P38" s="346" t="str">
        <f>'Investīciju plāns_2023_2027'!P31</f>
        <v>VP2</v>
      </c>
      <c r="Q38" s="336" t="str">
        <f>'Investīciju plāns_2023_2027'!Q31</f>
        <v>RV4</v>
      </c>
      <c r="R38" s="344" t="str">
        <f>'Investīciju plāns_2023_2027'!R31</f>
        <v>4.1.</v>
      </c>
      <c r="S38" s="161" t="str">
        <f>'Investīciju plāns_2023_2027'!S31</f>
        <v>Infrastruktūras un saimnieciskā nodrošinājuma nodaļa/Pagasta pārvalde</v>
      </c>
      <c r="T38" s="291">
        <f>'Investīciju plāns_2023_2027'!T31</f>
        <v>0</v>
      </c>
      <c r="U38" s="282" t="str">
        <f>'Investīciju plāns_2023_2027'!U31</f>
        <v>2022-2027</v>
      </c>
    </row>
    <row r="39" spans="1:21" ht="89.25" x14ac:dyDescent="0.25">
      <c r="A39" s="196">
        <f>'Investīciju plāns_2023_2027'!A32</f>
        <v>30</v>
      </c>
      <c r="B39" s="279" t="str">
        <f>'Investīciju plāns_2023_2027'!B32</f>
        <v>04</v>
      </c>
      <c r="C39" s="196" t="str">
        <f>'Investīciju plāns_2023_2027'!C32</f>
        <v>Glūda</v>
      </c>
      <c r="D39" s="285" t="str">
        <f>'Investīciju plāns_2023_2027'!D32</f>
        <v>Glūdas pagasta  transporta infrastruktūras attīstība</v>
      </c>
      <c r="E39" s="285" t="str">
        <f>'Investīciju plāns_2023_2027'!E32</f>
        <v xml:space="preserve">Transporta infrastruktūras attīstība, t.sk.: 
 2022/2023.gads:
Skolas un Dārza iela, Glūda -  virskārtas atjaunošana 1km (projektēšana 12584 EUR, būvdarbi ~ 150 000EUR)
Iepirkumu procedūra projektēšanai uzsākta 2022.gadā, noslēgti līgumi par projektēšanu
</v>
      </c>
      <c r="F39" s="161" t="str">
        <f>'Investīciju plāns_2023_2027'!F32</f>
        <v>Transporta infrastruktūra, t.sk. Apgaismojums</v>
      </c>
      <c r="G39" s="367" t="str">
        <f>'Investīciju plāns_2023_2027'!G32</f>
        <v>AG2023
J/Pag/Iedz
Dep/ieros</v>
      </c>
      <c r="H39" s="278">
        <f>'Investīciju plāns_2023_2027'!H32</f>
        <v>162584</v>
      </c>
      <c r="I39" s="303">
        <f>'Investīciju plāns_2023_2027'!I32</f>
        <v>162584</v>
      </c>
      <c r="J39" s="304">
        <f>'Investīciju plāns_2023_2027'!J32</f>
        <v>35084</v>
      </c>
      <c r="K39" s="305">
        <f>'Investīciju plāns_2023_2027'!K32</f>
        <v>127500</v>
      </c>
      <c r="L39" s="306">
        <f>'Investīciju plāns_2023_2027'!L32</f>
        <v>0</v>
      </c>
      <c r="M39" s="307">
        <f>'Investīciju plāns_2023_2027'!M32</f>
        <v>0</v>
      </c>
      <c r="N39" s="166" t="str">
        <f>'Investīciju plāns_2023_2027'!N32</f>
        <v>P2 V RV1</v>
      </c>
      <c r="O39" s="336">
        <f>'Investīciju plāns_2023_2027'!O32</f>
        <v>0</v>
      </c>
      <c r="P39" s="346" t="str">
        <f>'Investīciju plāns_2023_2027'!P32</f>
        <v>VP2</v>
      </c>
      <c r="Q39" s="336" t="str">
        <f>'Investīciju plāns_2023_2027'!Q32</f>
        <v>RV4</v>
      </c>
      <c r="R39" s="344" t="str">
        <f>'Investīciju plāns_2023_2027'!R32</f>
        <v>4.1.</v>
      </c>
      <c r="S39" s="161" t="str">
        <f>'Investīciju plāns_2023_2027'!S32</f>
        <v>Infrastruktūras un saimnieciskā nodrošinājuma nodaļa/Pagasta pārvalde</v>
      </c>
      <c r="T39" s="291">
        <f>'Investīciju plāns_2023_2027'!T32</f>
        <v>0</v>
      </c>
      <c r="U39" s="282">
        <f>'Investīciju plāns_2023_2027'!U32</f>
        <v>0</v>
      </c>
    </row>
    <row r="40" spans="1:21" x14ac:dyDescent="0.25">
      <c r="A40" s="161" t="e">
        <f>'Investīciju plāns_2023_2027'!#REF!</f>
        <v>#REF!</v>
      </c>
      <c r="B40" s="279" t="e">
        <f>'Investīciju plāns_2023_2027'!#REF!</f>
        <v>#REF!</v>
      </c>
      <c r="C40" s="196" t="e">
        <f>'Investīciju plāns_2023_2027'!#REF!</f>
        <v>#REF!</v>
      </c>
      <c r="D40" s="285" t="e">
        <f>'Investīciju plāns_2023_2027'!#REF!</f>
        <v>#REF!</v>
      </c>
      <c r="E40" s="285" t="e">
        <f>'Investīciju plāns_2023_2027'!#REF!</f>
        <v>#REF!</v>
      </c>
      <c r="F40" s="161" t="e">
        <f>'Investīciju plāns_2023_2027'!#REF!</f>
        <v>#REF!</v>
      </c>
      <c r="G40" s="366" t="e">
        <f>'Investīciju plāns_2023_2027'!#REF!</f>
        <v>#REF!</v>
      </c>
      <c r="H40" s="278" t="e">
        <f>'Investīciju plāns_2023_2027'!#REF!</f>
        <v>#REF!</v>
      </c>
      <c r="I40" s="303" t="e">
        <f>'Investīciju plāns_2023_2027'!#REF!</f>
        <v>#REF!</v>
      </c>
      <c r="J40" s="304" t="e">
        <f>'Investīciju plāns_2023_2027'!#REF!</f>
        <v>#REF!</v>
      </c>
      <c r="K40" s="305" t="e">
        <f>'Investīciju plāns_2023_2027'!#REF!</f>
        <v>#REF!</v>
      </c>
      <c r="L40" s="306" t="e">
        <f>'Investīciju plāns_2023_2027'!#REF!</f>
        <v>#REF!</v>
      </c>
      <c r="M40" s="307" t="e">
        <f>'Investīciju plāns_2023_2027'!#REF!</f>
        <v>#REF!</v>
      </c>
      <c r="N40" s="161" t="e">
        <f>'Investīciju plāns_2023_2027'!#REF!</f>
        <v>#REF!</v>
      </c>
      <c r="O40" s="352" t="e">
        <f>'Investīciju plāns_2023_2027'!#REF!</f>
        <v>#REF!</v>
      </c>
      <c r="P40" s="383" t="e">
        <f>'Investīciju plāns_2023_2027'!#REF!</f>
        <v>#REF!</v>
      </c>
      <c r="Q40" s="355" t="e">
        <f>'Investīciju plāns_2023_2027'!#REF!</f>
        <v>#REF!</v>
      </c>
      <c r="R40" s="354" t="e">
        <f>'Investīciju plāns_2023_2027'!#REF!</f>
        <v>#REF!</v>
      </c>
      <c r="S40" s="161" t="e">
        <f>'Investīciju plāns_2023_2027'!#REF!</f>
        <v>#REF!</v>
      </c>
      <c r="T40" s="284" t="e">
        <f>'Investīciju plāns_2023_2027'!#REF!</f>
        <v>#REF!</v>
      </c>
      <c r="U40" s="282" t="e">
        <f>'Investīciju plāns_2023_2027'!#REF!</f>
        <v>#REF!</v>
      </c>
    </row>
    <row r="41" spans="1:21" x14ac:dyDescent="0.25">
      <c r="A41" s="161" t="e">
        <f>'Investīciju plāns_2023_2027'!#REF!</f>
        <v>#REF!</v>
      </c>
      <c r="B41" s="279" t="e">
        <f>'Investīciju plāns_2023_2027'!#REF!</f>
        <v>#REF!</v>
      </c>
      <c r="C41" s="196" t="e">
        <f>'Investīciju plāns_2023_2027'!#REF!</f>
        <v>#REF!</v>
      </c>
      <c r="D41" s="285" t="e">
        <f>'Investīciju plāns_2023_2027'!#REF!</f>
        <v>#REF!</v>
      </c>
      <c r="E41" s="285" t="e">
        <f>'Investīciju plāns_2023_2027'!#REF!</f>
        <v>#REF!</v>
      </c>
      <c r="F41" s="161" t="e">
        <f>'Investīciju plāns_2023_2027'!#REF!</f>
        <v>#REF!</v>
      </c>
      <c r="G41" s="366" t="e">
        <f>'Investīciju plāns_2023_2027'!#REF!</f>
        <v>#REF!</v>
      </c>
      <c r="H41" s="278" t="e">
        <f>'Investīciju plāns_2023_2027'!#REF!</f>
        <v>#REF!</v>
      </c>
      <c r="I41" s="303" t="e">
        <f>'Investīciju plāns_2023_2027'!#REF!</f>
        <v>#REF!</v>
      </c>
      <c r="J41" s="304" t="e">
        <f>'Investīciju plāns_2023_2027'!#REF!</f>
        <v>#REF!</v>
      </c>
      <c r="K41" s="305" t="e">
        <f>'Investīciju plāns_2023_2027'!#REF!</f>
        <v>#REF!</v>
      </c>
      <c r="L41" s="306" t="e">
        <f>'Investīciju plāns_2023_2027'!#REF!</f>
        <v>#REF!</v>
      </c>
      <c r="M41" s="307" t="e">
        <f>'Investīciju plāns_2023_2027'!#REF!</f>
        <v>#REF!</v>
      </c>
      <c r="N41" s="161" t="e">
        <f>'Investīciju plāns_2023_2027'!#REF!</f>
        <v>#REF!</v>
      </c>
      <c r="O41" s="336" t="e">
        <f>'Investīciju plāns_2023_2027'!#REF!</f>
        <v>#REF!</v>
      </c>
      <c r="P41" s="346" t="e">
        <f>'Investīciju plāns_2023_2027'!#REF!</f>
        <v>#REF!</v>
      </c>
      <c r="Q41" s="348" t="e">
        <f>'Investīciju plāns_2023_2027'!#REF!</f>
        <v>#REF!</v>
      </c>
      <c r="R41" s="344" t="e">
        <f>'Investīciju plāns_2023_2027'!#REF!</f>
        <v>#REF!</v>
      </c>
      <c r="S41" s="161" t="e">
        <f>'Investīciju plāns_2023_2027'!#REF!</f>
        <v>#REF!</v>
      </c>
      <c r="T41" s="284" t="e">
        <f>'Investīciju plāns_2023_2027'!#REF!</f>
        <v>#REF!</v>
      </c>
      <c r="U41" s="282" t="e">
        <f>'Investīciju plāns_2023_2027'!#REF!</f>
        <v>#REF!</v>
      </c>
    </row>
    <row r="42" spans="1:21" x14ac:dyDescent="0.25">
      <c r="A42" s="196" t="e">
        <f>'Investīciju plāns_2023_2027'!#REF!</f>
        <v>#REF!</v>
      </c>
      <c r="B42" s="279" t="e">
        <f>'Investīciju plāns_2023_2027'!#REF!</f>
        <v>#REF!</v>
      </c>
      <c r="C42" s="196" t="e">
        <f>'Investīciju plāns_2023_2027'!#REF!</f>
        <v>#REF!</v>
      </c>
      <c r="D42" s="285" t="e">
        <f>'Investīciju plāns_2023_2027'!#REF!</f>
        <v>#REF!</v>
      </c>
      <c r="E42" s="285" t="e">
        <f>'Investīciju plāns_2023_2027'!#REF!</f>
        <v>#REF!</v>
      </c>
      <c r="F42" s="161" t="e">
        <f>'Investīciju plāns_2023_2027'!#REF!</f>
        <v>#REF!</v>
      </c>
      <c r="G42" s="368" t="e">
        <f>'Investīciju plāns_2023_2027'!#REF!</f>
        <v>#REF!</v>
      </c>
      <c r="H42" s="290" t="e">
        <f>'Investīciju plāns_2023_2027'!#REF!</f>
        <v>#REF!</v>
      </c>
      <c r="I42" s="303" t="e">
        <f>'Investīciju plāns_2023_2027'!#REF!</f>
        <v>#REF!</v>
      </c>
      <c r="J42" s="304" t="e">
        <f>'Investīciju plāns_2023_2027'!#REF!</f>
        <v>#REF!</v>
      </c>
      <c r="K42" s="305" t="e">
        <f>'Investīciju plāns_2023_2027'!#REF!</f>
        <v>#REF!</v>
      </c>
      <c r="L42" s="306" t="e">
        <f>'Investīciju plāns_2023_2027'!#REF!</f>
        <v>#REF!</v>
      </c>
      <c r="M42" s="307" t="e">
        <f>'Investīciju plāns_2023_2027'!#REF!</f>
        <v>#REF!</v>
      </c>
      <c r="N42" s="195" t="e">
        <f>'Investīciju plāns_2023_2027'!#REF!</f>
        <v>#REF!</v>
      </c>
      <c r="O42" s="336" t="e">
        <f>'Investīciju plāns_2023_2027'!#REF!</f>
        <v>#REF!</v>
      </c>
      <c r="P42" s="347" t="e">
        <f>'Investīciju plāns_2023_2027'!#REF!</f>
        <v>#REF!</v>
      </c>
      <c r="Q42" s="351" t="e">
        <f>'Investīciju plāns_2023_2027'!#REF!</f>
        <v>#REF!</v>
      </c>
      <c r="R42" s="344" t="e">
        <f>'Investīciju plāns_2023_2027'!#REF!</f>
        <v>#REF!</v>
      </c>
      <c r="S42" s="161" t="e">
        <f>'Investīciju plāns_2023_2027'!#REF!</f>
        <v>#REF!</v>
      </c>
      <c r="T42" s="310" t="e">
        <f>'Investīciju plāns_2023_2027'!#REF!</f>
        <v>#REF!</v>
      </c>
      <c r="U42" s="282" t="e">
        <f>'Investīciju plāns_2023_2027'!#REF!</f>
        <v>#REF!</v>
      </c>
    </row>
    <row r="43" spans="1:21" ht="140.25" x14ac:dyDescent="0.25">
      <c r="A43" s="161">
        <f>'Investīciju plāns_2023_2027'!A35</f>
        <v>33</v>
      </c>
      <c r="B43" s="277" t="str">
        <f>'Investīciju plāns_2023_2027'!B35</f>
        <v>09</v>
      </c>
      <c r="C43" s="161" t="str">
        <f>'Investīciju plāns_2023_2027'!C35</f>
        <v>Jaunsvirlauka</v>
      </c>
      <c r="D43" s="285" t="str">
        <f>'Investīciju plāns_2023_2027'!D35</f>
        <v>Staļģenes vidusskolas teritorijas labiekārtošana</v>
      </c>
      <c r="E43" s="285" t="str">
        <f>'Investīciju plāns_2023_2027'!E35</f>
        <v>1.kārta: teritorijas norobežojošā žoga un vārtu uzstādīšana, vienlaikus paplašinot skolas teritoriju. Uzlabota bērnu drošība teritorijā; gājēju un transporta celiņu atjaunošana, nomainot sadrupušo asfaltu ar betona bruģi un jaunu asfalta segumu; jaunas teritorijas apgaismojuma izbūve;	 lietus ūdens kanalizācijas sistēmas izbūve; sporta laukuma ierīkošana; āra sporta un rotaļu rīku, atbilstoši  LR normatīvajiem aktiem, uzstādīšana; teritorijas apzaļumošana un košumkrūmu iestādīšana. Pabeigti darbi 2021.gadā
Izstrādāts būvprojekts (derīgs līdz 2023.gadam): 
2.kārta: Staļģenes vidusskolas parka teritorijas labiekārtošana.
3.kārta: Staļģenes vidusskolas galvenās ieejas puses labiekārtošana.</v>
      </c>
      <c r="F43" s="161" t="str">
        <f>'Investīciju plāns_2023_2027'!F35</f>
        <v>Izglītības iestāžu teritorijas labiekārtošana</v>
      </c>
      <c r="G43" s="366" t="str">
        <f>'Investīciju plāns_2023_2027'!G35</f>
        <v xml:space="preserve">AG
J/Pag/Iedz
</v>
      </c>
      <c r="H43" s="278">
        <f>'Investīciju plāns_2023_2027'!H35</f>
        <v>600000</v>
      </c>
      <c r="I43" s="303">
        <f>'Investīciju plāns_2023_2027'!I35</f>
        <v>0</v>
      </c>
      <c r="J43" s="304">
        <f>'Investīciju plāns_2023_2027'!J35</f>
        <v>0</v>
      </c>
      <c r="K43" s="305">
        <f>'Investīciju plāns_2023_2027'!K35</f>
        <v>0</v>
      </c>
      <c r="L43" s="306">
        <f>'Investīciju plāns_2023_2027'!L35</f>
        <v>0</v>
      </c>
      <c r="M43" s="307">
        <f>'Investīciju plāns_2023_2027'!M35</f>
        <v>600000</v>
      </c>
      <c r="N43" s="166" t="str">
        <f>'Investīciju plāns_2023_2027'!N35</f>
        <v>P2 I RV1</v>
      </c>
      <c r="O43" s="352" t="str">
        <f>'Investīciju plāns_2023_2027'!O35</f>
        <v>P</v>
      </c>
      <c r="P43" s="353" t="str">
        <f>'Investīciju plāns_2023_2027'!P35</f>
        <v>VP1</v>
      </c>
      <c r="Q43" s="336" t="str">
        <f>'Investīciju plāns_2023_2027'!Q35</f>
        <v>RV1</v>
      </c>
      <c r="R43" s="344" t="str">
        <f>'Investīciju plāns_2023_2027'!R35</f>
        <v>1.1.</v>
      </c>
      <c r="S43" s="161" t="str">
        <f>'Investīciju plāns_2023_2027'!S35</f>
        <v>Infrastruktūras un saimnieciskā nodrošinājuma nodaļa</v>
      </c>
      <c r="T43" s="291">
        <f>'Investīciju plāns_2023_2027'!T35</f>
        <v>0</v>
      </c>
      <c r="U43" s="282" t="str">
        <f>'Investīciju plāns_2023_2027'!U35</f>
        <v>2022-2027</v>
      </c>
    </row>
    <row r="44" spans="1:21" x14ac:dyDescent="0.25">
      <c r="A44" s="161" t="e">
        <f>'Investīciju plāns_2023_2027'!#REF!</f>
        <v>#REF!</v>
      </c>
      <c r="B44" s="279" t="e">
        <f>'Investīciju plāns_2023_2027'!#REF!</f>
        <v>#REF!</v>
      </c>
      <c r="C44" s="196" t="e">
        <f>'Investīciju plāns_2023_2027'!#REF!</f>
        <v>#REF!</v>
      </c>
      <c r="D44" s="285" t="e">
        <f>'Investīciju plāns_2023_2027'!#REF!</f>
        <v>#REF!</v>
      </c>
      <c r="E44" s="285" t="e">
        <f>'Investīciju plāns_2023_2027'!#REF!</f>
        <v>#REF!</v>
      </c>
      <c r="F44" s="161" t="e">
        <f>'Investīciju plāns_2023_2027'!#REF!</f>
        <v>#REF!</v>
      </c>
      <c r="G44" s="368" t="e">
        <f>'Investīciju plāns_2023_2027'!#REF!</f>
        <v>#REF!</v>
      </c>
      <c r="H44" s="278" t="e">
        <f>'Investīciju plāns_2023_2027'!#REF!</f>
        <v>#REF!</v>
      </c>
      <c r="I44" s="303" t="e">
        <f>'Investīciju plāns_2023_2027'!#REF!</f>
        <v>#REF!</v>
      </c>
      <c r="J44" s="304" t="e">
        <f>'Investīciju plāns_2023_2027'!#REF!</f>
        <v>#REF!</v>
      </c>
      <c r="K44" s="305" t="e">
        <f>'Investīciju plāns_2023_2027'!#REF!</f>
        <v>#REF!</v>
      </c>
      <c r="L44" s="306" t="e">
        <f>'Investīciju plāns_2023_2027'!#REF!</f>
        <v>#REF!</v>
      </c>
      <c r="M44" s="307" t="e">
        <f>'Investīciju plāns_2023_2027'!#REF!</f>
        <v>#REF!</v>
      </c>
      <c r="N44" s="166" t="e">
        <f>'Investīciju plāns_2023_2027'!#REF!</f>
        <v>#REF!</v>
      </c>
      <c r="O44" s="336" t="e">
        <f>'Investīciju plāns_2023_2027'!#REF!</f>
        <v>#REF!</v>
      </c>
      <c r="P44" s="346" t="e">
        <f>'Investīciju plāns_2023_2027'!#REF!</f>
        <v>#REF!</v>
      </c>
      <c r="Q44" s="348" t="e">
        <f>'Investīciju plāns_2023_2027'!#REF!</f>
        <v>#REF!</v>
      </c>
      <c r="R44" s="344" t="e">
        <f>'Investīciju plāns_2023_2027'!#REF!</f>
        <v>#REF!</v>
      </c>
      <c r="S44" s="161" t="e">
        <f>'Investīciju plāns_2023_2027'!#REF!</f>
        <v>#REF!</v>
      </c>
      <c r="T44" s="291" t="e">
        <f>'Investīciju plāns_2023_2027'!#REF!</f>
        <v>#REF!</v>
      </c>
      <c r="U44" s="282" t="e">
        <f>'Investīciju plāns_2023_2027'!#REF!</f>
        <v>#REF!</v>
      </c>
    </row>
    <row r="45" spans="1:21" ht="102" x14ac:dyDescent="0.25">
      <c r="A45" s="196">
        <f>'Investīciju plāns_2023_2027'!A36</f>
        <v>34</v>
      </c>
      <c r="B45" s="277" t="str">
        <f>'Investīciju plāns_2023_2027'!B36</f>
        <v>08k</v>
      </c>
      <c r="C45" s="161" t="str">
        <f>'Investīciju plāns_2023_2027'!C36</f>
        <v>Jaunsvirlauka</v>
      </c>
      <c r="D45" s="285" t="str">
        <f>'Investīciju plāns_2023_2027'!D36</f>
        <v>Jaunsvirlaukas pagasta IKSC „Līdumi” ēkas remontdarbi, renovācija</v>
      </c>
      <c r="E45" s="285" t="str">
        <f>'Investīciju plāns_2023_2027'!E36</f>
        <v>Fasādes remonts, pamatu hidroizolācija, pagraba renovācija, telpu izbūve u.c., ventilācijas sistēmas rekonstrukcija.</v>
      </c>
      <c r="F45" s="161" t="str">
        <f>'Investīciju plāns_2023_2027'!F36</f>
        <v>Kultūras iestāžu infrastruktūra</v>
      </c>
      <c r="G45" s="366" t="str">
        <f>'Investīciju plāns_2023_2027'!G36</f>
        <v>J/Pag/Iedz</v>
      </c>
      <c r="H45" s="278">
        <f>'Investīciju plāns_2023_2027'!H36</f>
        <v>100000</v>
      </c>
      <c r="I45" s="303">
        <f>'Investīciju plāns_2023_2027'!I36</f>
        <v>0</v>
      </c>
      <c r="J45" s="304">
        <f>'Investīciju plāns_2023_2027'!J36</f>
        <v>0</v>
      </c>
      <c r="K45" s="305">
        <f>'Investīciju plāns_2023_2027'!K36</f>
        <v>0</v>
      </c>
      <c r="L45" s="306">
        <f>'Investīciju plāns_2023_2027'!L36</f>
        <v>70000</v>
      </c>
      <c r="M45" s="307">
        <f>'Investīciju plāns_2023_2027'!M36</f>
        <v>30000</v>
      </c>
      <c r="N45" s="166" t="str">
        <f>'Investīciju plāns_2023_2027'!N36</f>
        <v>P2 K RV1</v>
      </c>
      <c r="O45" s="336" t="str">
        <f>'Investīciju plāns_2023_2027'!O36</f>
        <v>P</v>
      </c>
      <c r="P45" s="347" t="str">
        <f>'Investīciju plāns_2023_2027'!P36</f>
        <v>VP1</v>
      </c>
      <c r="Q45" s="336" t="str">
        <f>'Investīciju plāns_2023_2027'!Q36</f>
        <v>RV3</v>
      </c>
      <c r="R45" s="344" t="str">
        <f>'Investīciju plāns_2023_2027'!R36</f>
        <v>3.3.</v>
      </c>
      <c r="S45" s="161" t="str">
        <f>'Investīciju plāns_2023_2027'!S36</f>
        <v>Infrastruktūras un saimnieciskā nodrošinājuma nodaļa/Kultūras pārvalde/Pagasta pārvalde</v>
      </c>
      <c r="T45" s="291">
        <f>'Investīciju plāns_2023_2027'!T36</f>
        <v>0</v>
      </c>
      <c r="U45" s="282" t="str">
        <f>'Investīciju plāns_2023_2027'!U36</f>
        <v>2022-2027</v>
      </c>
    </row>
    <row r="46" spans="1:21" x14ac:dyDescent="0.25">
      <c r="A46" s="161" t="e">
        <f>'Investīciju plāns_2023_2027'!#REF!</f>
        <v>#REF!</v>
      </c>
      <c r="B46" s="277" t="e">
        <f>'Investīciju plāns_2023_2027'!#REF!</f>
        <v>#REF!</v>
      </c>
      <c r="C46" s="161" t="e">
        <f>'Investīciju plāns_2023_2027'!#REF!</f>
        <v>#REF!</v>
      </c>
      <c r="D46" s="285" t="e">
        <f>'Investīciju plāns_2023_2027'!#REF!</f>
        <v>#REF!</v>
      </c>
      <c r="E46" s="285" t="e">
        <f>'Investīciju plāns_2023_2027'!#REF!</f>
        <v>#REF!</v>
      </c>
      <c r="F46" s="161" t="e">
        <f>'Investīciju plāns_2023_2027'!#REF!</f>
        <v>#REF!</v>
      </c>
      <c r="G46" s="366" t="e">
        <f>'Investīciju plāns_2023_2027'!#REF!</f>
        <v>#REF!</v>
      </c>
      <c r="H46" s="278" t="e">
        <f>'Investīciju plāns_2023_2027'!#REF!</f>
        <v>#REF!</v>
      </c>
      <c r="I46" s="303" t="e">
        <f>'Investīciju plāns_2023_2027'!#REF!</f>
        <v>#REF!</v>
      </c>
      <c r="J46" s="304" t="e">
        <f>'Investīciju plāns_2023_2027'!#REF!</f>
        <v>#REF!</v>
      </c>
      <c r="K46" s="305" t="e">
        <f>'Investīciju plāns_2023_2027'!#REF!</f>
        <v>#REF!</v>
      </c>
      <c r="L46" s="306" t="e">
        <f>'Investīciju plāns_2023_2027'!#REF!</f>
        <v>#REF!</v>
      </c>
      <c r="M46" s="307" t="e">
        <f>'Investīciju plāns_2023_2027'!#REF!</f>
        <v>#REF!</v>
      </c>
      <c r="N46" s="161" t="e">
        <f>'Investīciju plāns_2023_2027'!#REF!</f>
        <v>#REF!</v>
      </c>
      <c r="O46" s="336" t="e">
        <f>'Investīciju plāns_2023_2027'!#REF!</f>
        <v>#REF!</v>
      </c>
      <c r="P46" s="346" t="e">
        <f>'Investīciju plāns_2023_2027'!#REF!</f>
        <v>#REF!</v>
      </c>
      <c r="Q46" s="348" t="e">
        <f>'Investīciju plāns_2023_2027'!#REF!</f>
        <v>#REF!</v>
      </c>
      <c r="R46" s="344" t="e">
        <f>'Investīciju plāns_2023_2027'!#REF!</f>
        <v>#REF!</v>
      </c>
      <c r="S46" s="161" t="e">
        <f>'Investīciju plāns_2023_2027'!#REF!</f>
        <v>#REF!</v>
      </c>
      <c r="T46" s="284" t="e">
        <f>'Investīciju plāns_2023_2027'!#REF!</f>
        <v>#REF!</v>
      </c>
      <c r="U46" s="282" t="e">
        <f>'Investīciju plāns_2023_2027'!#REF!</f>
        <v>#REF!</v>
      </c>
    </row>
    <row r="47" spans="1:21" ht="127.5" x14ac:dyDescent="0.25">
      <c r="A47" s="161">
        <f>'Investīciju plāns_2023_2027'!A38</f>
        <v>36</v>
      </c>
      <c r="B47" s="277">
        <f>'Investīciju plāns_2023_2027'!B38</f>
        <v>0</v>
      </c>
      <c r="C47" s="161" t="str">
        <f>'Investīciju plāns_2023_2027'!C38</f>
        <v>Jaunsvirlauka</v>
      </c>
      <c r="D47" s="285" t="str">
        <f>'Investīciju plāns_2023_2027'!D38</f>
        <v>Jaunsvirlaukas pagasta  transporta infrastruktūras attīstība</v>
      </c>
      <c r="E47" s="285" t="str">
        <f>'Investīciju plāns_2023_2027'!E38</f>
        <v xml:space="preserve">Transporta infrastruktūras attīstība, t.sk.: 
2023.-2027gads:
Jaunsvirlaukas pagastā gar P94 no Staļģenes līdz Emburgai gājēju celiņa izbūve  (projektēšana 12 000 EUR, būvdarbi ~ 260 000 EUR)
Plānots uzsākt projektēšanu 2023.gada otrajā pusē, izmaksas plānot 2024.gadā 
2. Jaunsvirlaukas pagasta  Dzirnieku ciema ielu virskārtas atjaunošana
3. Apgaismojuma ierīkošana un ielas cietā seguma uzklāšana Meža ielā, Mežciemā
</v>
      </c>
      <c r="F47" s="161" t="str">
        <f>'Investīciju plāns_2023_2027'!F38</f>
        <v>Transporta infrastruktūra, t.sk. Apgaismojums</v>
      </c>
      <c r="G47" s="366" t="str">
        <f>'Investīciju plāns_2023_2027'!G38</f>
        <v>J/Pag/Iedz</v>
      </c>
      <c r="H47" s="278">
        <f>'Investīciju plāns_2023_2027'!H38</f>
        <v>400000</v>
      </c>
      <c r="I47" s="303">
        <f>'Investīciju plāns_2023_2027'!I38</f>
        <v>0</v>
      </c>
      <c r="J47" s="304">
        <f>'Investīciju plāns_2023_2027'!J38</f>
        <v>0</v>
      </c>
      <c r="K47" s="305">
        <f>'Investīciju plāns_2023_2027'!K38</f>
        <v>0</v>
      </c>
      <c r="L47" s="306">
        <f>'Investīciju plāns_2023_2027'!L38</f>
        <v>25000</v>
      </c>
      <c r="M47" s="307">
        <f>'Investīciju plāns_2023_2027'!M38</f>
        <v>375000</v>
      </c>
      <c r="N47" s="283">
        <f>'Investīciju plāns_2023_2027'!N38</f>
        <v>0</v>
      </c>
      <c r="O47" s="336">
        <f>'Investīciju plāns_2023_2027'!O38</f>
        <v>0</v>
      </c>
      <c r="P47" s="347">
        <f>'Investīciju plāns_2023_2027'!P38</f>
        <v>0</v>
      </c>
      <c r="Q47" s="336">
        <f>'Investīciju plāns_2023_2027'!Q38</f>
        <v>0</v>
      </c>
      <c r="R47" s="344">
        <f>'Investīciju plāns_2023_2027'!R38</f>
        <v>0</v>
      </c>
      <c r="S47" s="161" t="str">
        <f>'Investīciju plāns_2023_2027'!S38</f>
        <v>Infrastruktūras un saimnieciskā nodrošinājuma nodaļa/Pagasta pārvalde</v>
      </c>
      <c r="T47" s="311">
        <f>'Investīciju plāns_2023_2027'!T38</f>
        <v>0</v>
      </c>
      <c r="U47" s="282" t="str">
        <f>'Investīciju plāns_2023_2027'!U38</f>
        <v>2022-2027</v>
      </c>
    </row>
    <row r="48" spans="1:21" ht="127.5" x14ac:dyDescent="0.25">
      <c r="A48" s="196">
        <f>'Investīciju plāns_2023_2027'!A39</f>
        <v>37</v>
      </c>
      <c r="B48" s="277" t="str">
        <f>'Investīciju plāns_2023_2027'!B39</f>
        <v>09</v>
      </c>
      <c r="C48" s="161" t="str">
        <f>'Investīciju plāns_2023_2027'!C39</f>
        <v>Kalnciems</v>
      </c>
      <c r="D48" s="285" t="str">
        <f>'Investīciju plāns_2023_2027'!D39</f>
        <v>Kalnciema pagasta vidusskolas telpu atjaunošana un teritorijas labiekārtošana</v>
      </c>
      <c r="E48" s="285" t="str">
        <f>'Investīciju plāns_2023_2027'!E39</f>
        <v>Paredzēts veikt ēkas energoefektivitātes paaugstināšanu, veidojot jaunu izskatu esošajai ēkai, ietverot jaunas iekšējās un ārējās inženierkomunikācijas, izbūvējot liftu un nodrošinot visā ēkā nokļūšanu cilvēkiem ar kustības traucējumiem.
Profesionālās ievirzes izglītības programmas attīstība,  šūšanas kabinetu un darbmācības kabinetu labiekārtošana Telpas pielāgot atbilstoši Latvijas Būvnormatīvu, VUGD un Veselības Inspekcijas prasībām.
2021.gadā veikts 1.stāva gaiteņa un garderobes remonts 
Izstrādāts būvprojekts (derīgs līdz 2024.gadam)</v>
      </c>
      <c r="F48" s="161" t="str">
        <f>'Investīciju plāns_2023_2027'!F39</f>
        <v>Izglītības iestāžu teritorijas labiekārtošana</v>
      </c>
      <c r="G48" s="366" t="str">
        <f>'Investīciju plāns_2023_2027'!G39</f>
        <v xml:space="preserve">AG
J/Pag/Iedz
</v>
      </c>
      <c r="H48" s="278">
        <f>'Investīciju plāns_2023_2027'!H39</f>
        <v>4300000</v>
      </c>
      <c r="I48" s="303">
        <f>'Investīciju plāns_2023_2027'!I39</f>
        <v>0</v>
      </c>
      <c r="J48" s="304">
        <f>'Investīciju plāns_2023_2027'!J39</f>
        <v>0</v>
      </c>
      <c r="K48" s="305">
        <f>'Investīciju plāns_2023_2027'!K39</f>
        <v>0</v>
      </c>
      <c r="L48" s="306">
        <f>'Investīciju plāns_2023_2027'!L39</f>
        <v>300000</v>
      </c>
      <c r="M48" s="307">
        <f>'Investīciju plāns_2023_2027'!M39</f>
        <v>4000000</v>
      </c>
      <c r="N48" s="166" t="str">
        <f>'Investīciju plāns_2023_2027'!N39</f>
        <v>P2 I RV1</v>
      </c>
      <c r="O48" s="336" t="str">
        <f>'Investīciju plāns_2023_2027'!O39</f>
        <v>P</v>
      </c>
      <c r="P48" s="347" t="str">
        <f>'Investīciju plāns_2023_2027'!P39</f>
        <v>VP1</v>
      </c>
      <c r="Q48" s="336" t="str">
        <f>'Investīciju plāns_2023_2027'!Q39</f>
        <v>RV1</v>
      </c>
      <c r="R48" s="344" t="str">
        <f>'Investīciju plāns_2023_2027'!R39</f>
        <v>1.1.</v>
      </c>
      <c r="S48" s="161" t="str">
        <f>'Investīciju plāns_2023_2027'!S39</f>
        <v>Infrastruktūras un saimnieciskā nodrošinājuma nodaļa/Izglītības pārvalde</v>
      </c>
      <c r="T48" s="291">
        <f>'Investīciju plāns_2023_2027'!T39</f>
        <v>0</v>
      </c>
      <c r="U48" s="282" t="str">
        <f>'Investīciju plāns_2023_2027'!U39</f>
        <v>2022-2027</v>
      </c>
    </row>
    <row r="49" spans="1:21" ht="76.5" x14ac:dyDescent="0.25">
      <c r="A49" s="161">
        <f>'Investīciju plāns_2023_2027'!A40</f>
        <v>38</v>
      </c>
      <c r="B49" s="277" t="str">
        <f>'Investīciju plāns_2023_2027'!B40</f>
        <v>04</v>
      </c>
      <c r="C49" s="161" t="str">
        <f>'Investīciju plāns_2023_2027'!C40</f>
        <v>Kalnciems</v>
      </c>
      <c r="D49" s="285" t="str">
        <f>'Investīciju plāns_2023_2027'!D40</f>
        <v>Kalnciema pagasta Lielupes ielas pagarinājuma, dambja būvniecība</v>
      </c>
      <c r="E49" s="295" t="str">
        <f>'Investīciju plāns_2023_2027'!E40</f>
        <v>Esošā posma asfalta seguma atjaunošana, jauna ceļa posma - plūdu aizsargdambja izbūve. 
Pastāv augsts risks zemju applūšanai ar palu ūdeni, jo aizsargdambis tikai daļēji pilda savas funkcijas. Nepieciešams veikt būvdarbus, lai nodrošinātu Kalnciema apdzīvotās vietas aizsardzību pret paliem. 2018. gadā veikta aizsargdambja inventarizācija un izpēte</v>
      </c>
      <c r="F49" s="161" t="str">
        <f>'Investīciju plāns_2023_2027'!F40</f>
        <v>Meliorācijas sistēmu sakārtošana</v>
      </c>
      <c r="G49" s="366" t="str">
        <f>'Investīciju plāns_2023_2027'!G40</f>
        <v>J/Pag/Iedz</v>
      </c>
      <c r="H49" s="278">
        <f>'Investīciju plāns_2023_2027'!H40</f>
        <v>1200000</v>
      </c>
      <c r="I49" s="303">
        <f>'Investīciju plāns_2023_2027'!I40</f>
        <v>0</v>
      </c>
      <c r="J49" s="304">
        <f>'Investīciju plāns_2023_2027'!J40</f>
        <v>0</v>
      </c>
      <c r="K49" s="305">
        <f>'Investīciju plāns_2023_2027'!K40</f>
        <v>0</v>
      </c>
      <c r="L49" s="306">
        <f>'Investīciju plāns_2023_2027'!L40</f>
        <v>0</v>
      </c>
      <c r="M49" s="307">
        <f>'Investīciju plāns_2023_2027'!M40</f>
        <v>1200000</v>
      </c>
      <c r="N49" s="195" t="str">
        <f>'Investīciju plāns_2023_2027'!N40</f>
        <v>P2 V RV6</v>
      </c>
      <c r="O49" s="336" t="str">
        <f>'Investīciju plāns_2023_2027'!O40</f>
        <v>P</v>
      </c>
      <c r="P49" s="349" t="str">
        <f>'Investīciju plāns_2023_2027'!P40</f>
        <v>VP2</v>
      </c>
      <c r="Q49" s="336" t="str">
        <f>'Investīciju plāns_2023_2027'!Q40</f>
        <v>RV4</v>
      </c>
      <c r="R49" s="344" t="str">
        <f>'Investīciju plāns_2023_2027'!R40</f>
        <v>4.1.</v>
      </c>
      <c r="S49" s="161" t="str">
        <f>'Investīciju plāns_2023_2027'!S40</f>
        <v>Infrastruktūras un saimnieciskā nodrošinājuma nodaļa/Pagasta pārvalde</v>
      </c>
      <c r="T49" s="310">
        <f>'Investīciju plāns_2023_2027'!T40</f>
        <v>0</v>
      </c>
      <c r="U49" s="282" t="str">
        <f>'Investīciju plāns_2023_2027'!U40</f>
        <v>2022-2027</v>
      </c>
    </row>
    <row r="50" spans="1:21" x14ac:dyDescent="0.25">
      <c r="A50" s="161" t="e">
        <f>'Investīciju plāns_2023_2027'!#REF!</f>
        <v>#REF!</v>
      </c>
      <c r="B50" s="277" t="e">
        <f>'Investīciju plāns_2023_2027'!#REF!</f>
        <v>#REF!</v>
      </c>
      <c r="C50" s="161" t="e">
        <f>'Investīciju plāns_2023_2027'!#REF!</f>
        <v>#REF!</v>
      </c>
      <c r="D50" s="285" t="e">
        <f>'Investīciju plāns_2023_2027'!#REF!</f>
        <v>#REF!</v>
      </c>
      <c r="E50" s="295" t="e">
        <f>'Investīciju plāns_2023_2027'!#REF!</f>
        <v>#REF!</v>
      </c>
      <c r="F50" s="161" t="e">
        <f>'Investīciju plāns_2023_2027'!#REF!</f>
        <v>#REF!</v>
      </c>
      <c r="G50" s="368" t="e">
        <f>'Investīciju plāns_2023_2027'!#REF!</f>
        <v>#REF!</v>
      </c>
      <c r="H50" s="278" t="e">
        <f>'Investīciju plāns_2023_2027'!#REF!</f>
        <v>#REF!</v>
      </c>
      <c r="I50" s="303" t="e">
        <f>'Investīciju plāns_2023_2027'!#REF!</f>
        <v>#REF!</v>
      </c>
      <c r="J50" s="304" t="e">
        <f>'Investīciju plāns_2023_2027'!#REF!</f>
        <v>#REF!</v>
      </c>
      <c r="K50" s="305" t="e">
        <f>'Investīciju plāns_2023_2027'!#REF!</f>
        <v>#REF!</v>
      </c>
      <c r="L50" s="306" t="e">
        <f>'Investīciju plāns_2023_2027'!#REF!</f>
        <v>#REF!</v>
      </c>
      <c r="M50" s="307" t="e">
        <f>'Investīciju plāns_2023_2027'!#REF!</f>
        <v>#REF!</v>
      </c>
      <c r="N50" s="195" t="e">
        <f>'Investīciju plāns_2023_2027'!#REF!</f>
        <v>#REF!</v>
      </c>
      <c r="O50" s="336" t="e">
        <f>'Investīciju plāns_2023_2027'!#REF!</f>
        <v>#REF!</v>
      </c>
      <c r="P50" s="347" t="e">
        <f>'Investīciju plāns_2023_2027'!#REF!</f>
        <v>#REF!</v>
      </c>
      <c r="Q50" s="336" t="e">
        <f>'Investīciju plāns_2023_2027'!#REF!</f>
        <v>#REF!</v>
      </c>
      <c r="R50" s="344" t="e">
        <f>'Investīciju plāns_2023_2027'!#REF!</f>
        <v>#REF!</v>
      </c>
      <c r="S50" s="161" t="e">
        <f>'Investīciju plāns_2023_2027'!#REF!</f>
        <v>#REF!</v>
      </c>
      <c r="T50" s="310" t="e">
        <f>'Investīciju plāns_2023_2027'!#REF!</f>
        <v>#REF!</v>
      </c>
      <c r="U50" s="282" t="e">
        <f>'Investīciju plāns_2023_2027'!#REF!</f>
        <v>#REF!</v>
      </c>
    </row>
    <row r="51" spans="1:21" ht="102" x14ac:dyDescent="0.25">
      <c r="A51" s="196">
        <f>'Investīciju plāns_2023_2027'!A41</f>
        <v>39</v>
      </c>
      <c r="B51" s="277" t="str">
        <f>'Investīciju plāns_2023_2027'!B41</f>
        <v>10</v>
      </c>
      <c r="C51" s="161" t="str">
        <f>'Investīciju plāns_2023_2027'!C41</f>
        <v>Kalnciems</v>
      </c>
      <c r="D51" s="285" t="str">
        <f>'Investīciju plāns_2023_2027'!D41</f>
        <v>SARC Kalnciems ēkas remonts un teritorijas labiekārtošana</v>
      </c>
      <c r="E51" s="295" t="str">
        <f>'Investīciju plāns_2023_2027'!E41</f>
        <v>Teritorijas labiekārtošana, iežogošana, kāpņu remonts, lai nodrošinātu drošu un estētiski sakārtotu vidi cilvēkiem ar kustību un funkcionāliem traucējumiem atpūtai un kvalitatīvai laika pavadīšanai. Teritorijas iežogošana nepieciešama, lai radītu klientiem drošību, lai pasargātu cilvēkus ar demenci un garīga rakstura traucējumiem no iekļūšanas bīstamās situācijās, aizklīšanas, nomaldīšanās, kā arī lai pasargātu teritoriju no izdemolēšanas, nepiederošām personām un SARC klientu miera traucēšanas nakts stundās.</v>
      </c>
      <c r="F51" s="161" t="str">
        <f>'Investīciju plāns_2023_2027'!F41</f>
        <v>Teritorijas labiekārtošana</v>
      </c>
      <c r="G51" s="366" t="str">
        <f>'Investīciju plāns_2023_2027'!G41</f>
        <v xml:space="preserve">J/Pag/Iedz
</v>
      </c>
      <c r="H51" s="278">
        <f>'Investīciju plāns_2023_2027'!H41</f>
        <v>150000</v>
      </c>
      <c r="I51" s="303">
        <f>'Investīciju plāns_2023_2027'!I41</f>
        <v>0</v>
      </c>
      <c r="J51" s="304">
        <f>'Investīciju plāns_2023_2027'!J41</f>
        <v>0</v>
      </c>
      <c r="K51" s="305">
        <f>'Investīciju plāns_2023_2027'!K41</f>
        <v>0</v>
      </c>
      <c r="L51" s="306">
        <f>'Investīciju plāns_2023_2027'!L41</f>
        <v>150000</v>
      </c>
      <c r="M51" s="307">
        <f>'Investīciju plāns_2023_2027'!M41</f>
        <v>0</v>
      </c>
      <c r="N51" s="161" t="str">
        <f>'Investīciju plāns_2023_2027'!N41</f>
        <v>P2 L RV2</v>
      </c>
      <c r="O51" s="336" t="str">
        <f>'Investīciju plāns_2023_2027'!O41</f>
        <v>P</v>
      </c>
      <c r="P51" s="346" t="str">
        <f>'Investīciju plāns_2023_2027'!P41</f>
        <v>VP1</v>
      </c>
      <c r="Q51" s="348" t="str">
        <f>'Investīciju plāns_2023_2027'!Q41</f>
        <v>RV2</v>
      </c>
      <c r="R51" s="344" t="str">
        <f>'Investīciju plāns_2023_2027'!R41</f>
        <v>2.2.</v>
      </c>
      <c r="S51" s="161" t="str">
        <f>'Investīciju plāns_2023_2027'!S41</f>
        <v>Infrastruktūras un saimnieciskā nodrošinājuma nodaļa/pagasta pārvalde/Labklājības pārvalde</v>
      </c>
      <c r="T51" s="284">
        <f>'Investīciju plāns_2023_2027'!T41</f>
        <v>0</v>
      </c>
      <c r="U51" s="282" t="str">
        <f>'Investīciju plāns_2023_2027'!U41</f>
        <v>2022-2027</v>
      </c>
    </row>
    <row r="52" spans="1:21" ht="76.5" x14ac:dyDescent="0.25">
      <c r="A52" s="161">
        <f>'Investīciju plāns_2023_2027'!A42</f>
        <v>40</v>
      </c>
      <c r="B52" s="277" t="str">
        <f>'Investīciju plāns_2023_2027'!B42</f>
        <v>04</v>
      </c>
      <c r="C52" s="161" t="str">
        <f>'Investīciju plāns_2023_2027'!C42</f>
        <v>Kalnciems</v>
      </c>
      <c r="D52" s="285" t="str">
        <f>'Investīciju plāns_2023_2027'!D42</f>
        <v>Kalnciema pagasta  transporta infrastruktūras attīstība</v>
      </c>
      <c r="E52" s="295" t="str">
        <f>'Investīciju plāns_2023_2027'!E42</f>
        <v>Ielas seguma atjaunošana t.sk.:
2022/2023.gads
Lielā iela un Mazā iela - (projektēšana 4211 EUR, būvdarbi ~ 60 000EUR)
Iepirkumu procedūra projektēšanai uzsākta 2022.gadā, noslēgti līgumi par projektēšanu</v>
      </c>
      <c r="F52" s="161" t="str">
        <f>'Investīciju plāns_2023_2027'!F42</f>
        <v>Transporta infrastruktūra, t.sk. Apgaismojums</v>
      </c>
      <c r="G52" s="366" t="str">
        <f>'Investīciju plāns_2023_2027'!G42</f>
        <v>AG2023
J/Pag/Iedz
Dep/ieros</v>
      </c>
      <c r="H52" s="278">
        <f>'Investīciju plāns_2023_2027'!H42</f>
        <v>64211</v>
      </c>
      <c r="I52" s="303">
        <f>'Investīciju plāns_2023_2027'!I42</f>
        <v>64211</v>
      </c>
      <c r="J52" s="304">
        <f>'Investīciju plāns_2023_2027'!J42</f>
        <v>13211</v>
      </c>
      <c r="K52" s="305">
        <f>'Investīciju plāns_2023_2027'!K42</f>
        <v>51000</v>
      </c>
      <c r="L52" s="306">
        <f>'Investīciju plāns_2023_2027'!L42</f>
        <v>0</v>
      </c>
      <c r="M52" s="307">
        <f>'Investīciju plāns_2023_2027'!M42</f>
        <v>0</v>
      </c>
      <c r="N52" s="161" t="str">
        <f>'Investīciju plāns_2023_2027'!N42</f>
        <v>P2 V RV1</v>
      </c>
      <c r="O52" s="336" t="str">
        <f>'Investīciju plāns_2023_2027'!O42</f>
        <v>P</v>
      </c>
      <c r="P52" s="346" t="str">
        <f>'Investīciju plāns_2023_2027'!P42</f>
        <v>VP2</v>
      </c>
      <c r="Q52" s="348" t="str">
        <f>'Investīciju plāns_2023_2027'!Q42</f>
        <v>RV4</v>
      </c>
      <c r="R52" s="344" t="str">
        <f>'Investīciju plāns_2023_2027'!R42</f>
        <v>4.1.</v>
      </c>
      <c r="S52" s="161" t="str">
        <f>'Investīciju plāns_2023_2027'!S42</f>
        <v>Infrastruktūras un saimnieciskā nodrošinājuma nodaļa/Pagasta pārvalde</v>
      </c>
      <c r="T52" s="284">
        <f>'Investīciju plāns_2023_2027'!T42</f>
        <v>0</v>
      </c>
      <c r="U52" s="282" t="str">
        <f>'Investīciju plāns_2023_2027'!U42</f>
        <v>2022-2027</v>
      </c>
    </row>
    <row r="53" spans="1:21" ht="76.5" x14ac:dyDescent="0.25">
      <c r="A53" s="161">
        <f>'Investīciju plāns_2023_2027'!A44</f>
        <v>42</v>
      </c>
      <c r="B53" s="277" t="str">
        <f>'Investīciju plāns_2023_2027'!B44</f>
        <v>10</v>
      </c>
      <c r="C53" s="161" t="str">
        <f>'Investīciju plāns_2023_2027'!C44</f>
        <v>Lielplatone</v>
      </c>
      <c r="D53" s="285" t="str">
        <f>'Investīciju plāns_2023_2027'!D44</f>
        <v xml:space="preserve">Aktivitāšu centra Birztaliņas ēkas energoefektivitāte </v>
      </c>
      <c r="E53" s="285" t="str">
        <f>'Investīciju plāns_2023_2027'!E44</f>
        <v>Jumta seguma nomaiņa, ēkas sienu siltināšana, apkures sistēmas nomaiņa</v>
      </c>
      <c r="F53" s="161" t="str">
        <f>'Investīciju plāns_2023_2027'!F44</f>
        <v xml:space="preserve">Energoefektivitāte </v>
      </c>
      <c r="G53" s="366" t="str">
        <f>'Investīciju plāns_2023_2027'!G44</f>
        <v>J/Pag/Iedz
IP/2021</v>
      </c>
      <c r="H53" s="278">
        <f>'Investīciju plāns_2023_2027'!H44</f>
        <v>150000</v>
      </c>
      <c r="I53" s="303">
        <f>'Investīciju plāns_2023_2027'!I44</f>
        <v>0</v>
      </c>
      <c r="J53" s="304">
        <f>'Investīciju plāns_2023_2027'!J44</f>
        <v>0</v>
      </c>
      <c r="K53" s="305">
        <f>'Investīciju plāns_2023_2027'!K44</f>
        <v>0</v>
      </c>
      <c r="L53" s="306">
        <f>'Investīciju plāns_2023_2027'!L44</f>
        <v>0</v>
      </c>
      <c r="M53" s="307">
        <f>'Investīciju plāns_2023_2027'!M44</f>
        <v>150000</v>
      </c>
      <c r="N53" s="195" t="str">
        <f>'Investīciju plāns_2023_2027'!N44</f>
        <v>P2 V RV8</v>
      </c>
      <c r="O53" s="151" t="str">
        <f>'Investīciju plāns_2023_2027'!O44</f>
        <v>P</v>
      </c>
      <c r="P53" s="286" t="str">
        <f>'Investīciju plāns_2023_2027'!P44</f>
        <v>VP2</v>
      </c>
      <c r="Q53" s="145" t="str">
        <f>'Investīciju plāns_2023_2027'!Q44</f>
        <v>RV5</v>
      </c>
      <c r="R53" s="268" t="str">
        <f>'Investīciju plāns_2023_2027'!R44</f>
        <v>U.5.4.</v>
      </c>
      <c r="S53" s="161" t="str">
        <f>'Investīciju plāns_2023_2027'!S44</f>
        <v>Infrastruktūras un saimnieciskā nodrošinājuma nodaļa/pagasta pārvalde</v>
      </c>
      <c r="T53" s="310">
        <f>'Investīciju plāns_2023_2027'!T44</f>
        <v>0</v>
      </c>
      <c r="U53" s="282" t="str">
        <f>'Investīciju plāns_2023_2027'!U44</f>
        <v>2022-2027</v>
      </c>
    </row>
    <row r="54" spans="1:21" ht="63.75" x14ac:dyDescent="0.25">
      <c r="A54" s="196">
        <f>'Investīciju plāns_2023_2027'!A45</f>
        <v>43</v>
      </c>
      <c r="B54" s="277" t="str">
        <f>'Investīciju plāns_2023_2027'!B45</f>
        <v>08k</v>
      </c>
      <c r="C54" s="161" t="str">
        <f>'Investīciju plāns_2023_2027'!C45</f>
        <v>Lielplatone</v>
      </c>
      <c r="D54" s="285" t="str">
        <f>'Investīciju plāns_2023_2027'!D45</f>
        <v>Lielplatones pagasta tautas nama rekonstrukcija, teritorijas labiekārtošana, apgaismojuma izbūve</v>
      </c>
      <c r="E54" s="285" t="str">
        <f>'Investīciju plāns_2023_2027'!E45</f>
        <v>Tautas nama rekonstrukcija, teritorijas labiekārtošana un apgaismojuma izbūve.
Aktuāls problēma lielās zāles un skatuves grīdas remonta darbi</v>
      </c>
      <c r="F54" s="161" t="str">
        <f>'Investīciju plāns_2023_2027'!F45</f>
        <v>Kultūras iestāžu infrastruktūra</v>
      </c>
      <c r="G54" s="366" t="str">
        <f>'Investīciju plāns_2023_2027'!G45</f>
        <v>J/Pag/Iedz
IP/2021</v>
      </c>
      <c r="H54" s="278">
        <f>'Investīciju plāns_2023_2027'!H45</f>
        <v>500000</v>
      </c>
      <c r="I54" s="303">
        <f>'Investīciju plāns_2023_2027'!I45</f>
        <v>0</v>
      </c>
      <c r="J54" s="304">
        <f>'Investīciju plāns_2023_2027'!J45</f>
        <v>0</v>
      </c>
      <c r="K54" s="305">
        <f>'Investīciju plāns_2023_2027'!K45</f>
        <v>0</v>
      </c>
      <c r="L54" s="306">
        <f>'Investīciju plāns_2023_2027'!L45</f>
        <v>0</v>
      </c>
      <c r="M54" s="307">
        <f>'Investīciju plāns_2023_2027'!M45</f>
        <v>500000</v>
      </c>
      <c r="N54" s="196" t="str">
        <f>'Investīciju plāns_2023_2027'!N45</f>
        <v>P2 K RV1</v>
      </c>
      <c r="O54" s="336" t="str">
        <f>'Investīciju plāns_2023_2027'!O45</f>
        <v>P</v>
      </c>
      <c r="P54" s="347" t="str">
        <f>'Investīciju plāns_2023_2027'!P45</f>
        <v>VP1</v>
      </c>
      <c r="Q54" s="336" t="str">
        <f>'Investīciju plāns_2023_2027'!Q45</f>
        <v>RV3</v>
      </c>
      <c r="R54" s="344" t="str">
        <f>'Investīciju plāns_2023_2027'!R45</f>
        <v>3.3.</v>
      </c>
      <c r="S54" s="161" t="str">
        <f>'Investīciju plāns_2023_2027'!S45</f>
        <v>Infrastruktūras un saimnieciskā nodrošinājuma nodaļa</v>
      </c>
      <c r="T54" s="309">
        <f>'Investīciju plāns_2023_2027'!T45</f>
        <v>0</v>
      </c>
      <c r="U54" s="282" t="str">
        <f>'Investīciju plāns_2023_2027'!U45</f>
        <v>2022-2027</v>
      </c>
    </row>
    <row r="55" spans="1:21" ht="76.5" x14ac:dyDescent="0.25">
      <c r="A55" s="161">
        <f>'Investīciju plāns_2023_2027'!A46</f>
        <v>44</v>
      </c>
      <c r="B55" s="277" t="str">
        <f>'Investīciju plāns_2023_2027'!B46</f>
        <v>04</v>
      </c>
      <c r="C55" s="161" t="str">
        <f>'Investīciju plāns_2023_2027'!C46</f>
        <v>Lielplatone</v>
      </c>
      <c r="D55" s="285" t="str">
        <f>'Investīciju plāns_2023_2027'!D46</f>
        <v>Stāvlaukuma izveide pie Lielplatones muižas</v>
      </c>
      <c r="E55" s="285" t="str">
        <f>'Investīciju plāns_2023_2027'!E46</f>
        <v>Stāvlaukuma izbūve, drošas satiksmes vides nodrošināšanai</v>
      </c>
      <c r="F55" s="161" t="str">
        <f>'Investīciju plāns_2023_2027'!F46</f>
        <v>Teritorijas labiekārtošana</v>
      </c>
      <c r="G55" s="366" t="str">
        <f>'Investīciju plāns_2023_2027'!G46</f>
        <v>J/Pag/Iedz
IP/2021</v>
      </c>
      <c r="H55" s="278">
        <f>'Investīciju plāns_2023_2027'!H46</f>
        <v>80000</v>
      </c>
      <c r="I55" s="303">
        <f>'Investīciju plāns_2023_2027'!I46</f>
        <v>0</v>
      </c>
      <c r="J55" s="304">
        <f>'Investīciju plāns_2023_2027'!J46</f>
        <v>0</v>
      </c>
      <c r="K55" s="305">
        <f>'Investīciju plāns_2023_2027'!K46</f>
        <v>0</v>
      </c>
      <c r="L55" s="306">
        <f>'Investīciju plāns_2023_2027'!L46</f>
        <v>80000</v>
      </c>
      <c r="M55" s="307">
        <f>'Investīciju plāns_2023_2027'!M46</f>
        <v>0</v>
      </c>
      <c r="N55" s="196" t="str">
        <f>'Investīciju plāns_2023_2027'!N46</f>
        <v>P3 V RV9</v>
      </c>
      <c r="O55" s="336" t="str">
        <f>'Investīciju plāns_2023_2027'!O46</f>
        <v>P</v>
      </c>
      <c r="P55" s="346">
        <f>'Investīciju plāns_2023_2027'!P46</f>
        <v>0</v>
      </c>
      <c r="Q55" s="348">
        <f>'Investīciju plāns_2023_2027'!Q46</f>
        <v>0</v>
      </c>
      <c r="R55" s="344">
        <f>'Investīciju plāns_2023_2027'!R46</f>
        <v>0</v>
      </c>
      <c r="S55" s="161" t="str">
        <f>'Investīciju plāns_2023_2027'!S46</f>
        <v>Infrastruktūras un saimnieciskā nodrošinājuma nodaļa/Pagasta pārvalde</v>
      </c>
      <c r="T55" s="309">
        <f>'Investīciju plāns_2023_2027'!T46</f>
        <v>0</v>
      </c>
      <c r="U55" s="282" t="str">
        <f>'Investīciju plāns_2023_2027'!U46</f>
        <v>2022-2027</v>
      </c>
    </row>
    <row r="56" spans="1:21" ht="102" x14ac:dyDescent="0.25">
      <c r="A56" s="161">
        <f>'Investīciju plāns_2023_2027'!A47</f>
        <v>45</v>
      </c>
      <c r="B56" s="277" t="str">
        <f>'Investīciju plāns_2023_2027'!B47</f>
        <v>09</v>
      </c>
      <c r="C56" s="161" t="str">
        <f>'Investīciju plāns_2023_2027'!C47</f>
        <v>Lielplatone</v>
      </c>
      <c r="D56" s="285" t="str">
        <f>'Investīciju plāns_2023_2027'!D47</f>
        <v>Lielplatones pamatskola - atbalsta centra teritorijas  labiekārtošana</v>
      </c>
      <c r="E56" s="285" t="str">
        <f>'Investīciju plāns_2023_2027'!E47</f>
        <v>Katlu mājas pāreja no fosilās apkures uz atjaunojamiem resursiem, apkures mobilā bloka montāža un ugunsdrošības jautājuma risinājums (dīķis, piekļūšana, teritorija) pabeigts 2020.gadā. Nepieciešama teritorijas labiekārtošana. Izstrādāts būvprojekts teritorijas labiekārtošanai (derīgs līdz 2023.gadam)</v>
      </c>
      <c r="F56" s="161" t="str">
        <f>'Investīciju plāns_2023_2027'!F47</f>
        <v>Teritorijas labiekārtošana</v>
      </c>
      <c r="G56" s="366" t="str">
        <f>'Investīciju plāns_2023_2027'!G47</f>
        <v xml:space="preserve">AG
J/Pag/Iedz
</v>
      </c>
      <c r="H56" s="278">
        <f>'Investīciju plāns_2023_2027'!H47</f>
        <v>200000</v>
      </c>
      <c r="I56" s="303">
        <f>'Investīciju plāns_2023_2027'!I47</f>
        <v>0</v>
      </c>
      <c r="J56" s="304">
        <f>'Investīciju plāns_2023_2027'!J47</f>
        <v>0</v>
      </c>
      <c r="K56" s="305">
        <f>'Investīciju plāns_2023_2027'!K47</f>
        <v>0</v>
      </c>
      <c r="L56" s="306">
        <f>'Investīciju plāns_2023_2027'!L47</f>
        <v>200000</v>
      </c>
      <c r="M56" s="307">
        <f>'Investīciju plāns_2023_2027'!M47</f>
        <v>0</v>
      </c>
      <c r="N56" s="196" t="str">
        <f>'Investīciju plāns_2023_2027'!N47</f>
        <v>P2 I RV1</v>
      </c>
      <c r="O56" s="336" t="str">
        <f>'Investīciju plāns_2023_2027'!O47</f>
        <v>P</v>
      </c>
      <c r="P56" s="346" t="str">
        <f>'Investīciju plāns_2023_2027'!P47</f>
        <v>VP1</v>
      </c>
      <c r="Q56" s="348" t="str">
        <f>'Investīciju plāns_2023_2027'!Q47</f>
        <v>RV1</v>
      </c>
      <c r="R56" s="344" t="str">
        <f>'Investīciju plāns_2023_2027'!R47</f>
        <v>1.1.</v>
      </c>
      <c r="S56" s="161" t="str">
        <f>'Investīciju plāns_2023_2027'!S47</f>
        <v>Infrastruktūras un saimnieciskā nodrošinājuma nodaļa/pagasta pārvalde/Izglītības pārvalde</v>
      </c>
      <c r="T56" s="309">
        <f>'Investīciju plāns_2023_2027'!T47</f>
        <v>0</v>
      </c>
      <c r="U56" s="282" t="str">
        <f>'Investīciju plāns_2023_2027'!U47</f>
        <v>2022-2027</v>
      </c>
    </row>
    <row r="57" spans="1:21" x14ac:dyDescent="0.25">
      <c r="A57" s="196" t="e">
        <f>'Investīciju plāns_2023_2027'!#REF!</f>
        <v>#REF!</v>
      </c>
      <c r="B57" s="277" t="e">
        <f>'Investīciju plāns_2023_2027'!#REF!</f>
        <v>#REF!</v>
      </c>
      <c r="C57" s="161" t="e">
        <f>'Investīciju plāns_2023_2027'!#REF!</f>
        <v>#REF!</v>
      </c>
      <c r="D57" s="285" t="e">
        <f>'Investīciju plāns_2023_2027'!#REF!</f>
        <v>#REF!</v>
      </c>
      <c r="E57" s="285" t="e">
        <f>'Investīciju plāns_2023_2027'!#REF!</f>
        <v>#REF!</v>
      </c>
      <c r="F57" s="161" t="e">
        <f>'Investīciju plāns_2023_2027'!#REF!</f>
        <v>#REF!</v>
      </c>
      <c r="G57" s="366" t="e">
        <f>'Investīciju plāns_2023_2027'!#REF!</f>
        <v>#REF!</v>
      </c>
      <c r="H57" s="278" t="e">
        <f>'Investīciju plāns_2023_2027'!#REF!</f>
        <v>#REF!</v>
      </c>
      <c r="I57" s="303" t="e">
        <f>'Investīciju plāns_2023_2027'!#REF!</f>
        <v>#REF!</v>
      </c>
      <c r="J57" s="304" t="e">
        <f>'Investīciju plāns_2023_2027'!#REF!</f>
        <v>#REF!</v>
      </c>
      <c r="K57" s="305" t="e">
        <f>'Investīciju plāns_2023_2027'!#REF!</f>
        <v>#REF!</v>
      </c>
      <c r="L57" s="306" t="e">
        <f>'Investīciju plāns_2023_2027'!#REF!</f>
        <v>#REF!</v>
      </c>
      <c r="M57" s="307" t="e">
        <f>'Investīciju plāns_2023_2027'!#REF!</f>
        <v>#REF!</v>
      </c>
      <c r="N57" s="196" t="e">
        <f>'Investīciju plāns_2023_2027'!#REF!</f>
        <v>#REF!</v>
      </c>
      <c r="O57" s="151" t="e">
        <f>'Investīciju plāns_2023_2027'!#REF!</f>
        <v>#REF!</v>
      </c>
      <c r="P57" s="291" t="e">
        <f>'Investīciju plāns_2023_2027'!#REF!</f>
        <v>#REF!</v>
      </c>
      <c r="Q57" s="166" t="e">
        <f>'Investīciju plāns_2023_2027'!#REF!</f>
        <v>#REF!</v>
      </c>
      <c r="R57" s="160" t="e">
        <f>'Investīciju plāns_2023_2027'!#REF!</f>
        <v>#REF!</v>
      </c>
      <c r="S57" s="161" t="e">
        <f>'Investīciju plāns_2023_2027'!#REF!</f>
        <v>#REF!</v>
      </c>
      <c r="T57" s="309" t="e">
        <f>'Investīciju plāns_2023_2027'!#REF!</f>
        <v>#REF!</v>
      </c>
      <c r="U57" s="282" t="e">
        <f>'Investīciju plāns_2023_2027'!#REF!</f>
        <v>#REF!</v>
      </c>
    </row>
    <row r="58" spans="1:21" ht="89.25" x14ac:dyDescent="0.25">
      <c r="A58" s="161">
        <f>'Investīciju plāns_2023_2027'!A48</f>
        <v>46</v>
      </c>
      <c r="B58" s="279" t="str">
        <f>'Investīciju plāns_2023_2027'!B48</f>
        <v>04</v>
      </c>
      <c r="C58" s="161" t="str">
        <f>'Investīciju plāns_2023_2027'!C48</f>
        <v>Lielplatone</v>
      </c>
      <c r="D58" s="285" t="str">
        <f>'Investīciju plāns_2023_2027'!D48</f>
        <v>Lielplatones pagasta transporta infrastruktūras attīstība</v>
      </c>
      <c r="E58" s="285" t="str">
        <f>'Investīciju plāns_2023_2027'!E48</f>
        <v>Inženierizpēte, seguma atjaunošana, joslas paplašināšana, stāvvietas izveide, satiksmes kustības uzlabošanai
2022/2023.gads: 
Tirgus ielas virskārtas seguma atjaunošana-  (projektēšana 3509 EUR, būvdarbi ~ 60 000EUR)
Iepirkumu procedūra projektēšanai uzsākta 2022.gadā, noslēgti līgumi par projektēšanu</v>
      </c>
      <c r="F58" s="161" t="str">
        <f>'Investīciju plāns_2023_2027'!F48</f>
        <v>Transporta infrastruktūra, t.sk. Apgaismojums</v>
      </c>
      <c r="G58" s="366" t="str">
        <f>'Investīciju plāns_2023_2027'!G48</f>
        <v xml:space="preserve">AG2023
J/Pag/Iedz
</v>
      </c>
      <c r="H58" s="278">
        <f>'Investīciju plāns_2023_2027'!H48</f>
        <v>63509</v>
      </c>
      <c r="I58" s="303">
        <f>'Investīciju plāns_2023_2027'!I48</f>
        <v>63509</v>
      </c>
      <c r="J58" s="304">
        <f>'Investīciju plāns_2023_2027'!J48</f>
        <v>12509</v>
      </c>
      <c r="K58" s="305">
        <f>'Investīciju plāns_2023_2027'!K48</f>
        <v>51000</v>
      </c>
      <c r="L58" s="306">
        <f>'Investīciju plāns_2023_2027'!L48</f>
        <v>0</v>
      </c>
      <c r="M58" s="307">
        <f>'Investīciju plāns_2023_2027'!M48</f>
        <v>0</v>
      </c>
      <c r="N58" s="196" t="str">
        <f>'Investīciju plāns_2023_2027'!N48</f>
        <v>P2 V RV1</v>
      </c>
      <c r="O58" s="151" t="str">
        <f>'Investīciju plāns_2023_2027'!O48</f>
        <v>P</v>
      </c>
      <c r="P58" s="284" t="str">
        <f>'Investīciju plāns_2023_2027'!P48</f>
        <v>VP2</v>
      </c>
      <c r="Q58" s="281" t="str">
        <f>'Investīciju plāns_2023_2027'!Q48</f>
        <v>RV4</v>
      </c>
      <c r="R58" s="312" t="str">
        <f>'Investīciju plāns_2023_2027'!R48</f>
        <v>4.2.</v>
      </c>
      <c r="S58" s="161" t="str">
        <f>'Investīciju plāns_2023_2027'!S48</f>
        <v>Infrastruktūras un saimnieciskā nodrošinājuma nodaļa/Pagasta pārvalde</v>
      </c>
      <c r="T58" s="309">
        <f>'Investīciju plāns_2023_2027'!T48</f>
        <v>0</v>
      </c>
      <c r="U58" s="282" t="str">
        <f>'Investīciju plāns_2023_2027'!U48</f>
        <v>2022-2027</v>
      </c>
    </row>
    <row r="59" spans="1:21" ht="76.5" x14ac:dyDescent="0.25">
      <c r="A59" s="161">
        <f>'Investīciju plāns_2023_2027'!A49</f>
        <v>47</v>
      </c>
      <c r="B59" s="279" t="str">
        <f>'Investīciju plāns_2023_2027'!B49</f>
        <v>04</v>
      </c>
      <c r="C59" s="196" t="str">
        <f>'Investīciju plāns_2023_2027'!C49</f>
        <v>Lielplatone</v>
      </c>
      <c r="D59" s="285" t="str">
        <f>'Investīciju plāns_2023_2027'!D49</f>
        <v>Lielplatones pagasta transporta infrastruktūras attīstība</v>
      </c>
      <c r="E59" s="285" t="str">
        <f>'Investīciju plāns_2023_2027'!E49</f>
        <v xml:space="preserve">Transporta infrastruktūras attīstība, t.sk.: 
2024.-2027gads:
1. Gājēju celiņa un apgaismojuma izbūve gar Alejas ielu līdz Tirgus ielai un gar ceļu Alejas iela-Mazeleja, drošas satiksmes vides nodrošināšanai 
2. Mazplatones ielas apgaismojuma būvniecība </v>
      </c>
      <c r="F59" s="161" t="str">
        <f>'Investīciju plāns_2023_2027'!F49</f>
        <v>Transporta infrastruktūra, t.sk. Apgaismojums</v>
      </c>
      <c r="G59" s="366" t="str">
        <f>'Investīciju plāns_2023_2027'!G49</f>
        <v xml:space="preserve">J/Pag/Iedz
</v>
      </c>
      <c r="H59" s="278">
        <f>'Investīciju plāns_2023_2027'!H49</f>
        <v>220000</v>
      </c>
      <c r="I59" s="303">
        <f>'Investīciju plāns_2023_2027'!I49</f>
        <v>0</v>
      </c>
      <c r="J59" s="304">
        <f>'Investīciju plāns_2023_2027'!J49</f>
        <v>0</v>
      </c>
      <c r="K59" s="305">
        <f>'Investīciju plāns_2023_2027'!K49</f>
        <v>0</v>
      </c>
      <c r="L59" s="306">
        <f>'Investīciju plāns_2023_2027'!L49</f>
        <v>0</v>
      </c>
      <c r="M59" s="307">
        <f>'Investīciju plāns_2023_2027'!M49</f>
        <v>220000</v>
      </c>
      <c r="N59" s="196" t="str">
        <f>'Investīciju plāns_2023_2027'!N49</f>
        <v>P2 V RV1</v>
      </c>
      <c r="O59" s="151" t="str">
        <f>'Investīciju plāns_2023_2027'!O49</f>
        <v>P</v>
      </c>
      <c r="P59" s="291" t="str">
        <f>'Investīciju plāns_2023_2027'!P49</f>
        <v>VP2</v>
      </c>
      <c r="Q59" s="166" t="str">
        <f>'Investīciju plāns_2023_2027'!Q49</f>
        <v>RV4</v>
      </c>
      <c r="R59" s="160" t="str">
        <f>'Investīciju plāns_2023_2027'!R49</f>
        <v>4.3.</v>
      </c>
      <c r="S59" s="161" t="str">
        <f>'Investīciju plāns_2023_2027'!S49</f>
        <v>Infrastruktūras un saimnieciskā nodrošinājuma nodaļa/Pagasta pārvalde</v>
      </c>
      <c r="T59" s="309">
        <f>'Investīciju plāns_2023_2027'!T49</f>
        <v>0</v>
      </c>
      <c r="U59" s="282" t="str">
        <f>'Investīciju plāns_2023_2027'!U49</f>
        <v>2022-2027</v>
      </c>
    </row>
    <row r="60" spans="1:21" ht="51" x14ac:dyDescent="0.25">
      <c r="A60" s="196">
        <f>'Investīciju plāns_2023_2027'!A50</f>
        <v>48</v>
      </c>
      <c r="B60" s="277" t="str">
        <f>'Investīciju plāns_2023_2027'!B50</f>
        <v>04</v>
      </c>
      <c r="C60" s="161" t="str">
        <f>'Investīciju plāns_2023_2027'!C50</f>
        <v>Līvbērze</v>
      </c>
      <c r="D60" s="285" t="str">
        <f>'Investīciju plāns_2023_2027'!D50</f>
        <v>“Laflora” vēja parks un Zaļās industriālās zonas iecere Kaigu purvā, Jelgavas novadā</v>
      </c>
      <c r="E60" s="295" t="str">
        <f>'Investīciju plāns_2023_2027'!E50</f>
        <v>Zaļās enerģijas avots uzņēmuma ražošanas un tehnoloģiskajos procesos • 
Vēja parks kā atjaunīgo enerģijas nesēju avots - ceļa infrastruktūras uzlabošana</v>
      </c>
      <c r="F60" s="161" t="str">
        <f>'Investīciju plāns_2023_2027'!F50</f>
        <v>Atbalsts uzņēmējdarbībai</v>
      </c>
      <c r="G60" s="366" t="str">
        <f>'Investīciju plāns_2023_2027'!G50</f>
        <v>J/Pag/Iedz</v>
      </c>
      <c r="H60" s="278">
        <f>'Investīciju plāns_2023_2027'!H50</f>
        <v>600000</v>
      </c>
      <c r="I60" s="303">
        <f>'Investīciju plāns_2023_2027'!I50</f>
        <v>0</v>
      </c>
      <c r="J60" s="304">
        <f>'Investīciju plāns_2023_2027'!J50</f>
        <v>0</v>
      </c>
      <c r="K60" s="305">
        <f>'Investīciju plāns_2023_2027'!K50</f>
        <v>0</v>
      </c>
      <c r="L60" s="306">
        <f>'Investīciju plāns_2023_2027'!L50</f>
        <v>0</v>
      </c>
      <c r="M60" s="307">
        <f>'Investīciju plāns_2023_2027'!M50</f>
        <v>600000</v>
      </c>
      <c r="N60" s="195" t="str">
        <f>'Investīciju plāns_2023_2027'!N50</f>
        <v>P2 U RV1</v>
      </c>
      <c r="O60" s="151" t="str">
        <f>'Investīciju plāns_2023_2027'!O50</f>
        <v>D</v>
      </c>
      <c r="P60" s="286" t="str">
        <f>'Investīciju plāns_2023_2027'!P50</f>
        <v>VP3</v>
      </c>
      <c r="Q60" s="151" t="str">
        <f>'Investīciju plāns_2023_2027'!Q50</f>
        <v>RV7</v>
      </c>
      <c r="R60" s="160" t="str">
        <f>'Investīciju plāns_2023_2027'!R50</f>
        <v>U.7.1.</v>
      </c>
      <c r="S60" s="161" t="str">
        <f>'Investīciju plāns_2023_2027'!S50</f>
        <v>ZPR, Jelgavas novada pašvaldība</v>
      </c>
      <c r="T60" s="310">
        <f>'Investīciju plāns_2023_2027'!T50</f>
        <v>0</v>
      </c>
      <c r="U60" s="282" t="str">
        <f>'Investīciju plāns_2023_2027'!U50</f>
        <v>2022-2027</v>
      </c>
    </row>
    <row r="61" spans="1:21" ht="76.5" x14ac:dyDescent="0.25">
      <c r="A61" s="161">
        <f>'Investīciju plāns_2023_2027'!A51</f>
        <v>49</v>
      </c>
      <c r="B61" s="277">
        <f>'Investīciju plāns_2023_2027'!B51</f>
        <v>0</v>
      </c>
      <c r="C61" s="161" t="str">
        <f>'Investīciju plāns_2023_2027'!C51</f>
        <v>Līvbērze</v>
      </c>
      <c r="D61" s="285" t="str">
        <f>'Investīciju plāns_2023_2027'!D51</f>
        <v>Līvbērzes pagasta pārvaldes ēkas  energoefektivitātes paaugstināšana</v>
      </c>
      <c r="E61" s="285" t="str">
        <f>'Investīciju plāns_2023_2027'!E51</f>
        <v>Ēkas energoefektivitātes paaugstināšana , tai skaitā projekts EUR 10 000, būvdarbi EUR 590 000 
 2022/2023.gads:
Energosertifikāta izstrāde, būvprojekta izstrāde, būvdarbi</v>
      </c>
      <c r="F61" s="161" t="str">
        <f>'Investīciju plāns_2023_2027'!F51</f>
        <v>Energoefektivitāte</v>
      </c>
      <c r="G61" s="366" t="str">
        <f>'Investīciju plāns_2023_2027'!G51</f>
        <v xml:space="preserve">AG2024
J/Pag/Iedz
</v>
      </c>
      <c r="H61" s="278">
        <f>'Investīciju plāns_2023_2027'!H51</f>
        <v>600000</v>
      </c>
      <c r="I61" s="303">
        <f>'Investīciju plāns_2023_2027'!I51</f>
        <v>600000</v>
      </c>
      <c r="J61" s="304">
        <f>'Investīciju plāns_2023_2027'!J51</f>
        <v>98500</v>
      </c>
      <c r="K61" s="305">
        <f>'Investīciju plāns_2023_2027'!K51</f>
        <v>501500</v>
      </c>
      <c r="L61" s="306">
        <f>'Investīciju plāns_2023_2027'!L51</f>
        <v>0</v>
      </c>
      <c r="M61" s="307">
        <f>'Investīciju plāns_2023_2027'!M51</f>
        <v>0</v>
      </c>
      <c r="N61" s="196">
        <f>'Investīciju plāns_2023_2027'!N51</f>
        <v>0</v>
      </c>
      <c r="O61" s="161">
        <f>'Investīciju plāns_2023_2027'!O51</f>
        <v>0</v>
      </c>
      <c r="P61" s="284">
        <f>'Investīciju plāns_2023_2027'!P51</f>
        <v>0</v>
      </c>
      <c r="Q61" s="161">
        <f>'Investīciju plāns_2023_2027'!Q51</f>
        <v>0</v>
      </c>
      <c r="R61" s="160">
        <f>'Investīciju plāns_2023_2027'!R51</f>
        <v>0</v>
      </c>
      <c r="S61" s="336" t="str">
        <f>'Investīciju plāns_2023_2027'!S51</f>
        <v>Infrastruktūras  pārvaldības nodaļa/Projektu nodaļa/Pagasta pārvalde</v>
      </c>
      <c r="T61" s="309">
        <f>'Investīciju plāns_2023_2027'!T51</f>
        <v>0</v>
      </c>
      <c r="U61" s="282" t="str">
        <f>'Investīciju plāns_2023_2027'!U51</f>
        <v>2022-2027</v>
      </c>
    </row>
    <row r="62" spans="1:21" ht="76.5" x14ac:dyDescent="0.25">
      <c r="A62" s="161">
        <f>'Investīciju plāns_2023_2027'!A52</f>
        <v>50</v>
      </c>
      <c r="B62" s="277">
        <f>'Investīciju plāns_2023_2027'!B52</f>
        <v>0</v>
      </c>
      <c r="C62" s="161" t="str">
        <f>'Investīciju plāns_2023_2027'!C52</f>
        <v>Līvbērze</v>
      </c>
      <c r="D62" s="285" t="str">
        <f>'Investīciju plāns_2023_2027'!D52</f>
        <v>Līvbērzes pagasta Aktivitāšu centrs " Līvbērze" , Ceriņu iela 2, Vārpa  energoefektivitātes paaugstināšana</v>
      </c>
      <c r="E62" s="285" t="str">
        <f>'Investīciju plāns_2023_2027'!E52</f>
        <v>Ēkas energoefektivitātes paaugstināšana, ta iskaitā projekts EUR 10 000, būvdarbi EUR 590 000
 2022/2023.gads:
Energosertifikāta izstrāde, būvprojekta izstrāde, būvdarbi</v>
      </c>
      <c r="F62" s="161" t="str">
        <f>'Investīciju plāns_2023_2027'!F52</f>
        <v>Energoefektivitāte</v>
      </c>
      <c r="G62" s="366" t="str">
        <f>'Investīciju plāns_2023_2027'!G52</f>
        <v xml:space="preserve">AG2024
J/Pag/Iedz
</v>
      </c>
      <c r="H62" s="278">
        <f>'Investīciju plāns_2023_2027'!H52</f>
        <v>600000</v>
      </c>
      <c r="I62" s="303">
        <f>'Investīciju plāns_2023_2027'!I52</f>
        <v>600000</v>
      </c>
      <c r="J62" s="304">
        <f>'Investīciju plāns_2023_2027'!J52</f>
        <v>98500</v>
      </c>
      <c r="K62" s="305">
        <f>'Investīciju plāns_2023_2027'!K52</f>
        <v>501500</v>
      </c>
      <c r="L62" s="306">
        <f>'Investīciju plāns_2023_2027'!L52</f>
        <v>0</v>
      </c>
      <c r="M62" s="307">
        <f>'Investīciju plāns_2023_2027'!M52</f>
        <v>0</v>
      </c>
      <c r="N62" s="196">
        <f>'Investīciju plāns_2023_2027'!N52</f>
        <v>0</v>
      </c>
      <c r="O62" s="161">
        <f>'Investīciju plāns_2023_2027'!O52</f>
        <v>0</v>
      </c>
      <c r="P62" s="161">
        <f>'Investīciju plāns_2023_2027'!P52</f>
        <v>0</v>
      </c>
      <c r="Q62" s="161">
        <f>'Investīciju plāns_2023_2027'!Q52</f>
        <v>0</v>
      </c>
      <c r="R62" s="160">
        <f>'Investīciju plāns_2023_2027'!R52</f>
        <v>0</v>
      </c>
      <c r="S62" s="161" t="str">
        <f>'Investīciju plāns_2023_2027'!S52</f>
        <v>Infrastruktūras  pārvaldības nodaļa/Projektu nodaļa/Pagasta pārvalde</v>
      </c>
      <c r="T62" s="309">
        <f>'Investīciju plāns_2023_2027'!T52</f>
        <v>0</v>
      </c>
      <c r="U62" s="282" t="str">
        <f>'Investīciju plāns_2023_2027'!U52</f>
        <v>2022-2027</v>
      </c>
    </row>
    <row r="63" spans="1:21" x14ac:dyDescent="0.25">
      <c r="A63" s="196" t="e">
        <f>'Investīciju plāns_2023_2027'!#REF!</f>
        <v>#REF!</v>
      </c>
      <c r="B63" s="277" t="e">
        <f>'Investīciju plāns_2023_2027'!#REF!</f>
        <v>#REF!</v>
      </c>
      <c r="C63" s="161" t="e">
        <f>'Investīciju plāns_2023_2027'!#REF!</f>
        <v>#REF!</v>
      </c>
      <c r="D63" s="285" t="e">
        <f>'Investīciju plāns_2023_2027'!#REF!</f>
        <v>#REF!</v>
      </c>
      <c r="E63" s="285" t="e">
        <f>'Investīciju plāns_2023_2027'!#REF!</f>
        <v>#REF!</v>
      </c>
      <c r="F63" s="161" t="e">
        <f>'Investīciju plāns_2023_2027'!#REF!</f>
        <v>#REF!</v>
      </c>
      <c r="G63" s="366" t="e">
        <f>'Investīciju plāns_2023_2027'!#REF!</f>
        <v>#REF!</v>
      </c>
      <c r="H63" s="278" t="e">
        <f>'Investīciju plāns_2023_2027'!#REF!</f>
        <v>#REF!</v>
      </c>
      <c r="I63" s="303" t="e">
        <f>'Investīciju plāns_2023_2027'!#REF!</f>
        <v>#REF!</v>
      </c>
      <c r="J63" s="304" t="e">
        <f>'Investīciju plāns_2023_2027'!#REF!</f>
        <v>#REF!</v>
      </c>
      <c r="K63" s="305" t="e">
        <f>'Investīciju plāns_2023_2027'!#REF!</f>
        <v>#REF!</v>
      </c>
      <c r="L63" s="306" t="e">
        <f>'Investīciju plāns_2023_2027'!#REF!</f>
        <v>#REF!</v>
      </c>
      <c r="M63" s="307" t="e">
        <f>'Investīciju plāns_2023_2027'!#REF!</f>
        <v>#REF!</v>
      </c>
      <c r="N63" s="196" t="e">
        <f>'Investīciju plāns_2023_2027'!#REF!</f>
        <v>#REF!</v>
      </c>
      <c r="O63" s="151" t="e">
        <f>'Investīciju plāns_2023_2027'!#REF!</f>
        <v>#REF!</v>
      </c>
      <c r="P63" s="166" t="e">
        <f>'Investīciju plāns_2023_2027'!#REF!</f>
        <v>#REF!</v>
      </c>
      <c r="Q63" s="166" t="e">
        <f>'Investīciju plāns_2023_2027'!#REF!</f>
        <v>#REF!</v>
      </c>
      <c r="R63" s="160" t="e">
        <f>'Investīciju plāns_2023_2027'!#REF!</f>
        <v>#REF!</v>
      </c>
      <c r="S63" s="161" t="e">
        <f>'Investīciju plāns_2023_2027'!#REF!</f>
        <v>#REF!</v>
      </c>
      <c r="T63" s="309" t="e">
        <f>'Investīciju plāns_2023_2027'!#REF!</f>
        <v>#REF!</v>
      </c>
      <c r="U63" s="282" t="e">
        <f>'Investīciju plāns_2023_2027'!#REF!</f>
        <v>#REF!</v>
      </c>
    </row>
    <row r="64" spans="1:21" x14ac:dyDescent="0.25">
      <c r="A64" s="161" t="e">
        <f>'Investīciju plāns_2023_2027'!#REF!</f>
        <v>#REF!</v>
      </c>
      <c r="B64" s="279" t="e">
        <f>'Investīciju plāns_2023_2027'!#REF!</f>
        <v>#REF!</v>
      </c>
      <c r="C64" s="196" t="e">
        <f>'Investīciju plāns_2023_2027'!#REF!</f>
        <v>#REF!</v>
      </c>
      <c r="D64" s="285" t="e">
        <f>'Investīciju plāns_2023_2027'!#REF!</f>
        <v>#REF!</v>
      </c>
      <c r="E64" s="285" t="e">
        <f>'Investīciju plāns_2023_2027'!#REF!</f>
        <v>#REF!</v>
      </c>
      <c r="F64" s="161" t="e">
        <f>'Investīciju plāns_2023_2027'!#REF!</f>
        <v>#REF!</v>
      </c>
      <c r="G64" s="368" t="e">
        <f>'Investīciju plāns_2023_2027'!#REF!</f>
        <v>#REF!</v>
      </c>
      <c r="H64" s="278" t="e">
        <f>'Investīciju plāns_2023_2027'!#REF!</f>
        <v>#REF!</v>
      </c>
      <c r="I64" s="303" t="e">
        <f>'Investīciju plāns_2023_2027'!#REF!</f>
        <v>#REF!</v>
      </c>
      <c r="J64" s="304" t="e">
        <f>'Investīciju plāns_2023_2027'!#REF!</f>
        <v>#REF!</v>
      </c>
      <c r="K64" s="305" t="e">
        <f>'Investīciju plāns_2023_2027'!#REF!</f>
        <v>#REF!</v>
      </c>
      <c r="L64" s="306" t="e">
        <f>'Investīciju plāns_2023_2027'!#REF!</f>
        <v>#REF!</v>
      </c>
      <c r="M64" s="307" t="e">
        <f>'Investīciju plāns_2023_2027'!#REF!</f>
        <v>#REF!</v>
      </c>
      <c r="N64" s="196" t="e">
        <f>'Investīciju plāns_2023_2027'!#REF!</f>
        <v>#REF!</v>
      </c>
      <c r="O64" s="161" t="e">
        <f>'Investīciju plāns_2023_2027'!#REF!</f>
        <v>#REF!</v>
      </c>
      <c r="P64" s="161" t="e">
        <f>'Investīciju plāns_2023_2027'!#REF!</f>
        <v>#REF!</v>
      </c>
      <c r="Q64" s="161" t="e">
        <f>'Investīciju plāns_2023_2027'!#REF!</f>
        <v>#REF!</v>
      </c>
      <c r="R64" s="160" t="e">
        <f>'Investīciju plāns_2023_2027'!#REF!</f>
        <v>#REF!</v>
      </c>
      <c r="S64" s="161" t="e">
        <f>'Investīciju plāns_2023_2027'!#REF!</f>
        <v>#REF!</v>
      </c>
      <c r="T64" s="309" t="e">
        <f>'Investīciju plāns_2023_2027'!#REF!</f>
        <v>#REF!</v>
      </c>
      <c r="U64" s="282" t="e">
        <f>'Investīciju plāns_2023_2027'!#REF!</f>
        <v>#REF!</v>
      </c>
    </row>
    <row r="65" spans="1:21" ht="76.5" x14ac:dyDescent="0.25">
      <c r="A65" s="161">
        <f>'Investīciju plāns_2023_2027'!A54</f>
        <v>52</v>
      </c>
      <c r="B65" s="279" t="str">
        <f>'Investīciju plāns_2023_2027'!B54</f>
        <v>04</v>
      </c>
      <c r="C65" s="196" t="str">
        <f>'Investīciju plāns_2023_2027'!C54</f>
        <v>Līvbērze</v>
      </c>
      <c r="D65" s="285" t="str">
        <f>'Investīciju plāns_2023_2027'!D54</f>
        <v xml:space="preserve">Līvbērzes pagasta katlu mājas (noliktavas) pārbūve </v>
      </c>
      <c r="E65" s="285" t="str">
        <f>'Investīciju plāns_2023_2027'!E54</f>
        <v>Katlu mājas (noliktavas) rekonstrukcija, energoefektivitāte (Jelgavas iela 19 (2.korpuss))</v>
      </c>
      <c r="F65" s="161" t="str">
        <f>'Investīciju plāns_2023_2027'!F54</f>
        <v>Ēku apsaimniekošana</v>
      </c>
      <c r="G65" s="366" t="str">
        <f>'Investīciju plāns_2023_2027'!G54</f>
        <v xml:space="preserve">J/Pag/Iedz
</v>
      </c>
      <c r="H65" s="278">
        <f>'Investīciju plāns_2023_2027'!H54</f>
        <v>100000</v>
      </c>
      <c r="I65" s="303">
        <f>'Investīciju plāns_2023_2027'!I54</f>
        <v>0</v>
      </c>
      <c r="J65" s="304">
        <f>'Investīciju plāns_2023_2027'!J54</f>
        <v>0</v>
      </c>
      <c r="K65" s="305">
        <f>'Investīciju plāns_2023_2027'!K54</f>
        <v>0</v>
      </c>
      <c r="L65" s="306">
        <f>'Investīciju plāns_2023_2027'!L54</f>
        <v>0</v>
      </c>
      <c r="M65" s="307">
        <f>'Investīciju plāns_2023_2027'!M54</f>
        <v>100000</v>
      </c>
      <c r="N65" s="166" t="str">
        <f>'Investīciju plāns_2023_2027'!N54</f>
        <v>P3 V RV9</v>
      </c>
      <c r="O65" s="151" t="str">
        <f>'Investīciju plāns_2023_2027'!O54</f>
        <v>P</v>
      </c>
      <c r="P65" s="156" t="str">
        <f>'Investīciju plāns_2023_2027'!P54</f>
        <v>VP2</v>
      </c>
      <c r="Q65" s="151" t="str">
        <f>'Investīciju plāns_2023_2027'!Q54</f>
        <v>RV5</v>
      </c>
      <c r="R65" s="160" t="str">
        <f>'Investīciju plāns_2023_2027'!R54</f>
        <v>U.5.4.</v>
      </c>
      <c r="S65" s="161" t="str">
        <f>'Investīciju plāns_2023_2027'!S54</f>
        <v>Infrastruktūras un saimnieciskā nodrošinājuma nodaļa/pagasta pārvalde</v>
      </c>
      <c r="T65" s="291">
        <f>'Investīciju plāns_2023_2027'!T54</f>
        <v>0</v>
      </c>
      <c r="U65" s="282" t="str">
        <f>'Investīciju plāns_2023_2027'!U54</f>
        <v>2022-2027</v>
      </c>
    </row>
    <row r="66" spans="1:21" ht="102" x14ac:dyDescent="0.25">
      <c r="A66" s="196">
        <f>'Investīciju plāns_2023_2027'!A55</f>
        <v>53</v>
      </c>
      <c r="B66" s="277" t="str">
        <f>'Investīciju plāns_2023_2027'!B55</f>
        <v>09</v>
      </c>
      <c r="C66" s="161" t="str">
        <f>'Investīciju plāns_2023_2027'!C55</f>
        <v>Līvbērze</v>
      </c>
      <c r="D66" s="285" t="str">
        <f>'Investīciju plāns_2023_2027'!D55</f>
        <v>Aizupes pamatskolas teritorijas labiekārtošana un apbūve</v>
      </c>
      <c r="E66" s="295" t="str">
        <f>'Investīciju plāns_2023_2027'!E55</f>
        <v>Aizupes pamatskolas teritorijas labiekārtošana un apbūve - zema enerģijas patēriņa ēkas būvniecība (piebūve, teritorijas labiekārtošana mācību procesa nodrošināšanai). Paredzamie darbi - topogrāfija un saskaņošanas darbi, komunikācijas, projektēšana un būvniecība.
Tiks nodrošinātas telpas pirmsskolas izglītības grupām un nodrošināti tehnoloģiju un dabas zinātņu kabineti, slēgta tipa pāreja un sporta zāle.
2021.gadā noslēdzies metu konkurss, secīgi jāiztrādā būvprojekts</v>
      </c>
      <c r="F66" s="161" t="str">
        <f>'Investīciju plāns_2023_2027'!F55</f>
        <v>Izglītības iestāžu infrastruktūra</v>
      </c>
      <c r="G66" s="366" t="str">
        <f>'Investīciju plāns_2023_2027'!G55</f>
        <v xml:space="preserve">AG
J/Pag/Iedz
</v>
      </c>
      <c r="H66" s="278">
        <f>'Investīciju plāns_2023_2027'!H55</f>
        <v>5300000</v>
      </c>
      <c r="I66" s="303">
        <f>'Investīciju plāns_2023_2027'!I55</f>
        <v>0</v>
      </c>
      <c r="J66" s="304">
        <f>'Investīciju plāns_2023_2027'!J55</f>
        <v>0</v>
      </c>
      <c r="K66" s="305">
        <f>'Investīciju plāns_2023_2027'!K55</f>
        <v>0</v>
      </c>
      <c r="L66" s="306">
        <f>'Investīciju plāns_2023_2027'!L55</f>
        <v>300000</v>
      </c>
      <c r="M66" s="307">
        <f>'Investīciju plāns_2023_2027'!M55</f>
        <v>5000000</v>
      </c>
      <c r="N66" s="166" t="str">
        <f>'Investīciju plāns_2023_2027'!N55</f>
        <v>P2 I RV1</v>
      </c>
      <c r="O66" s="151" t="str">
        <f>'Investīciju plāns_2023_2027'!O55</f>
        <v>P</v>
      </c>
      <c r="P66" s="156" t="str">
        <f>'Investīciju plāns_2023_2027'!P55</f>
        <v>VP1</v>
      </c>
      <c r="Q66" s="156" t="str">
        <f>'Investīciju plāns_2023_2027'!Q55</f>
        <v>RV1</v>
      </c>
      <c r="R66" s="160" t="str">
        <f>'Investīciju plāns_2023_2027'!R55</f>
        <v>1.1.</v>
      </c>
      <c r="S66" s="161" t="str">
        <f>'Investīciju plāns_2023_2027'!S55</f>
        <v>Infrastruktūras un saimnieciskā nodrošinājuma nodaļa/Izglītības pārvalde</v>
      </c>
      <c r="T66" s="291">
        <f>'Investīciju plāns_2023_2027'!T55</f>
        <v>0</v>
      </c>
      <c r="U66" s="282" t="str">
        <f>'Investīciju plāns_2023_2027'!U55</f>
        <v>2022-2027</v>
      </c>
    </row>
    <row r="67" spans="1:21" ht="76.5" x14ac:dyDescent="0.25">
      <c r="A67" s="161">
        <f>'Investīciju plāns_2023_2027'!A58</f>
        <v>56</v>
      </c>
      <c r="B67" s="279" t="str">
        <f>'Investīciju plāns_2023_2027'!B58</f>
        <v>04</v>
      </c>
      <c r="C67" s="196" t="str">
        <f>'Investīciju plāns_2023_2027'!C58</f>
        <v>Līvbērze</v>
      </c>
      <c r="D67" s="285" t="str">
        <f>'Investīciju plāns_2023_2027'!D58</f>
        <v>Līvbērzes pagasta  transporta infrastruktūras attīstība</v>
      </c>
      <c r="E67" s="285" t="str">
        <f>'Investīciju plāns_2023_2027'!E58</f>
        <v>Transporta infrastruktūras attīstība, t.sk.: 
2025.-2027gads:
Būriņu ceļa pārbūve - sakarā ar lielo transporta intensitāti, iespējams kopīgs risinājums ar Jelgavas valstspilsētu</v>
      </c>
      <c r="F67" s="161" t="str">
        <f>'Investīciju plāns_2023_2027'!F58</f>
        <v>Transporta infrastruktūra, t.sk. Apgaismojums</v>
      </c>
      <c r="G67" s="367" t="str">
        <f>'Investīciju plāns_2023_2027'!G58</f>
        <v xml:space="preserve">J/Pag/Iedz
</v>
      </c>
      <c r="H67" s="278">
        <f>'Investīciju plāns_2023_2027'!H58</f>
        <v>1000000</v>
      </c>
      <c r="I67" s="303">
        <f>'Investīciju plāns_2023_2027'!I58</f>
        <v>0</v>
      </c>
      <c r="J67" s="304">
        <f>'Investīciju plāns_2023_2027'!J58</f>
        <v>0</v>
      </c>
      <c r="K67" s="305">
        <f>'Investīciju plāns_2023_2027'!K58</f>
        <v>0</v>
      </c>
      <c r="L67" s="306">
        <f>'Investīciju plāns_2023_2027'!L58</f>
        <v>0</v>
      </c>
      <c r="M67" s="307">
        <f>'Investīciju plāns_2023_2027'!M58</f>
        <v>1000000</v>
      </c>
      <c r="N67" s="196" t="str">
        <f>'Investīciju plāns_2023_2027'!N58</f>
        <v>P2 V RV1</v>
      </c>
      <c r="O67" s="161" t="str">
        <f>'Investīciju plāns_2023_2027'!O58</f>
        <v>P</v>
      </c>
      <c r="P67" s="196" t="str">
        <f>'Investīciju plāns_2023_2027'!P58</f>
        <v>VP2</v>
      </c>
      <c r="Q67" s="196" t="str">
        <f>'Investīciju plāns_2023_2027'!Q58</f>
        <v>RV4</v>
      </c>
      <c r="R67" s="196" t="str">
        <f>'Investīciju plāns_2023_2027'!R58</f>
        <v>4.1.</v>
      </c>
      <c r="S67" s="161" t="str">
        <f>'Investīciju plāns_2023_2027'!S58</f>
        <v>Infrastruktūras un saimnieciskā nodrošinājuma nodaļa/Pagasta pārvalde</v>
      </c>
      <c r="T67" s="309">
        <f>'Investīciju plāns_2023_2027'!T58</f>
        <v>0</v>
      </c>
      <c r="U67" s="282" t="str">
        <f>'Investīciju plāns_2023_2027'!U58</f>
        <v>2022-2027</v>
      </c>
    </row>
    <row r="68" spans="1:21" ht="76.5" x14ac:dyDescent="0.25">
      <c r="A68" s="161">
        <f>'Investīciju plāns_2023_2027'!A59</f>
        <v>57</v>
      </c>
      <c r="B68" s="277" t="str">
        <f>'Investīciju plāns_2023_2027'!B59</f>
        <v>06</v>
      </c>
      <c r="C68" s="161" t="str">
        <f>'Investīciju plāns_2023_2027'!C59</f>
        <v>Novads</v>
      </c>
      <c r="D68" s="285" t="str">
        <f>'Investīciju plāns_2023_2027'!D59</f>
        <v>Āra apgaismojuma uzlabošanas darbi Jelgavas novadā - pārbūve/izbūve/armatūru nomaiņa</v>
      </c>
      <c r="E68" s="295" t="str">
        <f>'Investīciju plāns_2023_2027'!E59</f>
        <v>Āra apgaismojuma uzlabošanas darbi Jelgavas novadā, vienots iepirkums, lai nodrošinātu publisko teritoriju apgaismojumu uzturēšanu</v>
      </c>
      <c r="F68" s="161" t="str">
        <f>'Investīciju plāns_2023_2027'!F59</f>
        <v>Apgaismojuma infrastruktūra</v>
      </c>
      <c r="G68" s="366" t="str">
        <f>'Investīciju plāns_2023_2027'!G59</f>
        <v>Kopīgs/J/Pag/Iedz</v>
      </c>
      <c r="H68" s="290">
        <f>'Investīciju plāns_2023_2027'!H59</f>
        <v>1100000</v>
      </c>
      <c r="I68" s="303">
        <f>'Investīciju plāns_2023_2027'!I59</f>
        <v>0</v>
      </c>
      <c r="J68" s="304">
        <f>'Investīciju plāns_2023_2027'!J59</f>
        <v>0</v>
      </c>
      <c r="K68" s="305">
        <f>'Investīciju plāns_2023_2027'!K59</f>
        <v>0</v>
      </c>
      <c r="L68" s="306">
        <f>'Investīciju plāns_2023_2027'!L59</f>
        <v>100000</v>
      </c>
      <c r="M68" s="307">
        <f>'Investīciju plāns_2023_2027'!M59</f>
        <v>1000000</v>
      </c>
      <c r="N68" s="195" t="str">
        <f>'Investīciju plāns_2023_2027'!N59</f>
        <v>P2 V RV8</v>
      </c>
      <c r="O68" s="151" t="str">
        <f>'Investīciju plāns_2023_2027'!O59</f>
        <v>P</v>
      </c>
      <c r="P68" s="161" t="str">
        <f>'Investīciju plāns_2023_2027'!P59</f>
        <v>VP2</v>
      </c>
      <c r="Q68" s="161" t="str">
        <f>'Investīciju plāns_2023_2027'!Q59</f>
        <v>RV4</v>
      </c>
      <c r="R68" s="196" t="str">
        <f>'Investīciju plāns_2023_2027'!R59</f>
        <v>4.2.</v>
      </c>
      <c r="S68" s="161" t="str">
        <f>'Investīciju plāns_2023_2027'!S59</f>
        <v>Infrastruktūras un saimnieciskā nodrošinājuma nodaļa/pagasta pārvalde</v>
      </c>
      <c r="T68" s="310">
        <f>'Investīciju plāns_2023_2027'!T59</f>
        <v>0</v>
      </c>
      <c r="U68" s="282" t="str">
        <f>'Investīciju plāns_2023_2027'!U59</f>
        <v>2022-2027</v>
      </c>
    </row>
    <row r="69" spans="1:21" ht="76.5" x14ac:dyDescent="0.25">
      <c r="A69" s="196">
        <f>'Investīciju plāns_2023_2027'!A60</f>
        <v>58</v>
      </c>
      <c r="B69" s="277" t="str">
        <f>'Investīciju plāns_2023_2027'!B60</f>
        <v>04</v>
      </c>
      <c r="C69" s="161" t="str">
        <f>'Investīciju plāns_2023_2027'!C60</f>
        <v>Novads</v>
      </c>
      <c r="D69" s="285" t="str">
        <f>'Investīciju plāns_2023_2027'!D60</f>
        <v>Ekonomiskās attīstības veicināšanai pašvaldības ceļu atjaunošana visā novada teritorijā</v>
      </c>
      <c r="E69" s="295" t="str">
        <f>'Investīciju plāns_2023_2027'!E60</f>
        <v>Ceļu  atjaunošana visā novada teritorijā ekonomiskās attīstības veicināšanai</v>
      </c>
      <c r="F69" s="161" t="str">
        <f>'Investīciju plāns_2023_2027'!F60</f>
        <v>Atbalsts uzņēmējdarbībai</v>
      </c>
      <c r="G69" s="366" t="str">
        <f>'Investīciju plāns_2023_2027'!G60</f>
        <v>Kopīgs/J/Pag/Iedz</v>
      </c>
      <c r="H69" s="290">
        <f>'Investīciju plāns_2023_2027'!H60</f>
        <v>4000000</v>
      </c>
      <c r="I69" s="303">
        <f>'Investīciju plāns_2023_2027'!I60</f>
        <v>0</v>
      </c>
      <c r="J69" s="304">
        <f>'Investīciju plāns_2023_2027'!J60</f>
        <v>0</v>
      </c>
      <c r="K69" s="305">
        <f>'Investīciju plāns_2023_2027'!K60</f>
        <v>0</v>
      </c>
      <c r="L69" s="306">
        <f>'Investīciju plāns_2023_2027'!L60</f>
        <v>1000000</v>
      </c>
      <c r="M69" s="307">
        <f>'Investīciju plāns_2023_2027'!M60</f>
        <v>3000000</v>
      </c>
      <c r="N69" s="195" t="str">
        <f>'Investīciju plāns_2023_2027'!N60</f>
        <v>P2 U RV1</v>
      </c>
      <c r="O69" s="151" t="str">
        <f>'Investīciju plāns_2023_2027'!O60</f>
        <v>P</v>
      </c>
      <c r="P69" s="161" t="str">
        <f>'Investīciju plāns_2023_2027'!P60</f>
        <v>VP2</v>
      </c>
      <c r="Q69" s="161" t="str">
        <f>'Investīciju plāns_2023_2027'!Q60</f>
        <v>RV4</v>
      </c>
      <c r="R69" s="196" t="str">
        <f>'Investīciju plāns_2023_2027'!R60</f>
        <v>4.1.</v>
      </c>
      <c r="S69" s="161" t="str">
        <f>'Investīciju plāns_2023_2027'!S60</f>
        <v>Infrastruktūras un saimnieciskā nodrošinājuma nodaļa/pagasta pārvalde</v>
      </c>
      <c r="T69" s="310">
        <f>'Investīciju plāns_2023_2027'!T60</f>
        <v>0</v>
      </c>
      <c r="U69" s="282" t="str">
        <f>'Investīciju plāns_2023_2027'!U60</f>
        <v>2022-2027</v>
      </c>
    </row>
    <row r="70" spans="1:21" ht="38.25" x14ac:dyDescent="0.25">
      <c r="A70" s="161">
        <f>'Investīciju plāns_2023_2027'!A61</f>
        <v>59</v>
      </c>
      <c r="B70" s="277" t="str">
        <f>'Investīciju plāns_2023_2027'!B61</f>
        <v>04</v>
      </c>
      <c r="C70" s="161" t="str">
        <f>'Investīciju plāns_2023_2027'!C61</f>
        <v>Novads</v>
      </c>
      <c r="D70" s="285" t="str">
        <f>'Investīciju plāns_2023_2027'!D61</f>
        <v xml:space="preserve">Tirdzniecības vietu ierīkošana/iekārtošana Jelgavas novada ciemos </v>
      </c>
      <c r="E70" s="341" t="str">
        <f>'Investīciju plāns_2023_2027'!E61</f>
        <v>Tirdzniecības vietu ierīkošana/iekārtošana Jelgavas novada ciemos</v>
      </c>
      <c r="F70" s="161" t="str">
        <f>'Investīciju plāns_2023_2027'!F61</f>
        <v>Atbalsts uzņēmējdarbībai</v>
      </c>
      <c r="G70" s="366" t="str">
        <f>'Investīciju plāns_2023_2027'!G61</f>
        <v>Kopīgs/J/Pag/Iedz</v>
      </c>
      <c r="H70" s="290">
        <f>'Investīciju plāns_2023_2027'!H61</f>
        <v>200000</v>
      </c>
      <c r="I70" s="303">
        <f>'Investīciju plāns_2023_2027'!I61</f>
        <v>0</v>
      </c>
      <c r="J70" s="304">
        <f>'Investīciju plāns_2023_2027'!J61</f>
        <v>0</v>
      </c>
      <c r="K70" s="305">
        <f>'Investīciju plāns_2023_2027'!K61</f>
        <v>0</v>
      </c>
      <c r="L70" s="306">
        <f>'Investīciju plāns_2023_2027'!L61</f>
        <v>0</v>
      </c>
      <c r="M70" s="307">
        <f>'Investīciju plāns_2023_2027'!M61</f>
        <v>200000</v>
      </c>
      <c r="N70" s="195" t="str">
        <f>'Investīciju plāns_2023_2027'!N61</f>
        <v>P2 U RV1</v>
      </c>
      <c r="O70" s="151" t="str">
        <f>'Investīciju plāns_2023_2027'!O61</f>
        <v>D</v>
      </c>
      <c r="P70" s="145" t="str">
        <f>'Investīciju plāns_2023_2027'!P61</f>
        <v>VP3</v>
      </c>
      <c r="Q70" s="151" t="str">
        <f>'Investīciju plāns_2023_2027'!Q61</f>
        <v>RV7</v>
      </c>
      <c r="R70" s="151" t="str">
        <f>'Investīciju plāns_2023_2027'!R61</f>
        <v>U.7.2.</v>
      </c>
      <c r="S70" s="161" t="str">
        <f>'Investīciju plāns_2023_2027'!S61</f>
        <v>Pagasta pārvalde/Attīstības nodaļa</v>
      </c>
      <c r="T70" s="310">
        <f>'Investīciju plāns_2023_2027'!T61</f>
        <v>0</v>
      </c>
      <c r="U70" s="282" t="str">
        <f>'Investīciju plāns_2023_2027'!U61</f>
        <v>2022-2027</v>
      </c>
    </row>
    <row r="71" spans="1:21" ht="51" x14ac:dyDescent="0.25">
      <c r="A71" s="161">
        <f>'Investīciju plāns_2023_2027'!A62</f>
        <v>60</v>
      </c>
      <c r="B71" s="277" t="str">
        <f>'Investīciju plāns_2023_2027'!B62</f>
        <v>04</v>
      </c>
      <c r="C71" s="161" t="str">
        <f>'Investīciju plāns_2023_2027'!C62</f>
        <v>Novads</v>
      </c>
      <c r="D71" s="285" t="str">
        <f>'Investīciju plāns_2023_2027'!D62</f>
        <v>Pārejas uz klimatneitralitāti radīto ekonomisko, sociālo un vides seku mazināšana visvairāk skartajos reģionos</v>
      </c>
      <c r="E71" s="295" t="str">
        <f>'Investīciju plāns_2023_2027'!E62</f>
        <v xml:space="preserve">Atbalsts uzņēmējdarbībai nepieciešamās publiskās infrastruktūras attīstībai, veicinot pāreju uz klimatneitrālu ekonomiku industriālajās zonās </v>
      </c>
      <c r="F71" s="161" t="str">
        <f>'Investīciju plāns_2023_2027'!F62</f>
        <v>Atbalsts uzņēmējdarbībai</v>
      </c>
      <c r="G71" s="366" t="str">
        <f>'Investīciju plāns_2023_2027'!G62</f>
        <v>Kopīgs/J/Pag/Iedz
SAM</v>
      </c>
      <c r="H71" s="290">
        <f>'Investīciju plāns_2023_2027'!H62</f>
        <v>2000000</v>
      </c>
      <c r="I71" s="303">
        <f>'Investīciju plāns_2023_2027'!I62</f>
        <v>0</v>
      </c>
      <c r="J71" s="304">
        <f>'Investīciju plāns_2023_2027'!J62</f>
        <v>0</v>
      </c>
      <c r="K71" s="305">
        <f>'Investīciju plāns_2023_2027'!K62</f>
        <v>0</v>
      </c>
      <c r="L71" s="306">
        <f>'Investīciju plāns_2023_2027'!L62</f>
        <v>0</v>
      </c>
      <c r="M71" s="307">
        <f>'Investīciju plāns_2023_2027'!M62</f>
        <v>2000000</v>
      </c>
      <c r="N71" s="195" t="str">
        <f>'Investīciju plāns_2023_2027'!N62</f>
        <v>P2 U RV1</v>
      </c>
      <c r="O71" s="151" t="str">
        <f>'Investīciju plāns_2023_2027'!O62</f>
        <v>D</v>
      </c>
      <c r="P71" s="145" t="str">
        <f>'Investīciju plāns_2023_2027'!P62</f>
        <v>VP3</v>
      </c>
      <c r="Q71" s="151" t="str">
        <f>'Investīciju plāns_2023_2027'!Q62</f>
        <v>RV7</v>
      </c>
      <c r="R71" s="160" t="str">
        <f>'Investīciju plāns_2023_2027'!R62</f>
        <v>U.7.2.</v>
      </c>
      <c r="S71" s="161" t="str">
        <f>'Investīciju plāns_2023_2027'!S62</f>
        <v>Plānošanas un attīstības departamenta</v>
      </c>
      <c r="T71" s="310">
        <f>'Investīciju plāns_2023_2027'!T62</f>
        <v>0</v>
      </c>
      <c r="U71" s="282" t="str">
        <f>'Investīciju plāns_2023_2027'!U62</f>
        <v>2022-2027</v>
      </c>
    </row>
    <row r="72" spans="1:21" ht="51" x14ac:dyDescent="0.25">
      <c r="A72" s="196">
        <f>'Investīciju plāns_2023_2027'!A63</f>
        <v>61</v>
      </c>
      <c r="B72" s="279" t="str">
        <f>'Investīciju plāns_2023_2027'!B63</f>
        <v>04</v>
      </c>
      <c r="C72" s="161" t="str">
        <f>'Investīciju plāns_2023_2027'!C63</f>
        <v>Novads</v>
      </c>
      <c r="D72" s="285" t="str">
        <f>'Investīciju plāns_2023_2027'!D63</f>
        <v>Investīcijas uzņēmējdarbības publiskajā infrastruktūrā industriālo parku un teritoriju attīstīšanai reģionos</v>
      </c>
      <c r="E72" s="285" t="str">
        <f>'Investīciju plāns_2023_2027'!E63</f>
        <v>Investīcijas uzņēmējdarbības publiskajā infrastruktūrā industriālo parku un teritoriju attīstīšanai reģionos</v>
      </c>
      <c r="F72" s="161" t="str">
        <f>'Investīciju plāns_2023_2027'!F63</f>
        <v>Atbalsts uzņēmējdarbībai</v>
      </c>
      <c r="G72" s="366" t="str">
        <f>'Investīciju plāns_2023_2027'!G63</f>
        <v>Kopīgs/J/Pag/Iedz
SAM</v>
      </c>
      <c r="H72" s="290">
        <f>'Investīciju plāns_2023_2027'!H63</f>
        <v>2000000</v>
      </c>
      <c r="I72" s="303">
        <f>'Investīciju plāns_2023_2027'!I63</f>
        <v>0</v>
      </c>
      <c r="J72" s="304">
        <f>'Investīciju plāns_2023_2027'!J63</f>
        <v>0</v>
      </c>
      <c r="K72" s="305">
        <f>'Investīciju plāns_2023_2027'!K63</f>
        <v>0</v>
      </c>
      <c r="L72" s="306">
        <f>'Investīciju plāns_2023_2027'!L63</f>
        <v>0</v>
      </c>
      <c r="M72" s="307">
        <f>'Investīciju plāns_2023_2027'!M63</f>
        <v>2000000</v>
      </c>
      <c r="N72" s="196" t="str">
        <f>'Investīciju plāns_2023_2027'!N63</f>
        <v>P2 U RV1</v>
      </c>
      <c r="O72" s="151" t="str">
        <f>'Investīciju plāns_2023_2027'!O63</f>
        <v>D</v>
      </c>
      <c r="P72" s="160" t="str">
        <f>'Investīciju plāns_2023_2027'!P63</f>
        <v>VP3</v>
      </c>
      <c r="Q72" s="151" t="str">
        <f>'Investīciju plāns_2023_2027'!Q63</f>
        <v>RV7</v>
      </c>
      <c r="R72" s="160" t="str">
        <f>'Investīciju plāns_2023_2027'!R63</f>
        <v>U.7.2.</v>
      </c>
      <c r="S72" s="161" t="str">
        <f>'Investīciju plāns_2023_2027'!S63</f>
        <v>Plānošanas un attīstības departamenta</v>
      </c>
      <c r="T72" s="309">
        <f>'Investīciju plāns_2023_2027'!T63</f>
        <v>0</v>
      </c>
      <c r="U72" s="282" t="str">
        <f>'Investīciju plāns_2023_2027'!U63</f>
        <v>2022-2027</v>
      </c>
    </row>
    <row r="73" spans="1:21" ht="89.25" x14ac:dyDescent="0.25">
      <c r="A73" s="161">
        <f>'Investīciju plāns_2023_2027'!A64</f>
        <v>62</v>
      </c>
      <c r="B73" s="279" t="str">
        <f>'Investīciju plāns_2023_2027'!B64</f>
        <v>04</v>
      </c>
      <c r="C73" s="161" t="str">
        <f>'Investīciju plāns_2023_2027'!C64</f>
        <v>Novads</v>
      </c>
      <c r="D73" s="285" t="str">
        <f>'Investīciju plāns_2023_2027'!D64</f>
        <v>Civilās aizsardzības sistēmas attīstība un pilnveide</v>
      </c>
      <c r="E73" s="295" t="str">
        <f>'Investīciju plāns_2023_2027'!E64</f>
        <v xml:space="preserve">Pilnveidot sadarbību civilās aizsardzības jautājumos starp pilsētu un novadu, kā arī ar kaimiņu teritorijām.
2022.gadā. Civilās aizsardzības plāns izstrādāts Jelgavas novada pašvaldības teritorijai
Droša vide, informēta sabiedrība, saskaņota rīcība starp dažādām institūcijām mazina draudu riskus. 
</v>
      </c>
      <c r="F73" s="161" t="str">
        <f>'Investīciju plāns_2023_2027'!F64</f>
        <v>Civilā aizsardzība</v>
      </c>
      <c r="G73" s="366" t="str">
        <f>'Investīciju plāns_2023_2027'!G64</f>
        <v>Kopīgs/J/Pag/Iedz</v>
      </c>
      <c r="H73" s="278">
        <f>'Investīciju plāns_2023_2027'!H64</f>
        <v>810000</v>
      </c>
      <c r="I73" s="303">
        <f>'Investīciju plāns_2023_2027'!I64</f>
        <v>0</v>
      </c>
      <c r="J73" s="304">
        <f>'Investīciju plāns_2023_2027'!J64</f>
        <v>0</v>
      </c>
      <c r="K73" s="305">
        <f>'Investīciju plāns_2023_2027'!K64</f>
        <v>0</v>
      </c>
      <c r="L73" s="306">
        <f>'Investīciju plāns_2023_2027'!L64</f>
        <v>10000</v>
      </c>
      <c r="M73" s="307">
        <f>'Investīciju plāns_2023_2027'!M64</f>
        <v>800000</v>
      </c>
      <c r="N73" s="166" t="str">
        <f>'Investīciju plāns_2023_2027'!N64</f>
        <v>P5 A RV5</v>
      </c>
      <c r="O73" s="151" t="str">
        <f>'Investīciju plāns_2023_2027'!O64</f>
        <v>D</v>
      </c>
      <c r="P73" s="161" t="str">
        <f>'Investīciju plāns_2023_2027'!P64</f>
        <v>HP5</v>
      </c>
      <c r="Q73" s="161" t="str">
        <f>'Investīciju plāns_2023_2027'!Q64</f>
        <v>RV5</v>
      </c>
      <c r="R73" s="196">
        <f>'Investīciju plāns_2023_2027'!R64</f>
        <v>5.7</v>
      </c>
      <c r="S73" s="161" t="str">
        <f>'Investīciju plāns_2023_2027'!S64</f>
        <v>Darba aizsardzības, ugunsdrošības
un civilās aizsardzības nodaļa</v>
      </c>
      <c r="T73" s="291">
        <f>'Investīciju plāns_2023_2027'!T64</f>
        <v>0</v>
      </c>
      <c r="U73" s="282" t="str">
        <f>'Investīciju plāns_2023_2027'!U64</f>
        <v>2022-2027</v>
      </c>
    </row>
    <row r="74" spans="1:21" ht="63.75" x14ac:dyDescent="0.25">
      <c r="A74" s="161">
        <f>'Investīciju plāns_2023_2027'!A65</f>
        <v>63</v>
      </c>
      <c r="B74" s="277" t="str">
        <f>'Investīciju plāns_2023_2027'!B65</f>
        <v>03</v>
      </c>
      <c r="C74" s="161" t="str">
        <f>'Investīciju plāns_2023_2027'!C65</f>
        <v>Novads</v>
      </c>
      <c r="D74" s="285" t="str">
        <f>'Investīciju plāns_2023_2027'!D65</f>
        <v>Jelgavas novada pašvaldības policijas infrastruktūras un materiāltehniskā nodrošinājuma attīstība un pilnveidošana</v>
      </c>
      <c r="E74" s="285" t="str">
        <f>'Investīciju plāns_2023_2027'!E65</f>
        <v>Materiāltehniskās bāzes atjaunošana/papildināšana/modernizēšana, drošības pasākumu nodrošināšanai Jelgavas novada teritorijā (specializēts transports, materiāltehniskās bāzes papildināšana t.sk. zivju fonda….)</v>
      </c>
      <c r="F74" s="161" t="str">
        <f>'Investīciju plāns_2023_2027'!F65</f>
        <v>Drošības pasākumu īstenošana</v>
      </c>
      <c r="G74" s="366" t="str">
        <f>'Investīciju plāns_2023_2027'!G65</f>
        <v>Kopīgs/J/Pag/Iedz</v>
      </c>
      <c r="H74" s="278">
        <f>'Investīciju plāns_2023_2027'!H65</f>
        <v>550000</v>
      </c>
      <c r="I74" s="303">
        <f>'Investīciju plāns_2023_2027'!I65</f>
        <v>0</v>
      </c>
      <c r="J74" s="304">
        <f>'Investīciju plāns_2023_2027'!J65</f>
        <v>0</v>
      </c>
      <c r="K74" s="305">
        <f>'Investīciju plāns_2023_2027'!K65</f>
        <v>0</v>
      </c>
      <c r="L74" s="306">
        <f>'Investīciju plāns_2023_2027'!L65</f>
        <v>50000</v>
      </c>
      <c r="M74" s="307">
        <f>'Investīciju plāns_2023_2027'!M65</f>
        <v>500000</v>
      </c>
      <c r="N74" s="166" t="str">
        <f>'Investīciju plāns_2023_2027'!N65</f>
        <v>P1 A RV1</v>
      </c>
      <c r="O74" s="151" t="str">
        <f>'Investīciju plāns_2023_2027'!O65</f>
        <v>D</v>
      </c>
      <c r="P74" s="161" t="str">
        <f>'Investīciju plāns_2023_2027'!P65</f>
        <v>HP4</v>
      </c>
      <c r="Q74" s="161" t="str">
        <f>'Investīciju plāns_2023_2027'!Q65</f>
        <v>RV8</v>
      </c>
      <c r="R74" s="160">
        <f>'Investīciju plāns_2023_2027'!R65</f>
        <v>8.1</v>
      </c>
      <c r="S74" s="161" t="str">
        <f>'Investīciju plāns_2023_2027'!S65</f>
        <v>Pašvaldības policija</v>
      </c>
      <c r="T74" s="291">
        <f>'Investīciju plāns_2023_2027'!T65</f>
        <v>0</v>
      </c>
      <c r="U74" s="282" t="str">
        <f>'Investīciju plāns_2023_2027'!U65</f>
        <v>2022-2027</v>
      </c>
    </row>
    <row r="75" spans="1:21" ht="102" x14ac:dyDescent="0.25">
      <c r="A75" s="196">
        <f>'Investīciju plāns_2023_2027'!A66</f>
        <v>64</v>
      </c>
      <c r="B75" s="277" t="str">
        <f>'Investīciju plāns_2023_2027'!B66</f>
        <v>06</v>
      </c>
      <c r="C75" s="161" t="str">
        <f>'Investīciju plāns_2023_2027'!C66</f>
        <v>Novads</v>
      </c>
      <c r="D75" s="285" t="str">
        <f>'Investīciju plāns_2023_2027'!D66</f>
        <v>Pašvaldību ēku un infrastruktūras uzlabošana, veicinot pāreju uz atjaunojamo energoresursu tehnoloģiju izmantošanu un uzlabojot energoefektivitāti, t.sk. siltumnīcefekta gāzu emisiju samazināšana</v>
      </c>
      <c r="E75" s="285" t="str">
        <f>'Investīciju plāns_2023_2027'!E66</f>
        <v>Pašvaldību ēku un infrastruktūras uzlabošana, veicinot pāreju uz atjaunojamo energoresursu tehnoloģiju izmantošanu un uzlabojot energoefektivitāti, t.sk. siltumnīcefekta gāzu emisiju samazināšana. Pasākumu komplekss ēku energoefektivitātes uzlabošanai ieviešot viedus risinājumus pašvaldības ēkās, t.sk. automatizētas ēku pārvaldības sistēmas attīstīšana un energoefektīvu pasākumu nodrošināšana (alokatori, u.c, ēku energosertifikācija)</v>
      </c>
      <c r="F75" s="161" t="str">
        <f>'Investīciju plāns_2023_2027'!F66</f>
        <v>Energoefektivitāte</v>
      </c>
      <c r="G75" s="366" t="str">
        <f>'Investīciju plāns_2023_2027'!G66</f>
        <v>Kopīgs/J/Pag/Iedz
SAM</v>
      </c>
      <c r="H75" s="278">
        <f>'Investīciju plāns_2023_2027'!H66</f>
        <v>8000000</v>
      </c>
      <c r="I75" s="303">
        <f>'Investīciju plāns_2023_2027'!I66</f>
        <v>0</v>
      </c>
      <c r="J75" s="304">
        <f>'Investīciju plāns_2023_2027'!J66</f>
        <v>0</v>
      </c>
      <c r="K75" s="305">
        <f>'Investīciju plāns_2023_2027'!K66</f>
        <v>0</v>
      </c>
      <c r="L75" s="306">
        <f>'Investīciju plāns_2023_2027'!L66</f>
        <v>0</v>
      </c>
      <c r="M75" s="307">
        <f>'Investīciju plāns_2023_2027'!M66</f>
        <v>8000000</v>
      </c>
      <c r="N75" s="166" t="str">
        <f>'Investīciju plāns_2023_2027'!N66</f>
        <v>P2 V RV8</v>
      </c>
      <c r="O75" s="151" t="str">
        <f>'Investīciju plāns_2023_2027'!O66</f>
        <v>D</v>
      </c>
      <c r="P75" s="284" t="str">
        <f>'Investīciju plāns_2023_2027'!P66</f>
        <v>VP2</v>
      </c>
      <c r="Q75" s="161" t="str">
        <f>'Investīciju plāns_2023_2027'!Q66</f>
        <v>RV5</v>
      </c>
      <c r="R75" s="160" t="str">
        <f>'Investīciju plāns_2023_2027'!R66</f>
        <v>U.5.4.</v>
      </c>
      <c r="S75" s="161" t="str">
        <f>'Investīciju plāns_2023_2027'!S66</f>
        <v>Infrastruktūras un saimnieciskā nodrošinājuma nodaļa/pagasta pārvalde</v>
      </c>
      <c r="T75" s="291">
        <f>'Investīciju plāns_2023_2027'!T66</f>
        <v>0</v>
      </c>
      <c r="U75" s="282" t="str">
        <f>'Investīciju plāns_2023_2027'!U66</f>
        <v>2022-2027</v>
      </c>
    </row>
    <row r="76" spans="1:21" ht="140.25" x14ac:dyDescent="0.25">
      <c r="A76" s="161">
        <f>'Investīciju plāns_2023_2027'!A67</f>
        <v>65</v>
      </c>
      <c r="B76" s="279" t="str">
        <f>'Investīciju plāns_2023_2027'!B67</f>
        <v>09</v>
      </c>
      <c r="C76" s="161" t="str">
        <f>'Investīciju plāns_2023_2027'!C67</f>
        <v>Novads</v>
      </c>
      <c r="D76" s="285" t="str">
        <f>'Investīciju plāns_2023_2027'!D67</f>
        <v>Izglītības iestāžu remontdarbi, telpu aprīkošana, modernizācija</v>
      </c>
      <c r="E76" s="285" t="str">
        <f>'Investīciju plāns_2023_2027'!E67</f>
        <v>Izglītības iestāžu remontdarbi, telpu aprīkošana, modernizācija (ventilācijas, ugunsdrošības un elektroinstalācijas u.c.),  lai tiktu nodrošināts kvalitatīvs, drošs izglītības pakalpojums - ieviešot un attīstot dažādas izglītības programmas Jelgavas novada izglītības iestādēs, tajā skaitā:
*Skolu mājturības kabinetiem programmējamie darbagaldi;
*Vispārējo pamatizglītības iestāžu dabaszinātņu kabinetu iekārtošana;
*Inovatīvu IKT risinājumu ieviešana vispārizglītojošo skolu mācību procesā;
*Atbalsts metodisko centru funkciju īstenošanai IKT jomā;
*Vides izglītības programmu attīstība un aprīkošana;</v>
      </c>
      <c r="F76" s="161" t="str">
        <f>'Investīciju plāns_2023_2027'!F67</f>
        <v>Ēku remontdarbi</v>
      </c>
      <c r="G76" s="366" t="str">
        <f>'Investīciju plāns_2023_2027'!G67</f>
        <v>Kopīgs/J/Pag/Iedz</v>
      </c>
      <c r="H76" s="278">
        <f>'Investīciju plāns_2023_2027'!H67</f>
        <v>1500000</v>
      </c>
      <c r="I76" s="303">
        <f>'Investīciju plāns_2023_2027'!I67</f>
        <v>0</v>
      </c>
      <c r="J76" s="304">
        <f>'Investīciju plāns_2023_2027'!J67</f>
        <v>0</v>
      </c>
      <c r="K76" s="305">
        <f>'Investīciju plāns_2023_2027'!K67</f>
        <v>0</v>
      </c>
      <c r="L76" s="306">
        <f>'Investīciju plāns_2023_2027'!L67</f>
        <v>500000</v>
      </c>
      <c r="M76" s="307">
        <f>'Investīciju plāns_2023_2027'!M67</f>
        <v>1000000</v>
      </c>
      <c r="N76" s="166" t="str">
        <f>'Investīciju plāns_2023_2027'!N67</f>
        <v>P2 I RV1</v>
      </c>
      <c r="O76" s="161" t="str">
        <f>'Investīciju plāns_2023_2027'!O67</f>
        <v>P</v>
      </c>
      <c r="P76" s="196" t="str">
        <f>'Investīciju plāns_2023_2027'!P67</f>
        <v>VP1</v>
      </c>
      <c r="Q76" s="196" t="str">
        <f>'Investīciju plāns_2023_2027'!Q67</f>
        <v>RV1</v>
      </c>
      <c r="R76" s="196" t="str">
        <f>'Investīciju plāns_2023_2027'!R67</f>
        <v>1.1.</v>
      </c>
      <c r="S76" s="161" t="str">
        <f>'Investīciju plāns_2023_2027'!S67</f>
        <v>Infrastruktūras un saimnieciskā nodrošinājuma nodaļa/Izglītības pārvalde</v>
      </c>
      <c r="T76" s="291">
        <f>'Investīciju plāns_2023_2027'!T67</f>
        <v>0</v>
      </c>
      <c r="U76" s="282" t="str">
        <f>'Investīciju plāns_2023_2027'!U67</f>
        <v>2022-2027</v>
      </c>
    </row>
    <row r="77" spans="1:21" ht="76.5" x14ac:dyDescent="0.25">
      <c r="A77" s="161">
        <f>'Investīciju plāns_2023_2027'!A68</f>
        <v>66</v>
      </c>
      <c r="B77" s="277" t="str">
        <f>'Investīciju plāns_2023_2027'!B68</f>
        <v>01</v>
      </c>
      <c r="C77" s="161" t="str">
        <f>'Investīciju plāns_2023_2027'!C68</f>
        <v>Novads</v>
      </c>
      <c r="D77" s="285" t="str">
        <f>'Investīciju plāns_2023_2027'!D68</f>
        <v>Pašvaldības ēku remontdarbi</v>
      </c>
      <c r="E77" s="295" t="str">
        <f>'Investīciju plāns_2023_2027'!E68</f>
        <v>Pašvaldības ēku remonti - fasādes krāsošanas, tīrīšanas, vides pieejamības nodrošināšana, telpu remonti, t.sk. administratīvās ēkas Jelgava, Pasta ielas 37 remontdarbi -  kabinetu durvju nomaiņa un koridoru kosmētiskais remonts, logu nomaiņa, grīdas seguma remonts lielajai zālei</v>
      </c>
      <c r="F77" s="161" t="str">
        <f>'Investīciju plāns_2023_2027'!F68</f>
        <v>Ēku remontdarbi</v>
      </c>
      <c r="G77" s="366" t="str">
        <f>'Investīciju plāns_2023_2027'!G68</f>
        <v>Kopīgs/J/Pag/Iedz</v>
      </c>
      <c r="H77" s="278">
        <f>'Investīciju plāns_2023_2027'!H68</f>
        <v>2000000</v>
      </c>
      <c r="I77" s="303">
        <f>'Investīciju plāns_2023_2027'!I68</f>
        <v>0</v>
      </c>
      <c r="J77" s="304">
        <f>'Investīciju plāns_2023_2027'!J68</f>
        <v>0</v>
      </c>
      <c r="K77" s="305">
        <f>'Investīciju plāns_2023_2027'!K68</f>
        <v>0</v>
      </c>
      <c r="L77" s="306">
        <f>'Investīciju plāns_2023_2027'!L68</f>
        <v>0</v>
      </c>
      <c r="M77" s="307">
        <f>'Investīciju plāns_2023_2027'!M68</f>
        <v>2000000</v>
      </c>
      <c r="N77" s="166" t="str">
        <f>'Investīciju plāns_2023_2027'!N68</f>
        <v>P3 V RV9</v>
      </c>
      <c r="O77" s="161" t="str">
        <f>'Investīciju plāns_2023_2027'!O68</f>
        <v>D</v>
      </c>
      <c r="P77" s="196" t="str">
        <f>'Investīciju plāns_2023_2027'!P68</f>
        <v>VP2</v>
      </c>
      <c r="Q77" s="196" t="str">
        <f>'Investīciju plāns_2023_2027'!Q68</f>
        <v>RV5</v>
      </c>
      <c r="R77" s="196" t="str">
        <f>'Investīciju plāns_2023_2027'!R68</f>
        <v>U.5.4.</v>
      </c>
      <c r="S77" s="161" t="str">
        <f>'Investīciju plāns_2023_2027'!S68</f>
        <v>Infrastruktūras un saimnieciskā nodrošinājuma nodaļa/pagasta pārvalde</v>
      </c>
      <c r="T77" s="291">
        <f>'Investīciju plāns_2023_2027'!T68</f>
        <v>0</v>
      </c>
      <c r="U77" s="282" t="str">
        <f>'Investīciju plāns_2023_2027'!U68</f>
        <v>2022-2027</v>
      </c>
    </row>
    <row r="78" spans="1:21" x14ac:dyDescent="0.25">
      <c r="A78" s="196" t="e">
        <f>'Investīciju plāns_2023_2027'!#REF!</f>
        <v>#REF!</v>
      </c>
      <c r="B78" s="277" t="e">
        <f>'Investīciju plāns_2023_2027'!#REF!</f>
        <v>#REF!</v>
      </c>
      <c r="C78" s="161" t="e">
        <f>'Investīciju plāns_2023_2027'!#REF!</f>
        <v>#REF!</v>
      </c>
      <c r="D78" s="285" t="e">
        <f>'Investīciju plāns_2023_2027'!#REF!</f>
        <v>#REF!</v>
      </c>
      <c r="E78" s="295" t="e">
        <f>'Investīciju plāns_2023_2027'!#REF!</f>
        <v>#REF!</v>
      </c>
      <c r="F78" s="161" t="e">
        <f>'Investīciju plāns_2023_2027'!#REF!</f>
        <v>#REF!</v>
      </c>
      <c r="G78" s="366" t="e">
        <f>'Investīciju plāns_2023_2027'!#REF!</f>
        <v>#REF!</v>
      </c>
      <c r="H78" s="278" t="e">
        <f>'Investīciju plāns_2023_2027'!#REF!</f>
        <v>#REF!</v>
      </c>
      <c r="I78" s="303" t="e">
        <f>'Investīciju plāns_2023_2027'!#REF!</f>
        <v>#REF!</v>
      </c>
      <c r="J78" s="304" t="e">
        <f>'Investīciju plāns_2023_2027'!#REF!</f>
        <v>#REF!</v>
      </c>
      <c r="K78" s="305" t="e">
        <f>'Investīciju plāns_2023_2027'!#REF!</f>
        <v>#REF!</v>
      </c>
      <c r="L78" s="306" t="e">
        <f>'Investīciju plāns_2023_2027'!#REF!</f>
        <v>#REF!</v>
      </c>
      <c r="M78" s="307" t="e">
        <f>'Investīciju plāns_2023_2027'!#REF!</f>
        <v>#REF!</v>
      </c>
      <c r="N78" s="166" t="e">
        <f>'Investīciju plāns_2023_2027'!#REF!</f>
        <v>#REF!</v>
      </c>
      <c r="O78" s="161" t="e">
        <f>'Investīciju plāns_2023_2027'!#REF!</f>
        <v>#REF!</v>
      </c>
      <c r="P78" s="196" t="e">
        <f>'Investīciju plāns_2023_2027'!#REF!</f>
        <v>#REF!</v>
      </c>
      <c r="Q78" s="196" t="e">
        <f>'Investīciju plāns_2023_2027'!#REF!</f>
        <v>#REF!</v>
      </c>
      <c r="R78" s="196" t="e">
        <f>'Investīciju plāns_2023_2027'!#REF!</f>
        <v>#REF!</v>
      </c>
      <c r="S78" s="336" t="e">
        <f>'Investīciju plāns_2023_2027'!#REF!</f>
        <v>#REF!</v>
      </c>
      <c r="T78" s="291" t="e">
        <f>'Investīciju plāns_2023_2027'!#REF!</f>
        <v>#REF!</v>
      </c>
      <c r="U78" s="282" t="e">
        <f>'Investīciju plāns_2023_2027'!#REF!</f>
        <v>#REF!</v>
      </c>
    </row>
    <row r="79" spans="1:21" ht="63.75" x14ac:dyDescent="0.25">
      <c r="A79" s="161">
        <f>'Investīciju plāns_2023_2027'!A69</f>
        <v>67</v>
      </c>
      <c r="B79" s="196" t="str">
        <f>'Investīciju plāns_2023_2027'!B69</f>
        <v>09</v>
      </c>
      <c r="C79" s="161" t="str">
        <f>'Investīciju plāns_2023_2027'!C69</f>
        <v>Novads</v>
      </c>
      <c r="D79" s="285" t="str">
        <f>'Investīciju plāns_2023_2027'!D69</f>
        <v>Izglītības iestāžu infrastruktūras sakārtošana/teritorijas labiekārtošana/modernizācija/atjaunošana/remonti</v>
      </c>
      <c r="E79" s="285" t="str">
        <f>'Investīciju plāns_2023_2027'!E69</f>
        <v>Izglītības iestāžu teritoriju infrastruktūras sakārtošana/modernizācija/atjaunošana/labiekārtošana (t.sk. rotaļlaukumi, jaunsardzes attīstīšana, tehniskie laukumi, ceļu satiksmes noteikumu mācību laukuma ierīkošana/būvniecība) Jelgavas novada izglītības iestādēs</v>
      </c>
      <c r="F79" s="161" t="str">
        <f>'Investīciju plāns_2023_2027'!F69</f>
        <v>Izglītības iestāžu infrastruktūra</v>
      </c>
      <c r="G79" s="366" t="str">
        <f>'Investīciju plāns_2023_2027'!G69</f>
        <v>Kopīgs/J/Pag/Iedz
SAM</v>
      </c>
      <c r="H79" s="278">
        <f>'Investīciju plāns_2023_2027'!H69</f>
        <v>1200000</v>
      </c>
      <c r="I79" s="303">
        <f>'Investīciju plāns_2023_2027'!I69</f>
        <v>0</v>
      </c>
      <c r="J79" s="304">
        <f>'Investīciju plāns_2023_2027'!J69</f>
        <v>0</v>
      </c>
      <c r="K79" s="305">
        <f>'Investīciju plāns_2023_2027'!K69</f>
        <v>0</v>
      </c>
      <c r="L79" s="306">
        <f>'Investīciju plāns_2023_2027'!L69</f>
        <v>200000</v>
      </c>
      <c r="M79" s="307">
        <f>'Investīciju plāns_2023_2027'!M69</f>
        <v>1000000</v>
      </c>
      <c r="N79" s="196" t="str">
        <f>'Investīciju plāns_2023_2027'!N69</f>
        <v>P2 I RV1</v>
      </c>
      <c r="O79" s="151" t="str">
        <f>'Investīciju plāns_2023_2027'!O69</f>
        <v>P</v>
      </c>
      <c r="P79" s="284" t="str">
        <f>'Investīciju plāns_2023_2027'!P69</f>
        <v>VP1</v>
      </c>
      <c r="Q79" s="161" t="str">
        <f>'Investīciju plāns_2023_2027'!Q69</f>
        <v>RV1</v>
      </c>
      <c r="R79" s="160" t="str">
        <f>'Investīciju plāns_2023_2027'!R69</f>
        <v>1.1.</v>
      </c>
      <c r="S79" s="161" t="str">
        <f>'Investīciju plāns_2023_2027'!S69</f>
        <v>Izglītības pārvalde</v>
      </c>
      <c r="T79" s="309">
        <f>'Investīciju plāns_2023_2027'!T69</f>
        <v>0</v>
      </c>
      <c r="U79" s="282" t="str">
        <f>'Investīciju plāns_2023_2027'!U69</f>
        <v>2022-2027</v>
      </c>
    </row>
    <row r="80" spans="1:21" ht="306" x14ac:dyDescent="0.25">
      <c r="A80" s="161">
        <f>'Investīciju plāns_2023_2027'!A70</f>
        <v>68</v>
      </c>
      <c r="B80" s="196" t="str">
        <f>'Investīciju plāns_2023_2027'!B70</f>
        <v>09</v>
      </c>
      <c r="C80" s="196" t="str">
        <f>'Investīciju plāns_2023_2027'!C70</f>
        <v>Novads</v>
      </c>
      <c r="D80" s="285" t="str">
        <f>'Investīciju plāns_2023_2027'!D70</f>
        <v>Izglītības iestāžu  mācību vides pilnveidošana un materiāli tehniskās bāzes atjaunošana Jelgavas novada izglītības iestādēs</v>
      </c>
      <c r="E80" s="285" t="str">
        <f>'Investīciju plāns_2023_2027'!E70</f>
        <v>Mācību vides pilnveidošana un materiāli tehniskās bāzes atjaunošana Jelgavas novada izglītības iestādēs, izglītības iestāžu  nodrošinājums jaunā mācību satura kvalitatīvai ieviešana, tajā skaitā:
*Informācijas tehnoloģiju iegāde Jelgavas novada pašvaldības izglītības iestādēs mācību procesa nodrošināšanai;
*Profesionālās izglītības mācību vides pilnveidošana atbilstoši tautsaimniecības nozaru attīstībai (Zaļenieku KAV);
*Profesionālās ievirzes izglītības programmu ieviešana vispārizglītojošās skolās atbilstoši tautsaimniecības nozaru attīstībai;
*Mazo lauku skolu tīkla un darbības pilnveide (Izveidot mācību klases Lauku skolu projekta īstenošanai, lai izglītojamie varētu apgūt obligāto mācību saturu ārpusskolas mācībās);
*Sākotnējās profesionālās izglītības programmu īstenošana ( pamatbāzes izveide izvēlēto profesiju pamatu apguvei. Skolās ir atšķirīga profesionālā izvēle. Līdzekļi nepieciešami mācību satura veidošanai un mācību programmu izstrādei);
*Praktiskās mācības un mācību prakses profesionālajā izglītībā (Sadarbības attīstīšana ar LLU un darba devējiem);
*Jelgavas novada jaunsargu bāzes inventāra iegāde (Pārgājienu inventāra iegāde jaunsargiem Valgundē, nojumes iekārtošana "Tīsu "bāzē. Parka sadaļas pielāgošana fizisko aktivitāšu vajadzībām Kalnciema Vsk. Šautuves labiekārtošana un ieroču iegāde Kalnciema vsk. un Kalnciema pagasta vsk. Konteinera iegāde jaunsargu ekipējuma un materiālu glabāšanai) u.c.</v>
      </c>
      <c r="F80" s="161" t="str">
        <f>'Investīciju plāns_2023_2027'!F70</f>
        <v xml:space="preserve">Izglītības iestāžu materiāli tehniskā bāze </v>
      </c>
      <c r="G80" s="366" t="str">
        <f>'Investīciju plāns_2023_2027'!G70</f>
        <v>Kopīgs/J/Pag/Iedz
SAM</v>
      </c>
      <c r="H80" s="278">
        <f>'Investīciju plāns_2023_2027'!H70</f>
        <v>4000000</v>
      </c>
      <c r="I80" s="303">
        <f>'Investīciju plāns_2023_2027'!I70</f>
        <v>0</v>
      </c>
      <c r="J80" s="304">
        <f>'Investīciju plāns_2023_2027'!J70</f>
        <v>0</v>
      </c>
      <c r="K80" s="305">
        <f>'Investīciju plāns_2023_2027'!K70</f>
        <v>0</v>
      </c>
      <c r="L80" s="306">
        <f>'Investīciju plāns_2023_2027'!L70</f>
        <v>1000000</v>
      </c>
      <c r="M80" s="307">
        <f>'Investīciju plāns_2023_2027'!M70</f>
        <v>3000000</v>
      </c>
      <c r="N80" s="161" t="str">
        <f>'Investīciju plāns_2023_2027'!N70</f>
        <v>P1 I RV1</v>
      </c>
      <c r="O80" s="151" t="str">
        <f>'Investīciju plāns_2023_2027'!O70</f>
        <v>D</v>
      </c>
      <c r="P80" s="151" t="str">
        <f>'Investīciju plāns_2023_2027'!P70</f>
        <v>VP1</v>
      </c>
      <c r="Q80" s="151" t="str">
        <f>'Investīciju plāns_2023_2027'!Q70</f>
        <v>RV1</v>
      </c>
      <c r="R80" s="196" t="str">
        <f>'Investīciju plāns_2023_2027'!R70</f>
        <v>1.1.
1.2.</v>
      </c>
      <c r="S80" s="161" t="str">
        <f>'Investīciju plāns_2023_2027'!S70</f>
        <v>Izglītības pārvalde</v>
      </c>
      <c r="T80" s="284">
        <f>'Investīciju plāns_2023_2027'!T70</f>
        <v>0</v>
      </c>
      <c r="U80" s="282" t="str">
        <f>'Investīciju plāns_2023_2027'!U70</f>
        <v>2022-2027</v>
      </c>
    </row>
    <row r="81" spans="1:21" ht="38.25" x14ac:dyDescent="0.25">
      <c r="A81" s="196">
        <f>'Investīciju plāns_2023_2027'!A71</f>
        <v>69</v>
      </c>
      <c r="B81" s="277" t="str">
        <f>'Investīciju plāns_2023_2027'!B71</f>
        <v>06</v>
      </c>
      <c r="C81" s="161" t="str">
        <f>'Investīciju plāns_2023_2027'!C71</f>
        <v>Novads</v>
      </c>
      <c r="D81" s="285" t="str">
        <f>'Investīciju plāns_2023_2027'!D71</f>
        <v>Kapu teritoriju paplašināšana, uzturēšana; kapliču remonts Jelgavas novada teritorijā</v>
      </c>
      <c r="E81" s="295" t="str">
        <f>'Investīciju plāns_2023_2027'!E71</f>
        <v>Paplašināta kapsēta, kapliču remonti, uzturēšana Jelgavas novada teritorijā</v>
      </c>
      <c r="F81" s="161" t="str">
        <f>'Investīciju plāns_2023_2027'!F71</f>
        <v>Kapu teritoriju paplašināšana</v>
      </c>
      <c r="G81" s="366" t="str">
        <f>'Investīciju plāns_2023_2027'!G71</f>
        <v>Kopīgs/J/Pag/Iedz</v>
      </c>
      <c r="H81" s="278">
        <f>'Investīciju plāns_2023_2027'!H71</f>
        <v>898898</v>
      </c>
      <c r="I81" s="303">
        <f>'Investīciju plāns_2023_2027'!I71</f>
        <v>598898</v>
      </c>
      <c r="J81" s="304">
        <f>'Investīciju plāns_2023_2027'!J71</f>
        <v>598898</v>
      </c>
      <c r="K81" s="305">
        <f>'Investīciju plāns_2023_2027'!K71</f>
        <v>0</v>
      </c>
      <c r="L81" s="306">
        <f>'Investīciju plāns_2023_2027'!L71</f>
        <v>0</v>
      </c>
      <c r="M81" s="307">
        <f>'Investīciju plāns_2023_2027'!M71</f>
        <v>300000</v>
      </c>
      <c r="N81" s="195" t="str">
        <f>'Investīciju plāns_2023_2027'!N71</f>
        <v>P3 V RV11</v>
      </c>
      <c r="O81" s="336" t="str">
        <f>'Investīciju plāns_2023_2027'!O71</f>
        <v>D</v>
      </c>
      <c r="P81" s="284" t="str">
        <f>'Investīciju plāns_2023_2027'!P71</f>
        <v>VP2</v>
      </c>
      <c r="Q81" s="196" t="str">
        <f>'Investīciju plāns_2023_2027'!Q71</f>
        <v>RV5</v>
      </c>
      <c r="R81" s="336" t="str">
        <f>'Investīciju plāns_2023_2027'!R71</f>
        <v>U.5.5.</v>
      </c>
      <c r="S81" s="161" t="str">
        <f>'Investīciju plāns_2023_2027'!S71</f>
        <v>Īpašuma pārvaldības nodaļa</v>
      </c>
      <c r="T81" s="310">
        <f>'Investīciju plāns_2023_2027'!T71</f>
        <v>0</v>
      </c>
      <c r="U81" s="282" t="str">
        <f>'Investīciju plāns_2023_2027'!U71</f>
        <v>2022-2027</v>
      </c>
    </row>
    <row r="82" spans="1:21" ht="76.5" x14ac:dyDescent="0.25">
      <c r="A82" s="161">
        <f>'Investīciju plāns_2023_2027'!A72</f>
        <v>70</v>
      </c>
      <c r="B82" s="277" t="str">
        <f>'Investīciju plāns_2023_2027'!B72</f>
        <v>08</v>
      </c>
      <c r="C82" s="161" t="str">
        <f>'Investīciju plāns_2023_2027'!C72</f>
        <v>Novads</v>
      </c>
      <c r="D82" s="285" t="str">
        <f>'Investīciju plāns_2023_2027'!D72</f>
        <v>Kultūras iestāžu  infrastruktūras sakārtošana/ēku labiekārtošana/modernizācija/atjaunošana/remonti Jelgavas novada kultūras iestādēs</v>
      </c>
      <c r="E82" s="285" t="str">
        <f>'Investīciju plāns_2023_2027'!E72</f>
        <v>Kultūras iestāžu ēku infrastruktūras sakārtošana/modernizācija/atjaunošana/labiekārtošana</v>
      </c>
      <c r="F82" s="161" t="str">
        <f>'Investīciju plāns_2023_2027'!F72</f>
        <v>Kultūras iestāžu infrastruktūra</v>
      </c>
      <c r="G82" s="366" t="str">
        <f>'Investīciju plāns_2023_2027'!G72</f>
        <v>Kopīgs/J/Pag/Iedz</v>
      </c>
      <c r="H82" s="278">
        <f>'Investīciju plāns_2023_2027'!H72</f>
        <v>3000000</v>
      </c>
      <c r="I82" s="303">
        <f>'Investīciju plāns_2023_2027'!I72</f>
        <v>0</v>
      </c>
      <c r="J82" s="304">
        <f>'Investīciju plāns_2023_2027'!J72</f>
        <v>0</v>
      </c>
      <c r="K82" s="305">
        <f>'Investīciju plāns_2023_2027'!K72</f>
        <v>0</v>
      </c>
      <c r="L82" s="306">
        <f>'Investīciju plāns_2023_2027'!L72</f>
        <v>1000000</v>
      </c>
      <c r="M82" s="307">
        <f>'Investīciju plāns_2023_2027'!M72</f>
        <v>2000000</v>
      </c>
      <c r="N82" s="195" t="str">
        <f>'Investīciju plāns_2023_2027'!N72</f>
        <v>P2 K RV1</v>
      </c>
      <c r="O82" s="151" t="str">
        <f>'Investīciju plāns_2023_2027'!O72</f>
        <v>P</v>
      </c>
      <c r="P82" s="145" t="str">
        <f>'Investīciju plāns_2023_2027'!P72</f>
        <v>VP1</v>
      </c>
      <c r="Q82" s="145" t="str">
        <f>'Investīciju plāns_2023_2027'!Q72</f>
        <v>RV3</v>
      </c>
      <c r="R82" s="160" t="str">
        <f>'Investīciju plāns_2023_2027'!R72</f>
        <v>3.3.</v>
      </c>
      <c r="S82" s="161" t="str">
        <f>'Investīciju plāns_2023_2027'!S72</f>
        <v>Kultūraspārvalde/pagastu pārvaldes</v>
      </c>
      <c r="T82" s="310">
        <f>'Investīciju plāns_2023_2027'!T72</f>
        <v>0</v>
      </c>
      <c r="U82" s="282" t="str">
        <f>'Investīciju plāns_2023_2027'!U72</f>
        <v>2022-2027</v>
      </c>
    </row>
    <row r="83" spans="1:21" ht="102" x14ac:dyDescent="0.25">
      <c r="A83" s="161">
        <f>'Investīciju plāns_2023_2027'!A73</f>
        <v>71</v>
      </c>
      <c r="B83" s="277" t="str">
        <f>'Investīciju plāns_2023_2027'!B73</f>
        <v>08k</v>
      </c>
      <c r="C83" s="161" t="str">
        <f>'Investīciju plāns_2023_2027'!C73</f>
        <v>Novads</v>
      </c>
      <c r="D83" s="285" t="str">
        <f>'Investīciju plāns_2023_2027'!D73</f>
        <v>Modernizēti kultūras un tautas nami ar viedajiem risinājumiem</v>
      </c>
      <c r="E83" s="285" t="str">
        <f>'Investīciju plāns_2023_2027'!E73</f>
        <v>Ieviesti digitalizēti risinājumi kultūras un tautas namos Jelgavas novadā - apmeklētāju plūsmas uzskaite, biļešu elektroniska kontrole u.c. digitalizēti risinājumi</v>
      </c>
      <c r="F83" s="161" t="str">
        <f>'Investīciju plāns_2023_2027'!F73</f>
        <v>Kultūras iestāžu infrastruktūra</v>
      </c>
      <c r="G83" s="366" t="str">
        <f>'Investīciju plāns_2023_2027'!G73</f>
        <v>Kopīgs/J/Pag/Iedz</v>
      </c>
      <c r="H83" s="278">
        <f>'Investīciju plāns_2023_2027'!H73</f>
        <v>500000</v>
      </c>
      <c r="I83" s="303">
        <f>'Investīciju plāns_2023_2027'!I73</f>
        <v>0</v>
      </c>
      <c r="J83" s="304">
        <f>'Investīciju plāns_2023_2027'!J73</f>
        <v>0</v>
      </c>
      <c r="K83" s="305">
        <f>'Investīciju plāns_2023_2027'!K73</f>
        <v>0</v>
      </c>
      <c r="L83" s="306">
        <f>'Investīciju plāns_2023_2027'!L73</f>
        <v>0</v>
      </c>
      <c r="M83" s="307">
        <f>'Investīciju plāns_2023_2027'!M73</f>
        <v>500000</v>
      </c>
      <c r="N83" s="196" t="str">
        <f>'Investīciju plāns_2023_2027'!N73</f>
        <v>P2 K RV1</v>
      </c>
      <c r="O83" s="336" t="str">
        <f>'Investīciju plāns_2023_2027'!O73</f>
        <v>P</v>
      </c>
      <c r="P83" s="161" t="str">
        <f>'Investīciju plāns_2023_2027'!P73</f>
        <v>VP1</v>
      </c>
      <c r="Q83" s="196" t="str">
        <f>'Investīciju plāns_2023_2027'!Q73</f>
        <v>RV3</v>
      </c>
      <c r="R83" s="336" t="str">
        <f>'Investīciju plāns_2023_2027'!R73</f>
        <v>3.3.</v>
      </c>
      <c r="S83" s="161" t="str">
        <f>'Investīciju plāns_2023_2027'!S73</f>
        <v>Infrastruktūras un saimnieciskā nodrošinājuma nodaļa/Kultūras pārvalde/Pagasta pārvalde</v>
      </c>
      <c r="T83" s="309">
        <f>'Investīciju plāns_2023_2027'!T73</f>
        <v>0</v>
      </c>
      <c r="U83" s="282" t="str">
        <f>'Investīciju plāns_2023_2027'!U73</f>
        <v>2022-2027</v>
      </c>
    </row>
    <row r="84" spans="1:21" x14ac:dyDescent="0.25">
      <c r="A84" s="196" t="e">
        <f>'Investīciju plāns_2023_2027'!#REF!</f>
        <v>#REF!</v>
      </c>
      <c r="B84" s="279" t="e">
        <f>'Investīciju plāns_2023_2027'!#REF!</f>
        <v>#REF!</v>
      </c>
      <c r="C84" s="196" t="e">
        <f>'Investīciju plāns_2023_2027'!#REF!</f>
        <v>#REF!</v>
      </c>
      <c r="D84" s="285" t="e">
        <f>'Investīciju plāns_2023_2027'!#REF!</f>
        <v>#REF!</v>
      </c>
      <c r="E84" s="285" t="e">
        <f>'Investīciju plāns_2023_2027'!#REF!</f>
        <v>#REF!</v>
      </c>
      <c r="F84" s="161" t="e">
        <f>'Investīciju plāns_2023_2027'!#REF!</f>
        <v>#REF!</v>
      </c>
      <c r="G84" s="366" t="e">
        <f>'Investīciju plāns_2023_2027'!#REF!</f>
        <v>#REF!</v>
      </c>
      <c r="H84" s="278" t="e">
        <f>'Investīciju plāns_2023_2027'!#REF!</f>
        <v>#REF!</v>
      </c>
      <c r="I84" s="303" t="e">
        <f>'Investīciju plāns_2023_2027'!#REF!</f>
        <v>#REF!</v>
      </c>
      <c r="J84" s="304" t="e">
        <f>'Investīciju plāns_2023_2027'!#REF!</f>
        <v>#REF!</v>
      </c>
      <c r="K84" s="305" t="e">
        <f>'Investīciju plāns_2023_2027'!#REF!</f>
        <v>#REF!</v>
      </c>
      <c r="L84" s="306" t="e">
        <f>'Investīciju plāns_2023_2027'!#REF!</f>
        <v>#REF!</v>
      </c>
      <c r="M84" s="307" t="e">
        <f>'Investīciju plāns_2023_2027'!#REF!</f>
        <v>#REF!</v>
      </c>
      <c r="N84" s="166" t="e">
        <f>'Investīciju plāns_2023_2027'!#REF!</f>
        <v>#REF!</v>
      </c>
      <c r="O84" s="336" t="e">
        <f>'Investīciju plāns_2023_2027'!#REF!</f>
        <v>#REF!</v>
      </c>
      <c r="P84" s="348" t="e">
        <f>'Investīciju plāns_2023_2027'!#REF!</f>
        <v>#REF!</v>
      </c>
      <c r="Q84" s="348" t="e">
        <f>'Investīciju plāns_2023_2027'!#REF!</f>
        <v>#REF!</v>
      </c>
      <c r="R84" s="337" t="e">
        <f>'Investīciju plāns_2023_2027'!#REF!</f>
        <v>#REF!</v>
      </c>
      <c r="S84" s="161" t="e">
        <f>'Investīciju plāns_2023_2027'!#REF!</f>
        <v>#REF!</v>
      </c>
      <c r="T84" s="291" t="e">
        <f>'Investīciju plāns_2023_2027'!#REF!</f>
        <v>#REF!</v>
      </c>
      <c r="U84" s="282" t="e">
        <f>'Investīciju plāns_2023_2027'!#REF!</f>
        <v>#REF!</v>
      </c>
    </row>
    <row r="85" spans="1:21" ht="51" x14ac:dyDescent="0.25">
      <c r="A85" s="161">
        <f>'Investīciju plāns_2023_2027'!A74</f>
        <v>72</v>
      </c>
      <c r="B85" s="279" t="str">
        <f>'Investīciju plāns_2023_2027'!B74</f>
        <v>04</v>
      </c>
      <c r="C85" s="161" t="str">
        <f>'Investīciju plāns_2023_2027'!C74</f>
        <v>Novads</v>
      </c>
      <c r="D85" s="335" t="str">
        <f>'Investīciju plāns_2023_2027'!D74</f>
        <v>Digitālo mārketinga rīku izmantošana tūrisma objektu popularizēšanā Jelgavas novadā</v>
      </c>
      <c r="E85" s="341" t="str">
        <f>'Investīciju plāns_2023_2027'!E74</f>
        <v>Attīstīt digitālo rīku izmantošanas tūrisma objektos, muižās, parkos Jelgavas novadā - mobilās aplikācijas -  QR kodi, audio gidi, apmeklētāju skaitītāji un tml.  Muižu un pagastu vēsturiskā materiāla digitalizācija, noformēšana, interaktīvu ekspozīciju izveidošana.</v>
      </c>
      <c r="F85" s="161" t="str">
        <f>'Investīciju plāns_2023_2027'!F74</f>
        <v>Kultūras iestāžu infrastruktūra</v>
      </c>
      <c r="G85" s="366" t="str">
        <f>'Investīciju plāns_2023_2027'!G74</f>
        <v>Kopīgs/J/Pag/Iedz</v>
      </c>
      <c r="H85" s="278">
        <f>'Investīciju plāns_2023_2027'!H74</f>
        <v>500000</v>
      </c>
      <c r="I85" s="303">
        <f>'Investīciju plāns_2023_2027'!I74</f>
        <v>0</v>
      </c>
      <c r="J85" s="304">
        <f>'Investīciju plāns_2023_2027'!J74</f>
        <v>0</v>
      </c>
      <c r="K85" s="305">
        <f>'Investīciju plāns_2023_2027'!K74</f>
        <v>0</v>
      </c>
      <c r="L85" s="306">
        <f>'Investīciju plāns_2023_2027'!L74</f>
        <v>0</v>
      </c>
      <c r="M85" s="307">
        <f>'Investīciju plāns_2023_2027'!M74</f>
        <v>500000</v>
      </c>
      <c r="N85" s="166" t="str">
        <f>'Investīciju plāns_2023_2027'!N74</f>
        <v>P4 T RV2</v>
      </c>
      <c r="O85" s="336" t="str">
        <f>'Investīciju plāns_2023_2027'!O74</f>
        <v>P</v>
      </c>
      <c r="P85" s="336" t="str">
        <f>'Investīciju plāns_2023_2027'!P74</f>
        <v>VP1</v>
      </c>
      <c r="Q85" s="348" t="str">
        <f>'Investīciju plāns_2023_2027'!Q74</f>
        <v>RV1</v>
      </c>
      <c r="R85" s="336" t="str">
        <f>'Investīciju plāns_2023_2027'!R74</f>
        <v>1.1.</v>
      </c>
      <c r="S85" s="161" t="str">
        <f>'Investīciju plāns_2023_2027'!S74</f>
        <v>Attīstības nodaļa</v>
      </c>
      <c r="T85" s="291">
        <f>'Investīciju plāns_2023_2027'!T74</f>
        <v>0</v>
      </c>
      <c r="U85" s="282" t="str">
        <f>'Investīciju plāns_2023_2027'!U74</f>
        <v>2022-2027</v>
      </c>
    </row>
    <row r="86" spans="1:21" x14ac:dyDescent="0.25">
      <c r="A86" s="161" t="e">
        <f>'Investīciju plāns_2023_2027'!#REF!</f>
        <v>#REF!</v>
      </c>
      <c r="B86" s="279" t="e">
        <f>'Investīciju plāns_2023_2027'!#REF!</f>
        <v>#REF!</v>
      </c>
      <c r="C86" s="161" t="e">
        <f>'Investīciju plāns_2023_2027'!#REF!</f>
        <v>#REF!</v>
      </c>
      <c r="D86" s="285" t="e">
        <f>'Investīciju plāns_2023_2027'!#REF!</f>
        <v>#REF!</v>
      </c>
      <c r="E86" s="295" t="e">
        <f>'Investīciju plāns_2023_2027'!#REF!</f>
        <v>#REF!</v>
      </c>
      <c r="F86" s="161" t="e">
        <f>'Investīciju plāns_2023_2027'!#REF!</f>
        <v>#REF!</v>
      </c>
      <c r="G86" s="366" t="e">
        <f>'Investīciju plāns_2023_2027'!#REF!</f>
        <v>#REF!</v>
      </c>
      <c r="H86" s="278" t="e">
        <f>'Investīciju plāns_2023_2027'!#REF!</f>
        <v>#REF!</v>
      </c>
      <c r="I86" s="303" t="e">
        <f>'Investīciju plāns_2023_2027'!#REF!</f>
        <v>#REF!</v>
      </c>
      <c r="J86" s="304" t="e">
        <f>'Investīciju plāns_2023_2027'!#REF!</f>
        <v>#REF!</v>
      </c>
      <c r="K86" s="305" t="e">
        <f>'Investīciju plāns_2023_2027'!#REF!</f>
        <v>#REF!</v>
      </c>
      <c r="L86" s="306" t="e">
        <f>'Investīciju plāns_2023_2027'!#REF!</f>
        <v>#REF!</v>
      </c>
      <c r="M86" s="307" t="e">
        <f>'Investīciju plāns_2023_2027'!#REF!</f>
        <v>#REF!</v>
      </c>
      <c r="N86" s="317" t="e">
        <f>'Investīciju plāns_2023_2027'!#REF!</f>
        <v>#REF!</v>
      </c>
      <c r="O86" s="336" t="e">
        <f>'Investīciju plāns_2023_2027'!#REF!</f>
        <v>#REF!</v>
      </c>
      <c r="P86" s="336" t="e">
        <f>'Investīciju plāns_2023_2027'!#REF!</f>
        <v>#REF!</v>
      </c>
      <c r="Q86" s="348" t="e">
        <f>'Investīciju plāns_2023_2027'!#REF!</f>
        <v>#REF!</v>
      </c>
      <c r="R86" s="336" t="e">
        <f>'Investīciju plāns_2023_2027'!#REF!</f>
        <v>#REF!</v>
      </c>
      <c r="S86" s="336" t="e">
        <f>'Investīciju plāns_2023_2027'!#REF!</f>
        <v>#REF!</v>
      </c>
      <c r="T86" s="318" t="e">
        <f>'Investīciju plāns_2023_2027'!#REF!</f>
        <v>#REF!</v>
      </c>
      <c r="U86" s="282" t="e">
        <f>'Investīciju plāns_2023_2027'!#REF!</f>
        <v>#REF!</v>
      </c>
    </row>
    <row r="87" spans="1:21" ht="102" x14ac:dyDescent="0.25">
      <c r="A87" s="196">
        <f>'Investīciju plāns_2023_2027'!A75</f>
        <v>73</v>
      </c>
      <c r="B87" s="279" t="str">
        <f>'Investīciju plāns_2023_2027'!B75</f>
        <v>09</v>
      </c>
      <c r="C87" s="161" t="str">
        <f>'Investīciju plāns_2023_2027'!C75</f>
        <v>Novads</v>
      </c>
      <c r="D87" s="285" t="str">
        <f>'Investīciju plāns_2023_2027'!D75</f>
        <v>Uzlabot piekļuvi iekļaujošiem un kvalitatīviem pakalpojumiem izglītībā, mācībās un mūžizglītībā, attīstot infrastruktūru, tostarp stiprinot tālmācību, tiešsaistes izglītību un mācības</v>
      </c>
      <c r="E87" s="295" t="str">
        <f>'Investīciju plāns_2023_2027'!E75</f>
        <v>Izglītības iestāžu  nodrošinājums jaunā mācību satura kvalitatīvai ieviešanai t.sk. vai -   izglītības iestāžu infrastruktūras uzlabošanu un mācību vides labiekārtošanu mūsdienīgas un kvalitatīvas izglītības nodrošināšanai veselībai drošos apstākļos  -  speciālās izglītības efektīvai nodrošināšanai;
kvalitatīvas un mūsdienīgas izglītības īstenošanai pirmskolas izglītības iestādēs;
pirmskolas izglītības infrastruktūras attīstībai.</v>
      </c>
      <c r="F87" s="161" t="str">
        <f>'Investīciju plāns_2023_2027'!F75</f>
        <v>Kvalitatīva un mūsdienīga izglītība</v>
      </c>
      <c r="G87" s="366" t="str">
        <f>'Investīciju plāns_2023_2027'!G75</f>
        <v>Kopīgs/J/Pag/Iedz
SAM</v>
      </c>
      <c r="H87" s="278">
        <f>'Investīciju plāns_2023_2027'!H75</f>
        <v>600000</v>
      </c>
      <c r="I87" s="303">
        <f>'Investīciju plāns_2023_2027'!I75</f>
        <v>0</v>
      </c>
      <c r="J87" s="304">
        <f>'Investīciju plāns_2023_2027'!J75</f>
        <v>0</v>
      </c>
      <c r="K87" s="305">
        <f>'Investīciju plāns_2023_2027'!K75</f>
        <v>0</v>
      </c>
      <c r="L87" s="306">
        <f>'Investīciju plāns_2023_2027'!L75</f>
        <v>100000</v>
      </c>
      <c r="M87" s="307">
        <f>'Investīciju plāns_2023_2027'!M75</f>
        <v>500000</v>
      </c>
      <c r="N87" s="166" t="str">
        <f>'Investīciju plāns_2023_2027'!N75</f>
        <v>P1 I RV1</v>
      </c>
      <c r="O87" s="336" t="str">
        <f>'Investīciju plāns_2023_2027'!O75</f>
        <v>D</v>
      </c>
      <c r="P87" s="347" t="str">
        <f>'Investīciju plāns_2023_2027'!P75</f>
        <v>VP1</v>
      </c>
      <c r="Q87" s="348" t="str">
        <f>'Investīciju plāns_2023_2027'!Q75</f>
        <v>RV1</v>
      </c>
      <c r="R87" s="336" t="str">
        <f>'Investīciju plāns_2023_2027'!R75</f>
        <v>1.1.</v>
      </c>
      <c r="S87" s="161" t="str">
        <f>'Investīciju plāns_2023_2027'!S75</f>
        <v>Izglītības pārvalde</v>
      </c>
      <c r="T87" s="291">
        <f>'Investīciju plāns_2023_2027'!T75</f>
        <v>0</v>
      </c>
      <c r="U87" s="282" t="str">
        <f>'Investīciju plāns_2023_2027'!U75</f>
        <v>2022-2027</v>
      </c>
    </row>
    <row r="88" spans="1:21" ht="165.75" x14ac:dyDescent="0.25">
      <c r="A88" s="161">
        <f>'Investīciju plāns_2023_2027'!A76</f>
        <v>74</v>
      </c>
      <c r="B88" s="279" t="str">
        <f>'Investīciju plāns_2023_2027'!B76</f>
        <v>09</v>
      </c>
      <c r="C88" s="161" t="str">
        <f>'Investīciju plāns_2023_2027'!C76</f>
        <v>Novads</v>
      </c>
      <c r="D88" s="285" t="str">
        <f>'Investīciju plāns_2023_2027'!D76</f>
        <v>Veicināt vienlīdzīgu piekļuvi kvalitatīvai un iekļaujošai izglītībai un mācībām un to pabeigšanu, jo īpaši nelabvēlīgā situācijā esošām grupām, sākot no agrīnās pirmsskolas izglītības un aprūpes līdz pat vispārējai, profesionālajai un augstākajai izglītībai, kā arī pieaugušo izglītībā un mācībās, tostarp veicinot mācību mobilitāti visiem</v>
      </c>
      <c r="E88" s="285" t="str">
        <f>'Investīciju plāns_2023_2027'!E76</f>
        <v>Integrēta "skola-kopiena" sadarbības programma atstumtības riska mazināšanai izglītības iestādēs.
Interešu izglītības, brīvā laika un bērnu pieskatīšanas pakalpojumu pieejamības paplašināšana sociālās atstumtības riskam pakļautiem izglītojamajiem un bērniem ar speciālām vajadzībām</v>
      </c>
      <c r="F88" s="161" t="str">
        <f>'Investīciju plāns_2023_2027'!F76</f>
        <v>Kvalitatīva un mūsdienīga izglītība</v>
      </c>
      <c r="G88" s="366" t="str">
        <f>'Investīciju plāns_2023_2027'!G76</f>
        <v>Kopīgs/J/Pag/Iedz
SAM</v>
      </c>
      <c r="H88" s="278">
        <f>'Investīciju plāns_2023_2027'!H76</f>
        <v>600000</v>
      </c>
      <c r="I88" s="303">
        <f>'Investīciju plāns_2023_2027'!I76</f>
        <v>0</v>
      </c>
      <c r="J88" s="304">
        <f>'Investīciju plāns_2023_2027'!J76</f>
        <v>0</v>
      </c>
      <c r="K88" s="305">
        <f>'Investīciju plāns_2023_2027'!K76</f>
        <v>0</v>
      </c>
      <c r="L88" s="306">
        <f>'Investīciju plāns_2023_2027'!L76</f>
        <v>100000</v>
      </c>
      <c r="M88" s="307">
        <f>'Investīciju plāns_2023_2027'!M76</f>
        <v>500000</v>
      </c>
      <c r="N88" s="196" t="str">
        <f>'Investīciju plāns_2023_2027'!N76</f>
        <v>P1 I RV1</v>
      </c>
      <c r="O88" s="336" t="str">
        <f>'Investīciju plāns_2023_2027'!O76</f>
        <v>D</v>
      </c>
      <c r="P88" s="347" t="str">
        <f>'Investīciju plāns_2023_2027'!P76</f>
        <v>VP1</v>
      </c>
      <c r="Q88" s="348" t="str">
        <f>'Investīciju plāns_2023_2027'!Q76</f>
        <v>RV1</v>
      </c>
      <c r="R88" s="336" t="str">
        <f>'Investīciju plāns_2023_2027'!R76</f>
        <v>1.2.</v>
      </c>
      <c r="S88" s="161" t="str">
        <f>'Investīciju plāns_2023_2027'!S76</f>
        <v>Izglītības pārvalde</v>
      </c>
      <c r="T88" s="309">
        <f>'Investīciju plāns_2023_2027'!T76</f>
        <v>0</v>
      </c>
      <c r="U88" s="282" t="str">
        <f>'Investīciju plāns_2023_2027'!U76</f>
        <v>2022-2027</v>
      </c>
    </row>
    <row r="89" spans="1:21" ht="153" x14ac:dyDescent="0.25">
      <c r="A89" s="161">
        <f>'Investīciju plāns_2023_2027'!A77</f>
        <v>75</v>
      </c>
      <c r="B89" s="277" t="str">
        <f>'Investīciju plāns_2023_2027'!B77</f>
        <v>09</v>
      </c>
      <c r="C89" s="161" t="str">
        <f>'Investīciju plāns_2023_2027'!C77</f>
        <v>Novads</v>
      </c>
      <c r="D89" s="285" t="str">
        <f>'Investīciju plāns_2023_2027'!D77</f>
        <v>Veicināt mūžizglītību, jo īpaši paredzot elastīgas kvalifikācijas paaugstināšanas un pārkvalificēšanās iespējas visiem, ņemot vērā digitālās prasmes, labāk paredzot pārmaiņas un jaunas prasības pēc prasmēm, kas balstītas  uz darba tirgus vajadzībām, atvieglojot karjeras maiņu un veicinot profesionālo mobilitāti</v>
      </c>
      <c r="E89" s="285" t="str">
        <f>'Investīciju plāns_2023_2027'!E77</f>
        <v>Digitālo prasmju pilnveide</v>
      </c>
      <c r="F89" s="161" t="str">
        <f>'Investīciju plāns_2023_2027'!F77</f>
        <v>Kvalitatīva un mūsdienīga izglītība</v>
      </c>
      <c r="G89" s="366" t="str">
        <f>'Investīciju plāns_2023_2027'!G77</f>
        <v>Kopīgs/J/Pag/Iedz
SAM</v>
      </c>
      <c r="H89" s="278">
        <f>'Investīciju plāns_2023_2027'!H77</f>
        <v>500000</v>
      </c>
      <c r="I89" s="303">
        <f>'Investīciju plāns_2023_2027'!I77</f>
        <v>0</v>
      </c>
      <c r="J89" s="304">
        <f>'Investīciju plāns_2023_2027'!J77</f>
        <v>0</v>
      </c>
      <c r="K89" s="305">
        <f>'Investīciju plāns_2023_2027'!K77</f>
        <v>0</v>
      </c>
      <c r="L89" s="306">
        <f>'Investīciju plāns_2023_2027'!L77</f>
        <v>50000</v>
      </c>
      <c r="M89" s="307">
        <f>'Investīciju plāns_2023_2027'!M77</f>
        <v>450000</v>
      </c>
      <c r="N89" s="196" t="str">
        <f>'Investīciju plāns_2023_2027'!N77</f>
        <v>P1 I RV1</v>
      </c>
      <c r="O89" s="151" t="str">
        <f>'Investīciju plāns_2023_2027'!O77</f>
        <v>D</v>
      </c>
      <c r="P89" s="284" t="str">
        <f>'Investīciju plāns_2023_2027'!P77</f>
        <v>VP1</v>
      </c>
      <c r="Q89" s="161" t="str">
        <f>'Investīciju plāns_2023_2027'!Q77</f>
        <v>RV1</v>
      </c>
      <c r="R89" s="160" t="str">
        <f>'Investīciju plāns_2023_2027'!R77</f>
        <v>1.4.</v>
      </c>
      <c r="S89" s="161" t="str">
        <f>'Investīciju plāns_2023_2027'!S77</f>
        <v>Izglītības pārvalde/ IT nodaļa</v>
      </c>
      <c r="T89" s="309">
        <f>'Investīciju plāns_2023_2027'!T77</f>
        <v>0</v>
      </c>
      <c r="U89" s="282" t="str">
        <f>'Investīciju plāns_2023_2027'!U77</f>
        <v>2022-2027</v>
      </c>
    </row>
    <row r="90" spans="1:21" ht="63.75" x14ac:dyDescent="0.25">
      <c r="A90" s="196">
        <f>'Investīciju plāns_2023_2027'!A78</f>
        <v>76</v>
      </c>
      <c r="B90" s="277" t="str">
        <f>'Investīciju plāns_2023_2027'!B78</f>
        <v>04</v>
      </c>
      <c r="C90" s="161" t="str">
        <f>'Investīciju plāns_2023_2027'!C78</f>
        <v>Novads</v>
      </c>
      <c r="D90" s="285" t="str">
        <f>'Investīciju plāns_2023_2027'!D78</f>
        <v>Lietus ūdens un kanalizācijas (LKT)  sistēmas izbūve/pārbūve Jelgavas novada pagastos</v>
      </c>
      <c r="E90" s="285" t="str">
        <f>'Investīciju plāns_2023_2027'!E78</f>
        <v>Lietus ūdens un kanalizācijas (LKT)  sistēmas izbūve Jelgavas novada pagastos</v>
      </c>
      <c r="F90" s="161" t="str">
        <f>'Investīciju plāns_2023_2027'!F78</f>
        <v>LŪK attīstība</v>
      </c>
      <c r="G90" s="366" t="str">
        <f>'Investīciju plāns_2023_2027'!G78</f>
        <v>Kopīgs/J/Pag/Iedz</v>
      </c>
      <c r="H90" s="278">
        <f>'Investīciju plāns_2023_2027'!H78</f>
        <v>800000</v>
      </c>
      <c r="I90" s="303">
        <f>'Investīciju plāns_2023_2027'!I78</f>
        <v>0</v>
      </c>
      <c r="J90" s="304">
        <f>'Investīciju plāns_2023_2027'!J78</f>
        <v>0</v>
      </c>
      <c r="K90" s="305">
        <f>'Investīciju plāns_2023_2027'!K78</f>
        <v>0</v>
      </c>
      <c r="L90" s="306">
        <f>'Investīciju plāns_2023_2027'!L78</f>
        <v>100000</v>
      </c>
      <c r="M90" s="307">
        <f>'Investīciju plāns_2023_2027'!M78</f>
        <v>700000</v>
      </c>
      <c r="N90" s="196" t="str">
        <f>'Investīciju plāns_2023_2027'!N78</f>
        <v>P2 V RV6</v>
      </c>
      <c r="O90" s="161" t="str">
        <f>'Investīciju plāns_2023_2027'!O78</f>
        <v>D</v>
      </c>
      <c r="P90" s="161" t="str">
        <f>'Investīciju plāns_2023_2027'!P78</f>
        <v>VP2</v>
      </c>
      <c r="Q90" s="161" t="str">
        <f>'Investīciju plāns_2023_2027'!Q78</f>
        <v>RV5</v>
      </c>
      <c r="R90" s="358" t="str">
        <f>'Investīciju plāns_2023_2027'!R78</f>
        <v>U.5.2.</v>
      </c>
      <c r="S90" s="161" t="str">
        <f>'Investīciju plāns_2023_2027'!S78</f>
        <v>Infrastruktūras un saimnieciskā nodrošinājuma nodaļa</v>
      </c>
      <c r="T90" s="309">
        <f>'Investīciju plāns_2023_2027'!T78</f>
        <v>0</v>
      </c>
      <c r="U90" s="282" t="str">
        <f>'Investīciju plāns_2023_2027'!U78</f>
        <v>2022-2027</v>
      </c>
    </row>
    <row r="91" spans="1:21" ht="76.5" x14ac:dyDescent="0.25">
      <c r="A91" s="161">
        <f>'Investīciju plāns_2023_2027'!A79</f>
        <v>77</v>
      </c>
      <c r="B91" s="277" t="str">
        <f>'Investīciju plāns_2023_2027'!B79</f>
        <v>04</v>
      </c>
      <c r="C91" s="161" t="str">
        <f>'Investīciju plāns_2023_2027'!C79</f>
        <v>Novads</v>
      </c>
      <c r="D91" s="285" t="str">
        <f>'Investīciju plāns_2023_2027'!D79</f>
        <v>Jaunas kopmītņu tipa dzīvojamās ēkas būvniecība</v>
      </c>
      <c r="E91" s="335" t="str">
        <f>'Investīciju plāns_2023_2027'!E79</f>
        <v>Pašvaldības dzīvojamā fonda attīstīšana novadā, t.sk. zemas īres mājokļu būvniecība. Projektēšana un būvniecība</v>
      </c>
      <c r="F91" s="161" t="str">
        <f>'Investīciju plāns_2023_2027'!F79</f>
        <v>Mājokļu politikas realizācija</v>
      </c>
      <c r="G91" s="366" t="str">
        <f>'Investīciju plāns_2023_2027'!G79</f>
        <v>J/Pag/Iedz
IP/2021</v>
      </c>
      <c r="H91" s="278">
        <f>'Investīciju plāns_2023_2027'!H79</f>
        <v>5000000</v>
      </c>
      <c r="I91" s="303">
        <f>'Investīciju plāns_2023_2027'!I79</f>
        <v>0</v>
      </c>
      <c r="J91" s="304">
        <f>'Investīciju plāns_2023_2027'!J79</f>
        <v>0</v>
      </c>
      <c r="K91" s="305">
        <f>'Investīciju plāns_2023_2027'!K79</f>
        <v>0</v>
      </c>
      <c r="L91" s="306">
        <f>'Investīciju plāns_2023_2027'!L79</f>
        <v>0</v>
      </c>
      <c r="M91" s="307">
        <f>'Investīciju plāns_2023_2027'!M79</f>
        <v>5000000</v>
      </c>
      <c r="N91" s="196" t="str">
        <f>'Investīciju plāns_2023_2027'!N79</f>
        <v>P2 V RV7</v>
      </c>
      <c r="O91" s="151" t="str">
        <f>'Investīciju plāns_2023_2027'!O79</f>
        <v>P</v>
      </c>
      <c r="P91" s="166" t="str">
        <f>'Investīciju plāns_2023_2027'!P79</f>
        <v>VP2</v>
      </c>
      <c r="Q91" s="166" t="str">
        <f>'Investīciju plāns_2023_2027'!Q79</f>
        <v>RV5</v>
      </c>
      <c r="R91" s="160" t="str">
        <f>'Investīciju plāns_2023_2027'!R79</f>
        <v>U.5.4.</v>
      </c>
      <c r="S91" s="161" t="str">
        <f>'Investīciju plāns_2023_2027'!S79</f>
        <v>Infrastruktūras un saimnieciskā nodrošinājuma nodaļa/Pagasta pārvalde</v>
      </c>
      <c r="T91" s="309">
        <f>'Investīciju plāns_2023_2027'!T79</f>
        <v>0</v>
      </c>
      <c r="U91" s="282" t="str">
        <f>'Investīciju plāns_2023_2027'!U79</f>
        <v>2022-2027</v>
      </c>
    </row>
    <row r="92" spans="1:21" ht="38.25" x14ac:dyDescent="0.25">
      <c r="A92" s="161">
        <f>'Investīciju plāns_2023_2027'!A80</f>
        <v>78</v>
      </c>
      <c r="B92" s="277" t="str">
        <f>'Investīciju plāns_2023_2027'!B80</f>
        <v>06</v>
      </c>
      <c r="C92" s="161" t="str">
        <f>'Investīciju plāns_2023_2027'!C80</f>
        <v>Novads</v>
      </c>
      <c r="D92" s="285" t="str">
        <f>'Investīciju plāns_2023_2027'!D80</f>
        <v>Īres dzīvokļu renovācija Jelgavas novadā</v>
      </c>
      <c r="E92" s="285" t="str">
        <f>'Investīciju plāns_2023_2027'!E80</f>
        <v xml:space="preserve">Funkciju veikšanai nepieciešamo sociālo īres namu pārvaldība - īres dzīvokļu renovācija, nodrošinot kvalitatīvu pakalpojumu novada iedzīvotājiem krīzes situācijās </v>
      </c>
      <c r="F92" s="161" t="str">
        <f>'Investīciju plāns_2023_2027'!F80</f>
        <v>Mājokļu politikas realizācija</v>
      </c>
      <c r="G92" s="366" t="str">
        <f>'Investīciju plāns_2023_2027'!G80</f>
        <v>Kopīgs/J/Pag/Iedz</v>
      </c>
      <c r="H92" s="278">
        <f>'Investīciju plāns_2023_2027'!H80</f>
        <v>500000</v>
      </c>
      <c r="I92" s="303">
        <f>'Investīciju plāns_2023_2027'!I80</f>
        <v>0</v>
      </c>
      <c r="J92" s="304">
        <f>'Investīciju plāns_2023_2027'!J80</f>
        <v>0</v>
      </c>
      <c r="K92" s="305">
        <f>'Investīciju plāns_2023_2027'!K80</f>
        <v>0</v>
      </c>
      <c r="L92" s="306">
        <f>'Investīciju plāns_2023_2027'!L80</f>
        <v>0</v>
      </c>
      <c r="M92" s="307">
        <f>'Investīciju plāns_2023_2027'!M80</f>
        <v>500000</v>
      </c>
      <c r="N92" s="196" t="str">
        <f>'Investīciju plāns_2023_2027'!N80</f>
        <v>P2 V RV7</v>
      </c>
      <c r="O92" s="161" t="str">
        <f>'Investīciju plāns_2023_2027'!O80</f>
        <v>D</v>
      </c>
      <c r="P92" s="161" t="str">
        <f>'Investīciju plāns_2023_2027'!P80</f>
        <v>VP2</v>
      </c>
      <c r="Q92" s="161" t="str">
        <f>'Investīciju plāns_2023_2027'!Q80</f>
        <v>RV5</v>
      </c>
      <c r="R92" s="359" t="str">
        <f>'Investīciju plāns_2023_2027'!R80</f>
        <v>U.5.4.</v>
      </c>
      <c r="S92" s="161" t="str">
        <f>'Investīciju plāns_2023_2027'!S80</f>
        <v>Īpašuma pārvaldības nodaļa</v>
      </c>
      <c r="T92" s="309">
        <f>'Investīciju plāns_2023_2027'!T80</f>
        <v>0</v>
      </c>
      <c r="U92" s="282" t="str">
        <f>'Investīciju plāns_2023_2027'!U80</f>
        <v>2022-2027</v>
      </c>
    </row>
    <row r="93" spans="1:21" ht="63.75" x14ac:dyDescent="0.25">
      <c r="A93" s="196">
        <f>'Investīciju plāns_2023_2027'!A81</f>
        <v>79</v>
      </c>
      <c r="B93" s="279" t="str">
        <f>'Investīciju plāns_2023_2027'!B81</f>
        <v>04</v>
      </c>
      <c r="C93" s="161" t="str">
        <f>'Investīciju plāns_2023_2027'!C81</f>
        <v>Novads</v>
      </c>
      <c r="D93" s="285" t="str">
        <f>'Investīciju plāns_2023_2027'!D81</f>
        <v>Meliorācijas sistēmu atjaunošana/pārbūve Jelgavas novada teritorijā</v>
      </c>
      <c r="E93" s="285" t="str">
        <f>'Investīciju plāns_2023_2027'!E81</f>
        <v xml:space="preserve">Esošo grāvju profila atjaunošana, grāvju pārtīrīšana, caurteku nomaiņa un pārbūve Jelgavas novada teritorijā un sadarbībā ar valstspilsētu Jelgavu (piekritīgās teritorijās)
</v>
      </c>
      <c r="F93" s="161" t="str">
        <f>'Investīciju plāns_2023_2027'!F81</f>
        <v>Meliorācijas sistēmu sakārtošana</v>
      </c>
      <c r="G93" s="366" t="str">
        <f>'Investīciju plāns_2023_2027'!G81</f>
        <v>Kopīgs/J/Pag/Iedz</v>
      </c>
      <c r="H93" s="278">
        <f>'Investīciju plāns_2023_2027'!H81</f>
        <v>800000</v>
      </c>
      <c r="I93" s="303">
        <f>'Investīciju plāns_2023_2027'!I81</f>
        <v>0</v>
      </c>
      <c r="J93" s="304">
        <f>'Investīciju plāns_2023_2027'!J81</f>
        <v>0</v>
      </c>
      <c r="K93" s="305">
        <f>'Investīciju plāns_2023_2027'!K81</f>
        <v>0</v>
      </c>
      <c r="L93" s="306">
        <f>'Investīciju plāns_2023_2027'!L81</f>
        <v>100000</v>
      </c>
      <c r="M93" s="307">
        <f>'Investīciju plāns_2023_2027'!M81</f>
        <v>700000</v>
      </c>
      <c r="N93" s="196" t="str">
        <f>'Investīciju plāns_2023_2027'!N81</f>
        <v>P2 V RV6</v>
      </c>
      <c r="O93" s="161" t="str">
        <f>'Investīciju plāns_2023_2027'!O81</f>
        <v>D</v>
      </c>
      <c r="P93" s="196" t="str">
        <f>'Investīciju plāns_2023_2027'!P81</f>
        <v>VP2</v>
      </c>
      <c r="Q93" s="196" t="str">
        <f>'Investīciju plāns_2023_2027'!Q81</f>
        <v>RV5</v>
      </c>
      <c r="R93" s="196" t="str">
        <f>'Investīciju plāns_2023_2027'!R81</f>
        <v>U.5.2.</v>
      </c>
      <c r="S93" s="161" t="str">
        <f>'Investīciju plāns_2023_2027'!S81</f>
        <v>Infrastruktūras un saimnieciskā nodrošinājuma nodaļa</v>
      </c>
      <c r="T93" s="309">
        <f>'Investīciju plāns_2023_2027'!T81</f>
        <v>0</v>
      </c>
      <c r="U93" s="282" t="str">
        <f>'Investīciju plāns_2023_2027'!U81</f>
        <v>2022-2027</v>
      </c>
    </row>
    <row r="94" spans="1:21" x14ac:dyDescent="0.25">
      <c r="A94" s="161" t="e">
        <f>'Investīciju plāns_2023_2027'!#REF!</f>
        <v>#REF!</v>
      </c>
      <c r="B94" s="279" t="e">
        <f>'Investīciju plāns_2023_2027'!#REF!</f>
        <v>#REF!</v>
      </c>
      <c r="C94" s="161" t="e">
        <f>'Investīciju plāns_2023_2027'!#REF!</f>
        <v>#REF!</v>
      </c>
      <c r="D94" s="285" t="e">
        <f>'Investīciju plāns_2023_2027'!#REF!</f>
        <v>#REF!</v>
      </c>
      <c r="E94" s="285" t="e">
        <f>'Investīciju plāns_2023_2027'!#REF!</f>
        <v>#REF!</v>
      </c>
      <c r="F94" s="161" t="e">
        <f>'Investīciju plāns_2023_2027'!#REF!</f>
        <v>#REF!</v>
      </c>
      <c r="G94" s="366" t="e">
        <f>'Investīciju plāns_2023_2027'!#REF!</f>
        <v>#REF!</v>
      </c>
      <c r="H94" s="278" t="e">
        <f>'Investīciju plāns_2023_2027'!#REF!</f>
        <v>#REF!</v>
      </c>
      <c r="I94" s="303" t="e">
        <f>'Investīciju plāns_2023_2027'!#REF!</f>
        <v>#REF!</v>
      </c>
      <c r="J94" s="304" t="e">
        <f>'Investīciju plāns_2023_2027'!#REF!</f>
        <v>#REF!</v>
      </c>
      <c r="K94" s="305" t="e">
        <f>'Investīciju plāns_2023_2027'!#REF!</f>
        <v>#REF!</v>
      </c>
      <c r="L94" s="306" t="e">
        <f>'Investīciju plāns_2023_2027'!#REF!</f>
        <v>#REF!</v>
      </c>
      <c r="M94" s="307" t="e">
        <f>'Investīciju plāns_2023_2027'!#REF!</f>
        <v>#REF!</v>
      </c>
      <c r="N94" s="196" t="e">
        <f>'Investīciju plāns_2023_2027'!#REF!</f>
        <v>#REF!</v>
      </c>
      <c r="O94" s="151" t="e">
        <f>'Investīciju plāns_2023_2027'!#REF!</f>
        <v>#REF!</v>
      </c>
      <c r="P94" s="291" t="e">
        <f>'Investīciju plāns_2023_2027'!#REF!</f>
        <v>#REF!</v>
      </c>
      <c r="Q94" s="166" t="e">
        <f>'Investīciju plāns_2023_2027'!#REF!</f>
        <v>#REF!</v>
      </c>
      <c r="R94" s="160" t="e">
        <f>'Investīciju plāns_2023_2027'!#REF!</f>
        <v>#REF!</v>
      </c>
      <c r="S94" s="161" t="e">
        <f>'Investīciju plāns_2023_2027'!#REF!</f>
        <v>#REF!</v>
      </c>
      <c r="T94" s="309" t="e">
        <f>'Investīciju plāns_2023_2027'!#REF!</f>
        <v>#REF!</v>
      </c>
      <c r="U94" s="282" t="e">
        <f>'Investīciju plāns_2023_2027'!#REF!</f>
        <v>#REF!</v>
      </c>
    </row>
    <row r="95" spans="1:21" ht="63.75" x14ac:dyDescent="0.25">
      <c r="A95" s="161">
        <f>'Investīciju plāns_2023_2027'!A82</f>
        <v>80</v>
      </c>
      <c r="B95" s="277" t="str">
        <f>'Investīciju plāns_2023_2027'!B82</f>
        <v>04</v>
      </c>
      <c r="C95" s="161" t="str">
        <f>'Investīciju plāns_2023_2027'!C82</f>
        <v>Novads</v>
      </c>
      <c r="D95" s="285" t="str">
        <f>'Investīciju plāns_2023_2027'!D82</f>
        <v>Jelgavas novada pašvaldības meliorācijas sistēmu informācijas datu tīkla izveide un meliorācijas sistēmu inventarizācija</v>
      </c>
      <c r="E95" s="285" t="str">
        <f>'Investīciju plāns_2023_2027'!E82</f>
        <v>Meliorācijas sistēmu inventarizācija, ĢIS programmatūra, datu apstrāde, sistēmas izveide</v>
      </c>
      <c r="F95" s="161" t="str">
        <f>'Investīciju plāns_2023_2027'!F82</f>
        <v>Meliorācijas sistēmu sakārtošana</v>
      </c>
      <c r="G95" s="366" t="str">
        <f>'Investīciju plāns_2023_2027'!G82</f>
        <v>Kopīgs/J/Pag/Iedz</v>
      </c>
      <c r="H95" s="278">
        <f>'Investīciju plāns_2023_2027'!H82</f>
        <v>600000</v>
      </c>
      <c r="I95" s="303">
        <f>'Investīciju plāns_2023_2027'!I82</f>
        <v>0</v>
      </c>
      <c r="J95" s="304">
        <f>'Investīciju plāns_2023_2027'!J82</f>
        <v>0</v>
      </c>
      <c r="K95" s="305">
        <f>'Investīciju plāns_2023_2027'!K82</f>
        <v>0</v>
      </c>
      <c r="L95" s="306">
        <f>'Investīciju plāns_2023_2027'!L82</f>
        <v>100000</v>
      </c>
      <c r="M95" s="307">
        <f>'Investīciju plāns_2023_2027'!M82</f>
        <v>500000</v>
      </c>
      <c r="N95" s="196" t="str">
        <f>'Investīciju plāns_2023_2027'!N82</f>
        <v>P2 V RV6</v>
      </c>
      <c r="O95" s="161" t="str">
        <f>'Investīciju plāns_2023_2027'!O82</f>
        <v>D</v>
      </c>
      <c r="P95" s="161" t="str">
        <f>'Investīciju plāns_2023_2027'!P82</f>
        <v>VP2</v>
      </c>
      <c r="Q95" s="161" t="str">
        <f>'Investīciju plāns_2023_2027'!Q82</f>
        <v>RV5</v>
      </c>
      <c r="R95" s="359" t="str">
        <f>'Investīciju plāns_2023_2027'!R82</f>
        <v>U.5.2.</v>
      </c>
      <c r="S95" s="161" t="str">
        <f>'Investīciju plāns_2023_2027'!S82</f>
        <v>Infrastruktūras un saimnieciskā nodrošinājuma nodaļa</v>
      </c>
      <c r="T95" s="309">
        <f>'Investīciju plāns_2023_2027'!T82</f>
        <v>0</v>
      </c>
      <c r="U95" s="282" t="str">
        <f>'Investīciju plāns_2023_2027'!U82</f>
        <v>2022-2027</v>
      </c>
    </row>
    <row r="96" spans="1:21" ht="63.75" x14ac:dyDescent="0.25">
      <c r="A96" s="196">
        <f>'Investīciju plāns_2023_2027'!A83</f>
        <v>81</v>
      </c>
      <c r="B96" s="279" t="str">
        <f>'Investīciju plāns_2023_2027'!B83</f>
        <v>04</v>
      </c>
      <c r="C96" s="161" t="str">
        <f>'Investīciju plāns_2023_2027'!C83</f>
        <v>Novads</v>
      </c>
      <c r="D96" s="285" t="str">
        <f>'Investīciju plāns_2023_2027'!D83</f>
        <v>Meliorācijas sistēmu uzturēšana Jelgavas novada teritorijā</v>
      </c>
      <c r="E96" s="335" t="str">
        <f>'Investīciju plāns_2023_2027'!E83</f>
        <v xml:space="preserve">Meliorācijas sistēmu sakārtošana un uzturēšana visā Jelgavas novada teritorijā
t.sk. mitrāju izveide
</v>
      </c>
      <c r="F96" s="196" t="str">
        <f>'Investīciju plāns_2023_2027'!F83</f>
        <v>Meliorācijas sistēmu sakārtošana</v>
      </c>
      <c r="G96" s="366" t="str">
        <f>'Investīciju plāns_2023_2027'!G83</f>
        <v>Kopīgs/J/Pag/Iedz</v>
      </c>
      <c r="H96" s="278">
        <f>'Investīciju plāns_2023_2027'!H83</f>
        <v>700000</v>
      </c>
      <c r="I96" s="303">
        <f>'Investīciju plāns_2023_2027'!I83</f>
        <v>0</v>
      </c>
      <c r="J96" s="304">
        <f>'Investīciju plāns_2023_2027'!J83</f>
        <v>0</v>
      </c>
      <c r="K96" s="305">
        <f>'Investīciju plāns_2023_2027'!K83</f>
        <v>0</v>
      </c>
      <c r="L96" s="306">
        <f>'Investīciju plāns_2023_2027'!L83</f>
        <v>100000</v>
      </c>
      <c r="M96" s="307">
        <f>'Investīciju plāns_2023_2027'!M83</f>
        <v>600000</v>
      </c>
      <c r="N96" s="196" t="str">
        <f>'Investīciju plāns_2023_2027'!N83</f>
        <v>P2 V RV6</v>
      </c>
      <c r="O96" s="196" t="str">
        <f>'Investīciju plāns_2023_2027'!O83</f>
        <v>D</v>
      </c>
      <c r="P96" s="196" t="str">
        <f>'Investīciju plāns_2023_2027'!P83</f>
        <v>VP2</v>
      </c>
      <c r="Q96" s="196" t="str">
        <f>'Investīciju plāns_2023_2027'!Q83</f>
        <v>RV5</v>
      </c>
      <c r="R96" s="196" t="str">
        <f>'Investīciju plāns_2023_2027'!R83</f>
        <v>U.5.2.</v>
      </c>
      <c r="S96" s="161" t="str">
        <f>'Investīciju plāns_2023_2027'!S83</f>
        <v>Infrastruktūras un saimnieciskā nodrošinājuma nodaļa</v>
      </c>
      <c r="T96" s="309">
        <f>'Investīciju plāns_2023_2027'!T83</f>
        <v>0</v>
      </c>
      <c r="U96" s="282" t="str">
        <f>'Investīciju plāns_2023_2027'!U83</f>
        <v>2022-2027</v>
      </c>
    </row>
    <row r="97" spans="1:21" ht="89.25" x14ac:dyDescent="0.25">
      <c r="A97" s="161">
        <f>'Investīciju plāns_2023_2027'!A84</f>
        <v>82</v>
      </c>
      <c r="B97" s="279" t="str">
        <f>'Investīciju plāns_2023_2027'!B84</f>
        <v>04</v>
      </c>
      <c r="C97" s="161" t="str">
        <f>'Investīciju plāns_2023_2027'!C84</f>
        <v>Novads</v>
      </c>
      <c r="D97" s="285" t="str">
        <f>'Investīciju plāns_2023_2027'!D84</f>
        <v>Paplašināto kapu teritorijās drenāžas pārkārtošana un grāvju pārtīrīšana Jelgavas novada teritorijā</v>
      </c>
      <c r="E97" s="285" t="str">
        <f>'Investīciju plāns_2023_2027'!E84</f>
        <v xml:space="preserve">Kapu teritorijas paplašināšanas rezultātā uzbērtajās platībās meliorācijās sistēmu pārkārtošana. Nepieciešams sasniegt nosusināšanas normu, atbilstoši apbedījumu normatīvajiem regulējumiem visā Jelgavas novada teritorijā
</v>
      </c>
      <c r="F97" s="196" t="str">
        <f>'Investīciju plāns_2023_2027'!F84</f>
        <v>Meliorācijas sistēmu sakārtošana</v>
      </c>
      <c r="G97" s="366" t="str">
        <f>'Investīciju plāns_2023_2027'!G84</f>
        <v>Kopīgs/J/Pag/Iedz</v>
      </c>
      <c r="H97" s="278">
        <f>'Investīciju plāns_2023_2027'!H84</f>
        <v>500000</v>
      </c>
      <c r="I97" s="303">
        <f>'Investīciju plāns_2023_2027'!I84</f>
        <v>0</v>
      </c>
      <c r="J97" s="304">
        <f>'Investīciju plāns_2023_2027'!J84</f>
        <v>0</v>
      </c>
      <c r="K97" s="305">
        <f>'Investīciju plāns_2023_2027'!K84</f>
        <v>0</v>
      </c>
      <c r="L97" s="306">
        <f>'Investīciju plāns_2023_2027'!L84</f>
        <v>200000</v>
      </c>
      <c r="M97" s="307">
        <f>'Investīciju plāns_2023_2027'!M84</f>
        <v>300000</v>
      </c>
      <c r="N97" s="196" t="str">
        <f>'Investīciju plāns_2023_2027'!N84</f>
        <v>P2 V RV6</v>
      </c>
      <c r="O97" s="196" t="str">
        <f>'Investīciju plāns_2023_2027'!O84</f>
        <v>D</v>
      </c>
      <c r="P97" s="196" t="str">
        <f>'Investīciju plāns_2023_2027'!P84</f>
        <v>VP2</v>
      </c>
      <c r="Q97" s="196" t="str">
        <f>'Investīciju plāns_2023_2027'!Q84</f>
        <v>RV5</v>
      </c>
      <c r="R97" s="196" t="str">
        <f>'Investīciju plāns_2023_2027'!R84</f>
        <v>U.5.2.</v>
      </c>
      <c r="S97" s="161" t="str">
        <f>'Investīciju plāns_2023_2027'!S84</f>
        <v>Infrastruktūras un saimnieciskā nodrošinājuma nodaļa</v>
      </c>
      <c r="T97" s="309">
        <f>'Investīciju plāns_2023_2027'!T84</f>
        <v>0</v>
      </c>
      <c r="U97" s="282" t="str">
        <f>'Investīciju plāns_2023_2027'!U84</f>
        <v>2022-2027</v>
      </c>
    </row>
    <row r="98" spans="1:21" ht="63.75" x14ac:dyDescent="0.25">
      <c r="A98" s="161">
        <f>'Investīciju plāns_2023_2027'!A85</f>
        <v>83</v>
      </c>
      <c r="B98" s="279" t="str">
        <f>'Investīciju plāns_2023_2027'!B85</f>
        <v>04</v>
      </c>
      <c r="C98" s="196" t="str">
        <f>'Investīciju plāns_2023_2027'!C85</f>
        <v>Novads</v>
      </c>
      <c r="D98" s="285" t="str">
        <f>'Investīciju plāns_2023_2027'!D85</f>
        <v>Jelgavas novada pašvaldības videonovērošanas infrastruktūras pārvaldības risinājuma izstrāde un ieviešana</v>
      </c>
      <c r="E98" s="285" t="str">
        <f>'Investīciju plāns_2023_2027'!E85</f>
        <v>Fiziskā aprīkojuma standartizācija. Centralizētas uzraudzības risinājuma izstrāde un ieviešana. Pārvaldības aparatūra, programmatūra, telpu aprīkojums</v>
      </c>
      <c r="F98" s="196" t="str">
        <f>'Investīciju plāns_2023_2027'!F85</f>
        <v>Pašvaldības funkciju veikšana</v>
      </c>
      <c r="G98" s="366" t="str">
        <f>'Investīciju plāns_2023_2027'!G85</f>
        <v>J/Pag/Iedz</v>
      </c>
      <c r="H98" s="278">
        <f>'Investīciju plāns_2023_2027'!H85</f>
        <v>1500000</v>
      </c>
      <c r="I98" s="303">
        <f>'Investīciju plāns_2023_2027'!I85</f>
        <v>0</v>
      </c>
      <c r="J98" s="304">
        <f>'Investīciju plāns_2023_2027'!J85</f>
        <v>0</v>
      </c>
      <c r="K98" s="305">
        <f>'Investīciju plāns_2023_2027'!K85</f>
        <v>0</v>
      </c>
      <c r="L98" s="306">
        <f>'Investīciju plāns_2023_2027'!L85</f>
        <v>200000</v>
      </c>
      <c r="M98" s="307">
        <f>'Investīciju plāns_2023_2027'!M85</f>
        <v>1300000</v>
      </c>
      <c r="N98" s="196" t="str">
        <f>'Investīciju plāns_2023_2027'!N85</f>
        <v>P5 A RV2</v>
      </c>
      <c r="O98" s="196" t="str">
        <f>'Investīciju plāns_2023_2027'!O85</f>
        <v>D</v>
      </c>
      <c r="P98" s="196" t="str">
        <f>'Investīciju plāns_2023_2027'!P85</f>
        <v>HP4</v>
      </c>
      <c r="Q98" s="196" t="str">
        <f>'Investīciju plāns_2023_2027'!Q85</f>
        <v>RV8</v>
      </c>
      <c r="R98" s="196" t="str">
        <f>'Investīciju plāns_2023_2027'!R85</f>
        <v>8.1
8.2
8.3</v>
      </c>
      <c r="S98" s="161" t="str">
        <f>'Investīciju plāns_2023_2027'!S85</f>
        <v>Informāciju tehnoloģijas nodaļa</v>
      </c>
      <c r="T98" s="309">
        <f>'Investīciju plāns_2023_2027'!T85</f>
        <v>0</v>
      </c>
      <c r="U98" s="282" t="str">
        <f>'Investīciju plāns_2023_2027'!U85</f>
        <v>2022-2027</v>
      </c>
    </row>
    <row r="99" spans="1:21" ht="63.75" x14ac:dyDescent="0.25">
      <c r="A99" s="196">
        <f>'Investīciju plāns_2023_2027'!A86</f>
        <v>84</v>
      </c>
      <c r="B99" s="279" t="str">
        <f>'Investīciju plāns_2023_2027'!B86</f>
        <v>04</v>
      </c>
      <c r="C99" s="196" t="str">
        <f>'Investīciju plāns_2023_2027'!C86</f>
        <v>Novads</v>
      </c>
      <c r="D99" s="285" t="str">
        <f>'Investīciju plāns_2023_2027'!D86</f>
        <v>Attālinātās darba vides attīstīšana Jelgavas novada pašvaldībā attālināto pakalpojumu nodrošināšanai</v>
      </c>
      <c r="E99" s="285" t="str">
        <f>'Investīciju plāns_2023_2027'!E86</f>
        <v>Jaunu pašvaldības pakalpojumu sniegšanas veidu attīstībai, ja tiek aizstāts kāds no esošajiem pakalpojumiem ar jaunu bezkontakta vai autonomu risinājumu, kas samazina klātienes saskarsmes nepieciešamību</v>
      </c>
      <c r="F99" s="161" t="str">
        <f>'Investīciju plāns_2023_2027'!F86</f>
        <v>Pašvaldības konkurētspējas paaugstināšana</v>
      </c>
      <c r="G99" s="366" t="str">
        <f>'Investīciju plāns_2023_2027'!G86</f>
        <v>Kopīgs/J/Pag/Iedz</v>
      </c>
      <c r="H99" s="278">
        <f>'Investīciju plāns_2023_2027'!H86</f>
        <v>1500000</v>
      </c>
      <c r="I99" s="303">
        <f>'Investīciju plāns_2023_2027'!I86</f>
        <v>0</v>
      </c>
      <c r="J99" s="304">
        <f>'Investīciju plāns_2023_2027'!J86</f>
        <v>0</v>
      </c>
      <c r="K99" s="305">
        <f>'Investīciju plāns_2023_2027'!K86</f>
        <v>0</v>
      </c>
      <c r="L99" s="306">
        <f>'Investīciju plāns_2023_2027'!L86</f>
        <v>500000</v>
      </c>
      <c r="M99" s="307">
        <f>'Investīciju plāns_2023_2027'!M86</f>
        <v>1000000</v>
      </c>
      <c r="N99" s="196" t="str">
        <f>'Investīciju plāns_2023_2027'!N86</f>
        <v>P5 A RV1</v>
      </c>
      <c r="O99" s="161" t="str">
        <f>'Investīciju plāns_2023_2027'!O86</f>
        <v>D</v>
      </c>
      <c r="P99" s="196" t="str">
        <f>'Investīciju plāns_2023_2027'!P86</f>
        <v>HP4</v>
      </c>
      <c r="Q99" s="196" t="str">
        <f>'Investīciju plāns_2023_2027'!Q86</f>
        <v>RV8</v>
      </c>
      <c r="R99" s="196" t="str">
        <f>'Investīciju plāns_2023_2027'!R86</f>
        <v>8.1
8.2</v>
      </c>
      <c r="S99" s="161" t="str">
        <f>'Investīciju plāns_2023_2027'!S86</f>
        <v>Informāciju tehnoloģijas nodaļa</v>
      </c>
      <c r="T99" s="309">
        <f>'Investīciju plāns_2023_2027'!T86</f>
        <v>0</v>
      </c>
      <c r="U99" s="282" t="str">
        <f>'Investīciju plāns_2023_2027'!U86</f>
        <v>2022-2027</v>
      </c>
    </row>
    <row r="100" spans="1:21" ht="63.75" x14ac:dyDescent="0.25">
      <c r="A100" s="161">
        <f>'Investīciju plāns_2023_2027'!A87</f>
        <v>85</v>
      </c>
      <c r="B100" s="279" t="str">
        <f>'Investīciju plāns_2023_2027'!B87</f>
        <v>04</v>
      </c>
      <c r="C100" s="196" t="str">
        <f>'Investīciju plāns_2023_2027'!C87</f>
        <v>Novads</v>
      </c>
      <c r="D100" s="285" t="str">
        <f>'Investīciju plāns_2023_2027'!D87</f>
        <v>Jelgavas novada pašvaldības optiskā tīkla paplašināšana</v>
      </c>
      <c r="E100" s="285" t="str">
        <f>'Investīciju plāns_2023_2027'!E87</f>
        <v>Uzlabot pašvaldības iestāžu interneta pieslēgumu kapacitāti izmantojot optiskā datortīkla tehnoloģiju iespējas</v>
      </c>
      <c r="F100" s="161" t="str">
        <f>'Investīciju plāns_2023_2027'!F87</f>
        <v>Pašvaldības konkurētspējas paaugstināšana</v>
      </c>
      <c r="G100" s="366" t="str">
        <f>'Investīciju plāns_2023_2027'!G87</f>
        <v>J/Pag/Iedz</v>
      </c>
      <c r="H100" s="278">
        <f>'Investīciju plāns_2023_2027'!H87</f>
        <v>1000000</v>
      </c>
      <c r="I100" s="303">
        <f>'Investīciju plāns_2023_2027'!I87</f>
        <v>0</v>
      </c>
      <c r="J100" s="304">
        <f>'Investīciju plāns_2023_2027'!J87</f>
        <v>0</v>
      </c>
      <c r="K100" s="305">
        <f>'Investīciju plāns_2023_2027'!K87</f>
        <v>0</v>
      </c>
      <c r="L100" s="306">
        <f>'Investīciju plāns_2023_2027'!L87</f>
        <v>0</v>
      </c>
      <c r="M100" s="307">
        <f>'Investīciju plāns_2023_2027'!M87</f>
        <v>1000000</v>
      </c>
      <c r="N100" s="196" t="str">
        <f>'Investīciju plāns_2023_2027'!N87</f>
        <v>P1 A RV1</v>
      </c>
      <c r="O100" s="151" t="str">
        <f>'Investīciju plāns_2023_2027'!O87</f>
        <v>D</v>
      </c>
      <c r="P100" s="166" t="str">
        <f>'Investīciju plāns_2023_2027'!P87</f>
        <v>HP4</v>
      </c>
      <c r="Q100" s="166" t="str">
        <f>'Investīciju plāns_2023_2027'!Q87</f>
        <v>RV8</v>
      </c>
      <c r="R100" s="268" t="str">
        <f>'Investīciju plāns_2023_2027'!R87</f>
        <v>8.1
8.2
8.3</v>
      </c>
      <c r="S100" s="161" t="str">
        <f>'Investīciju plāns_2023_2027'!S87</f>
        <v>Informāciju tehnoloģijas nodaļa</v>
      </c>
      <c r="T100" s="309">
        <f>'Investīciju plāns_2023_2027'!T87</f>
        <v>0</v>
      </c>
      <c r="U100" s="282" t="str">
        <f>'Investīciju plāns_2023_2027'!U87</f>
        <v>2022-2027</v>
      </c>
    </row>
    <row r="101" spans="1:21" ht="63.75" x14ac:dyDescent="0.25">
      <c r="A101" s="161">
        <f>'Investīciju plāns_2023_2027'!A88</f>
        <v>86</v>
      </c>
      <c r="B101" s="279" t="str">
        <f>'Investīciju plāns_2023_2027'!B88</f>
        <v>04</v>
      </c>
      <c r="C101" s="161" t="str">
        <f>'Investīciju plāns_2023_2027'!C88</f>
        <v>Novads</v>
      </c>
      <c r="D101" s="285" t="str">
        <f>'Investīciju plāns_2023_2027'!D88</f>
        <v>Lokālā datortīkla modernizācija Jelgavas novada pašvaldības iestādēs</v>
      </c>
      <c r="E101" s="285" t="str">
        <f>'Investīciju plāns_2023_2027'!E88</f>
        <v>Modernizēt un centralizēt iestādes lokālo datortīklu likvidējot virknes slēgumus un nestabilos savienojumus</v>
      </c>
      <c r="F101" s="161" t="str">
        <f>'Investīciju plāns_2023_2027'!F88</f>
        <v>Pašvaldības konkurētspējas paaugstināšana</v>
      </c>
      <c r="G101" s="366" t="str">
        <f>'Investīciju plāns_2023_2027'!G88</f>
        <v>J/Pag/Iedz</v>
      </c>
      <c r="H101" s="278">
        <f>'Investīciju plāns_2023_2027'!H88</f>
        <v>600000</v>
      </c>
      <c r="I101" s="303">
        <f>'Investīciju plāns_2023_2027'!I88</f>
        <v>0</v>
      </c>
      <c r="J101" s="304">
        <f>'Investīciju plāns_2023_2027'!J88</f>
        <v>0</v>
      </c>
      <c r="K101" s="305">
        <f>'Investīciju plāns_2023_2027'!K88</f>
        <v>0</v>
      </c>
      <c r="L101" s="306">
        <f>'Investīciju plāns_2023_2027'!L88</f>
        <v>0</v>
      </c>
      <c r="M101" s="307">
        <f>'Investīciju plāns_2023_2027'!M88</f>
        <v>600000</v>
      </c>
      <c r="N101" s="196" t="str">
        <f>'Investīciju plāns_2023_2027'!N88</f>
        <v>P1 A RV1</v>
      </c>
      <c r="O101" s="161" t="str">
        <f>'Investīciju plāns_2023_2027'!O88</f>
        <v>D</v>
      </c>
      <c r="P101" s="161" t="str">
        <f>'Investīciju plāns_2023_2027'!P88</f>
        <v>HP4</v>
      </c>
      <c r="Q101" s="161" t="str">
        <f>'Investīciju plāns_2023_2027'!Q88</f>
        <v>RV8</v>
      </c>
      <c r="R101" s="160" t="str">
        <f>'Investīciju plāns_2023_2027'!R88</f>
        <v>8.1
8.2
8.3</v>
      </c>
      <c r="S101" s="161" t="str">
        <f>'Investīciju plāns_2023_2027'!S88</f>
        <v>Informāciju tehnoloģijas nodaļa</v>
      </c>
      <c r="T101" s="309">
        <f>'Investīciju plāns_2023_2027'!T88</f>
        <v>0</v>
      </c>
      <c r="U101" s="282" t="str">
        <f>'Investīciju plāns_2023_2027'!U88</f>
        <v>2022-2027</v>
      </c>
    </row>
    <row r="102" spans="1:21" ht="63.75" x14ac:dyDescent="0.25">
      <c r="A102" s="196">
        <f>'Investīciju plāns_2023_2027'!A89</f>
        <v>87</v>
      </c>
      <c r="B102" s="279" t="str">
        <f>'Investīciju plāns_2023_2027'!B89</f>
        <v>04</v>
      </c>
      <c r="C102" s="196" t="str">
        <f>'Investīciju plāns_2023_2027'!C89</f>
        <v>Novads</v>
      </c>
      <c r="D102" s="285" t="str">
        <f>'Investīciju plāns_2023_2027'!D89</f>
        <v>Korporatīvā tīkla izveide Jelgavas novada pašvaldības iestādēs</v>
      </c>
      <c r="E102" s="285" t="str">
        <f>'Investīciju plāns_2023_2027'!E89</f>
        <v>Savienot vienā korporatīvajā datortīklā iestādes, nodrošināt centralizētu pieslēgumu optiskajam internetam</v>
      </c>
      <c r="F102" s="161" t="str">
        <f>'Investīciju plāns_2023_2027'!F89</f>
        <v>Pašvaldības konkurētspējas paaugstināšana</v>
      </c>
      <c r="G102" s="366" t="str">
        <f>'Investīciju plāns_2023_2027'!G89</f>
        <v>J/Pag/Iedz</v>
      </c>
      <c r="H102" s="278">
        <f>'Investīciju plāns_2023_2027'!H89</f>
        <v>450000</v>
      </c>
      <c r="I102" s="303">
        <f>'Investīciju plāns_2023_2027'!I89</f>
        <v>0</v>
      </c>
      <c r="J102" s="304">
        <f>'Investīciju plāns_2023_2027'!J89</f>
        <v>0</v>
      </c>
      <c r="K102" s="305">
        <f>'Investīciju plāns_2023_2027'!K89</f>
        <v>0</v>
      </c>
      <c r="L102" s="306">
        <f>'Investīciju plāns_2023_2027'!L89</f>
        <v>0</v>
      </c>
      <c r="M102" s="307">
        <f>'Investīciju plāns_2023_2027'!M89</f>
        <v>450000</v>
      </c>
      <c r="N102" s="196" t="str">
        <f>'Investīciju plāns_2023_2027'!N89</f>
        <v>P1 A RV1</v>
      </c>
      <c r="O102" s="151" t="str">
        <f>'Investīciju plāns_2023_2027'!O89</f>
        <v>D</v>
      </c>
      <c r="P102" s="166" t="str">
        <f>'Investīciju plāns_2023_2027'!P89</f>
        <v>HP4</v>
      </c>
      <c r="Q102" s="166" t="str">
        <f>'Investīciju plāns_2023_2027'!Q89</f>
        <v>RV8</v>
      </c>
      <c r="R102" s="268" t="str">
        <f>'Investīciju plāns_2023_2027'!R89</f>
        <v>8.1
8.2
8.3</v>
      </c>
      <c r="S102" s="161" t="str">
        <f>'Investīciju plāns_2023_2027'!S89</f>
        <v>Informāciju tehnoloģijas nodaļa</v>
      </c>
      <c r="T102" s="309">
        <f>'Investīciju plāns_2023_2027'!T89</f>
        <v>0</v>
      </c>
      <c r="U102" s="282" t="str">
        <f>'Investīciju plāns_2023_2027'!U89</f>
        <v>2022-2027</v>
      </c>
    </row>
    <row r="103" spans="1:21" ht="51" x14ac:dyDescent="0.25">
      <c r="A103" s="161">
        <f>'Investīciju plāns_2023_2027'!A90</f>
        <v>88</v>
      </c>
      <c r="B103" s="279" t="str">
        <f>'Investīciju plāns_2023_2027'!B90</f>
        <v>04</v>
      </c>
      <c r="C103" s="196" t="str">
        <f>'Investīciju plāns_2023_2027'!C90</f>
        <v>Novads</v>
      </c>
      <c r="D103" s="335" t="str">
        <f>'Investīciju plāns_2023_2027'!D90</f>
        <v>Digitālās komunikācijas risinājuma izstrāde un ieviešana</v>
      </c>
      <c r="E103" s="335" t="str">
        <f>'Investīciju plāns_2023_2027'!E90</f>
        <v>Izmantot digitalizācijas priekšrocības pilsoņiem, uzņēmumiem un valdībām - centralizētas IP telefonijas ieviešana. Izstrādāt risinājumu pārejai no klasiskajiem stacionārajiem telefoniem uz IP risinājumu. Pārvaldība, procedūras, aparatūra, aprīkojums, Qos ieviešana</v>
      </c>
      <c r="F103" s="283" t="str">
        <f>'Investīciju plāns_2023_2027'!F90</f>
        <v>Pašvaldības konkurētspējas paaugstināšana</v>
      </c>
      <c r="G103" s="366" t="str">
        <f>'Investīciju plāns_2023_2027'!G90</f>
        <v>J/Pag/Iedz
SAM</v>
      </c>
      <c r="H103" s="278">
        <f>'Investīciju plāns_2023_2027'!H90</f>
        <v>500000</v>
      </c>
      <c r="I103" s="303">
        <f>'Investīciju plāns_2023_2027'!I90</f>
        <v>0</v>
      </c>
      <c r="J103" s="304">
        <f>'Investīciju plāns_2023_2027'!J90</f>
        <v>0</v>
      </c>
      <c r="K103" s="305">
        <f>'Investīciju plāns_2023_2027'!K90</f>
        <v>0</v>
      </c>
      <c r="L103" s="306">
        <f>'Investīciju plāns_2023_2027'!L90</f>
        <v>0</v>
      </c>
      <c r="M103" s="307">
        <f>'Investīciju plāns_2023_2027'!M90</f>
        <v>500000</v>
      </c>
      <c r="N103" s="283" t="str">
        <f>'Investīciju plāns_2023_2027'!N90</f>
        <v>P1 A RV1</v>
      </c>
      <c r="O103" s="161" t="str">
        <f>'Investīciju plāns_2023_2027'!O90</f>
        <v>D</v>
      </c>
      <c r="P103" s="161" t="str">
        <f>'Investīciju plāns_2023_2027'!P90</f>
        <v>HP4</v>
      </c>
      <c r="Q103" s="161" t="str">
        <f>'Investīciju plāns_2023_2027'!Q90</f>
        <v>RV8</v>
      </c>
      <c r="R103" s="160" t="str">
        <f>'Investīciju plāns_2023_2027'!R90</f>
        <v>8.1
8.2
8.3</v>
      </c>
      <c r="S103" s="161" t="str">
        <f>'Investīciju plāns_2023_2027'!S90</f>
        <v>Informāciju tehnoloģijas nodaļa</v>
      </c>
      <c r="T103" s="311">
        <f>'Investīciju plāns_2023_2027'!T90</f>
        <v>0</v>
      </c>
      <c r="U103" s="282" t="str">
        <f>'Investīciju plāns_2023_2027'!U90</f>
        <v>2022-2027</v>
      </c>
    </row>
    <row r="104" spans="1:21" ht="76.5" x14ac:dyDescent="0.25">
      <c r="A104" s="161">
        <f>'Investīciju plāns_2023_2027'!A91</f>
        <v>89</v>
      </c>
      <c r="B104" s="279" t="str">
        <f>'Investīciju plāns_2023_2027'!B91</f>
        <v>04</v>
      </c>
      <c r="C104" s="196" t="str">
        <f>'Investīciju plāns_2023_2027'!C91</f>
        <v>Novads</v>
      </c>
      <c r="D104" s="285" t="str">
        <f>'Investīciju plāns_2023_2027'!D91</f>
        <v>Jelgavas novada pašvaldības IKT modulāra datu centra izveidošana</v>
      </c>
      <c r="E104" s="285" t="str">
        <f>'Investīciju plāns_2023_2027'!E91</f>
        <v>Modernā modulārā datu centra izveidošana Jelgavas novada IKT vajadzībām. Datu centra projektēšana un izbūve izmantojot nozares jaunās tehnoloģijas un paņēmienus. Enerģijas barošanas tīkla un dzesēšanas sistēmas izbūve izmantojot videi draudzīgas “zaļas tehnoloģijas”. Datu centra pārvaldības un virtualizācijas programatūras ieviešana maksimāli izmantojot atklāta koda produktus</v>
      </c>
      <c r="F104" s="161" t="str">
        <f>'Investīciju plāns_2023_2027'!F91</f>
        <v>Pašvaldības konkurētspējas paaugstināšana</v>
      </c>
      <c r="G104" s="366" t="str">
        <f>'Investīciju plāns_2023_2027'!G91</f>
        <v>J/Pag/Iedz</v>
      </c>
      <c r="H104" s="278">
        <f>'Investīciju plāns_2023_2027'!H91</f>
        <v>350000</v>
      </c>
      <c r="I104" s="303">
        <f>'Investīciju plāns_2023_2027'!I91</f>
        <v>0</v>
      </c>
      <c r="J104" s="304">
        <f>'Investīciju plāns_2023_2027'!J91</f>
        <v>0</v>
      </c>
      <c r="K104" s="305">
        <f>'Investīciju plāns_2023_2027'!K91</f>
        <v>0</v>
      </c>
      <c r="L104" s="306">
        <f>'Investīciju plāns_2023_2027'!L91</f>
        <v>0</v>
      </c>
      <c r="M104" s="307">
        <f>'Investīciju plāns_2023_2027'!M91</f>
        <v>350000</v>
      </c>
      <c r="N104" s="196" t="str">
        <f>'Investīciju plāns_2023_2027'!N91</f>
        <v>P5 A RV1</v>
      </c>
      <c r="O104" s="161" t="str">
        <f>'Investīciju plāns_2023_2027'!O91</f>
        <v>D</v>
      </c>
      <c r="P104" s="166" t="str">
        <f>'Investīciju plāns_2023_2027'!P91</f>
        <v>HP4</v>
      </c>
      <c r="Q104" s="166" t="str">
        <f>'Investīciju plāns_2023_2027'!Q91</f>
        <v>RV8</v>
      </c>
      <c r="R104" s="160" t="str">
        <f>'Investīciju plāns_2023_2027'!R91</f>
        <v>8.1
8.2
8.3</v>
      </c>
      <c r="S104" s="161" t="str">
        <f>'Investīciju plāns_2023_2027'!S91</f>
        <v>Informāciju tehnoloģijas nodaļa</v>
      </c>
      <c r="T104" s="309">
        <f>'Investīciju plāns_2023_2027'!T91</f>
        <v>0</v>
      </c>
      <c r="U104" s="282" t="str">
        <f>'Investīciju plāns_2023_2027'!U91</f>
        <v>2022-2027</v>
      </c>
    </row>
    <row r="105" spans="1:21" ht="63.75" x14ac:dyDescent="0.25">
      <c r="A105" s="196">
        <f>'Investīciju plāns_2023_2027'!A92</f>
        <v>90</v>
      </c>
      <c r="B105" s="279" t="str">
        <f>'Investīciju plāns_2023_2027'!B92</f>
        <v>04</v>
      </c>
      <c r="C105" s="196" t="str">
        <f>'Investīciju plāns_2023_2027'!C92</f>
        <v>Novads</v>
      </c>
      <c r="D105" s="285" t="str">
        <f>'Investīciju plāns_2023_2027'!D92</f>
        <v>Datu komutācijas mezglu piekļuves kontroles risinājuma izstrāde un ieviešana</v>
      </c>
      <c r="E105" s="285" t="str">
        <f>'Investīciju plāns_2023_2027'!E92</f>
        <v>Izveidot un ieviest Jelgavas novada pašvaldības datortīklu datu komutācijas mezglu piekļuves kontroles risinājumu</v>
      </c>
      <c r="F105" s="161" t="str">
        <f>'Investīciju plāns_2023_2027'!F92</f>
        <v>Pašvaldības konkurētspējas paaugstināšana</v>
      </c>
      <c r="G105" s="366" t="str">
        <f>'Investīciju plāns_2023_2027'!G92</f>
        <v>J/Pag/Iedz</v>
      </c>
      <c r="H105" s="278">
        <f>'Investīciju plāns_2023_2027'!H92</f>
        <v>500000</v>
      </c>
      <c r="I105" s="303">
        <f>'Investīciju plāns_2023_2027'!I92</f>
        <v>0</v>
      </c>
      <c r="J105" s="304">
        <f>'Investīciju plāns_2023_2027'!J92</f>
        <v>0</v>
      </c>
      <c r="K105" s="305">
        <f>'Investīciju plāns_2023_2027'!K92</f>
        <v>0</v>
      </c>
      <c r="L105" s="306">
        <f>'Investīciju plāns_2023_2027'!L92</f>
        <v>0</v>
      </c>
      <c r="M105" s="307">
        <f>'Investīciju plāns_2023_2027'!M92</f>
        <v>500000</v>
      </c>
      <c r="N105" s="196" t="str">
        <f>'Investīciju plāns_2023_2027'!N92</f>
        <v>P5 A RV1</v>
      </c>
      <c r="O105" s="161" t="str">
        <f>'Investīciju plāns_2023_2027'!O92</f>
        <v>D</v>
      </c>
      <c r="P105" s="161" t="str">
        <f>'Investīciju plāns_2023_2027'!P92</f>
        <v>HP4</v>
      </c>
      <c r="Q105" s="161" t="str">
        <f>'Investīciju plāns_2023_2027'!Q92</f>
        <v>RV8</v>
      </c>
      <c r="R105" s="160" t="str">
        <f>'Investīciju plāns_2023_2027'!R92</f>
        <v>8.1
8.2
8.3</v>
      </c>
      <c r="S105" s="161" t="str">
        <f>'Investīciju plāns_2023_2027'!S92</f>
        <v>Informāciju tehnoloģijas nodaļa</v>
      </c>
      <c r="T105" s="309">
        <f>'Investīciju plāns_2023_2027'!T92</f>
        <v>0</v>
      </c>
      <c r="U105" s="282" t="str">
        <f>'Investīciju plāns_2023_2027'!U92</f>
        <v>2022-2027</v>
      </c>
    </row>
    <row r="106" spans="1:21" ht="63.75" x14ac:dyDescent="0.25">
      <c r="A106" s="161">
        <f>'Investīciju plāns_2023_2027'!A93</f>
        <v>91</v>
      </c>
      <c r="B106" s="277" t="str">
        <f>'Investīciju plāns_2023_2027'!B93</f>
        <v xml:space="preserve">01 </v>
      </c>
      <c r="C106" s="161" t="str">
        <f>'Investīciju plāns_2023_2027'!C93</f>
        <v>Novads</v>
      </c>
      <c r="D106" s="285" t="str">
        <f>'Investīciju plāns_2023_2027'!D93</f>
        <v>Pašvaldību kapacitātes stiprināšana to darbības efektivitātes un kvalitātes uzlabošanai, konkurētspējas paaugstināšana</v>
      </c>
      <c r="E106" s="295" t="str">
        <f>'Investīciju plāns_2023_2027'!E93</f>
        <v>Pašvaldību kapacitātes stiprināšana to darbības efektivitātes un kvalitātes uzlabošanai 
Pilnveidot pašvaldības sniegto pakalpojumu kvalitāti un pieejamību
Pašvaldības pakalpojumu pilnveidošana</v>
      </c>
      <c r="F106" s="161" t="str">
        <f>'Investīciju plāns_2023_2027'!F93</f>
        <v>Pašvaldības pakalpojumu pilnveidošana</v>
      </c>
      <c r="G106" s="366" t="str">
        <f>'Investīciju plāns_2023_2027'!G93</f>
        <v>Kopīgs/J/Pag/Iedz
SAM</v>
      </c>
      <c r="H106" s="278">
        <f>'Investīciju plāns_2023_2027'!H93</f>
        <v>1000000</v>
      </c>
      <c r="I106" s="303">
        <f>'Investīciju plāns_2023_2027'!I93</f>
        <v>0</v>
      </c>
      <c r="J106" s="304">
        <f>'Investīciju plāns_2023_2027'!J93</f>
        <v>0</v>
      </c>
      <c r="K106" s="305">
        <f>'Investīciju plāns_2023_2027'!K93</f>
        <v>0</v>
      </c>
      <c r="L106" s="306">
        <f>'Investīciju plāns_2023_2027'!L93</f>
        <v>100000</v>
      </c>
      <c r="M106" s="307">
        <f>'Investīciju plāns_2023_2027'!M93</f>
        <v>900000</v>
      </c>
      <c r="N106" s="196" t="str">
        <f>'Investīciju plāns_2023_2027'!N93</f>
        <v>P5 A RV1</v>
      </c>
      <c r="O106" s="161" t="str">
        <f>'Investīciju plāns_2023_2027'!O93</f>
        <v>D</v>
      </c>
      <c r="P106" s="284" t="str">
        <f>'Investīciju plāns_2023_2027'!P93</f>
        <v>HP4</v>
      </c>
      <c r="Q106" s="161" t="str">
        <f>'Investīciju plāns_2023_2027'!Q93</f>
        <v>RV8</v>
      </c>
      <c r="R106" s="160" t="str">
        <f>'Investīciju plāns_2023_2027'!R93</f>
        <v>8.1
8.2</v>
      </c>
      <c r="S106" s="196" t="str">
        <f>'Investīciju plāns_2023_2027'!S93</f>
        <v>Visas struktūrvienības</v>
      </c>
      <c r="T106" s="309">
        <f>'Investīciju plāns_2023_2027'!T93</f>
        <v>0</v>
      </c>
      <c r="U106" s="282" t="str">
        <f>'Investīciju plāns_2023_2027'!U93</f>
        <v>2022-2027</v>
      </c>
    </row>
    <row r="107" spans="1:21" x14ac:dyDescent="0.25">
      <c r="A107" s="161" t="e">
        <f>'Investīciju plāns_2023_2027'!#REF!</f>
        <v>#REF!</v>
      </c>
      <c r="B107" s="277" t="e">
        <f>'Investīciju plāns_2023_2027'!#REF!</f>
        <v>#REF!</v>
      </c>
      <c r="C107" s="161" t="e">
        <f>'Investīciju plāns_2023_2027'!#REF!</f>
        <v>#REF!</v>
      </c>
      <c r="D107" s="285" t="e">
        <f>'Investīciju plāns_2023_2027'!#REF!</f>
        <v>#REF!</v>
      </c>
      <c r="E107" s="295" t="e">
        <f>'Investīciju plāns_2023_2027'!#REF!</f>
        <v>#REF!</v>
      </c>
      <c r="F107" s="161" t="e">
        <f>'Investīciju plāns_2023_2027'!#REF!</f>
        <v>#REF!</v>
      </c>
      <c r="G107" s="366" t="e">
        <f>'Investīciju plāns_2023_2027'!#REF!</f>
        <v>#REF!</v>
      </c>
      <c r="H107" s="278" t="e">
        <f>'Investīciju plāns_2023_2027'!#REF!</f>
        <v>#REF!</v>
      </c>
      <c r="I107" s="303" t="e">
        <f>'Investīciju plāns_2023_2027'!#REF!</f>
        <v>#REF!</v>
      </c>
      <c r="J107" s="304" t="e">
        <f>'Investīciju plāns_2023_2027'!#REF!</f>
        <v>#REF!</v>
      </c>
      <c r="K107" s="305" t="e">
        <f>'Investīciju plāns_2023_2027'!#REF!</f>
        <v>#REF!</v>
      </c>
      <c r="L107" s="306" t="e">
        <f>'Investīciju plāns_2023_2027'!#REF!</f>
        <v>#REF!</v>
      </c>
      <c r="M107" s="307" t="e">
        <f>'Investīciju plāns_2023_2027'!#REF!</f>
        <v>#REF!</v>
      </c>
      <c r="N107" s="166" t="e">
        <f>'Investīciju plāns_2023_2027'!#REF!</f>
        <v>#REF!</v>
      </c>
      <c r="O107" s="151" t="e">
        <f>'Investīciju plāns_2023_2027'!#REF!</f>
        <v>#REF!</v>
      </c>
      <c r="P107" s="156" t="e">
        <f>'Investīciju plāns_2023_2027'!#REF!</f>
        <v>#REF!</v>
      </c>
      <c r="Q107" s="156" t="e">
        <f>'Investīciju plāns_2023_2027'!#REF!</f>
        <v>#REF!</v>
      </c>
      <c r="R107" s="268" t="e">
        <f>'Investīciju plāns_2023_2027'!#REF!</f>
        <v>#REF!</v>
      </c>
      <c r="S107" s="161" t="e">
        <f>'Investīciju plāns_2023_2027'!#REF!</f>
        <v>#REF!</v>
      </c>
      <c r="T107" s="291" t="e">
        <f>'Investīciju plāns_2023_2027'!#REF!</f>
        <v>#REF!</v>
      </c>
      <c r="U107" s="282" t="e">
        <f>'Investīciju plāns_2023_2027'!#REF!</f>
        <v>#REF!</v>
      </c>
    </row>
    <row r="108" spans="1:21" ht="38.25" x14ac:dyDescent="0.25">
      <c r="A108" s="196">
        <f>'Investīciju plāns_2023_2027'!A94</f>
        <v>92</v>
      </c>
      <c r="B108" s="277" t="str">
        <f>'Investīciju plāns_2023_2027'!B94</f>
        <v>06</v>
      </c>
      <c r="C108" s="161" t="str">
        <f>'Investīciju plāns_2023_2027'!C94</f>
        <v>Novads</v>
      </c>
      <c r="D108" s="285" t="str">
        <f>'Investīciju plāns_2023_2027'!D94</f>
        <v>Jelgavas novada teritorijas ģeoekoloģiskās platformas izpēte</v>
      </c>
      <c r="E108" s="295" t="str">
        <f>'Investīciju plāns_2023_2027'!E94</f>
        <v>Pētījums - novada ģeoekoloģiskā platforma, cita pieeja zemes izmantošanas plānošanai</v>
      </c>
      <c r="F108" s="161" t="str">
        <f>'Investīciju plāns_2023_2027'!F94</f>
        <v>Pašvaldības pakalpojumu pilnveidošana</v>
      </c>
      <c r="G108" s="366" t="str">
        <f>'Investīciju plāns_2023_2027'!G94</f>
        <v>Kopīgs/J/Pag/Iedz</v>
      </c>
      <c r="H108" s="278">
        <f>'Investīciju plāns_2023_2027'!H94</f>
        <v>100000</v>
      </c>
      <c r="I108" s="303">
        <f>'Investīciju plāns_2023_2027'!I94</f>
        <v>0</v>
      </c>
      <c r="J108" s="304">
        <f>'Investīciju plāns_2023_2027'!J94</f>
        <v>0</v>
      </c>
      <c r="K108" s="305">
        <f>'Investīciju plāns_2023_2027'!K94</f>
        <v>0</v>
      </c>
      <c r="L108" s="306">
        <f>'Investīciju plāns_2023_2027'!L94</f>
        <v>0</v>
      </c>
      <c r="M108" s="307">
        <f>'Investīciju plāns_2023_2027'!M94</f>
        <v>100000</v>
      </c>
      <c r="N108" s="166" t="str">
        <f>'Investīciju plāns_2023_2027'!N94</f>
        <v>P5 A RV1</v>
      </c>
      <c r="O108" s="151" t="str">
        <f>'Investīciju plāns_2023_2027'!O94</f>
        <v>D</v>
      </c>
      <c r="P108" s="156" t="str">
        <f>'Investīciju plāns_2023_2027'!P94</f>
        <v>HP4</v>
      </c>
      <c r="Q108" s="156" t="str">
        <f>'Investīciju plāns_2023_2027'!Q94</f>
        <v>RV8</v>
      </c>
      <c r="R108" s="268">
        <f>'Investīciju plāns_2023_2027'!R94</f>
        <v>8.1</v>
      </c>
      <c r="S108" s="161" t="str">
        <f>'Investīciju plāns_2023_2027'!S94</f>
        <v>Īpašuma pārvaldības nodaļa</v>
      </c>
      <c r="T108" s="291">
        <f>'Investīciju plāns_2023_2027'!T94</f>
        <v>0</v>
      </c>
      <c r="U108" s="282" t="str">
        <f>'Investīciju plāns_2023_2027'!U94</f>
        <v>2022-2027</v>
      </c>
    </row>
    <row r="109" spans="1:21" ht="51" x14ac:dyDescent="0.25">
      <c r="A109" s="161">
        <f>'Investīciju plāns_2023_2027'!A95</f>
        <v>93</v>
      </c>
      <c r="B109" s="338" t="str">
        <f>'Investīciju plāns_2023_2027'!B95</f>
        <v>06</v>
      </c>
      <c r="C109" s="161" t="str">
        <f>'Investīciju plāns_2023_2027'!C95</f>
        <v>Novads</v>
      </c>
      <c r="D109" s="285" t="str">
        <f>'Investīciju plāns_2023_2027'!D95</f>
        <v>Pārejas uz klimatneitralitāti radīto ekonomisko, sociālo un vides seku mazināšana visvairāk skartajos reģionos</v>
      </c>
      <c r="E109" s="341" t="str">
        <f>'Investīciju plāns_2023_2027'!E95</f>
        <v>Bezizmešu mobilitāte - elektrouzlādes punktu attīstība, lai sekmētu pāreju uz bezemisiju transportlīdzekļiem</v>
      </c>
      <c r="F109" s="161" t="str">
        <f>'Investīciju plāns_2023_2027'!F95</f>
        <v>Pašvaldības pakalpojumu pilnveidošana</v>
      </c>
      <c r="G109" s="366" t="str">
        <f>'Investīciju plāns_2023_2027'!G95</f>
        <v>SAM
Dep/ieros</v>
      </c>
      <c r="H109" s="278">
        <f>'Investīciju plāns_2023_2027'!H95</f>
        <v>6000000</v>
      </c>
      <c r="I109" s="303">
        <f>'Investīciju plāns_2023_2027'!I95</f>
        <v>0</v>
      </c>
      <c r="J109" s="304">
        <f>'Investīciju plāns_2023_2027'!J95</f>
        <v>0</v>
      </c>
      <c r="K109" s="305">
        <f>'Investīciju plāns_2023_2027'!K95</f>
        <v>0</v>
      </c>
      <c r="L109" s="306">
        <f>'Investīciju plāns_2023_2027'!L95</f>
        <v>0</v>
      </c>
      <c r="M109" s="307">
        <f>'Investīciju plāns_2023_2027'!M95</f>
        <v>6000000</v>
      </c>
      <c r="N109" s="166" t="str">
        <f>'Investīciju plāns_2023_2027'!N95</f>
        <v>P5 A RV2</v>
      </c>
      <c r="O109" s="161" t="str">
        <f>'Investīciju plāns_2023_2027'!O95</f>
        <v>P</v>
      </c>
      <c r="P109" s="161" t="str">
        <f>'Investīciju plāns_2023_2027'!P95</f>
        <v>VP2</v>
      </c>
      <c r="Q109" s="161" t="str">
        <f>'Investīciju plāns_2023_2027'!Q95</f>
        <v>RV4</v>
      </c>
      <c r="R109" s="160" t="str">
        <f>'Investīciju plāns_2023_2027'!R95</f>
        <v>4.5.</v>
      </c>
      <c r="S109" s="161" t="str">
        <f>'Investīciju plāns_2023_2027'!S95</f>
        <v>Īpašuma pārvaldības nodaļa</v>
      </c>
      <c r="T109" s="291">
        <f>'Investīciju plāns_2023_2027'!T95</f>
        <v>0</v>
      </c>
      <c r="U109" s="282" t="str">
        <f>'Investīciju plāns_2023_2027'!U95</f>
        <v>2022-2027</v>
      </c>
    </row>
    <row r="110" spans="1:21" ht="63.75" x14ac:dyDescent="0.25">
      <c r="A110" s="161">
        <f>'Investīciju plāns_2023_2027'!A96</f>
        <v>94</v>
      </c>
      <c r="B110" s="277" t="str">
        <f>'Investīciju plāns_2023_2027'!B96</f>
        <v>06</v>
      </c>
      <c r="C110" s="161" t="str">
        <f>'Investīciju plāns_2023_2027'!C96</f>
        <v>Novads</v>
      </c>
      <c r="D110" s="285" t="str">
        <f>'Investīciju plāns_2023_2027'!D96</f>
        <v>Pašvaldību funkciju īstenošanai un  pakalpojumu sniegšanai nepieciešamo bezemisiju transportlīdzekļu iegāde</v>
      </c>
      <c r="E110" s="295" t="str">
        <f>'Investīciju plāns_2023_2027'!E96</f>
        <v>Bezemisiju transportlīdzekļu iegāde</v>
      </c>
      <c r="F110" s="161" t="str">
        <f>'Investīciju plāns_2023_2027'!F96</f>
        <v>Pašvaldības pakalpojumu pilnveidošana</v>
      </c>
      <c r="G110" s="366" t="str">
        <f>'Investīciju plāns_2023_2027'!G96</f>
        <v>SAM</v>
      </c>
      <c r="H110" s="278">
        <f>'Investīciju plāns_2023_2027'!H96</f>
        <v>500000</v>
      </c>
      <c r="I110" s="303">
        <f>'Investīciju plāns_2023_2027'!I96</f>
        <v>0</v>
      </c>
      <c r="J110" s="304">
        <f>'Investīciju plāns_2023_2027'!J96</f>
        <v>0</v>
      </c>
      <c r="K110" s="305">
        <f>'Investīciju plāns_2023_2027'!K96</f>
        <v>0</v>
      </c>
      <c r="L110" s="306">
        <f>'Investīciju plāns_2023_2027'!L96</f>
        <v>0</v>
      </c>
      <c r="M110" s="307">
        <f>'Investīciju plāns_2023_2027'!M96</f>
        <v>500000</v>
      </c>
      <c r="N110" s="166" t="str">
        <f>'Investīciju plāns_2023_2027'!N96</f>
        <v>P5 A RV2</v>
      </c>
      <c r="O110" s="161" t="str">
        <f>'Investīciju plāns_2023_2027'!O96</f>
        <v>P</v>
      </c>
      <c r="P110" s="161" t="str">
        <f>'Investīciju plāns_2023_2027'!P96</f>
        <v>VP2</v>
      </c>
      <c r="Q110" s="161" t="str">
        <f>'Investīciju plāns_2023_2027'!Q96</f>
        <v>RV4</v>
      </c>
      <c r="R110" s="358" t="str">
        <f>'Investīciju plāns_2023_2027'!R96</f>
        <v>4.5.</v>
      </c>
      <c r="S110" s="161" t="str">
        <f>'Investīciju plāns_2023_2027'!S96</f>
        <v>Infrastruktūras un saimnieciskā nodrošinājuma nodaļa</v>
      </c>
      <c r="T110" s="291">
        <f>'Investīciju plāns_2023_2027'!T96</f>
        <v>0</v>
      </c>
      <c r="U110" s="282" t="str">
        <f>'Investīciju plāns_2023_2027'!U96</f>
        <v>2022-2027</v>
      </c>
    </row>
    <row r="111" spans="1:21" ht="102" x14ac:dyDescent="0.25">
      <c r="A111" s="196">
        <f>'Investīciju plāns_2023_2027'!A97</f>
        <v>95</v>
      </c>
      <c r="B111" s="277" t="str">
        <f>'Investīciju plāns_2023_2027'!B97</f>
        <v>04</v>
      </c>
      <c r="C111" s="161" t="str">
        <f>'Investīciju plāns_2023_2027'!C97</f>
        <v>Novads</v>
      </c>
      <c r="D111" s="285" t="str">
        <f>'Investīciju plāns_2023_2027'!D97</f>
        <v>Atbalsts sabiedrisko aktivitāšu un pakalpojumu nodrošināšanai vietējiem iedzīvotājiem</v>
      </c>
      <c r="E111" s="295" t="str">
        <f>'Investīciju plāns_2023_2027'!E97</f>
        <v>Atbalstīti ieguldījumi gan būvniecībā, gan aprīkojuma iegādēm, lai veicinātu sabiedrisko aktivitāšu, mūžizglītības un sociālo pakalpojumu attīstību, kultūrvēsturiskā mantojuma un tūrisma attīstību</v>
      </c>
      <c r="F111" s="161" t="str">
        <f>'Investīciju plāns_2023_2027'!F97</f>
        <v>Pašvaldības pakalpojumu pilnveidošana</v>
      </c>
      <c r="G111" s="366" t="str">
        <f>'Investīciju plāns_2023_2027'!G97</f>
        <v>SAM</v>
      </c>
      <c r="H111" s="278">
        <f>'Investīciju plāns_2023_2027'!H97</f>
        <v>600000</v>
      </c>
      <c r="I111" s="303">
        <f>'Investīciju plāns_2023_2027'!I97</f>
        <v>0</v>
      </c>
      <c r="J111" s="304">
        <f>'Investīciju plāns_2023_2027'!J97</f>
        <v>0</v>
      </c>
      <c r="K111" s="305">
        <f>'Investīciju plāns_2023_2027'!K97</f>
        <v>0</v>
      </c>
      <c r="L111" s="306">
        <f>'Investīciju plāns_2023_2027'!L97</f>
        <v>0</v>
      </c>
      <c r="M111" s="307">
        <f>'Investīciju plāns_2023_2027'!M97</f>
        <v>600000</v>
      </c>
      <c r="N111" s="166" t="str">
        <f>'Investīciju plāns_2023_2027'!N97</f>
        <v>P5 A RV2</v>
      </c>
      <c r="O111" s="161" t="str">
        <f>'Investīciju plāns_2023_2027'!O97</f>
        <v>D</v>
      </c>
      <c r="P111" s="161" t="str">
        <f>'Investīciju plāns_2023_2027'!P97</f>
        <v>VP2</v>
      </c>
      <c r="Q111" s="281" t="str">
        <f>'Investīciju plāns_2023_2027'!Q97</f>
        <v>RV5</v>
      </c>
      <c r="R111" s="384">
        <f>'Investīciju plāns_2023_2027'!R97</f>
        <v>8.1999999999999993</v>
      </c>
      <c r="S111" s="258" t="str">
        <f>'Investīciju plāns_2023_2027'!S97</f>
        <v>Infrastruktūras un saimnieciskā nodrošinājuma nodaļa/Kultūras pārvalde/Pagasta pārvalde</v>
      </c>
      <c r="T111" s="291">
        <f>'Investīciju plāns_2023_2027'!T97</f>
        <v>0</v>
      </c>
      <c r="U111" s="282" t="str">
        <f>'Investīciju plāns_2023_2027'!U97</f>
        <v>2022-2027</v>
      </c>
    </row>
    <row r="112" spans="1:21" ht="102" x14ac:dyDescent="0.25">
      <c r="A112" s="161">
        <f>'Investīciju plāns_2023_2027'!A98</f>
        <v>96</v>
      </c>
      <c r="B112" s="277" t="str">
        <f>'Investīciju plāns_2023_2027'!B98</f>
        <v>10</v>
      </c>
      <c r="C112" s="161" t="str">
        <f>'Investīciju plāns_2023_2027'!C98</f>
        <v>Novads</v>
      </c>
      <c r="D112" s="285" t="str">
        <f>'Investīciju plāns_2023_2027'!D98</f>
        <v>Jaunu ģimeniskai videi pietuvinātu aprūpes pakalpojumu sniegšanas vietu izveide pašvaldībā</v>
      </c>
      <c r="E112" s="285" t="str">
        <f>'Investīciju plāns_2023_2027'!E98</f>
        <v>Jaunu tipveida ēku izbūve ĢVPP sniegšanai ( t.sk. būvekspertīze, būvuzraudzība, autoruzraudzība) un teritorijas labiekārtošanai, materiāltehniskā nodrošinājuma, t.sk. digitālo risinājumu iegāde, paredzot, ka pakalpojums tiek sniegts ne vairāk ka 12 personām
Pakalpojuma sniegšanas vieta tiek veidota kā ģimenes māja integrētā vidē, t.sk. ņemot vērā pašvaldībās esošo vispārējo pakalpojumu</v>
      </c>
      <c r="F112" s="161" t="str">
        <f>'Investīciju plāns_2023_2027'!F98</f>
        <v xml:space="preserve">Sociālo pakalpojumu attīstīšana </v>
      </c>
      <c r="G112" s="366" t="str">
        <f>'Investīciju plāns_2023_2027'!G98</f>
        <v>Kopīgs/J/Pag/Iedz</v>
      </c>
      <c r="H112" s="278">
        <f>'Investīciju plāns_2023_2027'!H98</f>
        <v>4000000</v>
      </c>
      <c r="I112" s="303">
        <f>'Investīciju plāns_2023_2027'!I98</f>
        <v>0</v>
      </c>
      <c r="J112" s="304">
        <f>'Investīciju plāns_2023_2027'!J98</f>
        <v>0</v>
      </c>
      <c r="K112" s="305">
        <f>'Investīciju plāns_2023_2027'!K98</f>
        <v>0</v>
      </c>
      <c r="L112" s="306">
        <f>'Investīciju plāns_2023_2027'!L98</f>
        <v>0</v>
      </c>
      <c r="M112" s="307">
        <f>'Investīciju plāns_2023_2027'!M98</f>
        <v>4000000</v>
      </c>
      <c r="N112" s="196" t="str">
        <f>'Investīciju plāns_2023_2027'!N98</f>
        <v>P2 L RV2</v>
      </c>
      <c r="O112" s="161" t="str">
        <f>'Investīciju plāns_2023_2027'!O98</f>
        <v>P</v>
      </c>
      <c r="P112" s="196" t="str">
        <f>'Investīciju plāns_2023_2027'!P98</f>
        <v>VP1</v>
      </c>
      <c r="Q112" s="196" t="str">
        <f>'Investīciju plāns_2023_2027'!Q98</f>
        <v>RV2</v>
      </c>
      <c r="R112" s="279" t="str">
        <f>'Investīciju plāns_2023_2027'!R98</f>
        <v>2.2.</v>
      </c>
      <c r="S112" s="258" t="str">
        <f>'Investīciju plāns_2023_2027'!S98</f>
        <v>Infrastruktūras un saimnieciskā nodrošinājuma nodaļa/pagasta pārvalde/Labklājības pārvalde</v>
      </c>
      <c r="T112" s="309">
        <f>'Investīciju plāns_2023_2027'!T98</f>
        <v>0</v>
      </c>
      <c r="U112" s="282" t="str">
        <f>'Investīciju plāns_2023_2027'!U98</f>
        <v>2022-2027</v>
      </c>
    </row>
    <row r="113" spans="1:21" ht="38.25" x14ac:dyDescent="0.25">
      <c r="A113" s="161">
        <f>'Investīciju plāns_2023_2027'!A99</f>
        <v>97</v>
      </c>
      <c r="B113" s="277" t="str">
        <f>'Investīciju plāns_2023_2027'!B99</f>
        <v>10</v>
      </c>
      <c r="C113" s="161" t="str">
        <f>'Investīciju plāns_2023_2027'!C99</f>
        <v>Novads</v>
      </c>
      <c r="D113" s="285" t="str">
        <f>'Investīciju plāns_2023_2027'!D99</f>
        <v>Ģimenes ārstu prakšu attīstība novada teritorijā</v>
      </c>
      <c r="E113" s="295" t="str">
        <f>'Investīciju plāns_2023_2027'!E99</f>
        <v>Uzlabot kvalitatīvu veselības aprūpes pakalpojumu pieejamību, jo īpaši sociālās, teritoriālās atstumtības un nabadzības riskam pakļautajiem iedzīvotājiem, attīstot veselības aprūpes infrastruktūru</v>
      </c>
      <c r="F113" s="161" t="str">
        <f>'Investīciju plāns_2023_2027'!F99</f>
        <v xml:space="preserve">Sociālo pakalpojumu attīstīšana </v>
      </c>
      <c r="G113" s="366" t="str">
        <f>'Investīciju plāns_2023_2027'!G99</f>
        <v>Kopīgs/J/Pag/Iedz</v>
      </c>
      <c r="H113" s="278">
        <f>'Investīciju plāns_2023_2027'!H99</f>
        <v>200000</v>
      </c>
      <c r="I113" s="303">
        <f>'Investīciju plāns_2023_2027'!I99</f>
        <v>0</v>
      </c>
      <c r="J113" s="304">
        <f>'Investīciju plāns_2023_2027'!J99</f>
        <v>0</v>
      </c>
      <c r="K113" s="305">
        <f>'Investīciju plāns_2023_2027'!K99</f>
        <v>0</v>
      </c>
      <c r="L113" s="306">
        <f>'Investīciju plāns_2023_2027'!L99</f>
        <v>50000</v>
      </c>
      <c r="M113" s="307">
        <f>'Investīciju plāns_2023_2027'!M99</f>
        <v>150000</v>
      </c>
      <c r="N113" s="166" t="str">
        <f>'Investīciju plāns_2023_2027'!N99</f>
        <v>P2 L RV2</v>
      </c>
      <c r="O113" s="151" t="str">
        <f>'Investīciju plāns_2023_2027'!O99</f>
        <v>D</v>
      </c>
      <c r="P113" s="161" t="str">
        <f>'Investīciju plāns_2023_2027'!P99</f>
        <v>VP1</v>
      </c>
      <c r="Q113" s="161" t="str">
        <f>'Investīciju plāns_2023_2027'!Q99</f>
        <v>RV2</v>
      </c>
      <c r="R113" s="196" t="str">
        <f>'Investīciju plāns_2023_2027'!R99</f>
        <v>2.1.</v>
      </c>
      <c r="S113" s="196" t="str">
        <f>'Investīciju plāns_2023_2027'!S99</f>
        <v>Infrastruktūras un saimnieciskā nodrošinājuma nodaļa/pagasta pārvalde/Labklājības pārvalde</v>
      </c>
      <c r="T113" s="291">
        <f>'Investīciju plāns_2023_2027'!T99</f>
        <v>0</v>
      </c>
      <c r="U113" s="282" t="str">
        <f>'Investīciju plāns_2023_2027'!U99</f>
        <v>2022-2027</v>
      </c>
    </row>
    <row r="114" spans="1:21" ht="102" x14ac:dyDescent="0.25">
      <c r="A114" s="196">
        <f>'Investīciju plāns_2023_2027'!A100</f>
        <v>98</v>
      </c>
      <c r="B114" s="279" t="str">
        <f>'Investīciju plāns_2023_2027'!B100</f>
        <v>10</v>
      </c>
      <c r="C114" s="161" t="str">
        <f>'Investīciju plāns_2023_2027'!C100</f>
        <v>Novads</v>
      </c>
      <c r="D114" s="285" t="str">
        <f>'Investīciju plāns_2023_2027'!D100</f>
        <v>Veicināt darba ņēmēju, darba devēju un uzņēmumu pielāgošanos pārmaiņām, aktīvu un veselīgu novecošanos, kā arī veicināt veselīgu un labi pielāgotu darba vidi veselības risku novēršanai</v>
      </c>
      <c r="E114" s="295" t="str">
        <f>'Investīciju plāns_2023_2027'!E100</f>
        <v>Veselības veicināšanas un slimību profilakses pasākumu īstenošana vietējai sabiedrībai</v>
      </c>
      <c r="F114" s="161" t="str">
        <f>'Investīciju plāns_2023_2027'!F100</f>
        <v xml:space="preserve">Sociālo pakalpojumu attīstīšana </v>
      </c>
      <c r="G114" s="366" t="str">
        <f>'Investīciju plāns_2023_2027'!G100</f>
        <v>SAM</v>
      </c>
      <c r="H114" s="278">
        <f>'Investīciju plāns_2023_2027'!H100</f>
        <v>500000</v>
      </c>
      <c r="I114" s="303">
        <f>'Investīciju plāns_2023_2027'!I100</f>
        <v>0</v>
      </c>
      <c r="J114" s="304">
        <f>'Investīciju plāns_2023_2027'!J100</f>
        <v>0</v>
      </c>
      <c r="K114" s="305">
        <f>'Investīciju plāns_2023_2027'!K100</f>
        <v>0</v>
      </c>
      <c r="L114" s="306">
        <f>'Investīciju plāns_2023_2027'!L100</f>
        <v>0</v>
      </c>
      <c r="M114" s="307">
        <f>'Investīciju plāns_2023_2027'!M100</f>
        <v>500000</v>
      </c>
      <c r="N114" s="166" t="str">
        <f>'Investīciju plāns_2023_2027'!N100</f>
        <v>P2 L RV2</v>
      </c>
      <c r="O114" s="161" t="str">
        <f>'Investīciju plāns_2023_2027'!O100</f>
        <v>D</v>
      </c>
      <c r="P114" s="281" t="str">
        <f>'Investīciju plāns_2023_2027'!P100</f>
        <v>VP1</v>
      </c>
      <c r="Q114" s="281" t="str">
        <f>'Investīciju plāns_2023_2027'!Q100</f>
        <v>RV3</v>
      </c>
      <c r="R114" s="160" t="str">
        <f>'Investīciju plāns_2023_2027'!R100</f>
        <v>3.1.</v>
      </c>
      <c r="S114" s="385" t="str">
        <f>'Investīciju plāns_2023_2027'!S100</f>
        <v>Labklājības pārvalde</v>
      </c>
      <c r="T114" s="291">
        <f>'Investīciju plāns_2023_2027'!T100</f>
        <v>0</v>
      </c>
      <c r="U114" s="282" t="str">
        <f>'Investīciju plāns_2023_2027'!U100</f>
        <v>2022-2027</v>
      </c>
    </row>
    <row r="115" spans="1:21" ht="102" x14ac:dyDescent="0.25">
      <c r="A115" s="161">
        <f>'Investīciju plāns_2023_2027'!A101</f>
        <v>99</v>
      </c>
      <c r="B115" s="279" t="str">
        <f>'Investīciju plāns_2023_2027'!B101</f>
        <v>10</v>
      </c>
      <c r="C115" s="161" t="str">
        <f>'Investīciju plāns_2023_2027'!C101</f>
        <v>Novads</v>
      </c>
      <c r="D115" s="285" t="str">
        <f>'Investīciju plāns_2023_2027'!D101</f>
        <v>Veicināt sociāli atstumto kopienu, migrantu un nelabvēlīgā situācijā esošo grupu sociāli ekonomisko integrāciju, izmantojot integrētus pasākumus, tostarp mājokļu un sociālo pakalpojumu jomā</v>
      </c>
      <c r="E115" s="295" t="str">
        <f>'Investīciju plāns_2023_2027'!E101</f>
        <v>Sociālo mājokļu atjaunošana vai jaunu sociālo mājokļu būvniecība</v>
      </c>
      <c r="F115" s="161" t="str">
        <f>'Investīciju plāns_2023_2027'!F101</f>
        <v xml:space="preserve">Sociālo pakalpojumu attīstīšana </v>
      </c>
      <c r="G115" s="366" t="str">
        <f>'Investīciju plāns_2023_2027'!G101</f>
        <v>SAM</v>
      </c>
      <c r="H115" s="278">
        <f>'Investīciju plāns_2023_2027'!H101</f>
        <v>2600000</v>
      </c>
      <c r="I115" s="303">
        <f>'Investīciju plāns_2023_2027'!I101</f>
        <v>0</v>
      </c>
      <c r="J115" s="304">
        <f>'Investīciju plāns_2023_2027'!J101</f>
        <v>0</v>
      </c>
      <c r="K115" s="305">
        <f>'Investīciju plāns_2023_2027'!K101</f>
        <v>0</v>
      </c>
      <c r="L115" s="306">
        <f>'Investīciju plāns_2023_2027'!L101</f>
        <v>2600000</v>
      </c>
      <c r="M115" s="307">
        <f>'Investīciju plāns_2023_2027'!M101</f>
        <v>0</v>
      </c>
      <c r="N115" s="166" t="str">
        <f>'Investīciju plāns_2023_2027'!N101</f>
        <v>P2 L RV2</v>
      </c>
      <c r="O115" s="161" t="str">
        <f>'Investīciju plāns_2023_2027'!O101</f>
        <v>P</v>
      </c>
      <c r="P115" s="161" t="str">
        <f>'Investīciju plāns_2023_2027'!P101</f>
        <v>VP1</v>
      </c>
      <c r="Q115" s="161" t="str">
        <f>'Investīciju plāns_2023_2027'!Q101</f>
        <v>RV2</v>
      </c>
      <c r="R115" s="360" t="str">
        <f>'Investīciju plāns_2023_2027'!R101</f>
        <v>2.2.</v>
      </c>
      <c r="S115" s="385" t="str">
        <f>'Investīciju plāns_2023_2027'!S101</f>
        <v>Infrastruktūras un saimnieciskā nodrošinājuma nodaļa/pagasta pārvalde/Labklājības pārvalde</v>
      </c>
      <c r="T115" s="291">
        <f>'Investīciju plāns_2023_2027'!T101</f>
        <v>0</v>
      </c>
      <c r="U115" s="282" t="str">
        <f>'Investīciju plāns_2023_2027'!U101</f>
        <v>2022-2027</v>
      </c>
    </row>
    <row r="116" spans="1:21" ht="140.25" x14ac:dyDescent="0.25">
      <c r="A116" s="161">
        <f>'Investīciju plāns_2023_2027'!A102</f>
        <v>100</v>
      </c>
      <c r="B116" s="279" t="str">
        <f>'Investīciju plāns_2023_2027'!B102</f>
        <v>10</v>
      </c>
      <c r="C116" s="161" t="str">
        <f>'Investīciju plāns_2023_2027'!C102</f>
        <v>Novads</v>
      </c>
      <c r="D116" s="285" t="str">
        <f>'Investīciju plāns_2023_2027'!D102</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E116" s="295" t="str">
        <f>'Investīciju plāns_2023_2027'!E102</f>
        <v>Sabiedrībā balstītu sociālo pakalpojumu pieejamības palielināšana (DI turpinājums); 
Profesionāla un mūsdienīga sociālā darba attīstība, kur indikatīvie sadarbības partneri būs sociālo pakalpojumu sniedzēji (pašvaldības un NVO)</v>
      </c>
      <c r="F116" s="161" t="str">
        <f>'Investīciju plāns_2023_2027'!F102</f>
        <v xml:space="preserve">Sociālo pakalpojumu attīstīšana </v>
      </c>
      <c r="G116" s="366" t="str">
        <f>'Investīciju plāns_2023_2027'!G102</f>
        <v>SAM</v>
      </c>
      <c r="H116" s="278">
        <f>'Investīciju plāns_2023_2027'!H102</f>
        <v>120000</v>
      </c>
      <c r="I116" s="303">
        <f>'Investīciju plāns_2023_2027'!I102</f>
        <v>0</v>
      </c>
      <c r="J116" s="304">
        <f>'Investīciju plāns_2023_2027'!J102</f>
        <v>0</v>
      </c>
      <c r="K116" s="305">
        <f>'Investīciju plāns_2023_2027'!K102</f>
        <v>0</v>
      </c>
      <c r="L116" s="306">
        <f>'Investīciju plāns_2023_2027'!L102</f>
        <v>0</v>
      </c>
      <c r="M116" s="307">
        <f>'Investīciju plāns_2023_2027'!M102</f>
        <v>120000</v>
      </c>
      <c r="N116" s="166" t="str">
        <f>'Investīciju plāns_2023_2027'!N102</f>
        <v>P2 L RV2</v>
      </c>
      <c r="O116" s="161" t="str">
        <f>'Investīciju plāns_2023_2027'!O102</f>
        <v>D</v>
      </c>
      <c r="P116" s="309" t="str">
        <f>'Investīciju plāns_2023_2027'!P102</f>
        <v>VP1</v>
      </c>
      <c r="Q116" s="196" t="str">
        <f>'Investīciju plāns_2023_2027'!Q102</f>
        <v>RV2</v>
      </c>
      <c r="R116" s="196" t="str">
        <f>'Investīciju plāns_2023_2027'!R102</f>
        <v>2.2.</v>
      </c>
      <c r="S116" s="161" t="str">
        <f>'Investīciju plāns_2023_2027'!S102</f>
        <v>Labklājības pārvalde</v>
      </c>
      <c r="T116" s="291">
        <f>'Investīciju plāns_2023_2027'!T102</f>
        <v>0</v>
      </c>
      <c r="U116" s="282" t="str">
        <f>'Investīciju plāns_2023_2027'!U102</f>
        <v>2022-2027</v>
      </c>
    </row>
    <row r="117" spans="1:21" ht="63.75" x14ac:dyDescent="0.25">
      <c r="A117" s="196">
        <f>'Investīciju plāns_2023_2027'!A103</f>
        <v>101</v>
      </c>
      <c r="B117" s="279" t="str">
        <f>'Investīciju plāns_2023_2027'!B103</f>
        <v>10</v>
      </c>
      <c r="C117" s="196" t="str">
        <f>'Investīciju plāns_2023_2027'!C103</f>
        <v>Novads</v>
      </c>
      <c r="D117" s="285" t="str">
        <f>'Investīciju plāns_2023_2027'!D103</f>
        <v xml:space="preserve">Veicināt nabadzības vai sociālās atstumtības riskam pakļauto personu sociālo integrāciju, izmantojot sociālās inovācijas </v>
      </c>
      <c r="E117" s="285" t="str">
        <f>'Investīciju plāns_2023_2027'!E103</f>
        <v>Atbalsts jaunām pieejām sabiedrībā balstītu sociālo pakalpojumu sniegšanā (inovācijas)</v>
      </c>
      <c r="F117" s="161" t="str">
        <f>'Investīciju plāns_2023_2027'!F103</f>
        <v xml:space="preserve">Sociālo pakalpojumu attīstīšana </v>
      </c>
      <c r="G117" s="366" t="str">
        <f>'Investīciju plāns_2023_2027'!G103</f>
        <v>SAM</v>
      </c>
      <c r="H117" s="278">
        <f>'Investīciju plāns_2023_2027'!H103</f>
        <v>260000</v>
      </c>
      <c r="I117" s="303">
        <f>'Investīciju plāns_2023_2027'!I103</f>
        <v>0</v>
      </c>
      <c r="J117" s="304">
        <f>'Investīciju plāns_2023_2027'!J103</f>
        <v>0</v>
      </c>
      <c r="K117" s="305">
        <f>'Investīciju plāns_2023_2027'!K103</f>
        <v>0</v>
      </c>
      <c r="L117" s="306">
        <f>'Investīciju plāns_2023_2027'!L103</f>
        <v>0</v>
      </c>
      <c r="M117" s="307">
        <f>'Investīciju plāns_2023_2027'!M103</f>
        <v>260000</v>
      </c>
      <c r="N117" s="166" t="str">
        <f>'Investīciju plāns_2023_2027'!N103</f>
        <v>P2 L RV2</v>
      </c>
      <c r="O117" s="161" t="str">
        <f>'Investīciju plāns_2023_2027'!O103</f>
        <v>D</v>
      </c>
      <c r="P117" s="309" t="str">
        <f>'Investīciju plāns_2023_2027'!P103</f>
        <v>VP1</v>
      </c>
      <c r="Q117" s="196" t="str">
        <f>'Investīciju plāns_2023_2027'!Q103</f>
        <v>RV2</v>
      </c>
      <c r="R117" s="196" t="str">
        <f>'Investīciju plāns_2023_2027'!R103</f>
        <v>2.2.</v>
      </c>
      <c r="S117" s="161" t="str">
        <f>'Investīciju plāns_2023_2027'!S103</f>
        <v>Labklājības pārvalde</v>
      </c>
      <c r="T117" s="291">
        <f>'Investīciju plāns_2023_2027'!T103</f>
        <v>0</v>
      </c>
      <c r="U117" s="282" t="str">
        <f>'Investīciju plāns_2023_2027'!U103</f>
        <v>2022-2027</v>
      </c>
    </row>
    <row r="118" spans="1:21" ht="51" x14ac:dyDescent="0.25">
      <c r="A118" s="161">
        <f>'Investīciju plāns_2023_2027'!A104</f>
        <v>102</v>
      </c>
      <c r="B118" s="279" t="str">
        <f>'Investīciju plāns_2023_2027'!B104</f>
        <v>10</v>
      </c>
      <c r="C118" s="196" t="str">
        <f>'Investīciju plāns_2023_2027'!C104</f>
        <v>Novads</v>
      </c>
      <c r="D118" s="285" t="str">
        <f>'Investīciju plāns_2023_2027'!D104</f>
        <v>Kultūras un tūrisma lomas palielināšana ekonomiskajā attīstībā, sociālajā iekļaušanā un sociālajās inovācijās</v>
      </c>
      <c r="E118" s="285" t="str">
        <f>'Investīciju plāns_2023_2027'!E104</f>
        <v>Reģionu revitalizācija, konkurētspējas celšana un depopulācijas radīto problēmu mazināšana, stiprinot pilsonisko sabiedrību un izmantojot kultūras potenciālu</v>
      </c>
      <c r="F118" s="161" t="str">
        <f>'Investīciju plāns_2023_2027'!F104</f>
        <v xml:space="preserve">Sociālo pakalpojumu attīstīšana </v>
      </c>
      <c r="G118" s="366" t="str">
        <f>'Investīciju plāns_2023_2027'!G104</f>
        <v>SAM</v>
      </c>
      <c r="H118" s="278">
        <f>'Investīciju plāns_2023_2027'!H104</f>
        <v>300000</v>
      </c>
      <c r="I118" s="303">
        <f>'Investīciju plāns_2023_2027'!I104</f>
        <v>0</v>
      </c>
      <c r="J118" s="304">
        <f>'Investīciju plāns_2023_2027'!J104</f>
        <v>0</v>
      </c>
      <c r="K118" s="305">
        <f>'Investīciju plāns_2023_2027'!K104</f>
        <v>0</v>
      </c>
      <c r="L118" s="306">
        <f>'Investīciju plāns_2023_2027'!L104</f>
        <v>0</v>
      </c>
      <c r="M118" s="307">
        <f>'Investīciju plāns_2023_2027'!M104</f>
        <v>300000</v>
      </c>
      <c r="N118" s="166" t="str">
        <f>'Investīciju plāns_2023_2027'!N104</f>
        <v>P2 L RV2</v>
      </c>
      <c r="O118" s="161" t="str">
        <f>'Investīciju plāns_2023_2027'!O104</f>
        <v>D</v>
      </c>
      <c r="P118" s="284" t="str">
        <f>'Investīciju plāns_2023_2027'!P104</f>
        <v>VP1</v>
      </c>
      <c r="Q118" s="161" t="str">
        <f>'Investīciju plāns_2023_2027'!Q104</f>
        <v>RV2</v>
      </c>
      <c r="R118" s="160" t="str">
        <f>'Investīciju plāns_2023_2027'!R104</f>
        <v>2.3.</v>
      </c>
      <c r="S118" s="161" t="str">
        <f>'Investīciju plāns_2023_2027'!S104</f>
        <v>Labklājības pārvalde</v>
      </c>
      <c r="T118" s="291">
        <f>'Investīciju plāns_2023_2027'!T104</f>
        <v>0</v>
      </c>
      <c r="U118" s="282" t="str">
        <f>'Investīciju plāns_2023_2027'!U104</f>
        <v>2022-2027</v>
      </c>
    </row>
    <row r="119" spans="1:21" ht="63.75" x14ac:dyDescent="0.25">
      <c r="A119" s="161">
        <f>'Investīciju plāns_2023_2027'!A105</f>
        <v>103</v>
      </c>
      <c r="B119" s="279" t="str">
        <f>'Investīciju plāns_2023_2027'!B105</f>
        <v>10</v>
      </c>
      <c r="C119" s="196" t="str">
        <f>'Investīciju plāns_2023_2027'!C105</f>
        <v>Novads</v>
      </c>
      <c r="D119" s="285" t="str">
        <f>'Investīciju plāns_2023_2027'!D105</f>
        <v>Veicināt nabadzības vai sociālās atstumtības riskam pakļauto cilvēku, tostarp vistrūcīgāko un bērnu, sociālo integrāciju</v>
      </c>
      <c r="E119" s="285" t="str">
        <f>'Investīciju plāns_2023_2027'!E105</f>
        <v xml:space="preserve">Bērnu pieskatīšanas pakalpojumi </v>
      </c>
      <c r="F119" s="161" t="str">
        <f>'Investīciju plāns_2023_2027'!F105</f>
        <v xml:space="preserve">Sociālo pakalpojumu attīstīšana </v>
      </c>
      <c r="G119" s="366" t="str">
        <f>'Investīciju plāns_2023_2027'!G105</f>
        <v>SAM</v>
      </c>
      <c r="H119" s="278">
        <f>'Investīciju plāns_2023_2027'!H105</f>
        <v>500000</v>
      </c>
      <c r="I119" s="303">
        <f>'Investīciju plāns_2023_2027'!I105</f>
        <v>0</v>
      </c>
      <c r="J119" s="304">
        <f>'Investīciju plāns_2023_2027'!J105</f>
        <v>0</v>
      </c>
      <c r="K119" s="305">
        <f>'Investīciju plāns_2023_2027'!K105</f>
        <v>0</v>
      </c>
      <c r="L119" s="306">
        <f>'Investīciju plāns_2023_2027'!L105</f>
        <v>0</v>
      </c>
      <c r="M119" s="307">
        <f>'Investīciju plāns_2023_2027'!M105</f>
        <v>500000</v>
      </c>
      <c r="N119" s="166" t="str">
        <f>'Investīciju plāns_2023_2027'!N105</f>
        <v>P2 L RV2</v>
      </c>
      <c r="O119" s="161" t="str">
        <f>'Investīciju plāns_2023_2027'!O105</f>
        <v>D</v>
      </c>
      <c r="P119" s="284" t="str">
        <f>'Investīciju plāns_2023_2027'!P105</f>
        <v>VP1</v>
      </c>
      <c r="Q119" s="161" t="str">
        <f>'Investīciju plāns_2023_2027'!Q105</f>
        <v>RV2</v>
      </c>
      <c r="R119" s="160" t="str">
        <f>'Investīciju plāns_2023_2027'!R105</f>
        <v>2.3.</v>
      </c>
      <c r="S119" s="161" t="str">
        <f>'Investīciju plāns_2023_2027'!S105</f>
        <v>Labklājības pārvalde</v>
      </c>
      <c r="T119" s="291">
        <f>'Investīciju plāns_2023_2027'!T105</f>
        <v>0</v>
      </c>
      <c r="U119" s="282" t="str">
        <f>'Investīciju plāns_2023_2027'!U105</f>
        <v>2022-2027</v>
      </c>
    </row>
    <row r="120" spans="1:21" ht="63.75" x14ac:dyDescent="0.25">
      <c r="A120" s="196">
        <f>'Investīciju plāns_2023_2027'!A106</f>
        <v>104</v>
      </c>
      <c r="B120" s="279" t="str">
        <f>'Investīciju plāns_2023_2027'!B106</f>
        <v>10</v>
      </c>
      <c r="C120" s="161" t="str">
        <f>'Investīciju plāns_2023_2027'!C106</f>
        <v>Novads</v>
      </c>
      <c r="D120" s="285" t="str">
        <f>'Investīciju plāns_2023_2027'!D106</f>
        <v>Publisko pakalpojumu un nodarbinātības pieejamības veicināšanas pasākumi cilvēkiem ar funkcionāliem traucējumiem</v>
      </c>
      <c r="E120" s="285" t="str">
        <f>'Investīciju plāns_2023_2027'!E106</f>
        <v>Publisko pakalpojumu un nodarbinātības pieejamības veicināšanas pasākumi cilvēkiem ar funkcionāliem traucējumiem</v>
      </c>
      <c r="F120" s="161" t="str">
        <f>'Investīciju plāns_2023_2027'!F106</f>
        <v xml:space="preserve">Sociālo pakalpojumu attīstīšana </v>
      </c>
      <c r="G120" s="366" t="str">
        <f>'Investīciju plāns_2023_2027'!G106</f>
        <v>SAM</v>
      </c>
      <c r="H120" s="278">
        <f>'Investīciju plāns_2023_2027'!H106</f>
        <v>500000</v>
      </c>
      <c r="I120" s="303">
        <f>'Investīciju plāns_2023_2027'!I106</f>
        <v>0</v>
      </c>
      <c r="J120" s="304">
        <f>'Investīciju plāns_2023_2027'!J106</f>
        <v>0</v>
      </c>
      <c r="K120" s="305">
        <f>'Investīciju plāns_2023_2027'!K106</f>
        <v>0</v>
      </c>
      <c r="L120" s="306">
        <f>'Investīciju plāns_2023_2027'!L106</f>
        <v>0</v>
      </c>
      <c r="M120" s="307">
        <f>'Investīciju plāns_2023_2027'!M106</f>
        <v>500000</v>
      </c>
      <c r="N120" s="166" t="str">
        <f>'Investīciju plāns_2023_2027'!N106</f>
        <v>P2 L RV2</v>
      </c>
      <c r="O120" s="161" t="str">
        <f>'Investīciju plāns_2023_2027'!O106</f>
        <v>D</v>
      </c>
      <c r="P120" s="309" t="str">
        <f>'Investīciju plāns_2023_2027'!P106</f>
        <v>VP1</v>
      </c>
      <c r="Q120" s="196" t="str">
        <f>'Investīciju plāns_2023_2027'!Q106</f>
        <v>RV2</v>
      </c>
      <c r="R120" s="196" t="str">
        <f>'Investīciju plāns_2023_2027'!R106</f>
        <v>2.3.</v>
      </c>
      <c r="S120" s="387" t="str">
        <f>'Investīciju plāns_2023_2027'!S106</f>
        <v>Labklājības pārvalde</v>
      </c>
      <c r="T120" s="291">
        <f>'Investīciju plāns_2023_2027'!T106</f>
        <v>0</v>
      </c>
      <c r="U120" s="282" t="str">
        <f>'Investīciju plāns_2023_2027'!U106</f>
        <v>2022-2027</v>
      </c>
    </row>
    <row r="121" spans="1:21" ht="38.25" x14ac:dyDescent="0.25">
      <c r="A121" s="161">
        <f>'Investīciju plāns_2023_2027'!A107</f>
        <v>105</v>
      </c>
      <c r="B121" s="279" t="str">
        <f>'Investīciju plāns_2023_2027'!B107</f>
        <v>10</v>
      </c>
      <c r="C121" s="196" t="str">
        <f>'Investīciju plāns_2023_2027'!C107</f>
        <v>Novads</v>
      </c>
      <c r="D121" s="285" t="str">
        <f>'Investīciju plāns_2023_2027'!D107</f>
        <v>Ilgstošas sociālās aprūpes pakalpojuma noturība un nepārtrauktība</v>
      </c>
      <c r="E121" s="285" t="str">
        <f>'Investīciju plāns_2023_2027'!E107</f>
        <v>Ilgstošas sociālās aprūpes pakalpojuma noturība un nepārtrauktība</v>
      </c>
      <c r="F121" s="161" t="str">
        <f>'Investīciju plāns_2023_2027'!F107</f>
        <v xml:space="preserve">Sociālo pakalpojumu attīstīšana </v>
      </c>
      <c r="G121" s="366" t="str">
        <f>'Investīciju plāns_2023_2027'!G107</f>
        <v>SAM</v>
      </c>
      <c r="H121" s="278">
        <f>'Investīciju plāns_2023_2027'!H107</f>
        <v>600000</v>
      </c>
      <c r="I121" s="303">
        <f>'Investīciju plāns_2023_2027'!I107</f>
        <v>0</v>
      </c>
      <c r="J121" s="304">
        <f>'Investīciju plāns_2023_2027'!J107</f>
        <v>0</v>
      </c>
      <c r="K121" s="305">
        <f>'Investīciju plāns_2023_2027'!K107</f>
        <v>0</v>
      </c>
      <c r="L121" s="306">
        <f>'Investīciju plāns_2023_2027'!L107</f>
        <v>0</v>
      </c>
      <c r="M121" s="307">
        <f>'Investīciju plāns_2023_2027'!M107</f>
        <v>600000</v>
      </c>
      <c r="N121" s="166" t="str">
        <f>'Investīciju plāns_2023_2027'!N107</f>
        <v>P2 L RV2</v>
      </c>
      <c r="O121" s="273" t="str">
        <f>'Investīciju plāns_2023_2027'!O107</f>
        <v>D</v>
      </c>
      <c r="P121" s="284" t="str">
        <f>'Investīciju plāns_2023_2027'!P107</f>
        <v>VP1</v>
      </c>
      <c r="Q121" s="161" t="str">
        <f>'Investīciju plāns_2023_2027'!Q107</f>
        <v>RV2</v>
      </c>
      <c r="R121" s="196" t="str">
        <f>'Investīciju plāns_2023_2027'!R107</f>
        <v>2.2.</v>
      </c>
      <c r="S121" s="387" t="str">
        <f>'Investīciju plāns_2023_2027'!S107</f>
        <v>Labklājības pārvalde</v>
      </c>
      <c r="T121" s="291">
        <f>'Investīciju plāns_2023_2027'!T107</f>
        <v>0</v>
      </c>
      <c r="U121" s="282" t="str">
        <f>'Investīciju plāns_2023_2027'!U107</f>
        <v>2022-2027</v>
      </c>
    </row>
    <row r="122" spans="1:21" ht="38.25" x14ac:dyDescent="0.25">
      <c r="A122" s="161">
        <f>'Investīciju plāns_2023_2027'!A108</f>
        <v>106</v>
      </c>
      <c r="B122" s="279" t="str">
        <f>'Investīciju plāns_2023_2027'!B108</f>
        <v>10</v>
      </c>
      <c r="C122" s="196" t="str">
        <f>'Investīciju plāns_2023_2027'!C108</f>
        <v>Novads</v>
      </c>
      <c r="D122" s="285" t="str">
        <f>'Investīciju plāns_2023_2027'!D108</f>
        <v>Dienas/aktivitāšu centru aprīkošana un izveide  Jelgavas novada teritorijā</v>
      </c>
      <c r="E122" s="285" t="str">
        <f>'Investīciju plāns_2023_2027'!E108</f>
        <v>Dienas/aktivitāšu centru aprīkošana un izveide  Jelgavas novadā,  nodrošinot pašvaldības pakalpojumu pieejamību tuvāk iedzīvotājam (t.sk. Dorupe, Līvbērze, Vītoliņi, Ziedkalne, Mežciems, Salgale)</v>
      </c>
      <c r="F122" s="161" t="str">
        <f>'Investīciju plāns_2023_2027'!F108</f>
        <v>Sociālo pakalpojumu infrastruktūra</v>
      </c>
      <c r="G122" s="366" t="str">
        <f>'Investīciju plāns_2023_2027'!G108</f>
        <v>Kopīgs/J/Pag/Iedz</v>
      </c>
      <c r="H122" s="278">
        <f>'Investīciju plāns_2023_2027'!H108</f>
        <v>600000</v>
      </c>
      <c r="I122" s="303">
        <f>'Investīciju plāns_2023_2027'!I108</f>
        <v>0</v>
      </c>
      <c r="J122" s="304">
        <f>'Investīciju plāns_2023_2027'!J108</f>
        <v>0</v>
      </c>
      <c r="K122" s="305">
        <f>'Investīciju plāns_2023_2027'!K108</f>
        <v>0</v>
      </c>
      <c r="L122" s="306">
        <f>'Investīciju plāns_2023_2027'!L108</f>
        <v>100000</v>
      </c>
      <c r="M122" s="307">
        <f>'Investīciju plāns_2023_2027'!M108</f>
        <v>500000</v>
      </c>
      <c r="N122" s="161" t="str">
        <f>'Investīciju plāns_2023_2027'!N108</f>
        <v>P2 L RV1</v>
      </c>
      <c r="O122" s="272" t="str">
        <f>'Investīciju plāns_2023_2027'!O108</f>
        <v>D</v>
      </c>
      <c r="P122" s="284" t="str">
        <f>'Investīciju plāns_2023_2027'!P108</f>
        <v>VP1</v>
      </c>
      <c r="Q122" s="161" t="str">
        <f>'Investīciju plāns_2023_2027'!Q108</f>
        <v>RV2</v>
      </c>
      <c r="R122" s="160" t="str">
        <f>'Investīciju plāns_2023_2027'!R108</f>
        <v>2.1
2.2</v>
      </c>
      <c r="S122" s="387" t="str">
        <f>'Investīciju plāns_2023_2027'!S108</f>
        <v>Pagastu pārvalde/Labklājības pārvalde</v>
      </c>
      <c r="T122" s="284">
        <f>'Investīciju plāns_2023_2027'!T108</f>
        <v>0</v>
      </c>
      <c r="U122" s="282" t="str">
        <f>'Investīciju plāns_2023_2027'!U108</f>
        <v>2022-2027</v>
      </c>
    </row>
    <row r="123" spans="1:21" ht="76.5" x14ac:dyDescent="0.25">
      <c r="A123" s="196">
        <f>'Investīciju plāns_2023_2027'!A109</f>
        <v>107</v>
      </c>
      <c r="B123" s="279" t="str">
        <f>'Investīciju plāns_2023_2027'!B109</f>
        <v>10</v>
      </c>
      <c r="C123" s="196" t="str">
        <f>'Investīciju plāns_2023_2027'!C109</f>
        <v>Novads</v>
      </c>
      <c r="D123" s="285" t="str">
        <f>'Investīciju plāns_2023_2027'!D109</f>
        <v>Vides pieejamības uzlabošana sociālo pakalpojumu sasniedzamības nodrošināšanai Jelgavas novada pašvaldības ēkās</v>
      </c>
      <c r="E123" s="285" t="str">
        <f>'Investīciju plāns_2023_2027'!E109</f>
        <v>Infrastruktūras uzlabojumi,  t.sk. pacēlāji, kāpņu renovācija pieejamībai, u.c. vides pieejamības uzlabošanas elementi Jelgavas novada pašvaldības ēkās</v>
      </c>
      <c r="F123" s="161" t="str">
        <f>'Investīciju plāns_2023_2027'!F109</f>
        <v>Sociālo pakalpojumu infrastruktūra</v>
      </c>
      <c r="G123" s="366" t="str">
        <f>'Investīciju plāns_2023_2027'!G109</f>
        <v>Kopīgs/J/Pag/Iedz</v>
      </c>
      <c r="H123" s="278">
        <f>'Investīciju plāns_2023_2027'!H109</f>
        <v>500000</v>
      </c>
      <c r="I123" s="303">
        <f>'Investīciju plāns_2023_2027'!I109</f>
        <v>0</v>
      </c>
      <c r="J123" s="304">
        <f>'Investīciju plāns_2023_2027'!J109</f>
        <v>0</v>
      </c>
      <c r="K123" s="305">
        <f>'Investīciju plāns_2023_2027'!K109</f>
        <v>0</v>
      </c>
      <c r="L123" s="306">
        <f>'Investīciju plāns_2023_2027'!L109</f>
        <v>200000</v>
      </c>
      <c r="M123" s="307">
        <f>'Investīciju plāns_2023_2027'!M109</f>
        <v>300000</v>
      </c>
      <c r="N123" s="161" t="str">
        <f>'Investīciju plāns_2023_2027'!N109</f>
        <v>P2 L RV2</v>
      </c>
      <c r="O123" s="273" t="str">
        <f>'Investīciju plāns_2023_2027'!O109</f>
        <v>P</v>
      </c>
      <c r="P123" s="145" t="str">
        <f>'Investīciju plāns_2023_2027'!P109</f>
        <v>VP1</v>
      </c>
      <c r="Q123" s="195" t="str">
        <f>'Investīciju plāns_2023_2027'!Q109</f>
        <v>RV2</v>
      </c>
      <c r="R123" s="196" t="str">
        <f>'Investīciju plāns_2023_2027'!R109</f>
        <v>2.2.</v>
      </c>
      <c r="S123" s="381" t="str">
        <f>'Investīciju plāns_2023_2027'!S109</f>
        <v>Infrastruktūras un saimnieciskā nodrošinājuma nodaļa/Labklājības pārvalde</v>
      </c>
      <c r="T123" s="284">
        <f>'Investīciju plāns_2023_2027'!T109</f>
        <v>0</v>
      </c>
      <c r="U123" s="282" t="str">
        <f>'Investīciju plāns_2023_2027'!U109</f>
        <v>2022-2027</v>
      </c>
    </row>
    <row r="124" spans="1:21" ht="76.5" x14ac:dyDescent="0.25">
      <c r="A124" s="161">
        <f>'Investīciju plāns_2023_2027'!A110</f>
        <v>108</v>
      </c>
      <c r="B124" s="279" t="str">
        <f>'Investīciju plāns_2023_2027'!B110</f>
        <v>09s</v>
      </c>
      <c r="C124" s="196" t="str">
        <f>'Investīciju plāns_2023_2027'!C110</f>
        <v>Novads</v>
      </c>
      <c r="D124" s="285" t="str">
        <f>'Investīciju plāns_2023_2027'!D110</f>
        <v>Sporta laukumu/stadionu izveide/labiekārtošana/atjaunošana Jelgavas novada teritorijā</v>
      </c>
      <c r="E124" s="285" t="str">
        <f>'Investīciju plāns_2023_2027'!E110</f>
        <v>Sporta laukumu izveide/labiekārtošana/atjaunošana Jelgavas novada teritorijā (segumi, elementi, labiekārtošana) sakārtojot sporta infrastruktūru</v>
      </c>
      <c r="F124" s="161" t="str">
        <f>'Investīciju plāns_2023_2027'!F110</f>
        <v>Sporta infrastruktūra</v>
      </c>
      <c r="G124" s="366" t="str">
        <f>'Investīciju plāns_2023_2027'!G110</f>
        <v>Kopīgs/J/Pag/Iedz</v>
      </c>
      <c r="H124" s="278">
        <f>'Investīciju plāns_2023_2027'!H110</f>
        <v>1500000</v>
      </c>
      <c r="I124" s="303">
        <f>'Investīciju plāns_2023_2027'!I110</f>
        <v>0</v>
      </c>
      <c r="J124" s="304">
        <f>'Investīciju plāns_2023_2027'!J110</f>
        <v>0</v>
      </c>
      <c r="K124" s="305">
        <f>'Investīciju plāns_2023_2027'!K110</f>
        <v>0</v>
      </c>
      <c r="L124" s="306">
        <f>'Investīciju plāns_2023_2027'!L110</f>
        <v>200000</v>
      </c>
      <c r="M124" s="307">
        <f>'Investīciju plāns_2023_2027'!M110</f>
        <v>1300000</v>
      </c>
      <c r="N124" s="161" t="str">
        <f>'Investīciju plāns_2023_2027'!N110</f>
        <v>P2 S RV2</v>
      </c>
      <c r="O124" s="151" t="str">
        <f>'Investīciju plāns_2023_2027'!O110</f>
        <v>P</v>
      </c>
      <c r="P124" s="145" t="str">
        <f>'Investīciju plāns_2023_2027'!P110</f>
        <v>VP1</v>
      </c>
      <c r="Q124" s="195" t="str">
        <f>'Investīciju plāns_2023_2027'!Q110</f>
        <v>RV3</v>
      </c>
      <c r="R124" s="268" t="str">
        <f>'Investīciju plāns_2023_2027'!R110</f>
        <v>3.1.</v>
      </c>
      <c r="S124" s="381" t="str">
        <f>'Investīciju plāns_2023_2027'!S110</f>
        <v>Infrastruktūras un saimnieciskā nodrošinājuma nodaļa/Sporta centrs</v>
      </c>
      <c r="T124" s="284">
        <f>'Investīciju plāns_2023_2027'!T110</f>
        <v>0</v>
      </c>
      <c r="U124" s="282" t="str">
        <f>'Investīciju plāns_2023_2027'!U110</f>
        <v>2022-2027</v>
      </c>
    </row>
    <row r="125" spans="1:21" ht="76.5" x14ac:dyDescent="0.25">
      <c r="A125" s="161">
        <f>'Investīciju plāns_2023_2027'!A111</f>
        <v>109</v>
      </c>
      <c r="B125" s="279" t="str">
        <f>'Investīciju plāns_2023_2027'!B111</f>
        <v>09s</v>
      </c>
      <c r="C125" s="196" t="str">
        <f>'Investīciju plāns_2023_2027'!C111</f>
        <v>Novads</v>
      </c>
      <c r="D125" s="285" t="str">
        <f>'Investīciju plāns_2023_2027'!D111</f>
        <v>Iekštelpu sporta infrastruktūras sakārtošana  un aprīkojuma atjaunošana Jelgavas novada sporta bāzēs</v>
      </c>
      <c r="E125" s="285" t="str">
        <f>'Investīciju plāns_2023_2027'!E111</f>
        <v>Iekštelpu sporta infrastruktūras sakārtošana - grīdas segumi, sporta inventārs, telpu remonti (tai skaitā dušas un sanitārie mezgli, kosmētiskie remonti) Jelgavas novada sporta bāzēs</v>
      </c>
      <c r="F125" s="161" t="str">
        <f>'Investīciju plāns_2023_2027'!F111</f>
        <v>Sporta infrastruktūra</v>
      </c>
      <c r="G125" s="366" t="str">
        <f>'Investīciju plāns_2023_2027'!G111</f>
        <v>Kopīgs/J/Pag/Iedz</v>
      </c>
      <c r="H125" s="278">
        <f>'Investīciju plāns_2023_2027'!H111</f>
        <v>800000</v>
      </c>
      <c r="I125" s="303">
        <f>'Investīciju plāns_2023_2027'!I111</f>
        <v>0</v>
      </c>
      <c r="J125" s="304">
        <f>'Investīciju plāns_2023_2027'!J111</f>
        <v>0</v>
      </c>
      <c r="K125" s="305">
        <f>'Investīciju plāns_2023_2027'!K111</f>
        <v>0</v>
      </c>
      <c r="L125" s="306">
        <f>'Investīciju plāns_2023_2027'!L111</f>
        <v>200000</v>
      </c>
      <c r="M125" s="307">
        <f>'Investīciju plāns_2023_2027'!M111</f>
        <v>600000</v>
      </c>
      <c r="N125" s="161" t="str">
        <f>'Investīciju plāns_2023_2027'!N111</f>
        <v>P2 S RV2</v>
      </c>
      <c r="O125" s="151" t="str">
        <f>'Investīciju plāns_2023_2027'!O111</f>
        <v>P</v>
      </c>
      <c r="P125" s="151" t="str">
        <f>'Investīciju plāns_2023_2027'!P111</f>
        <v>VP1</v>
      </c>
      <c r="Q125" s="151" t="str">
        <f>'Investīciju plāns_2023_2027'!Q111</f>
        <v>RV3</v>
      </c>
      <c r="R125" s="268" t="str">
        <f>'Investīciju plāns_2023_2027'!R111</f>
        <v>3.2.</v>
      </c>
      <c r="S125" s="385" t="str">
        <f>'Investīciju plāns_2023_2027'!S111</f>
        <v>Infrastruktūras un saimnieciskā nodrošinājuma nodaļa/Sporta centrs</v>
      </c>
      <c r="T125" s="284">
        <f>'Investīciju plāns_2023_2027'!T111</f>
        <v>0</v>
      </c>
      <c r="U125" s="282" t="str">
        <f>'Investīciju plāns_2023_2027'!U111</f>
        <v>2022-2027</v>
      </c>
    </row>
    <row r="126" spans="1:21" ht="76.5" x14ac:dyDescent="0.25">
      <c r="A126" s="196">
        <f>'Investīciju plāns_2023_2027'!A112</f>
        <v>110</v>
      </c>
      <c r="B126" s="279" t="str">
        <f>'Investīciju plāns_2023_2027'!B112</f>
        <v>08</v>
      </c>
      <c r="C126" s="196" t="str">
        <f>'Investīciju plāns_2023_2027'!C112</f>
        <v>Novads</v>
      </c>
      <c r="D126" s="285" t="str">
        <f>'Investīciju plāns_2023_2027'!D112</f>
        <v>Kultūras iestāžu  infrastruktūras sakārtošana/teritorijas labiekārtošana/modernizācija/atjaunošana/remonti Jelgavas novada kultūras iestādēs</v>
      </c>
      <c r="E126" s="285" t="str">
        <f>'Investīciju plāns_2023_2027'!E112</f>
        <v>Kultūras iestāžu teritoriju infrastruktūras sakārtošana/modernizācija/atjaunošana/labiekārtošana</v>
      </c>
      <c r="F126" s="161" t="str">
        <f>'Investīciju plāns_2023_2027'!F112</f>
        <v>Teritorijas labiekārtošana</v>
      </c>
      <c r="G126" s="366" t="str">
        <f>'Investīciju plāns_2023_2027'!G112</f>
        <v>Kopīgs/J/Pag/Iedz</v>
      </c>
      <c r="H126" s="278">
        <f>'Investīciju plāns_2023_2027'!H112</f>
        <v>500000</v>
      </c>
      <c r="I126" s="303">
        <f>'Investīciju plāns_2023_2027'!I112</f>
        <v>0</v>
      </c>
      <c r="J126" s="304">
        <f>'Investīciju plāns_2023_2027'!J112</f>
        <v>0</v>
      </c>
      <c r="K126" s="305">
        <f>'Investīciju plāns_2023_2027'!K112</f>
        <v>0</v>
      </c>
      <c r="L126" s="306">
        <f>'Investīciju plāns_2023_2027'!L112</f>
        <v>250000</v>
      </c>
      <c r="M126" s="307">
        <f>'Investīciju plāns_2023_2027'!M112</f>
        <v>250000</v>
      </c>
      <c r="N126" s="161" t="str">
        <f>'Investīciju plāns_2023_2027'!N112</f>
        <v>P2 K RV1</v>
      </c>
      <c r="O126" s="151" t="str">
        <f>'Investīciju plāns_2023_2027'!O112</f>
        <v>P</v>
      </c>
      <c r="P126" s="151" t="str">
        <f>'Investīciju plāns_2023_2027'!P112</f>
        <v>VP1</v>
      </c>
      <c r="Q126" s="151" t="str">
        <f>'Investīciju plāns_2023_2027'!Q112</f>
        <v>RV3</v>
      </c>
      <c r="R126" s="196" t="str">
        <f>'Investīciju plāns_2023_2027'!R112</f>
        <v>3.3.</v>
      </c>
      <c r="S126" s="388" t="str">
        <f>'Investīciju plāns_2023_2027'!S112</f>
        <v>Kultūraspārvalde/pagastu pārvaldes</v>
      </c>
      <c r="T126" s="284">
        <f>'Investīciju plāns_2023_2027'!T112</f>
        <v>0</v>
      </c>
      <c r="U126" s="282" t="str">
        <f>'Investīciju plāns_2023_2027'!U112</f>
        <v>2022-2027</v>
      </c>
    </row>
    <row r="127" spans="1:21" x14ac:dyDescent="0.25">
      <c r="A127" s="161" t="e">
        <f>'Investīciju plāns_2023_2027'!#REF!</f>
        <v>#REF!</v>
      </c>
      <c r="B127" s="279" t="e">
        <f>'Investīciju plāns_2023_2027'!#REF!</f>
        <v>#REF!</v>
      </c>
      <c r="C127" s="196" t="e">
        <f>'Investīciju plāns_2023_2027'!#REF!</f>
        <v>#REF!</v>
      </c>
      <c r="D127" s="285" t="e">
        <f>'Investīciju plāns_2023_2027'!#REF!</f>
        <v>#REF!</v>
      </c>
      <c r="E127" s="285" t="e">
        <f>'Investīciju plāns_2023_2027'!#REF!</f>
        <v>#REF!</v>
      </c>
      <c r="F127" s="161" t="e">
        <f>'Investīciju plāns_2023_2027'!#REF!</f>
        <v>#REF!</v>
      </c>
      <c r="G127" s="366" t="e">
        <f>'Investīciju plāns_2023_2027'!#REF!</f>
        <v>#REF!</v>
      </c>
      <c r="H127" s="278" t="e">
        <f>'Investīciju plāns_2023_2027'!#REF!</f>
        <v>#REF!</v>
      </c>
      <c r="I127" s="303" t="e">
        <f>'Investīciju plāns_2023_2027'!#REF!</f>
        <v>#REF!</v>
      </c>
      <c r="J127" s="304" t="e">
        <f>'Investīciju plāns_2023_2027'!#REF!</f>
        <v>#REF!</v>
      </c>
      <c r="K127" s="305" t="e">
        <f>'Investīciju plāns_2023_2027'!#REF!</f>
        <v>#REF!</v>
      </c>
      <c r="L127" s="306" t="e">
        <f>'Investīciju plāns_2023_2027'!#REF!</f>
        <v>#REF!</v>
      </c>
      <c r="M127" s="307" t="e">
        <f>'Investīciju plāns_2023_2027'!#REF!</f>
        <v>#REF!</v>
      </c>
      <c r="N127" s="161" t="e">
        <f>'Investīciju plāns_2023_2027'!#REF!</f>
        <v>#REF!</v>
      </c>
      <c r="O127" s="161" t="e">
        <f>'Investīciju plāns_2023_2027'!#REF!</f>
        <v>#REF!</v>
      </c>
      <c r="P127" s="151" t="e">
        <f>'Investīciju plāns_2023_2027'!#REF!</f>
        <v>#REF!</v>
      </c>
      <c r="Q127" s="161" t="e">
        <f>'Investīciju plāns_2023_2027'!#REF!</f>
        <v>#REF!</v>
      </c>
      <c r="R127" s="196" t="e">
        <f>'Investīciju plāns_2023_2027'!#REF!</f>
        <v>#REF!</v>
      </c>
      <c r="S127" s="386" t="e">
        <f>'Investīciju plāns_2023_2027'!#REF!</f>
        <v>#REF!</v>
      </c>
      <c r="T127" s="284" t="e">
        <f>'Investīciju plāns_2023_2027'!#REF!</f>
        <v>#REF!</v>
      </c>
      <c r="U127" s="282" t="e">
        <f>'Investīciju plāns_2023_2027'!#REF!</f>
        <v>#REF!</v>
      </c>
    </row>
    <row r="128" spans="1:21" ht="76.5" x14ac:dyDescent="0.25">
      <c r="A128" s="161">
        <f>'Investīciju plāns_2023_2027'!A113</f>
        <v>111</v>
      </c>
      <c r="B128" s="279" t="str">
        <f>'Investīciju plāns_2023_2027'!B113</f>
        <v>08k</v>
      </c>
      <c r="C128" s="196" t="str">
        <f>'Investīciju plāns_2023_2027'!C113</f>
        <v>Novads</v>
      </c>
      <c r="D128" s="285" t="str">
        <f>'Investīciju plāns_2023_2027'!D113</f>
        <v>Brīvdabas estrādes/vietas izveide/ labiekārtošana Jelgavas novada teritorijā</v>
      </c>
      <c r="E128" s="285" t="str">
        <f>'Investīciju plāns_2023_2027'!E113</f>
        <v>Brīvdabas estrādes/vietas izveide/labiekārtošana, kultūras pakalpojuma nodrošināšanai pagastos - uzbūvēta brīvdabas estrāde, ierīkota brīvdabas pasākumu vieta, labiekārtota Jelgavas novada teritorijā</v>
      </c>
      <c r="F128" s="161" t="str">
        <f>'Investīciju plāns_2023_2027'!F113</f>
        <v>Teritorijas labiekārtošana</v>
      </c>
      <c r="G128" s="366" t="str">
        <f>'Investīciju plāns_2023_2027'!G113</f>
        <v>Kopīgs/J/Pag/Iedz</v>
      </c>
      <c r="H128" s="278">
        <f>'Investīciju plāns_2023_2027'!H113</f>
        <v>400000</v>
      </c>
      <c r="I128" s="303">
        <f>'Investīciju plāns_2023_2027'!I113</f>
        <v>0</v>
      </c>
      <c r="J128" s="304">
        <f>'Investīciju plāns_2023_2027'!J113</f>
        <v>0</v>
      </c>
      <c r="K128" s="305">
        <f>'Investīciju plāns_2023_2027'!K113</f>
        <v>0</v>
      </c>
      <c r="L128" s="306">
        <f>'Investīciju plāns_2023_2027'!L113</f>
        <v>100000</v>
      </c>
      <c r="M128" s="307">
        <f>'Investīciju plāns_2023_2027'!M113</f>
        <v>300000</v>
      </c>
      <c r="N128" s="161" t="str">
        <f>'Investīciju plāns_2023_2027'!N113</f>
        <v>P2 K RV1</v>
      </c>
      <c r="O128" s="161" t="str">
        <f>'Investīciju plāns_2023_2027'!O113</f>
        <v>P</v>
      </c>
      <c r="P128" s="336" t="str">
        <f>'Investīciju plāns_2023_2027'!P113</f>
        <v>VP1</v>
      </c>
      <c r="Q128" s="336" t="str">
        <f>'Investīciju plāns_2023_2027'!Q113</f>
        <v>RV3</v>
      </c>
      <c r="R128" s="339" t="str">
        <f>'Investīciju plāns_2023_2027'!R113</f>
        <v>3.3.</v>
      </c>
      <c r="S128" s="161" t="str">
        <f>'Investīciju plāns_2023_2027'!S113</f>
        <v>Infrastruktūras un saimnieciskā nodrošinājuma nodaļa/pagasta pārvalde</v>
      </c>
      <c r="T128" s="284">
        <f>'Investīciju plāns_2023_2027'!T113</f>
        <v>0</v>
      </c>
      <c r="U128" s="282" t="str">
        <f>'Investīciju plāns_2023_2027'!U113</f>
        <v>2022-2027</v>
      </c>
    </row>
    <row r="129" spans="1:21" ht="76.5" x14ac:dyDescent="0.25">
      <c r="A129" s="196">
        <f>'Investīciju plāns_2023_2027'!A114</f>
        <v>112</v>
      </c>
      <c r="B129" s="279" t="str">
        <f>'Investīciju plāns_2023_2027'!B114</f>
        <v>10</v>
      </c>
      <c r="C129" s="196" t="str">
        <f>'Investīciju plāns_2023_2027'!C114</f>
        <v>Novads</v>
      </c>
      <c r="D129" s="285" t="str">
        <f>'Investīciju plāns_2023_2027'!D114</f>
        <v>Dienas/aktivitāšu centru teritoriju labiekārtošana Jelgavas novada teritorijā</v>
      </c>
      <c r="E129" s="285" t="str">
        <f>'Investīciju plāns_2023_2027'!E114</f>
        <v>Dienas/aktivitāšu centru teritoriju labiekārtošana Jelgavas novada teritorijā - žogu uzstādīšana, automašīnu stāvlaukuma vietas sakārtošana, bērnu rotaļu laukuma izveide, teritorijas labiekārtošana, video novērošanas sistēmas izbūve</v>
      </c>
      <c r="F129" s="161" t="str">
        <f>'Investīciju plāns_2023_2027'!F114</f>
        <v>Teritorijas labiekārtošana</v>
      </c>
      <c r="G129" s="367" t="str">
        <f>'Investīciju plāns_2023_2027'!G114</f>
        <v>Kopīgs/J/Pag/Iedz</v>
      </c>
      <c r="H129" s="278">
        <f>'Investīciju plāns_2023_2027'!H114</f>
        <v>500000</v>
      </c>
      <c r="I129" s="303">
        <f>'Investīciju plāns_2023_2027'!I114</f>
        <v>0</v>
      </c>
      <c r="J129" s="304">
        <f>'Investīciju plāns_2023_2027'!J114</f>
        <v>0</v>
      </c>
      <c r="K129" s="305">
        <f>'Investīciju plāns_2023_2027'!K114</f>
        <v>0</v>
      </c>
      <c r="L129" s="306">
        <f>'Investīciju plāns_2023_2027'!L114</f>
        <v>100000</v>
      </c>
      <c r="M129" s="307">
        <f>'Investīciju plāns_2023_2027'!M114</f>
        <v>400000</v>
      </c>
      <c r="N129" s="161" t="str">
        <f>'Investīciju plāns_2023_2027'!N114</f>
        <v>P2 L RV2</v>
      </c>
      <c r="O129" s="336" t="str">
        <f>'Investīciju plāns_2023_2027'!O114</f>
        <v>D</v>
      </c>
      <c r="P129" s="336" t="str">
        <f>'Investīciju plāns_2023_2027'!P114</f>
        <v>VP1</v>
      </c>
      <c r="Q129" s="348" t="str">
        <f>'Investīciju plāns_2023_2027'!Q114</f>
        <v>RV2</v>
      </c>
      <c r="R129" s="336" t="str">
        <f>'Investīciju plāns_2023_2027'!R114</f>
        <v>2.1
2.2</v>
      </c>
      <c r="S129" s="161" t="str">
        <f>'Investīciju plāns_2023_2027'!S114</f>
        <v>Infrastruktūras un saimnieciskā nodrošinājuma nodaļa/Labklājības pārvalde</v>
      </c>
      <c r="T129" s="284">
        <f>'Investīciju plāns_2023_2027'!T114</f>
        <v>0</v>
      </c>
      <c r="U129" s="282" t="str">
        <f>'Investīciju plāns_2023_2027'!U114</f>
        <v>2022-2027</v>
      </c>
    </row>
    <row r="130" spans="1:21" ht="76.5" x14ac:dyDescent="0.25">
      <c r="A130" s="161">
        <f>'Investīciju plāns_2023_2027'!A115</f>
        <v>113</v>
      </c>
      <c r="B130" s="279" t="str">
        <f>'Investīciju plāns_2023_2027'!B115</f>
        <v>06</v>
      </c>
      <c r="C130" s="196" t="str">
        <f>'Investīciju plāns_2023_2027'!C115</f>
        <v>Novads</v>
      </c>
      <c r="D130" s="285" t="str">
        <f>'Investīciju plāns_2023_2027'!D115</f>
        <v>Pašvaldības iestāžu un piekritīgo teritoriju labiekārtošana Jelgavas novada teritorijā</v>
      </c>
      <c r="E130" s="285" t="str">
        <f>'Investīciju plāns_2023_2027'!E115</f>
        <v>Pašvaldības iestāžu un piekritīgo teritoriju labiekārtošana Jelgavas novada teritorijā (pagasta pārvaldes, parki, skvēri, atpūtas vietas, upju krasti)</v>
      </c>
      <c r="F130" s="161" t="str">
        <f>'Investīciju plāns_2023_2027'!F115</f>
        <v>Teritorijas labiekārtošana</v>
      </c>
      <c r="G130" s="367" t="str">
        <f>'Investīciju plāns_2023_2027'!G115</f>
        <v>Kopīgs/J/Pag/Iedz</v>
      </c>
      <c r="H130" s="278">
        <f>'Investīciju plāns_2023_2027'!H115</f>
        <v>400000</v>
      </c>
      <c r="I130" s="303">
        <f>'Investīciju plāns_2023_2027'!I115</f>
        <v>0</v>
      </c>
      <c r="J130" s="304">
        <f>'Investīciju plāns_2023_2027'!J115</f>
        <v>0</v>
      </c>
      <c r="K130" s="305">
        <f>'Investīciju plāns_2023_2027'!K115</f>
        <v>0</v>
      </c>
      <c r="L130" s="306">
        <f>'Investīciju plāns_2023_2027'!L115</f>
        <v>0</v>
      </c>
      <c r="M130" s="307">
        <f>'Investīciju plāns_2023_2027'!M115</f>
        <v>400000</v>
      </c>
      <c r="N130" s="161" t="str">
        <f>'Investīciju plāns_2023_2027'!N115</f>
        <v>P3 V RV9</v>
      </c>
      <c r="O130" s="336" t="str">
        <f>'Investīciju plāns_2023_2027'!O115</f>
        <v>D</v>
      </c>
      <c r="P130" s="336" t="str">
        <f>'Investīciju plāns_2023_2027'!P115</f>
        <v>VP2</v>
      </c>
      <c r="Q130" s="348" t="str">
        <f>'Investīciju plāns_2023_2027'!Q115</f>
        <v>RV5</v>
      </c>
      <c r="R130" s="336" t="str">
        <f>'Investīciju plāns_2023_2027'!R115</f>
        <v>U.5.4.</v>
      </c>
      <c r="S130" s="161" t="str">
        <f>'Investīciju plāns_2023_2027'!S115</f>
        <v>Īpašuma pārvaldības nodaļa/Attīstības nodaļa/pagasta pārvalde</v>
      </c>
      <c r="T130" s="284">
        <f>'Investīciju plāns_2023_2027'!T115</f>
        <v>0</v>
      </c>
      <c r="U130" s="282" t="str">
        <f>'Investīciju plāns_2023_2027'!U115</f>
        <v>2022-2027</v>
      </c>
    </row>
    <row r="131" spans="1:21" ht="38.25" x14ac:dyDescent="0.25">
      <c r="A131" s="161">
        <f>'Investīciju plāns_2023_2027'!A116</f>
        <v>114</v>
      </c>
      <c r="B131" s="279" t="str">
        <f>'Investīciju plāns_2023_2027'!B116</f>
        <v>05</v>
      </c>
      <c r="C131" s="196" t="str">
        <f>'Investīciju plāns_2023_2027'!C116</f>
        <v>Novads</v>
      </c>
      <c r="D131" s="285" t="str">
        <f>'Investīciju plāns_2023_2027'!D116</f>
        <v>Degradēto teritoriju sakārtošana visā Jelgavas novada teritorijā</v>
      </c>
      <c r="E131" s="285" t="str">
        <f>'Investīciju plāns_2023_2027'!E116</f>
        <v xml:space="preserve">Degradēto teritorijas sakārtošana Jelgavas novada teritorijā (katru gadu 4 - 5 objekti gadā)
</v>
      </c>
      <c r="F131" s="161" t="str">
        <f>'Investīciju plāns_2023_2027'!F116</f>
        <v>Teritorijas labiekārtošana</v>
      </c>
      <c r="G131" s="367" t="str">
        <f>'Investīciju plāns_2023_2027'!G116</f>
        <v>Kopīgs/J/Pag/Iedz</v>
      </c>
      <c r="H131" s="278">
        <f>'Investīciju plāns_2023_2027'!H116</f>
        <v>483000</v>
      </c>
      <c r="I131" s="303">
        <f>'Investīciju plāns_2023_2027'!I116</f>
        <v>23000</v>
      </c>
      <c r="J131" s="304">
        <f>'Investīciju plāns_2023_2027'!J116</f>
        <v>23000</v>
      </c>
      <c r="K131" s="305">
        <f>'Investīciju plāns_2023_2027'!K116</f>
        <v>0</v>
      </c>
      <c r="L131" s="306">
        <f>'Investīciju plāns_2023_2027'!L116</f>
        <v>60000</v>
      </c>
      <c r="M131" s="307">
        <f>'Investīciju plāns_2023_2027'!M116</f>
        <v>400000</v>
      </c>
      <c r="N131" s="161" t="str">
        <f>'Investīciju plāns_2023_2027'!N116</f>
        <v>P3 V RV9</v>
      </c>
      <c r="O131" s="336" t="str">
        <f>'Investīciju plāns_2023_2027'!O116</f>
        <v>D</v>
      </c>
      <c r="P131" s="336" t="str">
        <f>'Investīciju plāns_2023_2027'!P116</f>
        <v>VP2</v>
      </c>
      <c r="Q131" s="348" t="str">
        <f>'Investīciju plāns_2023_2027'!Q116</f>
        <v>RV5</v>
      </c>
      <c r="R131" s="336" t="str">
        <f>'Investīciju plāns_2023_2027'!R116</f>
        <v>U.5.4.</v>
      </c>
      <c r="S131" s="161" t="str">
        <f>'Investīciju plāns_2023_2027'!S116</f>
        <v>Īpašuma pārvaldības nodaļa</v>
      </c>
      <c r="T131" s="284">
        <f>'Investīciju plāns_2023_2027'!T116</f>
        <v>0</v>
      </c>
      <c r="U131" s="282" t="str">
        <f>'Investīciju plāns_2023_2027'!U116</f>
        <v>2022-2027</v>
      </c>
    </row>
    <row r="132" spans="1:21" ht="51" x14ac:dyDescent="0.25">
      <c r="A132" s="196">
        <f>'Investīciju plāns_2023_2027'!A117</f>
        <v>115</v>
      </c>
      <c r="B132" s="279" t="str">
        <f>'Investīciju plāns_2023_2027'!B117</f>
        <v>05</v>
      </c>
      <c r="C132" s="196" t="str">
        <f>'Investīciju plāns_2023_2027'!C117</f>
        <v>Novads</v>
      </c>
      <c r="D132" s="285" t="str">
        <f>'Investīciju plāns_2023_2027'!D117</f>
        <v>Teritorijas labiekārtošana un vides aizsardzība Jelgavas novada teritorijā</v>
      </c>
      <c r="E132" s="335" t="str">
        <f>'Investīciju plāns_2023_2027'!E117</f>
        <v>Vidi ietekmējošu faktoru apzināšana, izvērtēšana, turpmākās darbības plānošana, vides objektu kopšana - teritorijas labiekārtošana un vides aizsardzība visā Jelgavas novada teritorijā, atbilstoši MK noteikumos noteiktajam, tai skaitā tehnikas iegāde</v>
      </c>
      <c r="F132" s="161" t="str">
        <f>'Investīciju plāns_2023_2027'!F117</f>
        <v>Teritorijas labiekārtošana</v>
      </c>
      <c r="G132" s="366" t="str">
        <f>'Investīciju plāns_2023_2027'!G117</f>
        <v>Kopīgs/J/Pag/Iedz</v>
      </c>
      <c r="H132" s="278">
        <f>'Investīciju plāns_2023_2027'!H117</f>
        <v>400000</v>
      </c>
      <c r="I132" s="303">
        <f>'Investīciju plāns_2023_2027'!I117</f>
        <v>0</v>
      </c>
      <c r="J132" s="304">
        <f>'Investīciju plāns_2023_2027'!J117</f>
        <v>0</v>
      </c>
      <c r="K132" s="305">
        <f>'Investīciju plāns_2023_2027'!K117</f>
        <v>0</v>
      </c>
      <c r="L132" s="306">
        <f>'Investīciju plāns_2023_2027'!L117</f>
        <v>0</v>
      </c>
      <c r="M132" s="307">
        <f>'Investīciju plāns_2023_2027'!M117</f>
        <v>400000</v>
      </c>
      <c r="N132" s="161" t="str">
        <f>'Investīciju plāns_2023_2027'!N117</f>
        <v>P3 V RV9</v>
      </c>
      <c r="O132" s="336" t="str">
        <f>'Investīciju plāns_2023_2027'!O117</f>
        <v>D</v>
      </c>
      <c r="P132" s="336" t="str">
        <f>'Investīciju plāns_2023_2027'!P117</f>
        <v>VP2</v>
      </c>
      <c r="Q132" s="348" t="str">
        <f>'Investīciju plāns_2023_2027'!Q117</f>
        <v>RV6</v>
      </c>
      <c r="R132" s="336" t="str">
        <f>'Investīciju plāns_2023_2027'!R117</f>
        <v>U.6.1.</v>
      </c>
      <c r="S132" s="161" t="str">
        <f>'Investīciju plāns_2023_2027'!S117</f>
        <v>Īpašuma pārvaldības nodaļa</v>
      </c>
      <c r="T132" s="284">
        <f>'Investīciju plāns_2023_2027'!T117</f>
        <v>0</v>
      </c>
      <c r="U132" s="282" t="str">
        <f>'Investīciju plāns_2023_2027'!U117</f>
        <v>2022-2027</v>
      </c>
    </row>
    <row r="133" spans="1:21" ht="38.25" x14ac:dyDescent="0.25">
      <c r="A133" s="161">
        <f>'Investīciju plāns_2023_2027'!A118</f>
        <v>116</v>
      </c>
      <c r="B133" s="279" t="str">
        <f>'Investīciju plāns_2023_2027'!B118</f>
        <v>06</v>
      </c>
      <c r="C133" s="196" t="str">
        <f>'Investīciju plāns_2023_2027'!C118</f>
        <v>Novads</v>
      </c>
      <c r="D133" s="285" t="str">
        <f>'Investīciju plāns_2023_2027'!D118</f>
        <v>Apdzīvotu vietu atraktivitātes veicināšana iekļaujot dabas teritorijas</v>
      </c>
      <c r="E133" s="285" t="str">
        <f>'Investīciju plāns_2023_2027'!E118</f>
        <v>Pētījums, dabas izziņas taku veidošana Jelgavas novada teritorijā</v>
      </c>
      <c r="F133" s="161" t="str">
        <f>'Investīciju plāns_2023_2027'!F118</f>
        <v xml:space="preserve">Teritorijas labiekārtošana </v>
      </c>
      <c r="G133" s="367" t="str">
        <f>'Investīciju plāns_2023_2027'!G118</f>
        <v>Kopīgs/J/Pag/Iedz</v>
      </c>
      <c r="H133" s="278">
        <f>'Investīciju plāns_2023_2027'!H118</f>
        <v>160000</v>
      </c>
      <c r="I133" s="303">
        <f>'Investīciju plāns_2023_2027'!I118</f>
        <v>0</v>
      </c>
      <c r="J133" s="304">
        <f>'Investīciju plāns_2023_2027'!J118</f>
        <v>0</v>
      </c>
      <c r="K133" s="305">
        <f>'Investīciju plāns_2023_2027'!K118</f>
        <v>0</v>
      </c>
      <c r="L133" s="306">
        <f>'Investīciju plāns_2023_2027'!L118</f>
        <v>60000</v>
      </c>
      <c r="M133" s="307">
        <f>'Investīciju plāns_2023_2027'!M118</f>
        <v>100000</v>
      </c>
      <c r="N133" s="166" t="str">
        <f>'Investīciju plāns_2023_2027'!N118</f>
        <v>P3 V RV9</v>
      </c>
      <c r="O133" s="336" t="str">
        <f>'Investīciju plāns_2023_2027'!O118</f>
        <v>D</v>
      </c>
      <c r="P133" s="336" t="str">
        <f>'Investīciju plāns_2023_2027'!P118</f>
        <v>VP2</v>
      </c>
      <c r="Q133" s="348" t="str">
        <f>'Investīciju plāns_2023_2027'!Q118</f>
        <v>RV6</v>
      </c>
      <c r="R133" s="336" t="str">
        <f>'Investīciju plāns_2023_2027'!R118</f>
        <v>U.6.1.</v>
      </c>
      <c r="S133" s="387" t="str">
        <f>'Investīciju plāns_2023_2027'!S118</f>
        <v>Īpašuma pārvaldības nodaļa</v>
      </c>
      <c r="T133" s="291">
        <f>'Investīciju plāns_2023_2027'!T118</f>
        <v>0</v>
      </c>
      <c r="U133" s="282" t="str">
        <f>'Investīciju plāns_2023_2027'!U118</f>
        <v>2022-2027</v>
      </c>
    </row>
    <row r="134" spans="1:21" ht="102" x14ac:dyDescent="0.25">
      <c r="A134" s="161">
        <f>'Investīciju plāns_2023_2027'!A119</f>
        <v>117</v>
      </c>
      <c r="B134" s="279" t="str">
        <f>'Investīciju plāns_2023_2027'!B119</f>
        <v>05</v>
      </c>
      <c r="C134" s="196" t="str">
        <f>'Investīciju plāns_2023_2027'!C119</f>
        <v>Novads</v>
      </c>
      <c r="D134" s="285" t="str">
        <f>'Investīciju plāns_2023_2027'!D119</f>
        <v>Lielupes baseina upju piestātņu  infrastruktūras attīstība un dabas izziņas taku izveide un labiekārtošana</v>
      </c>
      <c r="E134" s="285" t="str">
        <f>'Investīciju plāns_2023_2027'!E119</f>
        <v xml:space="preserve">Izpētes projekts, dabas izziņu takas gar Lielupi izveide un aprīkošana/labiekārtošana Jelgavas novada teritorijā un sadarbībā ar valstspilsētu Jelgavu.
Laipu, atpūtas vietu izveide Lielupes u.c. upju krastos, lai nodrošinātu infrastruktūru ūdens tūristiem un veidotu jaunus ūdens tūrisma piedāvājumus. Piestātņu izveide, labiekārtošana un aprīkošana ar informācijas stendiem un laipām Lielupes baseina upēs novada teritorijā </v>
      </c>
      <c r="F134" s="161" t="str">
        <f>'Investīciju plāns_2023_2027'!F119</f>
        <v xml:space="preserve">Teritorijas labiekārtošana </v>
      </c>
      <c r="G134" s="367" t="str">
        <f>'Investīciju plāns_2023_2027'!G119</f>
        <v>Kopīgs/J/Pag/Iedz</v>
      </c>
      <c r="H134" s="278">
        <f>'Investīciju plāns_2023_2027'!H119</f>
        <v>100000</v>
      </c>
      <c r="I134" s="303">
        <f>'Investīciju plāns_2023_2027'!I119</f>
        <v>0</v>
      </c>
      <c r="J134" s="304">
        <f>'Investīciju plāns_2023_2027'!J119</f>
        <v>0</v>
      </c>
      <c r="K134" s="305">
        <f>'Investīciju plāns_2023_2027'!K119</f>
        <v>0</v>
      </c>
      <c r="L134" s="306">
        <f>'Investīciju plāns_2023_2027'!L119</f>
        <v>0</v>
      </c>
      <c r="M134" s="307">
        <f>'Investīciju plāns_2023_2027'!M119</f>
        <v>100000</v>
      </c>
      <c r="N134" s="161" t="str">
        <f>'Investīciju plāns_2023_2027'!N119</f>
        <v>P4 T RV3</v>
      </c>
      <c r="O134" s="352" t="str">
        <f>'Investīciju plāns_2023_2027'!O119</f>
        <v>P</v>
      </c>
      <c r="P134" s="336" t="str">
        <f>'Investīciju plāns_2023_2027'!P119</f>
        <v>VP2</v>
      </c>
      <c r="Q134" s="348" t="str">
        <f>'Investīciju plāns_2023_2027'!Q119</f>
        <v>RV6</v>
      </c>
      <c r="R134" s="336" t="str">
        <f>'Investīciju plāns_2023_2027'!R119</f>
        <v>U.6.1.</v>
      </c>
      <c r="S134" s="387" t="str">
        <f>'Investīciju plāns_2023_2027'!S119</f>
        <v>Attīstības nodaļa</v>
      </c>
      <c r="T134" s="284">
        <f>'Investīciju plāns_2023_2027'!T119</f>
        <v>0</v>
      </c>
      <c r="U134" s="282" t="str">
        <f>'Investīciju plāns_2023_2027'!U119</f>
        <v>2022-2027</v>
      </c>
    </row>
    <row r="135" spans="1:21" ht="63.75" x14ac:dyDescent="0.25">
      <c r="A135" s="196">
        <f>'Investīciju plāns_2023_2027'!A120</f>
        <v>118</v>
      </c>
      <c r="B135" s="279" t="str">
        <f>'Investīciju plāns_2023_2027'!B120</f>
        <v>06</v>
      </c>
      <c r="C135" s="196" t="str">
        <f>'Investīciju plāns_2023_2027'!C120</f>
        <v>Novads</v>
      </c>
      <c r="D135" s="285" t="str">
        <f>'Investīciju plāns_2023_2027'!D120</f>
        <v>Aktivitāšu laukumu/rotaļlaukumu/ atpūtas vietu izveide, labiekārtošana Jelgavas novada teritorijā</v>
      </c>
      <c r="E135" s="285" t="str">
        <f>'Investīciju plāns_2023_2027'!E120</f>
        <v>Aktivitāšu laukumu/rotaļlaukumu/sporta aktivitāšu laukumu izveide un labiekārtošana ar dažādiem sportiskiem un rotaļu elementiem dažādām iedzīvotāju mērķa grupām, veicinot iedzīvotāju veselīgu dzīvesveidu.
Atpūtas vietu izveide un labiekārtošana Jelgavas novada teritorijā</v>
      </c>
      <c r="F135" s="161" t="str">
        <f>'Investīciju plāns_2023_2027'!F120</f>
        <v xml:space="preserve">Teritorijas labiekārtošana </v>
      </c>
      <c r="G135" s="367" t="str">
        <f>'Investīciju plāns_2023_2027'!G120</f>
        <v>Kopīgs/J/Pag/Iedz</v>
      </c>
      <c r="H135" s="278">
        <f>'Investīciju plāns_2023_2027'!H120</f>
        <v>500000</v>
      </c>
      <c r="I135" s="303">
        <f>'Investīciju plāns_2023_2027'!I120</f>
        <v>0</v>
      </c>
      <c r="J135" s="304">
        <f>'Investīciju plāns_2023_2027'!J120</f>
        <v>0</v>
      </c>
      <c r="K135" s="305">
        <f>'Investīciju plāns_2023_2027'!K120</f>
        <v>0</v>
      </c>
      <c r="L135" s="306">
        <f>'Investīciju plāns_2023_2027'!L120</f>
        <v>50000</v>
      </c>
      <c r="M135" s="307">
        <f>'Investīciju plāns_2023_2027'!M120</f>
        <v>450000</v>
      </c>
      <c r="N135" s="161" t="str">
        <f>'Investīciju plāns_2023_2027'!N120</f>
        <v>P3 V RV9</v>
      </c>
      <c r="O135" s="336" t="str">
        <f>'Investīciju plāns_2023_2027'!O120</f>
        <v>P</v>
      </c>
      <c r="P135" s="336" t="str">
        <f>'Investīciju plāns_2023_2027'!P120</f>
        <v>VP1</v>
      </c>
      <c r="Q135" s="348" t="str">
        <f>'Investīciju plāns_2023_2027'!Q120</f>
        <v>RV3</v>
      </c>
      <c r="R135" s="336" t="str">
        <f>'Investīciju plāns_2023_2027'!R120</f>
        <v>3.1.</v>
      </c>
      <c r="S135" s="161" t="str">
        <f>'Investīciju plāns_2023_2027'!S120</f>
        <v>Īpašuma pārvaldības nodaļa/pagasta pārvalde</v>
      </c>
      <c r="T135" s="284">
        <f>'Investīciju plāns_2023_2027'!T120</f>
        <v>0</v>
      </c>
      <c r="U135" s="282" t="str">
        <f>'Investīciju plāns_2023_2027'!U120</f>
        <v>2022-2027</v>
      </c>
    </row>
    <row r="136" spans="1:21" ht="127.5" x14ac:dyDescent="0.25">
      <c r="A136" s="161">
        <f>'Investīciju plāns_2023_2027'!A121</f>
        <v>119</v>
      </c>
      <c r="B136" s="279" t="str">
        <f>'Investīciju plāns_2023_2027'!B121</f>
        <v>04</v>
      </c>
      <c r="C136" s="196" t="str">
        <f>'Investīciju plāns_2023_2027'!C121</f>
        <v>Novads</v>
      </c>
      <c r="D136" s="285" t="str">
        <f>'Investīciju plāns_2023_2027'!D121</f>
        <v>Ūdens ņemšanas vietu/ugunsdzēsības dīķu ierīkošana/izbūve Jelgavas novada teritorijā</v>
      </c>
      <c r="E136" s="285" t="str">
        <f>'Investīciju plāns_2023_2027'!E121</f>
        <v>Ugunsdzēsības dīķu/ ugunsdzēsības vietu ierīkošana/izbūve Jelgavas novada teritorijā, nodrošinot normatīvajos aktos noteiktās prasības
2023.gadā plānots:
1.Ūdens ņemšanas vietas izbūve ugunsdzēsības vajadzībām Platonē, Platones pagastā
2. Ūdens ņemšanas vietas izbūve ugunsdzēsības vajadzībām Oglaines ciemā, Vircavas pagastā
3.Esoša ūdens rezervuāra atjaunošana un ūdens ņemšanas vietu izbūve ugunsdzēsības vajadzībām Jēkabniekos, Svētes pagastā, Jelgavas novadā</v>
      </c>
      <c r="F136" s="161" t="str">
        <f>'Investīciju plāns_2023_2027'!F121</f>
        <v xml:space="preserve">Teritorijas labiekārtošana </v>
      </c>
      <c r="G136" s="366" t="str">
        <f>'Investīciju plāns_2023_2027'!G121</f>
        <v>Kopīgs/J/Pag/Iedz</v>
      </c>
      <c r="H136" s="278">
        <f>'Investīciju plāns_2023_2027'!H121</f>
        <v>614700</v>
      </c>
      <c r="I136" s="303">
        <f>'Investīciju plāns_2023_2027'!I121</f>
        <v>114700</v>
      </c>
      <c r="J136" s="304">
        <f>'Investīciju plāns_2023_2027'!J121</f>
        <v>114700</v>
      </c>
      <c r="K136" s="305">
        <f>'Investīciju plāns_2023_2027'!K121</f>
        <v>0</v>
      </c>
      <c r="L136" s="306">
        <f>'Investīciju plāns_2023_2027'!L121</f>
        <v>100000</v>
      </c>
      <c r="M136" s="307">
        <f>'Investīciju plāns_2023_2027'!M121</f>
        <v>400000</v>
      </c>
      <c r="N136" s="195" t="str">
        <f>'Investīciju plāns_2023_2027'!N121</f>
        <v>P2 V RV6</v>
      </c>
      <c r="O136" s="151" t="str">
        <f>'Investīciju plāns_2023_2027'!O121</f>
        <v>D</v>
      </c>
      <c r="P136" s="145" t="str">
        <f>'Investīciju plāns_2023_2027'!P121</f>
        <v>VP1</v>
      </c>
      <c r="Q136" s="151" t="str">
        <f>'Investīciju plāns_2023_2027'!Q121</f>
        <v>RV5</v>
      </c>
      <c r="R136" s="268" t="str">
        <f>'Investīciju plāns_2023_2027'!R121</f>
        <v>U.5.7.</v>
      </c>
      <c r="S136" s="386" t="str">
        <f>'Investīciju plāns_2023_2027'!S121</f>
        <v>Infrastruktūras un saimnieciskā nodrošinājuma nodaļa</v>
      </c>
      <c r="T136" s="310">
        <f>'Investīciju plāns_2023_2027'!T121</f>
        <v>0</v>
      </c>
      <c r="U136" s="282" t="str">
        <f>'Investīciju plāns_2023_2027'!U121</f>
        <v>2022-2027</v>
      </c>
    </row>
    <row r="137" spans="1:21" ht="51" x14ac:dyDescent="0.25">
      <c r="A137" s="161">
        <f>'Investīciju plāns_2023_2027'!A122</f>
        <v>120</v>
      </c>
      <c r="B137" s="279" t="str">
        <f>'Investīciju plāns_2023_2027'!B122</f>
        <v>05</v>
      </c>
      <c r="C137" s="196" t="str">
        <f>'Investīciju plāns_2023_2027'!C122</f>
        <v>Novads</v>
      </c>
      <c r="D137" s="285" t="str">
        <f>'Investīciju plāns_2023_2027'!D122</f>
        <v>Teritorijas atraktivitāte - Parku apsaimniekošanas plānu izstrāde un ieviešana, nosakot parkiem tēmu, specializāciju)</v>
      </c>
      <c r="E137" s="285" t="str">
        <f>'Investīciju plāns_2023_2027'!E122</f>
        <v xml:space="preserve">Parku apsaimniekošanas plānu izstrāde Jelgavas novada parkiem - Zaļenieku, Vircavas, Lielplatones, Staļģenes, Elejas muižu parkiem, Teteles parkam
</v>
      </c>
      <c r="F137" s="161" t="str">
        <f>'Investīciju plāns_2023_2027'!F122</f>
        <v xml:space="preserve">Teritorijas labiekārtošana </v>
      </c>
      <c r="G137" s="366" t="str">
        <f>'Investīciju plāns_2023_2027'!G122</f>
        <v>Kopīgs/J/Pag/Iedz</v>
      </c>
      <c r="H137" s="278">
        <f>'Investīciju plāns_2023_2027'!H122</f>
        <v>120000</v>
      </c>
      <c r="I137" s="303">
        <f>'Investīciju plāns_2023_2027'!I122</f>
        <v>0</v>
      </c>
      <c r="J137" s="304">
        <f>'Investīciju plāns_2023_2027'!J122</f>
        <v>0</v>
      </c>
      <c r="K137" s="305">
        <f>'Investīciju plāns_2023_2027'!K122</f>
        <v>0</v>
      </c>
      <c r="L137" s="306">
        <f>'Investīciju plāns_2023_2027'!L122</f>
        <v>0</v>
      </c>
      <c r="M137" s="307">
        <f>'Investīciju plāns_2023_2027'!M122</f>
        <v>120000</v>
      </c>
      <c r="N137" s="195" t="str">
        <f>'Investīciju plāns_2023_2027'!N122</f>
        <v>P3 V RV9</v>
      </c>
      <c r="O137" s="151" t="str">
        <f>'Investīciju plāns_2023_2027'!O122</f>
        <v>D</v>
      </c>
      <c r="P137" s="145" t="str">
        <f>'Investīciju plāns_2023_2027'!P122</f>
        <v>VP2</v>
      </c>
      <c r="Q137" s="151" t="str">
        <f>'Investīciju plāns_2023_2027'!Q122</f>
        <v>RV5</v>
      </c>
      <c r="R137" s="268" t="str">
        <f>'Investīciju plāns_2023_2027'!R122</f>
        <v>U.5.4.</v>
      </c>
      <c r="S137" s="381" t="str">
        <f>'Investīciju plāns_2023_2027'!S122</f>
        <v>Attīstības nodaļa</v>
      </c>
      <c r="T137" s="310">
        <f>'Investīciju plāns_2023_2027'!T122</f>
        <v>0</v>
      </c>
      <c r="U137" s="282" t="str">
        <f>'Investīciju plāns_2023_2027'!U122</f>
        <v>2022-2027</v>
      </c>
    </row>
    <row r="138" spans="1:21" ht="127.5" x14ac:dyDescent="0.25">
      <c r="A138" s="196">
        <f>'Investīciju plāns_2023_2027'!A123</f>
        <v>121</v>
      </c>
      <c r="B138" s="279" t="str">
        <f>'Investīciju plāns_2023_2027'!B123</f>
        <v>04</v>
      </c>
      <c r="C138" s="196" t="str">
        <f>'Investīciju plāns_2023_2027'!C123</f>
        <v>Novads</v>
      </c>
      <c r="D138" s="285" t="str">
        <f>'Investīciju plāns_2023_2027'!D123</f>
        <v>Pašvaldības transporta infrastruktūras (ielas, ceļi, veloceliņi, stāvlaukumi, gājēju ietves, pārejas, viedie risinājumi satiksmes drošībai un organizēšanai u.c. transporta infrastruktūra) attīstība, t.sk. apgaismojuma būvniecība/atjaunošana Jelgavas novada teritorijā</v>
      </c>
      <c r="E138" s="285" t="str">
        <f>'Investīciju plāns_2023_2027'!E123</f>
        <v xml:space="preserve">1. Pašvaldība ceļu seguma atjaunošana un pārbūve Jelgavas novada teritorijā
2. Pilnveidota veloceļu infrastruktūra- transporta infrastruktūras attīstība, t.sk. gājēju/velo celiņu izbūve/atjaunošana.
3. Ielu apgaismojuma būvniecība/atjaunošana Jelgavas novada teritorijā un kopīgi risinājumi sadarbībā ar valstspilsētu Jelgavu
</v>
      </c>
      <c r="F138" s="161" t="str">
        <f>'Investīciju plāns_2023_2027'!F123</f>
        <v>Transporta infrastruktūra, t.sk. Apgaismojums</v>
      </c>
      <c r="G138" s="366" t="str">
        <f>'Investīciju plāns_2023_2027'!G123</f>
        <v>Kopīgs/J/Pag/Iedz
SAM</v>
      </c>
      <c r="H138" s="278">
        <f>'Investīciju plāns_2023_2027'!H123</f>
        <v>4000000</v>
      </c>
      <c r="I138" s="303">
        <f>'Investīciju plāns_2023_2027'!I123</f>
        <v>0</v>
      </c>
      <c r="J138" s="304">
        <f>'Investīciju plāns_2023_2027'!J123</f>
        <v>0</v>
      </c>
      <c r="K138" s="305">
        <f>'Investīciju plāns_2023_2027'!K123</f>
        <v>0</v>
      </c>
      <c r="L138" s="306">
        <f>'Investīciju plāns_2023_2027'!L123</f>
        <v>1000000</v>
      </c>
      <c r="M138" s="307">
        <f>'Investīciju plāns_2023_2027'!M123</f>
        <v>3000000</v>
      </c>
      <c r="N138" s="196" t="str">
        <f>'Investīciju plāns_2023_2027'!N123</f>
        <v>P2 V RV1</v>
      </c>
      <c r="O138" s="361" t="str">
        <f>'Investīciju plāns_2023_2027'!O123</f>
        <v>P</v>
      </c>
      <c r="P138" s="196" t="str">
        <f>'Investīciju plāns_2023_2027'!P123</f>
        <v>VP2</v>
      </c>
      <c r="Q138" s="196" t="str">
        <f>'Investīciju plāns_2023_2027'!Q123</f>
        <v>RV4</v>
      </c>
      <c r="R138" s="279" t="str">
        <f>'Investīciju plāns_2023_2027'!R123</f>
        <v>4.3.</v>
      </c>
      <c r="S138" s="372" t="str">
        <f>'Investīciju plāns_2023_2027'!S123</f>
        <v>Infrastruktūras un saimnieciskā nodrošinājuma nodaļa/Pagasta pārvalde</v>
      </c>
      <c r="T138" s="309">
        <f>'Investīciju plāns_2023_2027'!T123</f>
        <v>0</v>
      </c>
      <c r="U138" s="282" t="str">
        <f>'Investīciju plāns_2023_2027'!U123</f>
        <v>2022-2027</v>
      </c>
    </row>
    <row r="139" spans="1:21" ht="89.25" x14ac:dyDescent="0.25">
      <c r="A139" s="161">
        <f>'Investīciju plāns_2023_2027'!A124</f>
        <v>122</v>
      </c>
      <c r="B139" s="279" t="str">
        <f>'Investīciju plāns_2023_2027'!B124</f>
        <v>04</v>
      </c>
      <c r="C139" s="196" t="str">
        <f>'Investīciju plāns_2023_2027'!C124</f>
        <v>Novads</v>
      </c>
      <c r="D139" s="285" t="str">
        <f>'Investīciju plāns_2023_2027'!D124</f>
        <v>Pašvaldības autoceļu un ielu kompleksa infrastruktūrā ietilpstošo tiltu, pārvadu un estakāžu inventarizācija, esošās situācijas izpēte, būvniecība vai pārbūve Jelgavas novada teritorijā</v>
      </c>
      <c r="E139" s="285" t="str">
        <f>'Investīciju plāns_2023_2027'!E124</f>
        <v>Autoceļu un ielu kompleksa infrastruktūrā ietilpstošo tiltu, pārvadu un estakāžu uzturēšana, satiksmes drošības pasākumi  visā Jelgavas novada teritorijā, t.sk. esošas situācijas novērtējums, izpētes u.tml.
2022.gadā uzsākta eošas situācijas novērtējums un izpēte  par pašvaldības transporta infrastruktūras pārvaldības kartogrāfiskās sistēmas izstrādi, pievienošanu vienotai datubāzei un uzturēšanu</v>
      </c>
      <c r="F139" s="161" t="str">
        <f>'Investīciju plāns_2023_2027'!F124</f>
        <v>Transporta infrastruktūra, t.sk. Apgaismojums</v>
      </c>
      <c r="G139" s="366" t="str">
        <f>'Investīciju plāns_2023_2027'!G124</f>
        <v>Kopīgs/J/Pag/Iedz</v>
      </c>
      <c r="H139" s="278">
        <f>'Investīciju plāns_2023_2027'!H124</f>
        <v>512116</v>
      </c>
      <c r="I139" s="303">
        <f>'Investīciju plāns_2023_2027'!I124</f>
        <v>112116</v>
      </c>
      <c r="J139" s="304">
        <f>'Investīciju plāns_2023_2027'!J124</f>
        <v>112116</v>
      </c>
      <c r="K139" s="305">
        <f>'Investīciju plāns_2023_2027'!K124</f>
        <v>0</v>
      </c>
      <c r="L139" s="306">
        <f>'Investīciju plāns_2023_2027'!L124</f>
        <v>100000</v>
      </c>
      <c r="M139" s="307">
        <f>'Investīciju plāns_2023_2027'!M124</f>
        <v>300000</v>
      </c>
      <c r="N139" s="196" t="str">
        <f>'Investīciju plāns_2023_2027'!N124</f>
        <v>P2 V RV1</v>
      </c>
      <c r="O139" s="361" t="str">
        <f>'Investīciju plāns_2023_2027'!O124</f>
        <v>P</v>
      </c>
      <c r="P139" s="196" t="str">
        <f>'Investīciju plāns_2023_2027'!P124</f>
        <v>VP2</v>
      </c>
      <c r="Q139" s="196" t="str">
        <f>'Investīciju plāns_2023_2027'!Q124</f>
        <v>RV4</v>
      </c>
      <c r="R139" s="279" t="str">
        <f>'Investīciju plāns_2023_2027'!R124</f>
        <v>4.1.</v>
      </c>
      <c r="S139" s="372" t="str">
        <f>'Investīciju plāns_2023_2027'!S124</f>
        <v>Infrastruktūras un saimnieciskā nodrošinājuma nodaļa/Pagasta pārvalde</v>
      </c>
      <c r="T139" s="309">
        <f>'Investīciju plāns_2023_2027'!T124</f>
        <v>0</v>
      </c>
      <c r="U139" s="282" t="str">
        <f>'Investīciju plāns_2023_2027'!U124</f>
        <v>2022-2027</v>
      </c>
    </row>
    <row r="140" spans="1:21" ht="89.25" x14ac:dyDescent="0.25">
      <c r="A140" s="161">
        <f>'Investīciju plāns_2023_2027'!A125</f>
        <v>123</v>
      </c>
      <c r="B140" s="279" t="str">
        <f>'Investīciju plāns_2023_2027'!B125</f>
        <v>04</v>
      </c>
      <c r="C140" s="196" t="str">
        <f>'Investīciju plāns_2023_2027'!C125</f>
        <v>Novads</v>
      </c>
      <c r="D140" s="285" t="str">
        <f>'Investīciju plāns_2023_2027'!D125</f>
        <v>Attīstīt ilgtspējīgu, klimatnoturīgu, intelektisku un intermodālu mobilitāti valstu, reģionu un vietējā līmenī, ietverot uzlabotu piekļuvi Eiropas transporta tīklam (TEN-T) un pārrobežu mobilitāti</v>
      </c>
      <c r="E140" s="285" t="str">
        <f>'Investīciju plāns_2023_2027'!E125</f>
        <v>Attīstīt ilgtspējīgu, klimatnoturīgu, intelektisku un intermodālu mobilitāti valstu, reģionu un vietējā līmenī, ietverot uzlabotu piekļuvi Eiropas transporta tīklam (TEN-T) un pārrobežu mobilitāti</v>
      </c>
      <c r="F140" s="161" t="str">
        <f>'Investīciju plāns_2023_2027'!F125</f>
        <v>Transporta infrastruktūra, t.sk. Apgaismojums</v>
      </c>
      <c r="G140" s="366" t="str">
        <f>'Investīciju plāns_2023_2027'!G125</f>
        <v>SAM</v>
      </c>
      <c r="H140" s="278">
        <f>'Investīciju plāns_2023_2027'!H125</f>
        <v>0</v>
      </c>
      <c r="I140" s="303">
        <f>'Investīciju plāns_2023_2027'!I125</f>
        <v>0</v>
      </c>
      <c r="J140" s="304">
        <f>'Investīciju plāns_2023_2027'!J125</f>
        <v>0</v>
      </c>
      <c r="K140" s="305">
        <f>'Investīciju plāns_2023_2027'!K125</f>
        <v>0</v>
      </c>
      <c r="L140" s="306">
        <f>'Investīciju plāns_2023_2027'!L125</f>
        <v>0</v>
      </c>
      <c r="M140" s="307">
        <f>'Investīciju plāns_2023_2027'!M125</f>
        <v>0</v>
      </c>
      <c r="N140" s="195" t="str">
        <f>'Investīciju plāns_2023_2027'!N125</f>
        <v>P2 V RV1</v>
      </c>
      <c r="O140" s="151" t="str">
        <f>'Investīciju plāns_2023_2027'!O125</f>
        <v>P</v>
      </c>
      <c r="P140" s="286" t="str">
        <f>'Investīciju plāns_2023_2027'!P125</f>
        <v>VP2</v>
      </c>
      <c r="Q140" s="151" t="str">
        <f>'Investīciju plāns_2023_2027'!Q125</f>
        <v>RV4</v>
      </c>
      <c r="R140" s="160" t="str">
        <f>'Investīciju plāns_2023_2027'!R125</f>
        <v>4.1.
4.4.</v>
      </c>
      <c r="S140" s="386" t="str">
        <f>'Investīciju plāns_2023_2027'!S125</f>
        <v>Infrastruktūras un saimnieciskā nodrošinājuma nodaļa/Pagasta pārvalde</v>
      </c>
      <c r="T140" s="310">
        <f>'Investīciju plāns_2023_2027'!T125</f>
        <v>0</v>
      </c>
      <c r="U140" s="282" t="str">
        <f>'Investīciju plāns_2023_2027'!U125</f>
        <v>2022-2027</v>
      </c>
    </row>
    <row r="141" spans="1:21" ht="229.5" x14ac:dyDescent="0.25">
      <c r="A141" s="196">
        <f>'Investīciju plāns_2023_2027'!A126</f>
        <v>124</v>
      </c>
      <c r="B141" s="279" t="str">
        <f>'Investīciju plāns_2023_2027'!B126</f>
        <v>06</v>
      </c>
      <c r="C141" s="196" t="str">
        <f>'Investīciju plāns_2023_2027'!C126</f>
        <v>Novads</v>
      </c>
      <c r="D141" s="335" t="str">
        <f>'Investīciju plāns_2023_2027'!D126</f>
        <v>Ūdenssaimniecības un kanalizācijas sistēmas attīstība un sakārtošana Jelgavas novada teritorijā</v>
      </c>
      <c r="E141" s="285" t="str">
        <f>'Investīciju plāns_2023_2027'!E126</f>
        <v xml:space="preserve">Ūdenssaimniecības attīstība - t.sk. SIA „Jelgavas novada KU”, SIA "Ozolnieku KSDU" pašvaldības deleģēto funkciju veikšana - ūdensapgādes sistēmas un kanalizācijas sistēmas izbūve, ūdens atdzelžošanas staciju izbūve, kanalizācijas sūkņu stacijas rekonstrukcija un  notekūdeņu attīrīšanas iekārtu uzlabošana, t.sk. privātīpašumu pieslēgšana centrālajai kanalizācijas sistēmai
2022. gadā plānots:
1.Jaunu NAI izbūve Lielvircava, Platones pagasts 
2.Jauna urbuma ierīkošana, esošā urbuma tamponēšana un atdzelžošanas stacijas filtrējošā materiāla maiņa Lielplatone, Lielplatones pagasts
3.Jauna ūdensvada izbūve Ziedu ielā, 405m (projektēšana) Līvbērze, Līvbērzes pagasts 
4.Kanalizācijas trases rekonstrukcija Bērzu ielā un no Bērzu ielas līdz Jelgavas ielai 10, 605m Līvbērze, Līvbērzes pagasts 
5.Jaunas notekūdeņu attīrīšanas iekārtas izbūve Vārpa, Līvbērzes pagasts;
</v>
      </c>
      <c r="F141" s="283" t="str">
        <f>'Investīciju plāns_2023_2027'!F126</f>
        <v>Ūdenssaimniecības attīstība</v>
      </c>
      <c r="G141" s="367" t="str">
        <f>'Investīciju plāns_2023_2027'!G126</f>
        <v>Kopīgs/J/Pag/Iedz
SAM</v>
      </c>
      <c r="H141" s="278">
        <f>'Investīciju plāns_2023_2027'!H126</f>
        <v>4185000</v>
      </c>
      <c r="I141" s="303">
        <f>'Investīciju plāns_2023_2027'!I126</f>
        <v>185000</v>
      </c>
      <c r="J141" s="304">
        <f>'Investīciju plāns_2023_2027'!J126</f>
        <v>185000</v>
      </c>
      <c r="K141" s="305">
        <f>'Investīciju plāns_2023_2027'!K126</f>
        <v>0</v>
      </c>
      <c r="L141" s="306">
        <f>'Investīciju plāns_2023_2027'!L126</f>
        <v>2000000</v>
      </c>
      <c r="M141" s="307">
        <f>'Investīciju plāns_2023_2027'!M126</f>
        <v>2000000</v>
      </c>
      <c r="N141" s="289" t="str">
        <f>'Investīciju plāns_2023_2027'!N126</f>
        <v>P2 V RV3</v>
      </c>
      <c r="O141" s="361" t="str">
        <f>'Investīciju plāns_2023_2027'!O126</f>
        <v>P</v>
      </c>
      <c r="P141" s="196" t="str">
        <f>'Investīciju plāns_2023_2027'!P126</f>
        <v>VP2</v>
      </c>
      <c r="Q141" s="196" t="str">
        <f>'Investīciju plāns_2023_2027'!Q126</f>
        <v>RV5</v>
      </c>
      <c r="R141" s="196" t="str">
        <f>'Investīciju plāns_2023_2027'!R126</f>
        <v>U.5.1.</v>
      </c>
      <c r="S141" s="380" t="str">
        <f>'Investīciju plāns_2023_2027'!S126</f>
        <v>Īpašuma pārvaldības nodaļa</v>
      </c>
      <c r="T141" s="288">
        <f>'Investīciju plāns_2023_2027'!T126</f>
        <v>0</v>
      </c>
      <c r="U141" s="282" t="str">
        <f>'Investīciju plāns_2023_2027'!U126</f>
        <v>2022-2027</v>
      </c>
    </row>
    <row r="142" spans="1:21" ht="76.5" x14ac:dyDescent="0.25">
      <c r="A142" s="161">
        <f>'Investīciju plāns_2023_2027'!A127</f>
        <v>125</v>
      </c>
      <c r="B142" s="279" t="str">
        <f>'Investīciju plāns_2023_2027'!B127</f>
        <v>08v</v>
      </c>
      <c r="C142" s="196" t="str">
        <f>'Investīciju plāns_2023_2027'!C127</f>
        <v>Novads</v>
      </c>
      <c r="D142" s="285" t="str">
        <f>'Investīciju plāns_2023_2027'!D127</f>
        <v>Vēsturisko ēku restaurācija/izpēte/remontdarbi Jelgavas novada vēsturiskajās ēkās</v>
      </c>
      <c r="E142" s="285" t="str">
        <f>'Investīciju plāns_2023_2027'!E127</f>
        <v>Vēsturisko ēku restaurācija/izpēte/remontdarbi Jelgavas novada vēsturiskajās ēkās (muižas) - mēbeles, tapetes, ekspozīcijas, interaktīvi jauninājumi, t.sk. Zaļenieku muižas kompleksa restaurācija/rekonstrukcija</v>
      </c>
      <c r="F142" s="283" t="str">
        <f>'Investīciju plāns_2023_2027'!F127</f>
        <v>Vēstures mantojums - ēkas</v>
      </c>
      <c r="G142" s="366" t="str">
        <f>'Investīciju plāns_2023_2027'!G127</f>
        <v>Kopīgs/J/Pag/Iedz</v>
      </c>
      <c r="H142" s="278">
        <f>'Investīciju plāns_2023_2027'!H127</f>
        <v>6000000</v>
      </c>
      <c r="I142" s="303">
        <f>'Investīciju plāns_2023_2027'!I127</f>
        <v>0</v>
      </c>
      <c r="J142" s="304">
        <f>'Investīciju plāns_2023_2027'!J127</f>
        <v>0</v>
      </c>
      <c r="K142" s="305">
        <f>'Investīciju plāns_2023_2027'!K127</f>
        <v>0</v>
      </c>
      <c r="L142" s="306">
        <f>'Investīciju plāns_2023_2027'!L127</f>
        <v>0</v>
      </c>
      <c r="M142" s="307">
        <f>'Investīciju plāns_2023_2027'!M127</f>
        <v>6000000</v>
      </c>
      <c r="N142" s="289" t="str">
        <f>'Investīciju plāns_2023_2027'!N127</f>
        <v>P4 T RV2</v>
      </c>
      <c r="O142" s="161" t="str">
        <f>'Investīciju plāns_2023_2027'!O127</f>
        <v>P</v>
      </c>
      <c r="P142" s="161" t="str">
        <f>'Investīciju plāns_2023_2027'!P127</f>
        <v>VP1</v>
      </c>
      <c r="Q142" s="161" t="str">
        <f>'Investīciju plāns_2023_2027'!Q127</f>
        <v>RV3</v>
      </c>
      <c r="R142" s="160" t="str">
        <f>'Investīciju plāns_2023_2027'!R127</f>
        <v>3.4.</v>
      </c>
      <c r="S142" s="380" t="str">
        <f>'Investīciju plāns_2023_2027'!S127</f>
        <v>Infrastruktūras un saimnieciskā nodrošinājuma nodaļa/pagasta pārvalde</v>
      </c>
      <c r="T142" s="288">
        <f>'Investīciju plāns_2023_2027'!T127</f>
        <v>0</v>
      </c>
      <c r="U142" s="282" t="str">
        <f>'Investīciju plāns_2023_2027'!U127</f>
        <v>2022-2027</v>
      </c>
    </row>
    <row r="143" spans="1:21" ht="51" x14ac:dyDescent="0.25">
      <c r="A143" s="161">
        <f>'Investīciju plāns_2023_2027'!A128</f>
        <v>126</v>
      </c>
      <c r="B143" s="337" t="str">
        <f>'Investīciju plāns_2023_2027'!B128</f>
        <v>08v</v>
      </c>
      <c r="C143" s="196" t="str">
        <f>'Investīciju plāns_2023_2027'!C128</f>
        <v>Novads</v>
      </c>
      <c r="D143" s="285" t="str">
        <f>'Investīciju plāns_2023_2027'!D128</f>
        <v>Radošu pakalpojumu attīstīšana kultūras mantojuma saglabāšanas un izmantošanas veicināšanai Jelgavas novadā</v>
      </c>
      <c r="E143" s="285" t="str">
        <f>'Investīciju plāns_2023_2027'!E128</f>
        <v>Jelgavas novada pašvaldības muižu specializācijas noteikšana, arhitektoniskā mākslinieciskās izpētes (AMI) darbi muižās</v>
      </c>
      <c r="F143" s="161" t="str">
        <f>'Investīciju plāns_2023_2027'!F128</f>
        <v>Vēstures mantojums - ēkas</v>
      </c>
      <c r="G143" s="367" t="str">
        <f>'Investīciju plāns_2023_2027'!G128</f>
        <v>Kopīgs/J/Pag/Iedz</v>
      </c>
      <c r="H143" s="278">
        <f>'Investīciju plāns_2023_2027'!H128</f>
        <v>200000</v>
      </c>
      <c r="I143" s="303">
        <f>'Investīciju plāns_2023_2027'!I128</f>
        <v>0</v>
      </c>
      <c r="J143" s="304">
        <f>'Investīciju plāns_2023_2027'!J128</f>
        <v>0</v>
      </c>
      <c r="K143" s="305">
        <f>'Investīciju plāns_2023_2027'!K128</f>
        <v>0</v>
      </c>
      <c r="L143" s="306">
        <f>'Investīciju plāns_2023_2027'!L128</f>
        <v>0</v>
      </c>
      <c r="M143" s="307">
        <f>'Investīciju plāns_2023_2027'!M128</f>
        <v>200000</v>
      </c>
      <c r="N143" s="166" t="str">
        <f>'Investīciju plāns_2023_2027'!N128</f>
        <v>P4 T RV2</v>
      </c>
      <c r="O143" s="161" t="str">
        <f>'Investīciju plāns_2023_2027'!O128</f>
        <v>D</v>
      </c>
      <c r="P143" s="156" t="str">
        <f>'Investīciju plāns_2023_2027'!P128</f>
        <v>VP1</v>
      </c>
      <c r="Q143" s="156" t="str">
        <f>'Investīciju plāns_2023_2027'!Q128</f>
        <v>RV3</v>
      </c>
      <c r="R143" s="276" t="str">
        <f>'Investīciju plāns_2023_2027'!R128</f>
        <v>3.4.</v>
      </c>
      <c r="S143" s="258" t="str">
        <f>'Investīciju plāns_2023_2027'!S128</f>
        <v>Attīstības nodaļa</v>
      </c>
      <c r="T143" s="291">
        <f>'Investīciju plāns_2023_2027'!T128</f>
        <v>0</v>
      </c>
      <c r="U143" s="282" t="str">
        <f>'Investīciju plāns_2023_2027'!U128</f>
        <v>2022-2027</v>
      </c>
    </row>
    <row r="144" spans="1:21" ht="76.5" x14ac:dyDescent="0.25">
      <c r="A144" s="196">
        <f>'Investīciju plāns_2023_2027'!A129</f>
        <v>127</v>
      </c>
      <c r="B144" s="279" t="str">
        <f>'Investīciju plāns_2023_2027'!B129</f>
        <v>08v</v>
      </c>
      <c r="C144" s="196" t="str">
        <f>'Investīciju plāns_2023_2027'!C129</f>
        <v>Novads</v>
      </c>
      <c r="D144" s="285" t="str">
        <f>'Investīciju plāns_2023_2027'!D129</f>
        <v>Vēsturisko parku un muižu teritoriju labiekārtošana/izpēte Jelgavas novadā</v>
      </c>
      <c r="E144" s="285" t="str">
        <f>'Investīciju plāns_2023_2027'!E129</f>
        <v>Vēsturisko parku, muižu teritoriju labiekārtošana, izpēte Jelgavas novadā (vēsturiskās takas, apstādījumi, laipas, tiltiņi, pieminekļi  u.tml.)</v>
      </c>
      <c r="F144" s="161" t="str">
        <f>'Investīciju plāns_2023_2027'!F129</f>
        <v>Vēstures mantojums - teritorija</v>
      </c>
      <c r="G144" s="366" t="str">
        <f>'Investīciju plāns_2023_2027'!G129</f>
        <v>Kopīgs/J/Pag/Iedz</v>
      </c>
      <c r="H144" s="278">
        <f>'Investīciju plāns_2023_2027'!H129</f>
        <v>100000</v>
      </c>
      <c r="I144" s="303">
        <f>'Investīciju plāns_2023_2027'!I129</f>
        <v>0</v>
      </c>
      <c r="J144" s="304">
        <f>'Investīciju plāns_2023_2027'!J129</f>
        <v>0</v>
      </c>
      <c r="K144" s="305">
        <f>'Investīciju plāns_2023_2027'!K129</f>
        <v>0</v>
      </c>
      <c r="L144" s="306">
        <f>'Investīciju plāns_2023_2027'!L129</f>
        <v>50000</v>
      </c>
      <c r="M144" s="307">
        <f>'Investīciju plāns_2023_2027'!M129</f>
        <v>50000</v>
      </c>
      <c r="N144" s="166" t="str">
        <f>'Investīciju plāns_2023_2027'!N129</f>
        <v>P4 T RV2</v>
      </c>
      <c r="O144" s="161" t="str">
        <f>'Investīciju plāns_2023_2027'!O129</f>
        <v>D</v>
      </c>
      <c r="P144" s="275" t="str">
        <f>'Investīciju plāns_2023_2027'!P129</f>
        <v>VP1</v>
      </c>
      <c r="Q144" s="156" t="str">
        <f>'Investīciju plāns_2023_2027'!Q129</f>
        <v>RV3</v>
      </c>
      <c r="R144" s="268" t="str">
        <f>'Investīciju plāns_2023_2027'!R129</f>
        <v>3.4.</v>
      </c>
      <c r="S144" s="385" t="str">
        <f>'Investīciju plāns_2023_2027'!S129</f>
        <v>Infrastruktūras un saimnieciskā nodrošinājuma nodaļa/pagasta pārvalde</v>
      </c>
      <c r="T144" s="291">
        <f>'Investīciju plāns_2023_2027'!T129</f>
        <v>0</v>
      </c>
      <c r="U144" s="282" t="str">
        <f>'Investīciju plāns_2023_2027'!U129</f>
        <v>2022-2027</v>
      </c>
    </row>
    <row r="145" spans="1:21" x14ac:dyDescent="0.25">
      <c r="A145" s="161" t="e">
        <f>'Investīciju plāns_2023_2027'!#REF!</f>
        <v>#REF!</v>
      </c>
      <c r="B145" s="279" t="e">
        <f>'Investīciju plāns_2023_2027'!#REF!</f>
        <v>#REF!</v>
      </c>
      <c r="C145" s="196" t="e">
        <f>'Investīciju plāns_2023_2027'!#REF!</f>
        <v>#REF!</v>
      </c>
      <c r="D145" s="285" t="e">
        <f>'Investīciju plāns_2023_2027'!#REF!</f>
        <v>#REF!</v>
      </c>
      <c r="E145" s="285" t="e">
        <f>'Investīciju plāns_2023_2027'!#REF!</f>
        <v>#REF!</v>
      </c>
      <c r="F145" s="161" t="e">
        <f>'Investīciju plāns_2023_2027'!#REF!</f>
        <v>#REF!</v>
      </c>
      <c r="G145" s="367" t="e">
        <f>'Investīciju plāns_2023_2027'!#REF!</f>
        <v>#REF!</v>
      </c>
      <c r="H145" s="278" t="e">
        <f>'Investīciju plāns_2023_2027'!#REF!</f>
        <v>#REF!</v>
      </c>
      <c r="I145" s="303" t="e">
        <f>'Investīciju plāns_2023_2027'!#REF!</f>
        <v>#REF!</v>
      </c>
      <c r="J145" s="304" t="e">
        <f>'Investīciju plāns_2023_2027'!#REF!</f>
        <v>#REF!</v>
      </c>
      <c r="K145" s="305" t="e">
        <f>'Investīciju plāns_2023_2027'!#REF!</f>
        <v>#REF!</v>
      </c>
      <c r="L145" s="306" t="e">
        <f>'Investīciju plāns_2023_2027'!#REF!</f>
        <v>#REF!</v>
      </c>
      <c r="M145" s="307" t="e">
        <f>'Investīciju plāns_2023_2027'!#REF!</f>
        <v>#REF!</v>
      </c>
      <c r="N145" s="166" t="e">
        <f>'Investīciju plāns_2023_2027'!#REF!</f>
        <v>#REF!</v>
      </c>
      <c r="O145" s="161" t="e">
        <f>'Investīciju plāns_2023_2027'!#REF!</f>
        <v>#REF!</v>
      </c>
      <c r="P145" s="275" t="e">
        <f>'Investīciju plāns_2023_2027'!#REF!</f>
        <v>#REF!</v>
      </c>
      <c r="Q145" s="156" t="e">
        <f>'Investīciju plāns_2023_2027'!#REF!</f>
        <v>#REF!</v>
      </c>
      <c r="R145" s="268" t="e">
        <f>'Investīciju plāns_2023_2027'!#REF!</f>
        <v>#REF!</v>
      </c>
      <c r="S145" s="382" t="e">
        <f>'Investīciju plāns_2023_2027'!#REF!</f>
        <v>#REF!</v>
      </c>
      <c r="T145" s="291" t="e">
        <f>'Investīciju plāns_2023_2027'!#REF!</f>
        <v>#REF!</v>
      </c>
      <c r="U145" s="282" t="e">
        <f>'Investīciju plāns_2023_2027'!#REF!</f>
        <v>#REF!</v>
      </c>
    </row>
    <row r="146" spans="1:21" ht="38.25" x14ac:dyDescent="0.25">
      <c r="A146" s="161">
        <f>'Investīciju plāns_2023_2027'!A130</f>
        <v>128</v>
      </c>
      <c r="B146" s="279" t="str">
        <f>'Investīciju plāns_2023_2027'!B130</f>
        <v>05</v>
      </c>
      <c r="C146" s="196" t="str">
        <f>'Investīciju plāns_2023_2027'!C130</f>
        <v>Novads</v>
      </c>
      <c r="D146" s="261" t="str">
        <f>'Investīciju plāns_2023_2027'!D130</f>
        <v xml:space="preserve">Plūdu riska un krasta erozijas riska samazināšanas pasākumi Jelgavas novadā </v>
      </c>
      <c r="E146" s="285" t="str">
        <f>'Investīciju plāns_2023_2027'!E130</f>
        <v>Polderu teritoriju izpēte, pašvaldībai piekritīgo plūdu aizsargbūvju renovācija Jelgavas novada teritorijā un sadarbībā ar valstspilsētu Jelgavu</v>
      </c>
      <c r="F146" s="258" t="str">
        <f>'Investīciju plāns_2023_2027'!F130</f>
        <v>Vides aizsardzība</v>
      </c>
      <c r="G146" s="367" t="str">
        <f>'Investīciju plāns_2023_2027'!G130</f>
        <v>Kopīgs/J/Pag/Iedz</v>
      </c>
      <c r="H146" s="278">
        <f>'Investīciju plāns_2023_2027'!H130</f>
        <v>800000</v>
      </c>
      <c r="I146" s="303">
        <f>'Investīciju plāns_2023_2027'!I130</f>
        <v>0</v>
      </c>
      <c r="J146" s="304">
        <f>'Investīciju plāns_2023_2027'!J130</f>
        <v>0</v>
      </c>
      <c r="K146" s="305">
        <f>'Investīciju plāns_2023_2027'!K130</f>
        <v>0</v>
      </c>
      <c r="L146" s="306">
        <f>'Investīciju plāns_2023_2027'!L130</f>
        <v>0</v>
      </c>
      <c r="M146" s="307">
        <f>'Investīciju plāns_2023_2027'!M130</f>
        <v>800000</v>
      </c>
      <c r="N146" s="166" t="str">
        <f>'Investīciju plāns_2023_2027'!N130</f>
        <v>P3 V RV9</v>
      </c>
      <c r="O146" s="161" t="str">
        <f>'Investīciju plāns_2023_2027'!O130</f>
        <v>D</v>
      </c>
      <c r="P146" s="275" t="str">
        <f>'Investīciju plāns_2023_2027'!P130</f>
        <v>VP2</v>
      </c>
      <c r="Q146" s="156" t="str">
        <f>'Investīciju plāns_2023_2027'!Q130</f>
        <v>RV6</v>
      </c>
      <c r="R146" s="148" t="str">
        <f>'Investīciju plāns_2023_2027'!R130</f>
        <v>U.6.1.</v>
      </c>
      <c r="S146" s="385" t="str">
        <f>'Investīciju plāns_2023_2027'!S130</f>
        <v>Īpašuma pārvaldības nodaļa</v>
      </c>
      <c r="T146" s="291">
        <f>'Investīciju plāns_2023_2027'!T130</f>
        <v>0</v>
      </c>
      <c r="U146" s="282" t="str">
        <f>'Investīciju plāns_2023_2027'!U130</f>
        <v>2022-2027</v>
      </c>
    </row>
    <row r="147" spans="1:21" ht="51" x14ac:dyDescent="0.25">
      <c r="A147" s="196">
        <f>'Investīciju plāns_2023_2027'!A131</f>
        <v>129</v>
      </c>
      <c r="B147" s="279" t="str">
        <f>'Investīciju plāns_2023_2027'!B131</f>
        <v>05</v>
      </c>
      <c r="C147" s="196" t="str">
        <f>'Investīciju plāns_2023_2027'!C131</f>
        <v>Novads</v>
      </c>
      <c r="D147" s="342" t="str">
        <f>'Investīciju plāns_2023_2027'!D131</f>
        <v>Bioloģiskās daudzveidības saglabāšanas pasākumi un ekosistēmas aizsardzība Jelgavas novada teritorijā</v>
      </c>
      <c r="E147" s="285" t="str">
        <f>'Investīciju plāns_2023_2027'!E131</f>
        <v>Izpēte, kurai seko ieteikto aktivitāšu īstenošana Jelgavas novada teritorijā, t.sk. dabas aizsardzības plānu izstrāde un realizācija (Natura 2000)</v>
      </c>
      <c r="F147" s="161" t="str">
        <f>'Investīciju plāns_2023_2027'!F131</f>
        <v>Vides aizsardzība</v>
      </c>
      <c r="G147" s="367" t="str">
        <f>'Investīciju plāns_2023_2027'!G131</f>
        <v>Kopīgs/J/Pag/Iedz</v>
      </c>
      <c r="H147" s="278">
        <f>'Investīciju plāns_2023_2027'!H131</f>
        <v>150000</v>
      </c>
      <c r="I147" s="303">
        <f>'Investīciju plāns_2023_2027'!I131</f>
        <v>0</v>
      </c>
      <c r="J147" s="304">
        <f>'Investīciju plāns_2023_2027'!J131</f>
        <v>0</v>
      </c>
      <c r="K147" s="305">
        <f>'Investīciju plāns_2023_2027'!K131</f>
        <v>0</v>
      </c>
      <c r="L147" s="306">
        <f>'Investīciju plāns_2023_2027'!L131</f>
        <v>0</v>
      </c>
      <c r="M147" s="307">
        <f>'Investīciju plāns_2023_2027'!M131</f>
        <v>150000</v>
      </c>
      <c r="N147" s="195" t="str">
        <f>'Investīciju plāns_2023_2027'!N131</f>
        <v>P3 V RV9</v>
      </c>
      <c r="O147" s="151" t="str">
        <f>'Investīciju plāns_2023_2027'!O131</f>
        <v>D</v>
      </c>
      <c r="P147" s="284" t="str">
        <f>'Investīciju plāns_2023_2027'!P131</f>
        <v>VP2</v>
      </c>
      <c r="Q147" s="161" t="str">
        <f>'Investīciju plāns_2023_2027'!Q131</f>
        <v>RV6</v>
      </c>
      <c r="R147" s="268" t="str">
        <f>'Investīciju plāns_2023_2027'!R131</f>
        <v>U.6.1.</v>
      </c>
      <c r="S147" s="161" t="str">
        <f>'Investīciju plāns_2023_2027'!S131</f>
        <v>Īpašuma pārvaldības nodaļa</v>
      </c>
      <c r="T147" s="310">
        <f>'Investīciju plāns_2023_2027'!T131</f>
        <v>0</v>
      </c>
      <c r="U147" s="282" t="str">
        <f>'Investīciju plāns_2023_2027'!U131</f>
        <v>2022-2027</v>
      </c>
    </row>
    <row r="148" spans="1:21" ht="63.75" x14ac:dyDescent="0.25">
      <c r="A148" s="161">
        <f>'Investīciju plāns_2023_2027'!A132</f>
        <v>130</v>
      </c>
      <c r="B148" s="279" t="str">
        <f>'Investīciju plāns_2023_2027'!B132</f>
        <v>05</v>
      </c>
      <c r="C148" s="196" t="str">
        <f>'Investīciju plāns_2023_2027'!C132</f>
        <v>Novads</v>
      </c>
      <c r="D148" s="285" t="str">
        <f>'Investīciju plāns_2023_2027'!D132</f>
        <v>Negatīvās ietekmes uz vidi samazināšana, veicinot atkritumu atkārtotu izmantošanu, pārstrādi un reģenerāciju</v>
      </c>
      <c r="E148" s="285" t="str">
        <f>'Investīciju plāns_2023_2027'!E132</f>
        <v>Izpēte, kurai seko ieteikto aktivitāšu īstenošana</v>
      </c>
      <c r="F148" s="161" t="str">
        <f>'Investīciju plāns_2023_2027'!F132</f>
        <v>Vides aizsardzība</v>
      </c>
      <c r="G148" s="367" t="str">
        <f>'Investīciju plāns_2023_2027'!G132</f>
        <v>Kopīgs/J/Pag/Iedz</v>
      </c>
      <c r="H148" s="278">
        <f>'Investīciju plāns_2023_2027'!H132</f>
        <v>100000</v>
      </c>
      <c r="I148" s="303">
        <f>'Investīciju plāns_2023_2027'!I132</f>
        <v>0</v>
      </c>
      <c r="J148" s="304">
        <f>'Investīciju plāns_2023_2027'!J132</f>
        <v>0</v>
      </c>
      <c r="K148" s="305">
        <f>'Investīciju plāns_2023_2027'!K132</f>
        <v>0</v>
      </c>
      <c r="L148" s="306">
        <f>'Investīciju plāns_2023_2027'!L132</f>
        <v>0</v>
      </c>
      <c r="M148" s="307">
        <f>'Investīciju plāns_2023_2027'!M132</f>
        <v>100000</v>
      </c>
      <c r="N148" s="195" t="str">
        <f>'Investīciju plāns_2023_2027'!N132</f>
        <v>P3 V RV9</v>
      </c>
      <c r="O148" s="161" t="str">
        <f>'Investīciju plāns_2023_2027'!O132</f>
        <v>D</v>
      </c>
      <c r="P148" s="286" t="str">
        <f>'Investīciju plāns_2023_2027'!P132</f>
        <v>VP2</v>
      </c>
      <c r="Q148" s="145" t="str">
        <f>'Investīciju plāns_2023_2027'!Q132</f>
        <v>RV6</v>
      </c>
      <c r="R148" s="196" t="str">
        <f>'Investīciju plāns_2023_2027'!R132</f>
        <v>U.6.1.</v>
      </c>
      <c r="S148" s="386" t="str">
        <f>'Investīciju plāns_2023_2027'!S132</f>
        <v>Īpašuma pārvaldības nodaļa</v>
      </c>
      <c r="T148" s="310">
        <f>'Investīciju plāns_2023_2027'!T132</f>
        <v>0</v>
      </c>
      <c r="U148" s="282" t="str">
        <f>'Investīciju plāns_2023_2027'!U132</f>
        <v>2022-2027</v>
      </c>
    </row>
    <row r="149" spans="1:21" ht="165.75" x14ac:dyDescent="0.25">
      <c r="A149" s="161">
        <f>'Investīciju plāns_2023_2027'!A133</f>
        <v>131</v>
      </c>
      <c r="B149" s="279" t="str">
        <f>'Investīciju plāns_2023_2027'!B133</f>
        <v>05</v>
      </c>
      <c r="C149" s="196" t="str">
        <f>'Investīciju plāns_2023_2027'!C133</f>
        <v>Novads</v>
      </c>
      <c r="D149" s="285" t="str">
        <f>'Investīciju plāns_2023_2027'!D133</f>
        <v>Jelgavas novada zaļo zonu (rekreācijas teritoriju) sakārtošana</v>
      </c>
      <c r="E149" s="285" t="str">
        <f>'Investīciju plāns_2023_2027'!E133</f>
        <v>Izveidot piekrastes dabas izzinošas pastaigu takas Kalnciema palieņu pļavu teritorijā (Kalnciema un Valgundes pagastu teritorijā) un Lielupes palieņu pļavu teritorijā (Jaunsvirlaukas pagasts, Jelgavas pilsēta); Pastaigu laipu un gar laipām informatīvu stendu ar sastopamajiem augiem, dzīvniekiem, kukaiņiem, putniem, u.c. izvietošana. Vismaz viena skatu torņa izvietošana katrā no takām. Skatu torņa uzstādīšana Svētes palienes pļavās, piegulošās teritorijas labiekārtošana. Ģimenes atpūtas laukumu izveidošana novada ciemos, kas ietver rotaļu laukumus bērniem, sporta aktivitāšu laukumus jauniešiem, āra trenažierus pieaugušiem cilvēkiem vienuviet. Auces upes teritorijas labiekārtošana Nākotnes ciemā, izveidojot latvisko tradīciju iepazīšanas un izzināšanas laukumu. Novadpētniecības takas izveide Ūziņu parkā u.c.</v>
      </c>
      <c r="F149" s="161" t="str">
        <f>'Investīciju plāns_2023_2027'!F133</f>
        <v>Vides aizsardzība</v>
      </c>
      <c r="G149" s="367" t="str">
        <f>'Investīciju plāns_2023_2027'!G133</f>
        <v>Kopīgs/J/Pag/Iedz</v>
      </c>
      <c r="H149" s="278">
        <f>'Investīciju plāns_2023_2027'!H133</f>
        <v>600000</v>
      </c>
      <c r="I149" s="303">
        <f>'Investīciju plāns_2023_2027'!I133</f>
        <v>0</v>
      </c>
      <c r="J149" s="304">
        <f>'Investīciju plāns_2023_2027'!J133</f>
        <v>0</v>
      </c>
      <c r="K149" s="305">
        <f>'Investīciju plāns_2023_2027'!K133</f>
        <v>0</v>
      </c>
      <c r="L149" s="306">
        <f>'Investīciju plāns_2023_2027'!L133</f>
        <v>0</v>
      </c>
      <c r="M149" s="307">
        <f>'Investīciju plāns_2023_2027'!M133</f>
        <v>600000</v>
      </c>
      <c r="N149" s="195" t="str">
        <f>'Investīciju plāns_2023_2027'!N133</f>
        <v>P3 V RV9</v>
      </c>
      <c r="O149" s="151" t="str">
        <f>'Investīciju plāns_2023_2027'!O133</f>
        <v>P</v>
      </c>
      <c r="P149" s="286" t="str">
        <f>'Investīciju plāns_2023_2027'!P133</f>
        <v>VP2</v>
      </c>
      <c r="Q149" s="145" t="str">
        <f>'Investīciju plāns_2023_2027'!Q133</f>
        <v>RV6</v>
      </c>
      <c r="R149" s="196" t="str">
        <f>'Investīciju plāns_2023_2027'!R133</f>
        <v>U.6.1.</v>
      </c>
      <c r="S149" s="161" t="str">
        <f>'Investīciju plāns_2023_2027'!S133</f>
        <v>Īpašuma pārvaldības nodaļa</v>
      </c>
      <c r="T149" s="310">
        <f>'Investīciju plāns_2023_2027'!T133</f>
        <v>0</v>
      </c>
      <c r="U149" s="282" t="str">
        <f>'Investīciju plāns_2023_2027'!U133</f>
        <v>2022-2027</v>
      </c>
    </row>
    <row r="150" spans="1:21" ht="63.75" x14ac:dyDescent="0.25">
      <c r="A150" s="196">
        <f>'Investīciju plāns_2023_2027'!A134</f>
        <v>132</v>
      </c>
      <c r="B150" s="279" t="str">
        <f>'Investīciju plāns_2023_2027'!B134</f>
        <v>05</v>
      </c>
      <c r="C150" s="196" t="str">
        <f>'Investīciju plāns_2023_2027'!C134</f>
        <v>Novads</v>
      </c>
      <c r="D150" s="261" t="str">
        <f>'Investīciju plāns_2023_2027'!D134</f>
        <v xml:space="preserve">Ūdenstilpju un ūdensteču caurplūdes palielināšanas un piekrastes labiekārtošanas darbi </v>
      </c>
      <c r="E150" s="285" t="str">
        <f>'Investīciju plāns_2023_2027'!E134</f>
        <v>Izvērtēt upju palieņu ainavisko potenciālu, tai skaitā mazo upju aizaugušo ūdensmalu kopšanas plānošanu un īstenot pasākumus to iekļaušanai pilsētvidē; 
Veikt upju gultņu tīrīšanas darbus caurplūduma atjaunošanai; Veikt ūdenstilpju tīrīšanas darbus (t.sk. krastu tīrīšanu)</v>
      </c>
      <c r="F150" s="161" t="str">
        <f>'Investīciju plāns_2023_2027'!F134</f>
        <v>Vides aizsardzība</v>
      </c>
      <c r="G150" s="367" t="str">
        <f>'Investīciju plāns_2023_2027'!G134</f>
        <v>Kopīgs/J/Pag/Iedz</v>
      </c>
      <c r="H150" s="278">
        <f>'Investīciju plāns_2023_2027'!H134</f>
        <v>350000</v>
      </c>
      <c r="I150" s="303">
        <f>'Investīciju plāns_2023_2027'!I134</f>
        <v>0</v>
      </c>
      <c r="J150" s="304">
        <f>'Investīciju plāns_2023_2027'!J134</f>
        <v>0</v>
      </c>
      <c r="K150" s="305">
        <f>'Investīciju plāns_2023_2027'!K134</f>
        <v>0</v>
      </c>
      <c r="L150" s="306">
        <f>'Investīciju plāns_2023_2027'!L134</f>
        <v>0</v>
      </c>
      <c r="M150" s="307">
        <f>'Investīciju plāns_2023_2027'!M134</f>
        <v>350000</v>
      </c>
      <c r="N150" s="195" t="str">
        <f>'Investīciju plāns_2023_2027'!N134</f>
        <v>P3 V RV9</v>
      </c>
      <c r="O150" s="161" t="str">
        <f>'Investīciju plāns_2023_2027'!O134</f>
        <v>D</v>
      </c>
      <c r="P150" s="145" t="str">
        <f>'Investīciju plāns_2023_2027'!P134</f>
        <v>VP2</v>
      </c>
      <c r="Q150" s="145" t="str">
        <f>'Investīciju plāns_2023_2027'!Q134</f>
        <v>RV6</v>
      </c>
      <c r="R150" s="196" t="str">
        <f>'Investīciju plāns_2023_2027'!R134</f>
        <v>U.6.1.</v>
      </c>
      <c r="S150" s="161" t="str">
        <f>'Investīciju plāns_2023_2027'!S134</f>
        <v>Infrastruktūras un saimnieciskā nodrošinājuma nodaļa</v>
      </c>
      <c r="T150" s="310">
        <f>'Investīciju plāns_2023_2027'!T134</f>
        <v>0</v>
      </c>
      <c r="U150" s="282" t="str">
        <f>'Investīciju plāns_2023_2027'!U134</f>
        <v>2022-2027</v>
      </c>
    </row>
    <row r="151" spans="1:21" ht="127.5" x14ac:dyDescent="0.25">
      <c r="A151" s="161">
        <f>'Investīciju plāns_2023_2027'!A135</f>
        <v>133</v>
      </c>
      <c r="B151" s="279" t="str">
        <f>'Investīciju plāns_2023_2027'!B135</f>
        <v>05</v>
      </c>
      <c r="C151" s="196" t="str">
        <f>'Investīciju plāns_2023_2027'!C135</f>
        <v>Novads</v>
      </c>
      <c r="D151" s="285" t="str">
        <f>'Investīciju plāns_2023_2027'!D135</f>
        <v>Zaļo un dārza atkritumu kompostēšanas vietu izveide Jelgavas novada kapu teritorijās</v>
      </c>
      <c r="E151" s="285" t="str">
        <f>'Investīciju plāns_2023_2027'!E135</f>
        <v xml:space="preserve">Zaļo un dārza atkritumu kompostēšanas vietas izveide katrā Jelgavas novada kapsētu teritorijā,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Zaļo un dārza atkritumu kompostēšanas vietas projektēšana, kurā jāparedz ūdens necaurlaidīgs segums  un kompostēšanas laukuma iežogojums (aptuvena 1 kompostēšanas laukuma platība 4mx4m). </v>
      </c>
      <c r="F151" s="283" t="str">
        <f>'Investīciju plāns_2023_2027'!F135</f>
        <v>Vides aizsardzība</v>
      </c>
      <c r="G151" s="367" t="str">
        <f>'Investīciju plāns_2023_2027'!G135</f>
        <v>Kopīgs/J/Pag/Iedz</v>
      </c>
      <c r="H151" s="278">
        <f>'Investīciju plāns_2023_2027'!H135</f>
        <v>500000</v>
      </c>
      <c r="I151" s="303">
        <f>'Investīciju plāns_2023_2027'!I135</f>
        <v>0</v>
      </c>
      <c r="J151" s="304">
        <f>'Investīciju plāns_2023_2027'!J135</f>
        <v>0</v>
      </c>
      <c r="K151" s="305">
        <f>'Investīciju plāns_2023_2027'!K135</f>
        <v>0</v>
      </c>
      <c r="L151" s="306">
        <f>'Investīciju plāns_2023_2027'!L135</f>
        <v>0</v>
      </c>
      <c r="M151" s="307">
        <f>'Investīciju plāns_2023_2027'!M135</f>
        <v>500000</v>
      </c>
      <c r="N151" s="289" t="str">
        <f>'Investīciju plāns_2023_2027'!N135</f>
        <v>P3 V RV9</v>
      </c>
      <c r="O151" s="283" t="str">
        <f>'Investīciju plāns_2023_2027'!O135</f>
        <v>P</v>
      </c>
      <c r="P151" s="288" t="str">
        <f>'Investīciju plāns_2023_2027'!P135</f>
        <v>VP2</v>
      </c>
      <c r="Q151" s="195" t="str">
        <f>'Investīciju plāns_2023_2027'!Q135</f>
        <v>RV5</v>
      </c>
      <c r="R151" s="280" t="str">
        <f>'Investīciju plāns_2023_2027'!R135</f>
        <v>U.5.3.</v>
      </c>
      <c r="S151" s="161" t="str">
        <f>'Investīciju plāns_2023_2027'!S135</f>
        <v>Īpašuma pārvaldības nodaļa</v>
      </c>
      <c r="T151" s="288">
        <f>'Investīciju plāns_2023_2027'!T135</f>
        <v>0</v>
      </c>
      <c r="U151" s="282" t="str">
        <f>'Investīciju plāns_2023_2027'!U135</f>
        <v>2022-2027</v>
      </c>
    </row>
    <row r="152" spans="1:21" ht="127.5" x14ac:dyDescent="0.25">
      <c r="A152" s="161">
        <f>'Investīciju plāns_2023_2027'!A136</f>
        <v>134</v>
      </c>
      <c r="B152" s="279" t="str">
        <f>'Investīciju plāns_2023_2027'!B136</f>
        <v>05</v>
      </c>
      <c r="C152" s="196" t="str">
        <f>'Investīciju plāns_2023_2027'!C136</f>
        <v>Novads</v>
      </c>
      <c r="D152" s="285" t="str">
        <f>'Investīciju plāns_2023_2027'!D136</f>
        <v xml:space="preserve">Kompostēšanas laukumu izveide Jelgavas novadā </v>
      </c>
      <c r="E152" s="285" t="str">
        <f>'Investīciju plāns_2023_2027'!E136</f>
        <v>Kompostēšanas laukumu izveide Jelgavas novadā 3. pagastos (Elejā, Elejas pagastā, Nākotnē, Glūdas pagastā, Ozolniekos, Ozolnieku pagastā)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Kompostēšanas laukuma projektēšana un izveidošana atbilstoši MK noteikumu  prasībām, projektēšanu uzsākt ar 2022.gadu</v>
      </c>
      <c r="F152" s="161" t="str">
        <f>'Investīciju plāns_2023_2027'!F136</f>
        <v>Vides aizsardzība</v>
      </c>
      <c r="G152" s="367" t="str">
        <f>'Investīciju plāns_2023_2027'!G136</f>
        <v>Kopīgs/J/Pag/Iedz
Dep/ieros</v>
      </c>
      <c r="H152" s="278">
        <f>'Investīciju plāns_2023_2027'!H136</f>
        <v>500000</v>
      </c>
      <c r="I152" s="303">
        <f>'Investīciju plāns_2023_2027'!I136</f>
        <v>0</v>
      </c>
      <c r="J152" s="304">
        <f>'Investīciju plāns_2023_2027'!J136</f>
        <v>0</v>
      </c>
      <c r="K152" s="305">
        <f>'Investīciju plāns_2023_2027'!K136</f>
        <v>0</v>
      </c>
      <c r="L152" s="306">
        <f>'Investīciju plāns_2023_2027'!L136</f>
        <v>500000</v>
      </c>
      <c r="M152" s="307">
        <f>'Investīciju plāns_2023_2027'!M136</f>
        <v>0</v>
      </c>
      <c r="N152" s="195" t="str">
        <f>'Investīciju plāns_2023_2027'!N136</f>
        <v>P3 V RV9</v>
      </c>
      <c r="O152" s="161" t="str">
        <f>'Investīciju plāns_2023_2027'!O136</f>
        <v>P</v>
      </c>
      <c r="P152" s="286" t="str">
        <f>'Investīciju plāns_2023_2027'!P136</f>
        <v>VP2</v>
      </c>
      <c r="Q152" s="145" t="str">
        <f>'Investīciju plāns_2023_2027'!Q136</f>
        <v>RV5</v>
      </c>
      <c r="R152" s="268" t="str">
        <f>'Investīciju plāns_2023_2027'!R136</f>
        <v>U.5.3.</v>
      </c>
      <c r="S152" s="258" t="str">
        <f>'Investīciju plāns_2023_2027'!S136</f>
        <v>Īpašuma pārvaldības nodaļa</v>
      </c>
      <c r="T152" s="310">
        <f>'Investīciju plāns_2023_2027'!T136</f>
        <v>0</v>
      </c>
      <c r="U152" s="282" t="str">
        <f>'Investīciju plāns_2023_2027'!U136</f>
        <v>2022-2027</v>
      </c>
    </row>
    <row r="153" spans="1:21" ht="114.75" x14ac:dyDescent="0.25">
      <c r="A153" s="196">
        <f>'Investīciju plāns_2023_2027'!A137</f>
        <v>135</v>
      </c>
      <c r="B153" s="279" t="str">
        <f>'Investīciju plāns_2023_2027'!B137</f>
        <v>05</v>
      </c>
      <c r="C153" s="196" t="str">
        <f>'Investīciju plāns_2023_2027'!C137</f>
        <v>Novads</v>
      </c>
      <c r="D153" s="285" t="str">
        <f>'Investīciju plāns_2023_2027'!D137</f>
        <v>Vides un dabas aizsardzības veicināšana Jelgavas novada teritorijā</v>
      </c>
      <c r="E153" s="285" t="str">
        <f>'Investīciju plāns_2023_2027'!E137</f>
        <v>Vides un dabas aizsardzības veicināšana Jelgavas novada teritorijā, tai skaitā zivju resursu pavairošana un atražošana publiskajās ūdenstilpēs un ūdenstilpēs, kurās zvejas tiesības pieder valstij, citās ūdenstilpēs, kas ir valsts vai pašvaldību īpašumā, kā arī privātajās upēs, kurās ir atļauta makšķerēšana, vēžošana vai zemūdens medības​, t.sk tehnikas iegāde, plānots papildus atjaunot zivju mazuļus Lielupē. Makšķerēšanas vietu labiekārtošana pamatojoties uz spēkā esošiem pašvaldības saistošiem noteikumiem un citiem normatīviem aktiem. Tehnikas iegāde</v>
      </c>
      <c r="F153" s="283" t="str">
        <f>'Investīciju plāns_2023_2027'!F137</f>
        <v>Vides aizsardzība</v>
      </c>
      <c r="G153" s="367" t="str">
        <f>'Investīciju plāns_2023_2027'!G137</f>
        <v>Kopīgs/J/Pag/Iedz
Dep/ieros</v>
      </c>
      <c r="H153" s="278">
        <f>'Investīciju plāns_2023_2027'!H137</f>
        <v>600000</v>
      </c>
      <c r="I153" s="303">
        <f>'Investīciju plāns_2023_2027'!I137</f>
        <v>0</v>
      </c>
      <c r="J153" s="304">
        <f>'Investīciju plāns_2023_2027'!J137</f>
        <v>0</v>
      </c>
      <c r="K153" s="305">
        <f>'Investīciju plāns_2023_2027'!K137</f>
        <v>0</v>
      </c>
      <c r="L153" s="306">
        <f>'Investīciju plāns_2023_2027'!L137</f>
        <v>0</v>
      </c>
      <c r="M153" s="307">
        <f>'Investīciju plāns_2023_2027'!M137</f>
        <v>600000</v>
      </c>
      <c r="N153" s="289" t="str">
        <f>'Investīciju plāns_2023_2027'!N137</f>
        <v>P3 V RV9</v>
      </c>
      <c r="O153" s="283" t="str">
        <f>'Investīciju plāns_2023_2027'!O137</f>
        <v>D</v>
      </c>
      <c r="P153" s="288" t="str">
        <f>'Investīciju plāns_2023_2027'!P137</f>
        <v>VP2</v>
      </c>
      <c r="Q153" s="195" t="str">
        <f>'Investīciju plāns_2023_2027'!Q137</f>
        <v>RV6</v>
      </c>
      <c r="R153" s="280" t="str">
        <f>'Investīciju plāns_2023_2027'!R137</f>
        <v>U.6.1.</v>
      </c>
      <c r="S153" s="258" t="str">
        <f>'Investīciju plāns_2023_2027'!S137</f>
        <v>Īpašuma pārvaldības nodaļa</v>
      </c>
      <c r="T153" s="288">
        <f>'Investīciju plāns_2023_2027'!T137</f>
        <v>0</v>
      </c>
      <c r="U153" s="282" t="str">
        <f>'Investīciju plāns_2023_2027'!U137</f>
        <v>2022-2027</v>
      </c>
    </row>
    <row r="154" spans="1:21" ht="127.5" x14ac:dyDescent="0.25">
      <c r="A154" s="161">
        <f>'Investīciju plāns_2023_2027'!A138</f>
        <v>136</v>
      </c>
      <c r="B154" s="279" t="str">
        <f>'Investīciju plāns_2023_2027'!B138</f>
        <v>05</v>
      </c>
      <c r="C154" s="196" t="str">
        <f>'Investīciju plāns_2023_2027'!C138</f>
        <v>Novads</v>
      </c>
      <c r="D154" s="285" t="str">
        <f>'Investīciju plāns_2023_2027'!D138</f>
        <v>Plūdu monitorings Lielupes baseina upēs</v>
      </c>
      <c r="E154" s="285" t="str">
        <f>'Investīciju plāns_2023_2027'!E138</f>
        <v>Veikt Lielupes upes baseina plūdu modelēšanu; 
Izstrādāt un ieviest elektronisko sistēmu plūdu monitoringam Lielupes upes baseinā; 
Nodrošinot iespēju paredzēt plūdus pēc iespējas savlaicīgāk; 
Izstrādāt tiešsaistes rīku, kas nodrošinātu publisku pieeju plūdu monitoringa datiem; 
Izstrādāt agrās brīdināšanas sistēmu plūdu gadījumā, lai maksimāli samazinātu potenciālos plūdu radītos zaudējumus; 
Izstrādāt pasākumu plānu reaģēšanai plūdu gadījumā un sadarbībā ar valstspilsētu Jelgavu</v>
      </c>
      <c r="F154" s="161" t="str">
        <f>'Investīciju plāns_2023_2027'!F138</f>
        <v>Vides aizsardzība</v>
      </c>
      <c r="G154" s="367" t="str">
        <f>'Investīciju plāns_2023_2027'!G138</f>
        <v>Kopīgs/J/Pag/Iedz</v>
      </c>
      <c r="H154" s="278">
        <f>'Investīciju plāns_2023_2027'!H138</f>
        <v>120000</v>
      </c>
      <c r="I154" s="303">
        <f>'Investīciju plāns_2023_2027'!I138</f>
        <v>0</v>
      </c>
      <c r="J154" s="304">
        <f>'Investīciju plāns_2023_2027'!J138</f>
        <v>0</v>
      </c>
      <c r="K154" s="305">
        <f>'Investīciju plāns_2023_2027'!K138</f>
        <v>0</v>
      </c>
      <c r="L154" s="306">
        <f>'Investīciju plāns_2023_2027'!L138</f>
        <v>120000</v>
      </c>
      <c r="M154" s="307">
        <f>'Investīciju plāns_2023_2027'!M138</f>
        <v>0</v>
      </c>
      <c r="N154" s="195" t="str">
        <f>'Investīciju plāns_2023_2027'!N138</f>
        <v>P1 A RV1</v>
      </c>
      <c r="O154" s="151" t="str">
        <f>'Investīciju plāns_2023_2027'!O138</f>
        <v>P</v>
      </c>
      <c r="P154" s="145" t="str">
        <f>'Investīciju plāns_2023_2027'!P138</f>
        <v>VP2</v>
      </c>
      <c r="Q154" s="145" t="str">
        <f>'Investīciju plāns_2023_2027'!Q138</f>
        <v>RV6</v>
      </c>
      <c r="R154" s="268" t="str">
        <f>'Investīciju plāns_2023_2027'!R138</f>
        <v>U.6.1.</v>
      </c>
      <c r="S154" s="161" t="str">
        <f>'Investīciju plāns_2023_2027'!S138</f>
        <v>Īpašuma pārvaldības nodaļa</v>
      </c>
      <c r="T154" s="310">
        <f>'Investīciju plāns_2023_2027'!T138</f>
        <v>0</v>
      </c>
      <c r="U154" s="282" t="str">
        <f>'Investīciju plāns_2023_2027'!U138</f>
        <v>2022-2027</v>
      </c>
    </row>
    <row r="155" spans="1:21" x14ac:dyDescent="0.25">
      <c r="A155" s="161" t="e">
        <f>'Investīciju plāns_2023_2027'!#REF!</f>
        <v>#REF!</v>
      </c>
      <c r="B155" s="279" t="e">
        <f>'Investīciju plāns_2023_2027'!#REF!</f>
        <v>#REF!</v>
      </c>
      <c r="C155" s="196" t="e">
        <f>'Investīciju plāns_2023_2027'!#REF!</f>
        <v>#REF!</v>
      </c>
      <c r="D155" s="285" t="e">
        <f>'Investīciju plāns_2023_2027'!#REF!</f>
        <v>#REF!</v>
      </c>
      <c r="E155" s="285" t="e">
        <f>'Investīciju plāns_2023_2027'!#REF!</f>
        <v>#REF!</v>
      </c>
      <c r="F155" s="161" t="e">
        <f>'Investīciju plāns_2023_2027'!#REF!</f>
        <v>#REF!</v>
      </c>
      <c r="G155" s="367" t="e">
        <f>'Investīciju plāns_2023_2027'!#REF!</f>
        <v>#REF!</v>
      </c>
      <c r="H155" s="278" t="e">
        <f>'Investīciju plāns_2023_2027'!#REF!</f>
        <v>#REF!</v>
      </c>
      <c r="I155" s="303" t="e">
        <f>'Investīciju plāns_2023_2027'!#REF!</f>
        <v>#REF!</v>
      </c>
      <c r="J155" s="304" t="e">
        <f>'Investīciju plāns_2023_2027'!#REF!</f>
        <v>#REF!</v>
      </c>
      <c r="K155" s="305" t="e">
        <f>'Investīciju plāns_2023_2027'!#REF!</f>
        <v>#REF!</v>
      </c>
      <c r="L155" s="306" t="e">
        <f>'Investīciju plāns_2023_2027'!#REF!</f>
        <v>#REF!</v>
      </c>
      <c r="M155" s="307" t="e">
        <f>'Investīciju plāns_2023_2027'!#REF!</f>
        <v>#REF!</v>
      </c>
      <c r="N155" s="161" t="e">
        <f>'Investīciju plāns_2023_2027'!#REF!</f>
        <v>#REF!</v>
      </c>
      <c r="O155" s="161" t="e">
        <f>'Investīciju plāns_2023_2027'!#REF!</f>
        <v>#REF!</v>
      </c>
      <c r="P155" s="284" t="e">
        <f>'Investīciju plāns_2023_2027'!#REF!</f>
        <v>#REF!</v>
      </c>
      <c r="Q155" s="161" t="e">
        <f>'Investīciju plāns_2023_2027'!#REF!</f>
        <v>#REF!</v>
      </c>
      <c r="R155" s="160" t="e">
        <f>'Investīciju plāns_2023_2027'!#REF!</f>
        <v>#REF!</v>
      </c>
      <c r="S155" s="385" t="e">
        <f>'Investīciju plāns_2023_2027'!#REF!</f>
        <v>#REF!</v>
      </c>
      <c r="T155" s="284" t="e">
        <f>'Investīciju plāns_2023_2027'!#REF!</f>
        <v>#REF!</v>
      </c>
      <c r="U155" s="282" t="e">
        <f>'Investīciju plāns_2023_2027'!#REF!</f>
        <v>#REF!</v>
      </c>
    </row>
    <row r="156" spans="1:21" ht="38.25" x14ac:dyDescent="0.25">
      <c r="A156" s="196">
        <f>'Investīciju plāns_2023_2027'!A139</f>
        <v>137</v>
      </c>
      <c r="B156" s="279" t="str">
        <f>'Investīciju plāns_2023_2027'!B139</f>
        <v>05</v>
      </c>
      <c r="C156" s="196" t="str">
        <f>'Investīciju plāns_2023_2027'!C139</f>
        <v>Novads</v>
      </c>
      <c r="D156" s="285" t="str">
        <f>'Investīciju plāns_2023_2027'!D139</f>
        <v>Veicināt pielāgošanos klimata pārmaiņām, risku novēršanu un noturību pret katastrofām</v>
      </c>
      <c r="E156" s="285" t="str">
        <f>'Investīciju plāns_2023_2027'!E139</f>
        <v>Pielāgošanās klimata pārmaiņām pasākumi, tai skaitā vietējā līmenī</v>
      </c>
      <c r="F156" s="283" t="str">
        <f>'Investīciju plāns_2023_2027'!F139</f>
        <v>Vides aizsardzība</v>
      </c>
      <c r="G156" s="367" t="str">
        <f>'Investīciju plāns_2023_2027'!G139</f>
        <v>SAM</v>
      </c>
      <c r="H156" s="278">
        <f>'Investīciju plāns_2023_2027'!H139</f>
        <v>500000</v>
      </c>
      <c r="I156" s="303">
        <f>'Investīciju plāns_2023_2027'!I139</f>
        <v>0</v>
      </c>
      <c r="J156" s="304">
        <f>'Investīciju plāns_2023_2027'!J139</f>
        <v>0</v>
      </c>
      <c r="K156" s="305">
        <f>'Investīciju plāns_2023_2027'!K139</f>
        <v>0</v>
      </c>
      <c r="L156" s="306">
        <f>'Investīciju plāns_2023_2027'!L139</f>
        <v>0</v>
      </c>
      <c r="M156" s="307">
        <f>'Investīciju plāns_2023_2027'!M139</f>
        <v>500000</v>
      </c>
      <c r="N156" s="317" t="str">
        <f>'Investīciju plāns_2023_2027'!N139</f>
        <v>P3 V RV9</v>
      </c>
      <c r="O156" s="283" t="str">
        <f>'Investīciju plāns_2023_2027'!O139</f>
        <v>D</v>
      </c>
      <c r="P156" s="284" t="str">
        <f>'Investīciju plāns_2023_2027'!P139</f>
        <v>VP2</v>
      </c>
      <c r="Q156" s="161" t="str">
        <f>'Investīciju plāns_2023_2027'!Q139</f>
        <v>RV6</v>
      </c>
      <c r="R156" s="339" t="str">
        <f>'Investīciju plāns_2023_2027'!R139</f>
        <v>U.6.1.</v>
      </c>
      <c r="S156" s="385" t="str">
        <f>'Investīciju plāns_2023_2027'!S139</f>
        <v>Īpašuma pārvaldības nodaļa</v>
      </c>
      <c r="T156" s="318">
        <f>'Investīciju plāns_2023_2027'!T139</f>
        <v>0</v>
      </c>
      <c r="U156" s="282" t="str">
        <f>'Investīciju plāns_2023_2027'!U139</f>
        <v>2022-2027</v>
      </c>
    </row>
    <row r="157" spans="1:21" ht="38.25" x14ac:dyDescent="0.25">
      <c r="A157" s="161">
        <f>'Investīciju plāns_2023_2027'!A140</f>
        <v>138</v>
      </c>
      <c r="B157" s="279" t="str">
        <f>'Investīciju plāns_2023_2027'!B140</f>
        <v>05</v>
      </c>
      <c r="C157" s="196" t="str">
        <f>'Investīciju plāns_2023_2027'!C140</f>
        <v>Novads</v>
      </c>
      <c r="D157" s="335" t="str">
        <f>'Investīciju plāns_2023_2027'!D140</f>
        <v>Pārejas uz aprites ekonomiku veicināšana</v>
      </c>
      <c r="E157" s="335" t="str">
        <f>'Investīciju plāns_2023_2027'!E140</f>
        <v>Atkritumsaimniecības un atkritumu pārstrādes un tālākas izmantošanas attīstība un atkritumu rašanās novēršanas pasākumi, t.sk. dalīto atkritumu laukumu izbūve uzsākt ar 2022.gadu</v>
      </c>
      <c r="F157" s="161" t="str">
        <f>'Investīciju plāns_2023_2027'!F140</f>
        <v>Vides aizsardzība</v>
      </c>
      <c r="G157" s="367" t="str">
        <f>'Investīciju plāns_2023_2027'!G140</f>
        <v>SAM
Dep/ieros</v>
      </c>
      <c r="H157" s="278">
        <f>'Investīciju plāns_2023_2027'!H140</f>
        <v>3000000</v>
      </c>
      <c r="I157" s="303">
        <f>'Investīciju plāns_2023_2027'!I140</f>
        <v>0</v>
      </c>
      <c r="J157" s="304">
        <f>'Investīciju plāns_2023_2027'!J140</f>
        <v>0</v>
      </c>
      <c r="K157" s="305">
        <f>'Investīciju plāns_2023_2027'!K140</f>
        <v>0</v>
      </c>
      <c r="L157" s="306">
        <f>'Investīciju plāns_2023_2027'!L140</f>
        <v>0</v>
      </c>
      <c r="M157" s="307">
        <f>'Investīciju plāns_2023_2027'!M140</f>
        <v>3000000</v>
      </c>
      <c r="N157" s="160" t="str">
        <f>'Investīciju plāns_2023_2027'!N140</f>
        <v>P3 V RV9</v>
      </c>
      <c r="O157" s="161" t="str">
        <f>'Investīciju plāns_2023_2027'!O140</f>
        <v>D</v>
      </c>
      <c r="P157" s="347" t="str">
        <f>'Investīciju plāns_2023_2027'!P140</f>
        <v>VP2</v>
      </c>
      <c r="Q157" s="161" t="str">
        <f>'Investīciju plāns_2023_2027'!Q140</f>
        <v>RV5</v>
      </c>
      <c r="R157" s="339" t="str">
        <f>'Investīciju plāns_2023_2027'!R140</f>
        <v>U.5.3.</v>
      </c>
      <c r="S157" s="336" t="str">
        <f>'Investīciju plāns_2023_2027'!S140</f>
        <v>Īpašuma pārvaldības nodaļa</v>
      </c>
      <c r="T157" s="287">
        <f>'Investīciju plāns_2023_2027'!T140</f>
        <v>0</v>
      </c>
      <c r="U157" s="196" t="str">
        <f>'Investīciju plāns_2023_2027'!U140</f>
        <v>2022-2027</v>
      </c>
    </row>
    <row r="158" spans="1:21" ht="51" x14ac:dyDescent="0.25">
      <c r="A158" s="161">
        <f>'Investīciju plāns_2023_2027'!A141</f>
        <v>139</v>
      </c>
      <c r="B158" s="277" t="str">
        <f>'Investīciju plāns_2023_2027'!B141</f>
        <v>06</v>
      </c>
      <c r="C158" s="281" t="str">
        <f>'Investīciju plāns_2023_2027'!C141</f>
        <v>Novads</v>
      </c>
      <c r="D158" s="285" t="str">
        <f>'Investīciju plāns_2023_2027'!D141</f>
        <v>Muiža parku apstādījumu iekopšana/atjaunošana Jelgavas novada teritorijā</v>
      </c>
      <c r="E158" s="285" t="str">
        <f>'Investīciju plāns_2023_2027'!E141</f>
        <v>Muiža parku apstādījumu iekopšana/atjaunošana Jelgavas novada teritorijā - Lielvircavas, Lielplatones, Staļģenes, Elejas muižas parka, Teteles parka apstādījumu iekopšana, jaunu koku, krūmu stādīšana</v>
      </c>
      <c r="F158" s="161" t="str">
        <f>'Investīciju plāns_2023_2027'!F141</f>
        <v xml:space="preserve">Vides objektu teritoriju izveidošana un sakopšana </v>
      </c>
      <c r="G158" s="367" t="str">
        <f>'Investīciju plāns_2023_2027'!G141</f>
        <v>Kopīgs/J/Pag/Iedz</v>
      </c>
      <c r="H158" s="278">
        <f>'Investīciju plāns_2023_2027'!H141</f>
        <v>205000</v>
      </c>
      <c r="I158" s="303">
        <f>'Investīciju plāns_2023_2027'!I141</f>
        <v>0</v>
      </c>
      <c r="J158" s="304">
        <f>'Investīciju plāns_2023_2027'!J141</f>
        <v>0</v>
      </c>
      <c r="K158" s="305">
        <f>'Investīciju plāns_2023_2027'!K141</f>
        <v>0</v>
      </c>
      <c r="L158" s="306">
        <f>'Investīciju plāns_2023_2027'!L141</f>
        <v>5000</v>
      </c>
      <c r="M158" s="307">
        <f>'Investīciju plāns_2023_2027'!M141</f>
        <v>200000</v>
      </c>
      <c r="N158" s="196" t="str">
        <f>'Investīciju plāns_2023_2027'!N141</f>
        <v>P3 V RV9</v>
      </c>
      <c r="O158" s="161" t="str">
        <f>'Investīciju plāns_2023_2027'!O141</f>
        <v>P</v>
      </c>
      <c r="P158" s="196" t="str">
        <f>'Investīciju plāns_2023_2027'!P141</f>
        <v>VP1</v>
      </c>
      <c r="Q158" s="196" t="str">
        <f>'Investīciju plāns_2023_2027'!Q141</f>
        <v>RV3</v>
      </c>
      <c r="R158" s="196" t="str">
        <f>'Investīciju plāns_2023_2027'!R141</f>
        <v>3.4.</v>
      </c>
      <c r="S158" s="161" t="str">
        <f>'Investīciju plāns_2023_2027'!S141</f>
        <v>Īpašuma pārvaldības nodaļa</v>
      </c>
      <c r="T158" s="309">
        <f>'Investīciju plāns_2023_2027'!T141</f>
        <v>0</v>
      </c>
      <c r="U158" s="282" t="str">
        <f>'Investīciju plāns_2023_2027'!U141</f>
        <v>2022-2027</v>
      </c>
    </row>
    <row r="159" spans="1:21" x14ac:dyDescent="0.25">
      <c r="A159" s="196" t="e">
        <f>'Investīciju plāns_2023_2027'!#REF!</f>
        <v>#REF!</v>
      </c>
      <c r="B159" s="279" t="e">
        <f>'Investīciju plāns_2023_2027'!#REF!</f>
        <v>#REF!</v>
      </c>
      <c r="C159" s="196" t="e">
        <f>'Investīciju plāns_2023_2027'!#REF!</f>
        <v>#REF!</v>
      </c>
      <c r="D159" s="285" t="e">
        <f>'Investīciju plāns_2023_2027'!#REF!</f>
        <v>#REF!</v>
      </c>
      <c r="E159" s="225" t="e">
        <f>'Investīciju plāns_2023_2027'!#REF!</f>
        <v>#REF!</v>
      </c>
      <c r="F159" s="161" t="e">
        <f>'Investīciju plāns_2023_2027'!#REF!</f>
        <v>#REF!</v>
      </c>
      <c r="G159" s="366" t="e">
        <f>'Investīciju plāns_2023_2027'!#REF!</f>
        <v>#REF!</v>
      </c>
      <c r="H159" s="278" t="e">
        <f>'Investīciju plāns_2023_2027'!#REF!</f>
        <v>#REF!</v>
      </c>
      <c r="I159" s="303" t="e">
        <f>'Investīciju plāns_2023_2027'!#REF!</f>
        <v>#REF!</v>
      </c>
      <c r="J159" s="304" t="e">
        <f>'Investīciju plāns_2023_2027'!#REF!</f>
        <v>#REF!</v>
      </c>
      <c r="K159" s="305" t="e">
        <f>'Investīciju plāns_2023_2027'!#REF!</f>
        <v>#REF!</v>
      </c>
      <c r="L159" s="306" t="e">
        <f>'Investīciju plāns_2023_2027'!#REF!</f>
        <v>#REF!</v>
      </c>
      <c r="M159" s="307" t="e">
        <f>'Investīciju plāns_2023_2027'!#REF!</f>
        <v>#REF!</v>
      </c>
      <c r="N159" s="166" t="e">
        <f>'Investīciju plāns_2023_2027'!#REF!</f>
        <v>#REF!</v>
      </c>
      <c r="O159" s="151" t="e">
        <f>'Investīciju plāns_2023_2027'!#REF!</f>
        <v>#REF!</v>
      </c>
      <c r="P159" s="275" t="e">
        <f>'Investīciju plāns_2023_2027'!#REF!</f>
        <v>#REF!</v>
      </c>
      <c r="Q159" s="156" t="e">
        <f>'Investīciju plāns_2023_2027'!#REF!</f>
        <v>#REF!</v>
      </c>
      <c r="R159" s="268" t="e">
        <f>'Investīciju plāns_2023_2027'!#REF!</f>
        <v>#REF!</v>
      </c>
      <c r="S159" s="161" t="e">
        <f>'Investīciju plāns_2023_2027'!#REF!</f>
        <v>#REF!</v>
      </c>
      <c r="T159" s="291" t="e">
        <f>'Investīciju plāns_2023_2027'!#REF!</f>
        <v>#REF!</v>
      </c>
      <c r="U159" s="282" t="e">
        <f>'Investīciju plāns_2023_2027'!#REF!</f>
        <v>#REF!</v>
      </c>
    </row>
    <row r="160" spans="1:21" ht="242.25" x14ac:dyDescent="0.25">
      <c r="A160" s="161">
        <f>'Investīciju plāns_2023_2027'!A142</f>
        <v>140</v>
      </c>
      <c r="B160" s="279">
        <f>'Investīciju plāns_2023_2027'!B142</f>
        <v>0</v>
      </c>
      <c r="C160" s="312" t="e">
        <f>'Investīciju plāns_2023_2027'!#REF!</f>
        <v>#REF!</v>
      </c>
      <c r="D160" s="285" t="str">
        <f>'Investīciju plāns_2023_2027'!D142</f>
        <v>Jaunu, inovatīvu un viedu  risinājumu attīstīšana sabiedrības attīstībai nepieciešamo pakalpojumu un infrastruktūras nodrošināšanai jaunveidojamajā Jelgavas novada pašvaldības teritorijā</v>
      </c>
      <c r="E160" s="335" t="str">
        <f>'Investīciju plāns_2023_2027'!E142</f>
        <v>Organizēt iedzīvotājiem komunālos pakalpojumus.
Gādāt par administratīvās teritorijas labiekārtošanu un sanitāro tīrību (ielu, ceļu un laukumu būvniecība, rekonstruēšana un uzturēšana; ielu, laukumu un citu publiskai lietošanai paredzēto teritoriju apgaismošana; parku, skvēru un zaļo zonu iekārtošana un uzturēšana; atkritumu savāšanas un izvešanas kontrole; pretplūdu pasākumi),noteikt kārtību, kādā izmantojami publiskā lietošanā esošie meži un ūdeņi.
Pasākumi iedzīvotāju izglītības veicināšanai.
Kultūras un tradicionālās kultūras vērtību saglabāšana un tautas jaunrades attīstība.
Sociālo pakalpojumu pieejamības un efektivitātes uzlabošana (digitālā transformācija).
Gādāt par aizgādnību, aizbildnību, adopciju un bērnu personisko un mantisko tiesību un interešu aizsardzību.
Sniegt palīdzību iedzīvotājiem dzīvokļa jautājumu risināšanā.
Piedalīties sabiedriskās kārtības nodrošināšanā.
Veikt attiecīgajā administratīvajā teritorijā dzīvojošo bērnu uzskaiti.
Īstenot bērnu tiesību aizsardzību attiecīgajā administratīvajā teritorijā</v>
      </c>
      <c r="F160" s="161">
        <f>'Investīciju plāns_2023_2027'!F142</f>
        <v>0</v>
      </c>
      <c r="G160" s="366">
        <f>'Investīciju plāns_2023_2027'!G142</f>
        <v>0</v>
      </c>
      <c r="H160" s="278">
        <f>'Investīciju plāns_2023_2027'!H142</f>
        <v>2000000</v>
      </c>
      <c r="I160" s="303">
        <f>'Investīciju plāns_2023_2027'!I142</f>
        <v>0</v>
      </c>
      <c r="J160" s="304">
        <f>'Investīciju plāns_2023_2027'!J142</f>
        <v>0</v>
      </c>
      <c r="K160" s="305">
        <f>'Investīciju plāns_2023_2027'!K142</f>
        <v>0</v>
      </c>
      <c r="L160" s="306">
        <f>'Investīciju plāns_2023_2027'!L142</f>
        <v>0</v>
      </c>
      <c r="M160" s="307">
        <f>'Investīciju plāns_2023_2027'!M142</f>
        <v>2000000</v>
      </c>
      <c r="N160" s="166">
        <f>'Investīciju plāns_2023_2027'!N142</f>
        <v>0</v>
      </c>
      <c r="O160" s="151">
        <f>'Investīciju plāns_2023_2027'!O142</f>
        <v>0</v>
      </c>
      <c r="P160" s="275">
        <f>'Investīciju plāns_2023_2027'!P142</f>
        <v>0</v>
      </c>
      <c r="Q160" s="156">
        <f>'Investīciju plāns_2023_2027'!Q142</f>
        <v>0</v>
      </c>
      <c r="R160" s="268">
        <f>'Investīciju plāns_2023_2027'!R142</f>
        <v>0</v>
      </c>
      <c r="S160" s="258">
        <f>'Investīciju plāns_2023_2027'!S142</f>
        <v>0</v>
      </c>
      <c r="T160" s="291">
        <f>'Investīciju plāns_2023_2027'!T142</f>
        <v>0</v>
      </c>
      <c r="U160" s="282">
        <f>'Investīciju plāns_2023_2027'!U142</f>
        <v>0</v>
      </c>
    </row>
    <row r="161" spans="1:21" x14ac:dyDescent="0.25">
      <c r="A161" s="161" t="e">
        <f>'Investīciju plāns_2023_2027'!#REF!</f>
        <v>#REF!</v>
      </c>
      <c r="B161" s="279" t="e">
        <f>'Investīciju plāns_2023_2027'!#REF!</f>
        <v>#REF!</v>
      </c>
      <c r="C161" s="196" t="e">
        <f>'Investīciju plāns_2023_2027'!#REF!</f>
        <v>#REF!</v>
      </c>
      <c r="D161" s="285" t="e">
        <f>'Investīciju plāns_2023_2027'!#REF!</f>
        <v>#REF!</v>
      </c>
      <c r="E161" s="285" t="e">
        <f>'Investīciju plāns_2023_2027'!#REF!</f>
        <v>#REF!</v>
      </c>
      <c r="F161" s="161" t="e">
        <f>'Investīciju plāns_2023_2027'!#REF!</f>
        <v>#REF!</v>
      </c>
      <c r="G161" s="366" t="e">
        <f>'Investīciju plāns_2023_2027'!#REF!</f>
        <v>#REF!</v>
      </c>
      <c r="H161" s="278" t="e">
        <f>'Investīciju plāns_2023_2027'!#REF!</f>
        <v>#REF!</v>
      </c>
      <c r="I161" s="303" t="e">
        <f>'Investīciju plāns_2023_2027'!#REF!</f>
        <v>#REF!</v>
      </c>
      <c r="J161" s="304" t="e">
        <f>'Investīciju plāns_2023_2027'!#REF!</f>
        <v>#REF!</v>
      </c>
      <c r="K161" s="305" t="e">
        <f>'Investīciju plāns_2023_2027'!#REF!</f>
        <v>#REF!</v>
      </c>
      <c r="L161" s="306" t="e">
        <f>'Investīciju plāns_2023_2027'!#REF!</f>
        <v>#REF!</v>
      </c>
      <c r="M161" s="307" t="e">
        <f>'Investīciju plāns_2023_2027'!#REF!</f>
        <v>#REF!</v>
      </c>
      <c r="N161" s="166" t="e">
        <f>'Investīciju plāns_2023_2027'!#REF!</f>
        <v>#REF!</v>
      </c>
      <c r="O161" s="151" t="e">
        <f>'Investīciju plāns_2023_2027'!#REF!</f>
        <v>#REF!</v>
      </c>
      <c r="P161" s="275" t="e">
        <f>'Investīciju plāns_2023_2027'!#REF!</f>
        <v>#REF!</v>
      </c>
      <c r="Q161" s="156" t="e">
        <f>'Investīciju plāns_2023_2027'!#REF!</f>
        <v>#REF!</v>
      </c>
      <c r="R161" s="268" t="e">
        <f>'Investīciju plāns_2023_2027'!#REF!</f>
        <v>#REF!</v>
      </c>
      <c r="S161" s="258" t="e">
        <f>'Investīciju plāns_2023_2027'!#REF!</f>
        <v>#REF!</v>
      </c>
      <c r="T161" s="291" t="e">
        <f>'Investīciju plāns_2023_2027'!#REF!</f>
        <v>#REF!</v>
      </c>
      <c r="U161" s="282" t="e">
        <f>'Investīciju plāns_2023_2027'!#REF!</f>
        <v>#REF!</v>
      </c>
    </row>
    <row r="162" spans="1:21" x14ac:dyDescent="0.25">
      <c r="A162" s="196" t="e">
        <f>'Investīciju plāns_2023_2027'!#REF!</f>
        <v>#REF!</v>
      </c>
      <c r="B162" s="279" t="e">
        <f>'Investīciju plāns_2023_2027'!#REF!</f>
        <v>#REF!</v>
      </c>
      <c r="C162" s="196" t="e">
        <f>'Investīciju plāns_2023_2027'!#REF!</f>
        <v>#REF!</v>
      </c>
      <c r="D162" s="285" t="e">
        <f>'Investīciju plāns_2023_2027'!#REF!</f>
        <v>#REF!</v>
      </c>
      <c r="E162" s="335" t="e">
        <f>'Investīciju plāns_2023_2027'!#REF!</f>
        <v>#REF!</v>
      </c>
      <c r="F162" s="161" t="e">
        <f>'Investīciju plāns_2023_2027'!#REF!</f>
        <v>#REF!</v>
      </c>
      <c r="G162" s="366" t="e">
        <f>'Investīciju plāns_2023_2027'!#REF!</f>
        <v>#REF!</v>
      </c>
      <c r="H162" s="278" t="e">
        <f>'Investīciju plāns_2023_2027'!#REF!</f>
        <v>#REF!</v>
      </c>
      <c r="I162" s="303" t="e">
        <f>'Investīciju plāns_2023_2027'!#REF!</f>
        <v>#REF!</v>
      </c>
      <c r="J162" s="304" t="e">
        <f>'Investīciju plāns_2023_2027'!#REF!</f>
        <v>#REF!</v>
      </c>
      <c r="K162" s="305" t="e">
        <f>'Investīciju plāns_2023_2027'!#REF!</f>
        <v>#REF!</v>
      </c>
      <c r="L162" s="306" t="e">
        <f>'Investīciju plāns_2023_2027'!#REF!</f>
        <v>#REF!</v>
      </c>
      <c r="M162" s="307" t="e">
        <f>'Investīciju plāns_2023_2027'!#REF!</f>
        <v>#REF!</v>
      </c>
      <c r="N162" s="166" t="e">
        <f>'Investīciju plāns_2023_2027'!#REF!</f>
        <v>#REF!</v>
      </c>
      <c r="O162" s="273" t="e">
        <f>'Investīciju plāns_2023_2027'!#REF!</f>
        <v>#REF!</v>
      </c>
      <c r="P162" s="275" t="e">
        <f>'Investīciju plāns_2023_2027'!#REF!</f>
        <v>#REF!</v>
      </c>
      <c r="Q162" s="156" t="e">
        <f>'Investīciju plāns_2023_2027'!#REF!</f>
        <v>#REF!</v>
      </c>
      <c r="R162" s="268" t="e">
        <f>'Investīciju plāns_2023_2027'!#REF!</f>
        <v>#REF!</v>
      </c>
      <c r="S162" s="258" t="e">
        <f>'Investīciju plāns_2023_2027'!#REF!</f>
        <v>#REF!</v>
      </c>
      <c r="T162" s="291" t="e">
        <f>'Investīciju plāns_2023_2027'!#REF!</f>
        <v>#REF!</v>
      </c>
      <c r="U162" s="282" t="e">
        <f>'Investīciju plāns_2023_2027'!#REF!</f>
        <v>#REF!</v>
      </c>
    </row>
    <row r="163" spans="1:21" ht="25.5" x14ac:dyDescent="0.25">
      <c r="A163" s="161">
        <f>'Investīciju plāns_2023_2027'!A144</f>
        <v>142</v>
      </c>
      <c r="B163" s="279">
        <f>'Investīciju plāns_2023_2027'!B144</f>
        <v>0</v>
      </c>
      <c r="C163" s="312" t="str">
        <f>'Investīciju plāns_2023_2027'!C144</f>
        <v>Novads</v>
      </c>
      <c r="D163" s="285" t="str">
        <f>'Investīciju plāns_2023_2027'!D144</f>
        <v>Ziemas sporta tūrisma attīstība Jelgavas novadā</v>
      </c>
      <c r="E163" s="285" t="str">
        <f>'Investīciju plāns_2023_2027'!E144</f>
        <v>Ziemas sporta tūrisma infrastruktūras izveide muižu un dabas parkos - Zaļenieki, Vilces, Eleja, Lielplatone u.c.</v>
      </c>
      <c r="F163" s="161">
        <f>'Investīciju plāns_2023_2027'!F144</f>
        <v>0</v>
      </c>
      <c r="G163" s="366">
        <f>'Investīciju plāns_2023_2027'!G144</f>
        <v>0</v>
      </c>
      <c r="H163" s="278">
        <f>'Investīciju plāns_2023_2027'!H144</f>
        <v>1000000</v>
      </c>
      <c r="I163" s="303">
        <f>'Investīciju plāns_2023_2027'!I144</f>
        <v>0</v>
      </c>
      <c r="J163" s="304">
        <f>'Investīciju plāns_2023_2027'!J144</f>
        <v>0</v>
      </c>
      <c r="K163" s="305">
        <f>'Investīciju plāns_2023_2027'!K144</f>
        <v>0</v>
      </c>
      <c r="L163" s="306">
        <f>'Investīciju plāns_2023_2027'!L144</f>
        <v>0</v>
      </c>
      <c r="M163" s="307">
        <f>'Investīciju plāns_2023_2027'!M144</f>
        <v>1000000</v>
      </c>
      <c r="N163" s="166">
        <f>'Investīciju plāns_2023_2027'!N144</f>
        <v>0</v>
      </c>
      <c r="O163" s="273">
        <f>'Investīciju plāns_2023_2027'!O144</f>
        <v>0</v>
      </c>
      <c r="P163" s="275">
        <f>'Investīciju plāns_2023_2027'!P144</f>
        <v>0</v>
      </c>
      <c r="Q163" s="156">
        <f>'Investīciju plāns_2023_2027'!Q144</f>
        <v>0</v>
      </c>
      <c r="R163" s="268">
        <f>'Investīciju plāns_2023_2027'!R144</f>
        <v>0</v>
      </c>
      <c r="S163" s="380">
        <f>'Investīciju plāns_2023_2027'!S144</f>
        <v>0</v>
      </c>
      <c r="T163" s="291">
        <f>'Investīciju plāns_2023_2027'!T144</f>
        <v>0</v>
      </c>
      <c r="U163" s="282">
        <f>'Investīciju plāns_2023_2027'!U144</f>
        <v>0</v>
      </c>
    </row>
    <row r="164" spans="1:21" x14ac:dyDescent="0.25">
      <c r="A164" s="161" t="e">
        <f>'Investīciju plāns_2023_2027'!#REF!</f>
        <v>#REF!</v>
      </c>
      <c r="B164" s="279" t="e">
        <f>'Investīciju plāns_2023_2027'!#REF!</f>
        <v>#REF!</v>
      </c>
      <c r="C164" s="312" t="e">
        <f>'Investīciju plāns_2023_2027'!#REF!</f>
        <v>#REF!</v>
      </c>
      <c r="D164" s="285" t="e">
        <f>'Investīciju plāns_2023_2027'!#REF!</f>
        <v>#REF!</v>
      </c>
      <c r="E164" s="285" t="e">
        <f>'Investīciju plāns_2023_2027'!#REF!</f>
        <v>#REF!</v>
      </c>
      <c r="F164" s="161" t="e">
        <f>'Investīciju plāns_2023_2027'!#REF!</f>
        <v>#REF!</v>
      </c>
      <c r="G164" s="366" t="e">
        <f>'Investīciju plāns_2023_2027'!#REF!</f>
        <v>#REF!</v>
      </c>
      <c r="H164" s="278" t="e">
        <f>'Investīciju plāns_2023_2027'!#REF!</f>
        <v>#REF!</v>
      </c>
      <c r="I164" s="303" t="e">
        <f>'Investīciju plāns_2023_2027'!#REF!</f>
        <v>#REF!</v>
      </c>
      <c r="J164" s="304" t="e">
        <f>'Investīciju plāns_2023_2027'!#REF!</f>
        <v>#REF!</v>
      </c>
      <c r="K164" s="305" t="e">
        <f>'Investīciju plāns_2023_2027'!#REF!</f>
        <v>#REF!</v>
      </c>
      <c r="L164" s="306" t="e">
        <f>'Investīciju plāns_2023_2027'!#REF!</f>
        <v>#REF!</v>
      </c>
      <c r="M164" s="307" t="e">
        <f>'Investīciju plāns_2023_2027'!#REF!</f>
        <v>#REF!</v>
      </c>
      <c r="N164" s="166" t="e">
        <f>'Investīciju plāns_2023_2027'!#REF!</f>
        <v>#REF!</v>
      </c>
      <c r="O164" s="151" t="e">
        <f>'Investīciju plāns_2023_2027'!#REF!</f>
        <v>#REF!</v>
      </c>
      <c r="P164" s="275" t="e">
        <f>'Investīciju plāns_2023_2027'!#REF!</f>
        <v>#REF!</v>
      </c>
      <c r="Q164" s="156" t="e">
        <f>'Investīciju plāns_2023_2027'!#REF!</f>
        <v>#REF!</v>
      </c>
      <c r="R164" s="268" t="e">
        <f>'Investīciju plāns_2023_2027'!#REF!</f>
        <v>#REF!</v>
      </c>
      <c r="S164" s="380" t="e">
        <f>'Investīciju plāns_2023_2027'!#REF!</f>
        <v>#REF!</v>
      </c>
      <c r="T164" s="291" t="e">
        <f>'Investīciju plāns_2023_2027'!#REF!</f>
        <v>#REF!</v>
      </c>
      <c r="U164" s="282" t="e">
        <f>'Investīciju plāns_2023_2027'!#REF!</f>
        <v>#REF!</v>
      </c>
    </row>
    <row r="165" spans="1:21" x14ac:dyDescent="0.25">
      <c r="A165" s="196" t="e">
        <f>'Investīciju plāns_2023_2027'!#REF!</f>
        <v>#REF!</v>
      </c>
      <c r="B165" s="279" t="e">
        <f>'Investīciju plāns_2023_2027'!#REF!</f>
        <v>#REF!</v>
      </c>
      <c r="C165" s="196" t="e">
        <f>'Investīciju plāns_2023_2027'!#REF!</f>
        <v>#REF!</v>
      </c>
      <c r="D165" s="285" t="e">
        <f>'Investīciju plāns_2023_2027'!#REF!</f>
        <v>#REF!</v>
      </c>
      <c r="E165" s="285" t="e">
        <f>'Investīciju plāns_2023_2027'!#REF!</f>
        <v>#REF!</v>
      </c>
      <c r="F165" s="161" t="e">
        <f>'Investīciju plāns_2023_2027'!#REF!</f>
        <v>#REF!</v>
      </c>
      <c r="G165" s="366" t="e">
        <f>'Investīciju plāns_2023_2027'!#REF!</f>
        <v>#REF!</v>
      </c>
      <c r="H165" s="278" t="e">
        <f>'Investīciju plāns_2023_2027'!#REF!</f>
        <v>#REF!</v>
      </c>
      <c r="I165" s="303" t="e">
        <f>'Investīciju plāns_2023_2027'!#REF!</f>
        <v>#REF!</v>
      </c>
      <c r="J165" s="304" t="e">
        <f>'Investīciju plāns_2023_2027'!#REF!</f>
        <v>#REF!</v>
      </c>
      <c r="K165" s="305" t="e">
        <f>'Investīciju plāns_2023_2027'!#REF!</f>
        <v>#REF!</v>
      </c>
      <c r="L165" s="306" t="e">
        <f>'Investīciju plāns_2023_2027'!#REF!</f>
        <v>#REF!</v>
      </c>
      <c r="M165" s="307" t="e">
        <f>'Investīciju plāns_2023_2027'!#REF!</f>
        <v>#REF!</v>
      </c>
      <c r="N165" s="161" t="e">
        <f>'Investīciju plāns_2023_2027'!#REF!</f>
        <v>#REF!</v>
      </c>
      <c r="O165" s="272" t="e">
        <f>'Investīciju plāns_2023_2027'!#REF!</f>
        <v>#REF!</v>
      </c>
      <c r="P165" s="284" t="e">
        <f>'Investīciju plāns_2023_2027'!#REF!</f>
        <v>#REF!</v>
      </c>
      <c r="Q165" s="161" t="e">
        <f>'Investīciju plāns_2023_2027'!#REF!</f>
        <v>#REF!</v>
      </c>
      <c r="R165" s="160" t="e">
        <f>'Investīciju plāns_2023_2027'!#REF!</f>
        <v>#REF!</v>
      </c>
      <c r="S165" s="380" t="e">
        <f>'Investīciju plāns_2023_2027'!#REF!</f>
        <v>#REF!</v>
      </c>
      <c r="T165" s="284" t="e">
        <f>'Investīciju plāns_2023_2027'!#REF!</f>
        <v>#REF!</v>
      </c>
      <c r="U165" s="282" t="e">
        <f>'Investīciju plāns_2023_2027'!#REF!</f>
        <v>#REF!</v>
      </c>
    </row>
    <row r="166" spans="1:21" ht="63.75" x14ac:dyDescent="0.25">
      <c r="A166" s="161">
        <f>'Investīciju plāns_2023_2027'!A145</f>
        <v>143</v>
      </c>
      <c r="B166" s="279">
        <f>'Investīciju plāns_2023_2027'!B145</f>
        <v>0</v>
      </c>
      <c r="C166" s="312" t="str">
        <f>'Investīciju plāns_2023_2027'!C145</f>
        <v>Novads</v>
      </c>
      <c r="D166" s="335" t="str">
        <f>'Investīciju plāns_2023_2027'!D145</f>
        <v>Āra apgaismojuma infrastruktūras palielināšana, lai veicinātu reģionālas nozīmes infrastruktūras attīstību</v>
      </c>
      <c r="E166" s="285" t="str">
        <f>'Investīciju plāns_2023_2027'!E145</f>
        <v>Veicinās reģionālo un novada āra apgaismojuma infrastruktūras attīstību tās iedzīvotāju dzīves kvalitātes uzlabošanai.
Āra apgaismojuma energoefektivitātes uzlabošana, samazinot siltumnīcefekta gāzu emisijas un elektroenerģijas izmaksas.</v>
      </c>
      <c r="F166" s="161">
        <f>'Investīciju plāns_2023_2027'!F145</f>
        <v>0</v>
      </c>
      <c r="G166" s="368">
        <f>'Investīciju plāns_2023_2027'!G145</f>
        <v>0</v>
      </c>
      <c r="H166" s="278">
        <f>'Investīciju plāns_2023_2027'!H145</f>
        <v>2000000</v>
      </c>
      <c r="I166" s="319">
        <f>'Investīciju plāns_2023_2027'!I145</f>
        <v>0</v>
      </c>
      <c r="J166" s="320">
        <f>'Investīciju plāns_2023_2027'!J145</f>
        <v>0</v>
      </c>
      <c r="K166" s="321">
        <f>'Investīciju plāns_2023_2027'!K145</f>
        <v>0</v>
      </c>
      <c r="L166" s="306">
        <f>'Investīciju plāns_2023_2027'!L145</f>
        <v>0</v>
      </c>
      <c r="M166" s="307">
        <f>'Investīciju plāns_2023_2027'!M145</f>
        <v>2000000</v>
      </c>
      <c r="N166" s="161">
        <f>'Investīciju plāns_2023_2027'!N145</f>
        <v>0</v>
      </c>
      <c r="O166" s="161">
        <f>'Investīciju plāns_2023_2027'!O145</f>
        <v>0</v>
      </c>
      <c r="P166" s="161">
        <f>'Investīciju plāns_2023_2027'!P145</f>
        <v>0</v>
      </c>
      <c r="Q166" s="161">
        <f>'Investīciju plāns_2023_2027'!Q145</f>
        <v>0</v>
      </c>
      <c r="R166" s="160">
        <f>'Investīciju plāns_2023_2027'!R145</f>
        <v>0</v>
      </c>
      <c r="S166" s="380">
        <f>'Investīciju plāns_2023_2027'!S145</f>
        <v>0</v>
      </c>
      <c r="T166" s="284">
        <f>'Investīciju plāns_2023_2027'!T145</f>
        <v>0</v>
      </c>
      <c r="U166" s="282">
        <f>'Investīciju plāns_2023_2027'!U145</f>
        <v>0</v>
      </c>
    </row>
    <row r="167" spans="1:21" ht="102" x14ac:dyDescent="0.25">
      <c r="A167" s="161">
        <f>'Investīciju plāns_2023_2027'!A146</f>
        <v>144</v>
      </c>
      <c r="B167" s="279">
        <f>'Investīciju plāns_2023_2027'!B146</f>
        <v>0</v>
      </c>
      <c r="C167" s="196" t="str">
        <f>'Investīciju plāns_2023_2027'!C146</f>
        <v>Novads</v>
      </c>
      <c r="D167" s="285" t="str">
        <f>'Investīciju plāns_2023_2027'!D146</f>
        <v>Ilgtspējīga, veselīga, bezatkritumu (zaļais kurss) ēdināšanas pakalpojuma attīstīšana izglītības iestādēs</v>
      </c>
      <c r="E167" s="370" t="str">
        <f>'Investīciju plāns_2023_2027'!E146</f>
        <v xml:space="preserve">Ilgtspējīga, veselīga, bezatkritumu (zaļais kurss) ēdināšanas pakalpojuma attīstīšana izglītības iestādēs, pārņemot Skandināvu pieredzi. Atvērtā virtuve – vaļējie stendi (skolēns pats izvēlas porcijas sastāvu un daudzumu). Tātad, jāiekārto atbilstoša vide, trauki. Ēdiens gatavots no vietējiem, sezonāliem produktiem, atbilstoši dažādām diētām, piemēram, bezglutēna, vegānu, u.tml. (ēdienkartes sastādīšana, sadarbībā ar LLU. Iepirkuma veidošana pārtikas iegādei no vietējiem uzņēmējiem). Skolu, ēdinātāju apmācība. </v>
      </c>
      <c r="F167" s="161">
        <f>'Investīciju plāns_2023_2027'!F146</f>
        <v>0</v>
      </c>
      <c r="G167" s="366">
        <f>'Investīciju plāns_2023_2027'!G146</f>
        <v>0</v>
      </c>
      <c r="H167" s="278">
        <f>'Investīciju plāns_2023_2027'!H146</f>
        <v>0</v>
      </c>
      <c r="I167" s="303">
        <f>'Investīciju plāns_2023_2027'!I146</f>
        <v>0</v>
      </c>
      <c r="J167" s="304">
        <f>'Investīciju plāns_2023_2027'!J146</f>
        <v>0</v>
      </c>
      <c r="K167" s="305">
        <f>'Investīciju plāns_2023_2027'!K146</f>
        <v>0</v>
      </c>
      <c r="L167" s="306">
        <f>'Investīciju plāns_2023_2027'!L146</f>
        <v>0</v>
      </c>
      <c r="M167" s="307">
        <f>'Investīciju plāns_2023_2027'!M146</f>
        <v>0</v>
      </c>
      <c r="N167" s="161">
        <f>'Investīciju plāns_2023_2027'!N146</f>
        <v>0</v>
      </c>
      <c r="O167" s="161">
        <f>'Investīciju plāns_2023_2027'!O146</f>
        <v>0</v>
      </c>
      <c r="P167" s="284">
        <f>'Investīciju plāns_2023_2027'!P146</f>
        <v>0</v>
      </c>
      <c r="Q167" s="161">
        <f>'Investīciju plāns_2023_2027'!Q146</f>
        <v>0</v>
      </c>
      <c r="R167" s="160">
        <f>'Investīciju plāns_2023_2027'!R146</f>
        <v>0</v>
      </c>
      <c r="S167" s="380">
        <f>'Investīciju plāns_2023_2027'!S146</f>
        <v>0</v>
      </c>
      <c r="T167" s="284">
        <f>'Investīciju plāns_2023_2027'!T146</f>
        <v>0</v>
      </c>
      <c r="U167" s="282">
        <f>'Investīciju plāns_2023_2027'!U146</f>
        <v>0</v>
      </c>
    </row>
    <row r="168" spans="1:21" ht="76.5" x14ac:dyDescent="0.25">
      <c r="A168" s="196">
        <f>'Investīciju plāns_2023_2027'!A147</f>
        <v>145</v>
      </c>
      <c r="B168" s="279" t="str">
        <f>'Investīciju plāns_2023_2027'!B147</f>
        <v>05</v>
      </c>
      <c r="C168" s="196" t="str">
        <f>'Investīciju plāns_2023_2027'!C147</f>
        <v xml:space="preserve">Novads </v>
      </c>
      <c r="D168" s="285" t="str">
        <f>'Investīciju plāns_2023_2027'!D147</f>
        <v>Upju, dīķu un ūdenstilpju sakopšana un atbrīvošana no apauguma veicot apkārtējās teritorijas labiekārtošanu</v>
      </c>
      <c r="E168" s="285" t="str">
        <f>'Investīciju plāns_2023_2027'!E147</f>
        <v xml:space="preserve">Ūdenstilpju krastu sakopšana un atbrīvošana no ūdensaugiem, kas novērš tālāku to aizaugšanu, iedzīvotājiem rodas jauna atpūtas vieta un tiek uzlabota dzīves kvalitāte
</v>
      </c>
      <c r="F168" s="161" t="str">
        <f>'Investīciju plāns_2023_2027'!F147</f>
        <v>Vides aizsardzība</v>
      </c>
      <c r="G168" s="366" t="str">
        <f>'Investīciju plāns_2023_2027'!G147</f>
        <v>Kopīgs
J/Pag/Iedz</v>
      </c>
      <c r="H168" s="278">
        <f>'Investīciju plāns_2023_2027'!H147</f>
        <v>350000</v>
      </c>
      <c r="I168" s="303">
        <f>'Investīciju plāns_2023_2027'!I147</f>
        <v>0</v>
      </c>
      <c r="J168" s="304">
        <f>'Investīciju plāns_2023_2027'!J147</f>
        <v>0</v>
      </c>
      <c r="K168" s="305">
        <f>'Investīciju plāns_2023_2027'!K147</f>
        <v>0</v>
      </c>
      <c r="L168" s="306">
        <f>'Investīciju plāns_2023_2027'!L147</f>
        <v>0</v>
      </c>
      <c r="M168" s="307">
        <f>'Investīciju plāns_2023_2027'!M147</f>
        <v>350000</v>
      </c>
      <c r="N168" s="161" t="str">
        <f>'Investīciju plāns_2023_2027'!N147</f>
        <v>P3 V RV9</v>
      </c>
      <c r="O168" s="161" t="str">
        <f>'Investīciju plāns_2023_2027'!O147</f>
        <v>D</v>
      </c>
      <c r="P168" s="161" t="str">
        <f>'Investīciju plāns_2023_2027'!P147</f>
        <v>VP2</v>
      </c>
      <c r="Q168" s="161" t="str">
        <f>'Investīciju plāns_2023_2027'!Q147</f>
        <v>RV6</v>
      </c>
      <c r="R168" s="160" t="str">
        <f>'Investīciju plāns_2023_2027'!R147</f>
        <v>U.6.1.</v>
      </c>
      <c r="S168" s="380" t="str">
        <f>'Investīciju plāns_2023_2027'!S147</f>
        <v>Īpašuma pārvaldības nodaļa</v>
      </c>
      <c r="T168" s="284">
        <f>'Investīciju plāns_2023_2027'!T147</f>
        <v>0</v>
      </c>
      <c r="U168" s="282" t="str">
        <f>'Investīciju plāns_2023_2027'!U147</f>
        <v>2022-2027</v>
      </c>
    </row>
    <row r="169" spans="1:21" ht="255" x14ac:dyDescent="0.25">
      <c r="A169" s="161">
        <f>'Investīciju plāns_2023_2027'!A148</f>
        <v>146</v>
      </c>
      <c r="B169" s="279">
        <f>'Investīciju plāns_2023_2027'!B148</f>
        <v>0</v>
      </c>
      <c r="C169" s="196" t="str">
        <f>'Investīciju plāns_2023_2027'!C148</f>
        <v>Novads+pilsēta</v>
      </c>
      <c r="D169" s="285" t="str">
        <f>'Investīciju plāns_2023_2027'!D148</f>
        <v xml:space="preserve">Gājēju-velo celiņu izbūve gar reģionālajiem ceļiem </v>
      </c>
      <c r="E169" s="335" t="str">
        <f>'Investīciju plāns_2023_2027'!E148</f>
        <v>Izbūvēti velo-gājēju celiņi ar velosipēdu apkopes punktiem, uzlabojot satiksmes drošību un nodrošinot piekļuvi tūrisma un kultūras objektiem, veicinot uzņēmējdarbību. Nodrošināta darba spēka migrācija uz/no darba vietām un uzlabota iedzīvotāju dzīves kvalitāte.
Maršrutos:
Jelgava-  Eleja- Bauska- tūrismus, kultūra, darba spēka migrācija+ (ar kultūras mantojuma izmantošanu saistīta būvniecība un brīvdabas estrāde Elejas muižas parkā)
Jelgava Eleja- Tērvete - tūrisms, kultūra, darba spēka migrācija
Jegava- Jaunsvirlauka - tūrisms, kultūra, darba spēka migrācija
Jelgava-Zaļenieki- Tērvete- tūrisms, kultūra,  darba spēka migrācija
Jelgava-Glūda- Dobele -  darba spēka migrācija, tūrisms, kultūra
Jelgava- Līvbērze-Jaunbērze-darba spēka un skolēnu migrācija, kultūra, tūrisms
Jelgava- Kalnciems - Jūrmala- tūrisms, kultūra,  darba spēka migrācija
Dalbe - Ozolnieki - darb spēka un skolēnu migracija
Āne - Jelgava - darb spēka un skolēnu migracija 
Emburga - Staļģene - tūrisms, kultūra, darba spēka un skolēnu migracija
Garoza - Āne - darba spēka un skolēnu migracija</v>
      </c>
      <c r="F169" s="161" t="str">
        <f>'Investīciju plāns_2023_2027'!F148</f>
        <v>Transporta infrastruktūra</v>
      </c>
      <c r="G169" s="366" t="str">
        <f>'Investīciju plāns_2023_2027'!G148</f>
        <v>Reģionāls projekts
ZPR</v>
      </c>
      <c r="H169" s="278">
        <f>'Investīciju plāns_2023_2027'!H148</f>
        <v>0</v>
      </c>
      <c r="I169" s="303">
        <f>'Investīciju plāns_2023_2027'!I148</f>
        <v>0</v>
      </c>
      <c r="J169" s="304">
        <f>'Investīciju plāns_2023_2027'!J148</f>
        <v>0</v>
      </c>
      <c r="K169" s="305">
        <f>'Investīciju plāns_2023_2027'!K148</f>
        <v>0</v>
      </c>
      <c r="L169" s="306">
        <f>'Investīciju plāns_2023_2027'!L148</f>
        <v>0</v>
      </c>
      <c r="M169" s="307">
        <f>'Investīciju plāns_2023_2027'!M148</f>
        <v>0</v>
      </c>
      <c r="N169" s="196" t="str">
        <f>'Investīciju plāns_2023_2027'!N148</f>
        <v>P2 V RV1</v>
      </c>
      <c r="O169" s="336">
        <f>'Investīciju plāns_2023_2027'!O148</f>
        <v>0</v>
      </c>
      <c r="P169" s="336">
        <f>'Investīciju plāns_2023_2027'!P148</f>
        <v>0</v>
      </c>
      <c r="Q169" s="344">
        <f>'Investīciju plāns_2023_2027'!Q148</f>
        <v>0</v>
      </c>
      <c r="R169" s="160">
        <f>'Investīciju plāns_2023_2027'!R148</f>
        <v>0</v>
      </c>
      <c r="S169" s="380">
        <f>'Investīciju plāns_2023_2027'!S148</f>
        <v>0</v>
      </c>
      <c r="T169" s="309">
        <f>'Investīciju plāns_2023_2027'!T148</f>
        <v>0</v>
      </c>
      <c r="U169" s="282">
        <f>'Investīciju plāns_2023_2027'!U148</f>
        <v>0</v>
      </c>
    </row>
    <row r="170" spans="1:21" ht="242.25" x14ac:dyDescent="0.25">
      <c r="A170" s="161">
        <f>'Investīciju plāns_2023_2027'!A149</f>
        <v>147</v>
      </c>
      <c r="B170" s="279">
        <f>'Investīciju plāns_2023_2027'!B149</f>
        <v>0</v>
      </c>
      <c r="C170" s="196" t="str">
        <f>'Investīciju plāns_2023_2027'!C149</f>
        <v>Novads+pilsēta</v>
      </c>
      <c r="D170" s="285" t="str">
        <f>'Investīciju plāns_2023_2027'!D149</f>
        <v xml:space="preserve">Jaunu, inovatīvu un viedu  risinājumu attīstīšana pakalpojumu nodrošināšanai </v>
      </c>
      <c r="E170" s="285" t="str">
        <f>'Investīciju plāns_2023_2027'!E149</f>
        <v>Sakārtota infrastruktūra, izveidota  jauna, ieviesti un attīstīti viedi pakalpojumi - Informācijas sistēmu integrācija (valsts IS + pašvaldību IS). Interneta jaudas nodrošināšana lauku teritorijā. Bezvadu (WiFi) infrastruktūras attīstīšana. Drošības pārvaldības risinājumu ieviešana.
C02 uzskaite, kas mēra izmešus apdzīvotās vietās un publiskās telpās, kā arī ietaupīto C02 apjomu.
Publisko pakalpojumu infrastruktūras un viedu monotoringa instrumentu attīstība (ūdens apgāde, kanalizācija,atkritumu apsaimniekošana utml.). 
Automatizēta ēku pārvaldības sistēmas attīstīšana un energoefektīvu pasākumu nodrošināšana.
Viedais āra apgaismojums, kas ļauj ieekonomēt elektroenerģiju, kā arī monitorēt infrastruktūras kvalitāti (piem.ja tiek izsista vai izdeg spuldze, ziņojums pienāk atbildīgajiem dienestiem).
Transporta plūsmu monitorings un vieda pārvaldība ceļu infrastruktūras saudzēšanai. Numuru lasīšana un viedas ceļazīmes var palīdzēt optimizēt kravu transporta radītos bojājumus ceļu infrastruktūrā.
Viedas gājēju pārejas ar satiksmes monitoringa sistēmu.</v>
      </c>
      <c r="F170" s="161">
        <f>'Investīciju plāns_2023_2027'!F149</f>
        <v>0</v>
      </c>
      <c r="G170" s="366" t="str">
        <f>'Investīciju plāns_2023_2027'!G149</f>
        <v>Reģionāls projekts</v>
      </c>
      <c r="H170" s="278">
        <f>'Investīciju plāns_2023_2027'!H149</f>
        <v>0</v>
      </c>
      <c r="I170" s="303">
        <f>'Investīciju plāns_2023_2027'!I149</f>
        <v>0</v>
      </c>
      <c r="J170" s="304">
        <f>'Investīciju plāns_2023_2027'!J149</f>
        <v>0</v>
      </c>
      <c r="K170" s="305">
        <f>'Investīciju plāns_2023_2027'!K149</f>
        <v>0</v>
      </c>
      <c r="L170" s="306">
        <f>'Investīciju plāns_2023_2027'!L149</f>
        <v>0</v>
      </c>
      <c r="M170" s="307">
        <f>'Investīciju plāns_2023_2027'!M149</f>
        <v>0</v>
      </c>
      <c r="N170" s="196">
        <f>'Investīciju plāns_2023_2027'!N149</f>
        <v>0</v>
      </c>
      <c r="O170" s="272">
        <f>'Investīciju plāns_2023_2027'!O149</f>
        <v>0</v>
      </c>
      <c r="P170" s="161">
        <f>'Investīciju plāns_2023_2027'!P149</f>
        <v>0</v>
      </c>
      <c r="Q170" s="161">
        <f>'Investīciju plāns_2023_2027'!Q149</f>
        <v>0</v>
      </c>
      <c r="R170" s="196">
        <f>'Investīciju plāns_2023_2027'!R149</f>
        <v>0</v>
      </c>
      <c r="S170" s="380">
        <f>'Investīciju plāns_2023_2027'!S149</f>
        <v>0</v>
      </c>
      <c r="T170" s="309">
        <f>'Investīciju plāns_2023_2027'!T149</f>
        <v>0</v>
      </c>
      <c r="U170" s="282">
        <f>'Investīciju plāns_2023_2027'!U149</f>
        <v>0</v>
      </c>
    </row>
    <row r="171" spans="1:21" ht="102" x14ac:dyDescent="0.25">
      <c r="A171" s="196">
        <f>'Investīciju plāns_2023_2027'!A150</f>
        <v>148</v>
      </c>
      <c r="B171" s="279" t="str">
        <f>'Investīciju plāns_2023_2027'!B150</f>
        <v>06</v>
      </c>
      <c r="C171" s="196" t="str">
        <f>'Investīciju plāns_2023_2027'!C150</f>
        <v>Ozolnieki</v>
      </c>
      <c r="D171" s="285" t="str">
        <f>'Investīciju plāns_2023_2027'!D150</f>
        <v>Pirmsskolas izglītības iestāde “Pūcīte” filiāles, Rīgas iela 29, Ozolnieki, energoefektivitātes paaugstināšana</v>
      </c>
      <c r="E171" s="285" t="str">
        <f>'Investīciju plāns_2023_2027'!E150</f>
        <v xml:space="preserve">Ēkas ārsienu, logu, durvju siltināšana, ventilācijas sistēmu pārbūve.
Būvniecības ieceres dokumentācijas izstrādes un autoruzraudzības pakalpojumi  energoefektivitātes paaugstināšanas pasākumu realizēšanas ietvaros 
Plānots uzsākt projektēšanu 2023.gada otrajā pusē, izmaksas plānot 2024.gadā </v>
      </c>
      <c r="F171" s="161" t="str">
        <f>'Investīciju plāns_2023_2027'!F150</f>
        <v>Energoefektivitāte</v>
      </c>
      <c r="G171" s="366" t="str">
        <f>'Investīciju plāns_2023_2027'!G150</f>
        <v xml:space="preserve">J/Pag/Iedz
</v>
      </c>
      <c r="H171" s="278">
        <f>'Investīciju plāns_2023_2027'!H150</f>
        <v>700000</v>
      </c>
      <c r="I171" s="303">
        <f>'Investīciju plāns_2023_2027'!I150</f>
        <v>0</v>
      </c>
      <c r="J171" s="304">
        <f>'Investīciju plāns_2023_2027'!J150</f>
        <v>0</v>
      </c>
      <c r="K171" s="305">
        <f>'Investīciju plāns_2023_2027'!K150</f>
        <v>0</v>
      </c>
      <c r="L171" s="306">
        <f>'Investīciju plāns_2023_2027'!L150</f>
        <v>0</v>
      </c>
      <c r="M171" s="307">
        <f>'Investīciju plāns_2023_2027'!M150</f>
        <v>700000</v>
      </c>
      <c r="N171" s="196" t="str">
        <f>'Investīciju plāns_2023_2027'!N150</f>
        <v>P2 V RV8</v>
      </c>
      <c r="O171" s="272" t="str">
        <f>'Investīciju plāns_2023_2027'!O150</f>
        <v>P</v>
      </c>
      <c r="P171" s="161" t="str">
        <f>'Investīciju plāns_2023_2027'!P150</f>
        <v>VP2</v>
      </c>
      <c r="Q171" s="161" t="str">
        <f>'Investīciju plāns_2023_2027'!Q150</f>
        <v>RV5</v>
      </c>
      <c r="R171" s="160" t="str">
        <f>'Investīciju plāns_2023_2027'!R150</f>
        <v>U.5.4.</v>
      </c>
      <c r="S171" s="380" t="str">
        <f>'Investīciju plāns_2023_2027'!S150</f>
        <v>Infrastruktūras un saimnieciskā nodrošinājuma nodaļa/Kultūras pārvalde/Pagasta pārvalde</v>
      </c>
      <c r="T171" s="309">
        <f>'Investīciju plāns_2023_2027'!T150</f>
        <v>0</v>
      </c>
      <c r="U171" s="282" t="str">
        <f>'Investīciju plāns_2023_2027'!U150</f>
        <v>2022-2027</v>
      </c>
    </row>
    <row r="172" spans="1:21" ht="102" x14ac:dyDescent="0.25">
      <c r="A172" s="161">
        <f>'Investīciju plāns_2023_2027'!A151</f>
        <v>149</v>
      </c>
      <c r="B172" s="279" t="str">
        <f>'Investīciju plāns_2023_2027'!B151</f>
        <v>09</v>
      </c>
      <c r="C172" s="196" t="str">
        <f>'Investīciju plāns_2023_2027'!C151</f>
        <v>Ozolnieki</v>
      </c>
      <c r="D172" s="285" t="str">
        <f>'Investīciju plāns_2023_2027'!D151</f>
        <v>Ozolnieku sporta skolas energoefektivitātes paaugstināšana</v>
      </c>
      <c r="E172" s="285" t="str">
        <f>'Investīciju plāns_2023_2027'!E151</f>
        <v xml:space="preserve">Siltuma zudumu novēršanai un uzturēšanas izdevumu samazināšanai,  nepieciešams veikt ēkas pamatu, ārsienu siltināšanu, logu, durvju, ventilācijas sistēmu izbūvi, 3.stāva telpu remonts.
</v>
      </c>
      <c r="F172" s="161" t="str">
        <f>'Investīciju plāns_2023_2027'!F151</f>
        <v>Energoefektivitāte</v>
      </c>
      <c r="G172" s="366" t="str">
        <f>'Investīciju plāns_2023_2027'!G151</f>
        <v xml:space="preserve">J/Pag/Iedz
</v>
      </c>
      <c r="H172" s="278">
        <f>'Investīciju plāns_2023_2027'!H151</f>
        <v>1200000</v>
      </c>
      <c r="I172" s="303">
        <f>'Investīciju plāns_2023_2027'!I151</f>
        <v>0</v>
      </c>
      <c r="J172" s="304">
        <f>'Investīciju plāns_2023_2027'!J151</f>
        <v>0</v>
      </c>
      <c r="K172" s="305">
        <f>'Investīciju plāns_2023_2027'!K151</f>
        <v>0</v>
      </c>
      <c r="L172" s="306">
        <f>'Investīciju plāns_2023_2027'!L151</f>
        <v>0</v>
      </c>
      <c r="M172" s="307">
        <f>'Investīciju plāns_2023_2027'!M151</f>
        <v>1200000</v>
      </c>
      <c r="N172" s="196" t="str">
        <f>'Investīciju plāns_2023_2027'!N151</f>
        <v>P2 V RV8</v>
      </c>
      <c r="O172" s="161" t="str">
        <f>'Investīciju plāns_2023_2027'!O151</f>
        <v>P</v>
      </c>
      <c r="P172" s="161" t="str">
        <f>'Investīciju plāns_2023_2027'!P151</f>
        <v>VP1</v>
      </c>
      <c r="Q172" s="161" t="str">
        <f>'Investīciju plāns_2023_2027'!Q151</f>
        <v>RV3</v>
      </c>
      <c r="R172" s="160" t="str">
        <f>'Investīciju plāns_2023_2027'!R151</f>
        <v>3.2.</v>
      </c>
      <c r="S172" s="380" t="str">
        <f>'Investīciju plāns_2023_2027'!S151</f>
        <v>Infrastruktūras un saimnieciskā nodrošinājuma nodaļa/Kultūras pārvalde/Pagasta pārvalde</v>
      </c>
      <c r="T172" s="309">
        <f>'Investīciju plāns_2023_2027'!T151</f>
        <v>0</v>
      </c>
      <c r="U172" s="282" t="str">
        <f>'Investīciju plāns_2023_2027'!U151</f>
        <v>2022-2027</v>
      </c>
    </row>
    <row r="173" spans="1:21" ht="102" x14ac:dyDescent="0.25">
      <c r="A173" s="161">
        <f>'Investīciju plāns_2023_2027'!A152</f>
        <v>150</v>
      </c>
      <c r="B173" s="279" t="str">
        <f>'Investīciju plāns_2023_2027'!B152</f>
        <v>06</v>
      </c>
      <c r="C173" s="196" t="str">
        <f>'Investīciju plāns_2023_2027'!C152</f>
        <v>Ozolnieki</v>
      </c>
      <c r="D173" s="285" t="str">
        <f>'Investīciju plāns_2023_2027'!D152</f>
        <v>Administrācijas ēkas Stadiona iela 10 , Ozolniekos energoefektivitātes paaugstināšana</v>
      </c>
      <c r="E173" s="285" t="str">
        <f>'Investīciju plāns_2023_2027'!E152</f>
        <v>Nepieciešams energoaudits, projektēšana, būvniecība, arī ventilācijas sistēmas izbūve</v>
      </c>
      <c r="F173" s="161" t="str">
        <f>'Investīciju plāns_2023_2027'!F152</f>
        <v>Energoefektivitāte</v>
      </c>
      <c r="G173" s="366" t="str">
        <f>'Investīciju plāns_2023_2027'!G152</f>
        <v xml:space="preserve">J/Pag/Iedz
</v>
      </c>
      <c r="H173" s="278">
        <f>'Investīciju plāns_2023_2027'!H152</f>
        <v>700000</v>
      </c>
      <c r="I173" s="303">
        <f>'Investīciju plāns_2023_2027'!I152</f>
        <v>0</v>
      </c>
      <c r="J173" s="304">
        <f>'Investīciju plāns_2023_2027'!J152</f>
        <v>0</v>
      </c>
      <c r="K173" s="305">
        <f>'Investīciju plāns_2023_2027'!K152</f>
        <v>0</v>
      </c>
      <c r="L173" s="306">
        <f>'Investīciju plāns_2023_2027'!L152</f>
        <v>0</v>
      </c>
      <c r="M173" s="307">
        <f>'Investīciju plāns_2023_2027'!M152</f>
        <v>700000</v>
      </c>
      <c r="N173" s="196" t="str">
        <f>'Investīciju plāns_2023_2027'!N152</f>
        <v>P2 V RV8</v>
      </c>
      <c r="O173" s="151" t="str">
        <f>'Investīciju plāns_2023_2027'!O152</f>
        <v>P</v>
      </c>
      <c r="P173" s="161" t="str">
        <f>'Investīciju plāns_2023_2027'!P152</f>
        <v>VP2</v>
      </c>
      <c r="Q173" s="161" t="str">
        <f>'Investīciju plāns_2023_2027'!Q152</f>
        <v>RV5</v>
      </c>
      <c r="R173" s="268" t="str">
        <f>'Investīciju plāns_2023_2027'!R152</f>
        <v>U.5.4.</v>
      </c>
      <c r="S173" s="380" t="str">
        <f>'Investīciju plāns_2023_2027'!S152</f>
        <v>Infrastruktūras un saimnieciskā nodrošinājuma nodaļa/Kultūras pārvalde/Pagasta pārvalde</v>
      </c>
      <c r="T173" s="309">
        <f>'Investīciju plāns_2023_2027'!T152</f>
        <v>0</v>
      </c>
      <c r="U173" s="282" t="str">
        <f>'Investīciju plāns_2023_2027'!U152</f>
        <v>2022-2027</v>
      </c>
    </row>
    <row r="174" spans="1:21" ht="102" x14ac:dyDescent="0.25">
      <c r="A174" s="196">
        <f>'Investīciju plāns_2023_2027'!A153</f>
        <v>151</v>
      </c>
      <c r="B174" s="279" t="str">
        <f>'Investīciju plāns_2023_2027'!B153</f>
        <v>09</v>
      </c>
      <c r="C174" s="196" t="str">
        <f>'Investīciju plāns_2023_2027'!C153</f>
        <v>Ozolnieki</v>
      </c>
      <c r="D174" s="285" t="str">
        <f>'Investīciju plāns_2023_2027'!D153</f>
        <v>Ozolnieku vidusskolas stadiona labiekārtošana, skrejceļa atjaunošana</v>
      </c>
      <c r="E174" s="285" t="str">
        <f>'Investīciju plāns_2023_2027'!E153</f>
        <v xml:space="preserve">Tehniskās specifikācijas/ darba uzdevuma izstrāde atbilstoši darba grupas izveidotajam sarakstam, t.sk. skrejceļš, skeitparks un rotaļu iekārtu uzstādīšana.
Ozolnieku vidusskolas stadiona spēļu laukumu izgaismošanai
</v>
      </c>
      <c r="F174" s="161" t="str">
        <f>'Investīciju plāns_2023_2027'!F153</f>
        <v>Izglītības iestāžu infrastruktūra</v>
      </c>
      <c r="G174" s="366" t="str">
        <f>'Investīciju plāns_2023_2027'!G153</f>
        <v xml:space="preserve">J/Pag/Iedz
</v>
      </c>
      <c r="H174" s="278">
        <f>'Investīciju plāns_2023_2027'!H153</f>
        <v>400000</v>
      </c>
      <c r="I174" s="303">
        <f>'Investīciju plāns_2023_2027'!I153</f>
        <v>0</v>
      </c>
      <c r="J174" s="304">
        <f>'Investīciju plāns_2023_2027'!J153</f>
        <v>0</v>
      </c>
      <c r="K174" s="305">
        <f>'Investīciju plāns_2023_2027'!K153</f>
        <v>0</v>
      </c>
      <c r="L174" s="306">
        <f>'Investīciju plāns_2023_2027'!L153</f>
        <v>0</v>
      </c>
      <c r="M174" s="307">
        <f>'Investīciju plāns_2023_2027'!M153</f>
        <v>400000</v>
      </c>
      <c r="N174" s="196" t="str">
        <f>'Investīciju plāns_2023_2027'!N153</f>
        <v>P2 I RV1</v>
      </c>
      <c r="O174" s="161" t="str">
        <f>'Investīciju plāns_2023_2027'!O153</f>
        <v>P</v>
      </c>
      <c r="P174" s="161" t="str">
        <f>'Investīciju plāns_2023_2027'!P153</f>
        <v>VP1</v>
      </c>
      <c r="Q174" s="161" t="str">
        <f>'Investīciju plāns_2023_2027'!Q153</f>
        <v>RV1</v>
      </c>
      <c r="R174" s="358" t="str">
        <f>'Investīciju plāns_2023_2027'!R153</f>
        <v>1.1.</v>
      </c>
      <c r="S174" s="380" t="str">
        <f>'Investīciju plāns_2023_2027'!S153</f>
        <v>Infrastruktūras un saimnieciskā nodrošinājuma nodaļa/Kultūras pārvalde/Pagasta pārvalde</v>
      </c>
      <c r="T174" s="309">
        <f>'Investīciju plāns_2023_2027'!T153</f>
        <v>0</v>
      </c>
      <c r="U174" s="282" t="str">
        <f>'Investīciju plāns_2023_2027'!U153</f>
        <v>2022-2027</v>
      </c>
    </row>
    <row r="175" spans="1:21" ht="102" x14ac:dyDescent="0.25">
      <c r="A175" s="161">
        <f>'Investīciju plāns_2023_2027'!A154</f>
        <v>152</v>
      </c>
      <c r="B175" s="279" t="str">
        <f>'Investīciju plāns_2023_2027'!B154</f>
        <v>09</v>
      </c>
      <c r="C175" s="196" t="str">
        <f>'Investīciju plāns_2023_2027'!C154</f>
        <v>Ozolnieki</v>
      </c>
      <c r="D175" s="285" t="str">
        <f>'Investīciju plāns_2023_2027'!D154</f>
        <v xml:space="preserve">Ozolnieku vidusskolas teritorijas labiekārtošana </v>
      </c>
      <c r="E175" s="285" t="str">
        <f>'Investīciju plāns_2023_2027'!E154</f>
        <v>Iekšpagalma labiekārtošana pie ozoliem; 
stāvvietas izveide pie C korpusa; Ietvju seguma atjaunošana, 
ieejas kāpņu un kāpņu  laukuma seguma atjaunošana; 
Asfaltēto celiņu seguma virskārtas atjaunošana
Stāvlaukuma labiekārtošana</v>
      </c>
      <c r="F175" s="161" t="str">
        <f>'Investīciju plāns_2023_2027'!F154</f>
        <v>Izglītības iestāžu infrastruktūra</v>
      </c>
      <c r="G175" s="366" t="str">
        <f>'Investīciju plāns_2023_2027'!G154</f>
        <v>J/Pag/Iedz
Dep/ieros</v>
      </c>
      <c r="H175" s="278">
        <f>'Investīciju plāns_2023_2027'!H154</f>
        <v>200000</v>
      </c>
      <c r="I175" s="303">
        <f>'Investīciju plāns_2023_2027'!I154</f>
        <v>0</v>
      </c>
      <c r="J175" s="304">
        <f>'Investīciju plāns_2023_2027'!J154</f>
        <v>0</v>
      </c>
      <c r="K175" s="305">
        <f>'Investīciju plāns_2023_2027'!K154</f>
        <v>0</v>
      </c>
      <c r="L175" s="306">
        <f>'Investīciju plāns_2023_2027'!L154</f>
        <v>0</v>
      </c>
      <c r="M175" s="307">
        <f>'Investīciju plāns_2023_2027'!M154</f>
        <v>200000</v>
      </c>
      <c r="N175" s="196" t="str">
        <f>'Investīciju plāns_2023_2027'!N154</f>
        <v>P2 I RV1</v>
      </c>
      <c r="O175" s="273" t="str">
        <f>'Investīciju plāns_2023_2027'!O154</f>
        <v>P</v>
      </c>
      <c r="P175" s="166" t="str">
        <f>'Investīciju plāns_2023_2027'!P154</f>
        <v>VP1</v>
      </c>
      <c r="Q175" s="166" t="str">
        <f>'Investīciju plāns_2023_2027'!Q154</f>
        <v>RV1</v>
      </c>
      <c r="R175" s="268" t="str">
        <f>'Investīciju plāns_2023_2027'!R154</f>
        <v>1.1.</v>
      </c>
      <c r="S175" s="380" t="str">
        <f>'Investīciju plāns_2023_2027'!S154</f>
        <v>Infrastruktūras un saimnieciskā nodrošinājuma nodaļa/Kultūras pārvalde/Pagasta pārvalde</v>
      </c>
      <c r="T175" s="309">
        <f>'Investīciju plāns_2023_2027'!T154</f>
        <v>0</v>
      </c>
      <c r="U175" s="282" t="str">
        <f>'Investīciju plāns_2023_2027'!U154</f>
        <v>2022-2027</v>
      </c>
    </row>
    <row r="176" spans="1:21" ht="102" x14ac:dyDescent="0.25">
      <c r="A176" s="161">
        <f>'Investīciju plāns_2023_2027'!A155</f>
        <v>153</v>
      </c>
      <c r="B176" s="279" t="str">
        <f>'Investīciju plāns_2023_2027'!B155</f>
        <v>09</v>
      </c>
      <c r="C176" s="196" t="str">
        <f>'Investīciju plāns_2023_2027'!C155</f>
        <v>Ozolnieki</v>
      </c>
      <c r="D176" s="313" t="str">
        <f>'Investīciju plāns_2023_2027'!D155</f>
        <v>Ozolnieku vidusskolas telpu atjaunošana un labiekārtošana</v>
      </c>
      <c r="E176" s="285" t="str">
        <f>'Investīciju plāns_2023_2027'!E155</f>
        <v xml:space="preserve">Telpu atjaunošana un labiekārtošana, t.sk.:
Esošās ventilācijas sistēmas remontdarbi un jaunu atzaru būvniecība;
Balss izziņošanas sistēmas iegāde un uzstādīšana
</v>
      </c>
      <c r="F176" s="161" t="str">
        <f>'Investīciju plāns_2023_2027'!F155</f>
        <v>Izglītības iestāžu infrastruktūra</v>
      </c>
      <c r="G176" s="366" t="str">
        <f>'Investīciju plāns_2023_2027'!G155</f>
        <v xml:space="preserve">J/Pag/Iedz
</v>
      </c>
      <c r="H176" s="278">
        <f>'Investīciju plāns_2023_2027'!H155</f>
        <v>200000</v>
      </c>
      <c r="I176" s="303">
        <f>'Investīciju plāns_2023_2027'!I155</f>
        <v>0</v>
      </c>
      <c r="J176" s="304">
        <f>'Investīciju plāns_2023_2027'!J155</f>
        <v>0</v>
      </c>
      <c r="K176" s="305">
        <f>'Investīciju plāns_2023_2027'!K155</f>
        <v>0</v>
      </c>
      <c r="L176" s="306">
        <f>'Investīciju plāns_2023_2027'!L155</f>
        <v>0</v>
      </c>
      <c r="M176" s="307">
        <f>'Investīciju plāns_2023_2027'!M155</f>
        <v>200000</v>
      </c>
      <c r="N176" s="196" t="str">
        <f>'Investīciju plāns_2023_2027'!N155</f>
        <v>P2 I RV1</v>
      </c>
      <c r="O176" s="161" t="str">
        <f>'Investīciju plāns_2023_2027'!O155</f>
        <v>P</v>
      </c>
      <c r="P176" s="284" t="str">
        <f>'Investīciju plāns_2023_2027'!P155</f>
        <v>VP1</v>
      </c>
      <c r="Q176" s="166" t="str">
        <f>'Investīciju plāns_2023_2027'!Q155</f>
        <v>RV1</v>
      </c>
      <c r="R176" s="268" t="str">
        <f>'Investīciju plāns_2023_2027'!R155</f>
        <v>1.1.</v>
      </c>
      <c r="S176" s="380" t="str">
        <f>'Investīciju plāns_2023_2027'!S155</f>
        <v>Infrastruktūras un saimnieciskā nodrošinājuma nodaļa/Kultūras pārvalde/Pagasta pārvalde</v>
      </c>
      <c r="T176" s="309">
        <f>'Investīciju plāns_2023_2027'!T155</f>
        <v>0</v>
      </c>
      <c r="U176" s="282" t="str">
        <f>'Investīciju plāns_2023_2027'!U155</f>
        <v>2022-2027</v>
      </c>
    </row>
    <row r="177" spans="1:21" ht="102" x14ac:dyDescent="0.25">
      <c r="A177" s="196">
        <f>'Investīciju plāns_2023_2027'!A156</f>
        <v>154</v>
      </c>
      <c r="B177" s="279" t="str">
        <f>'Investīciju plāns_2023_2027'!B156</f>
        <v>09</v>
      </c>
      <c r="C177" s="196" t="str">
        <f>'Investīciju plāns_2023_2027'!C156</f>
        <v>Ozolnieki</v>
      </c>
      <c r="D177" s="285" t="str">
        <f>'Investīciju plāns_2023_2027'!D156</f>
        <v>Ozolnieku mūzikas skolas telpu atjaunošana un labiekārtošana</v>
      </c>
      <c r="E177" s="285" t="str">
        <f>'Investīciju plāns_2023_2027'!E156</f>
        <v>Telpu atjaunošana un labiekārtošana, t.sk. gaiteņu remonts, āra kāpņu remonts</v>
      </c>
      <c r="F177" s="161" t="str">
        <f>'Investīciju plāns_2023_2027'!F156</f>
        <v>Izglītības iestāžu infrastruktūra</v>
      </c>
      <c r="G177" s="366" t="str">
        <f>'Investīciju plāns_2023_2027'!G156</f>
        <v xml:space="preserve">J/Pag/Iedz
</v>
      </c>
      <c r="H177" s="278">
        <f>'Investīciju plāns_2023_2027'!H156</f>
        <v>100000</v>
      </c>
      <c r="I177" s="303">
        <f>'Investīciju plāns_2023_2027'!I156</f>
        <v>0</v>
      </c>
      <c r="J177" s="304">
        <f>'Investīciju plāns_2023_2027'!J156</f>
        <v>0</v>
      </c>
      <c r="K177" s="305">
        <f>'Investīciju plāns_2023_2027'!K156</f>
        <v>0</v>
      </c>
      <c r="L177" s="306">
        <f>'Investīciju plāns_2023_2027'!L156</f>
        <v>0</v>
      </c>
      <c r="M177" s="307">
        <f>'Investīciju plāns_2023_2027'!M156</f>
        <v>100000</v>
      </c>
      <c r="N177" s="161" t="str">
        <f>'Investīciju plāns_2023_2027'!N156</f>
        <v>P2 I RV1</v>
      </c>
      <c r="O177" s="273" t="str">
        <f>'Investīciju plāns_2023_2027'!O156</f>
        <v>P</v>
      </c>
      <c r="P177" s="151" t="str">
        <f>'Investīciju plāns_2023_2027'!P156</f>
        <v>VP1</v>
      </c>
      <c r="Q177" s="151" t="str">
        <f>'Investīciju plāns_2023_2027'!Q156</f>
        <v>RV1</v>
      </c>
      <c r="R177" s="268" t="str">
        <f>'Investīciju plāns_2023_2027'!R156</f>
        <v>1.1.</v>
      </c>
      <c r="S177" s="380" t="str">
        <f>'Investīciju plāns_2023_2027'!S156</f>
        <v>Infrastruktūras un saimnieciskā nodrošinājuma nodaļa/Kultūras pārvalde/Pagasta pārvalde</v>
      </c>
      <c r="T177" s="284">
        <f>'Investīciju plāns_2023_2027'!T156</f>
        <v>0</v>
      </c>
      <c r="U177" s="282" t="str">
        <f>'Investīciju plāns_2023_2027'!U156</f>
        <v>2022-2027</v>
      </c>
    </row>
    <row r="178" spans="1:21" ht="102" x14ac:dyDescent="0.25">
      <c r="A178" s="161">
        <f>'Investīciju plāns_2023_2027'!A157</f>
        <v>155</v>
      </c>
      <c r="B178" s="279" t="str">
        <f>'Investīciju plāns_2023_2027'!B157</f>
        <v>09</v>
      </c>
      <c r="C178" s="196" t="str">
        <f>'Investīciju plāns_2023_2027'!C157</f>
        <v>Ozolnieki</v>
      </c>
      <c r="D178" s="285" t="str">
        <f>'Investīciju plāns_2023_2027'!D157</f>
        <v>PII Zīlīte teritorijas labiekārtošana</v>
      </c>
      <c r="E178" s="285" t="str">
        <f>'Investīciju plāns_2023_2027'!E157</f>
        <v>Esošā rotaļu laukuma rīku papildināšana, teritorijas labiekārtošana</v>
      </c>
      <c r="F178" s="161" t="str">
        <f>'Investīciju plāns_2023_2027'!F157</f>
        <v>Izglītības iestāžu infrastruktūra</v>
      </c>
      <c r="G178" s="366" t="str">
        <f>'Investīciju plāns_2023_2027'!G157</f>
        <v xml:space="preserve">J/Pag/Iedz
</v>
      </c>
      <c r="H178" s="278">
        <f>'Investīciju plāns_2023_2027'!H157</f>
        <v>70000</v>
      </c>
      <c r="I178" s="303">
        <f>'Investīciju plāns_2023_2027'!I157</f>
        <v>0</v>
      </c>
      <c r="J178" s="304">
        <f>'Investīciju plāns_2023_2027'!J157</f>
        <v>0</v>
      </c>
      <c r="K178" s="305">
        <f>'Investīciju plāns_2023_2027'!K157</f>
        <v>0</v>
      </c>
      <c r="L178" s="306">
        <f>'Investīciju plāns_2023_2027'!L157</f>
        <v>0</v>
      </c>
      <c r="M178" s="307">
        <f>'Investīciju plāns_2023_2027'!M157</f>
        <v>70000</v>
      </c>
      <c r="N178" s="161" t="str">
        <f>'Investīciju plāns_2023_2027'!N157</f>
        <v>P2 I RV1</v>
      </c>
      <c r="O178" s="274" t="str">
        <f>'Investīciju plāns_2023_2027'!O157</f>
        <v>D</v>
      </c>
      <c r="P178" s="151" t="str">
        <f>'Investīciju plāns_2023_2027'!P157</f>
        <v>VP1</v>
      </c>
      <c r="Q178" s="151" t="str">
        <f>'Investīciju plāns_2023_2027'!Q157</f>
        <v>RV1</v>
      </c>
      <c r="R178" s="268" t="str">
        <f>'Investīciju plāns_2023_2027'!R157</f>
        <v>1.1.</v>
      </c>
      <c r="S178" s="380" t="str">
        <f>'Investīciju plāns_2023_2027'!S157</f>
        <v>Infrastruktūras un saimnieciskā nodrošinājuma nodaļa/Kultūras pārvalde/Pagasta pārvalde</v>
      </c>
      <c r="T178" s="284">
        <f>'Investīciju plāns_2023_2027'!T157</f>
        <v>0</v>
      </c>
      <c r="U178" s="282" t="str">
        <f>'Investīciju plāns_2023_2027'!U157</f>
        <v>2022-2027</v>
      </c>
    </row>
    <row r="179" spans="1:21" ht="102" x14ac:dyDescent="0.25">
      <c r="A179" s="161">
        <f>'Investīciju plāns_2023_2027'!A158</f>
        <v>156</v>
      </c>
      <c r="B179" s="279" t="str">
        <f>'Investīciju plāns_2023_2027'!B158</f>
        <v>09</v>
      </c>
      <c r="C179" s="196" t="str">
        <f>'Investīciju plāns_2023_2027'!C158</f>
        <v>Ozolnieki</v>
      </c>
      <c r="D179" s="285" t="str">
        <f>'Investīciju plāns_2023_2027'!D158</f>
        <v>Daudzfunkcionāla laukuma izveide un teritorijas labiekārtošana Stadiona ielā 10</v>
      </c>
      <c r="E179" s="285" t="str">
        <f>'Investīciju plāns_2023_2027'!E158</f>
        <v>Meta konkurss. Stadiona ielas piegulošās teritorijas labiekārtošanai un satiksmes drošības organizācija posmā no Skolas ielas līdz Meliorācijas ielai un domei piegulošās teritorijas labiekārtošana, izveidojot bērnu un pieaugušo atpūtas infrastruktūru. Ir izstrādāta labiekārtojuma skice. Projektēšana un būvniecība pēc metu konkursa rezultātiem</v>
      </c>
      <c r="F179" s="161" t="str">
        <f>'Investīciju plāns_2023_2027'!F158</f>
        <v>Izglītības iestāžu infrastruktūra</v>
      </c>
      <c r="G179" s="366" t="str">
        <f>'Investīciju plāns_2023_2027'!G158</f>
        <v xml:space="preserve">J/Pag/Iedz
</v>
      </c>
      <c r="H179" s="278">
        <f>'Investīciju plāns_2023_2027'!H158</f>
        <v>50000</v>
      </c>
      <c r="I179" s="303">
        <f>'Investīciju plāns_2023_2027'!I158</f>
        <v>0</v>
      </c>
      <c r="J179" s="304">
        <f>'Investīciju plāns_2023_2027'!J158</f>
        <v>0</v>
      </c>
      <c r="K179" s="305">
        <f>'Investīciju plāns_2023_2027'!K158</f>
        <v>0</v>
      </c>
      <c r="L179" s="306">
        <f>'Investīciju plāns_2023_2027'!L158</f>
        <v>0</v>
      </c>
      <c r="M179" s="307">
        <f>'Investīciju plāns_2023_2027'!M158</f>
        <v>50000</v>
      </c>
      <c r="N179" s="161" t="str">
        <f>'Investīciju plāns_2023_2027'!N158</f>
        <v>P2 I RV1</v>
      </c>
      <c r="O179" s="151" t="str">
        <f>'Investīciju plāns_2023_2027'!O158</f>
        <v>P</v>
      </c>
      <c r="P179" s="151" t="str">
        <f>'Investīciju plāns_2023_2027'!P158</f>
        <v>VP2</v>
      </c>
      <c r="Q179" s="151" t="str">
        <f>'Investīciju plāns_2023_2027'!Q158</f>
        <v>RV5</v>
      </c>
      <c r="R179" s="268" t="str">
        <f>'Investīciju plāns_2023_2027'!R158</f>
        <v>U.5.5.</v>
      </c>
      <c r="S179" s="380" t="str">
        <f>'Investīciju plāns_2023_2027'!S158</f>
        <v>Infrastruktūras un saimnieciskā nodrošinājuma nodaļa/Kultūras pārvalde/Pagasta pārvalde</v>
      </c>
      <c r="T179" s="284">
        <f>'Investīciju plāns_2023_2027'!T158</f>
        <v>0</v>
      </c>
      <c r="U179" s="282" t="str">
        <f>'Investīciju plāns_2023_2027'!U158</f>
        <v>2022-2027</v>
      </c>
    </row>
    <row r="180" spans="1:21" ht="140.25" x14ac:dyDescent="0.25">
      <c r="A180" s="196">
        <f>'Investīciju plāns_2023_2027'!A159</f>
        <v>157</v>
      </c>
      <c r="B180" s="279" t="str">
        <f>'Investīciju plāns_2023_2027'!B159</f>
        <v>09</v>
      </c>
      <c r="C180" s="312" t="str">
        <f>'Investīciju plāns_2023_2027'!C159</f>
        <v>Ozolnieki</v>
      </c>
      <c r="D180" s="285" t="str">
        <f>'Investīciju plāns_2023_2027'!D159</f>
        <v>Ozolnieku vidusskolas ēkas piebūves un aktu (multifunkcionālas)  zāles izveide</v>
      </c>
      <c r="E180" s="285" t="str">
        <f>'Investīciju plāns_2023_2027'!E159</f>
        <v>Būvprojekta izstrāde, secīgi būvniecība.
Piebūve Ozolnieku vidusskolai, kurā centrējas dabaszinību speciāli aprīkoti kabineti, laboratorijas, lai modernizētu mācību vidi un paplašinātu skolas telpas, kuras šobrīd jau ir par šauru esošajam un prognozējamam skolēnu skaitam, t.sk. Ozolnieku Mūzikas skolai pielāgotas mūzikas klases un aktu zāle (jo mūzikas skolai jau trūkst telpu patreizējo izglītības programmu realizācijai). Mūzikas skolas izglītības programmu klāsts tiek papildināts ar mākslas izglītības programmām. 
2022/2023.gads: 
būvprojekta izstrāde ~350 000EUR</v>
      </c>
      <c r="F180" s="161" t="str">
        <f>'Investīciju plāns_2023_2027'!F159</f>
        <v>Izglītības iestāžu infrastruktūra</v>
      </c>
      <c r="G180" s="366" t="str">
        <f>'Investīciju plāns_2023_2027'!G159</f>
        <v xml:space="preserve">AG2023
J/Pag/Iedz
</v>
      </c>
      <c r="H180" s="278">
        <f>'Investīciju plāns_2023_2027'!H159</f>
        <v>6350000</v>
      </c>
      <c r="I180" s="303">
        <f>'Investīciju plāns_2023_2027'!I159</f>
        <v>350000</v>
      </c>
      <c r="J180" s="304">
        <f>'Investīciju plāns_2023_2027'!J159</f>
        <v>35000</v>
      </c>
      <c r="K180" s="305">
        <f>'Investīciju plāns_2023_2027'!K159</f>
        <v>315000</v>
      </c>
      <c r="L180" s="306">
        <f>'Investīciju plāns_2023_2027'!L159</f>
        <v>0</v>
      </c>
      <c r="M180" s="307">
        <f>'Investīciju plāns_2023_2027'!M159</f>
        <v>6000000</v>
      </c>
      <c r="N180" s="161" t="str">
        <f>'Investīciju plāns_2023_2027'!N159</f>
        <v>P2 I RV1</v>
      </c>
      <c r="O180" s="267" t="str">
        <f>'Investīciju plāns_2023_2027'!O159</f>
        <v>P</v>
      </c>
      <c r="P180" s="267" t="str">
        <f>'Investīciju plāns_2023_2027'!P159</f>
        <v>VP1</v>
      </c>
      <c r="Q180" s="267" t="str">
        <f>'Investīciju plāns_2023_2027'!Q159</f>
        <v>RV1</v>
      </c>
      <c r="R180" s="362" t="str">
        <f>'Investīciju plāns_2023_2027'!R159</f>
        <v>1.1.</v>
      </c>
      <c r="S180" s="380" t="str">
        <f>'Investīciju plāns_2023_2027'!S159</f>
        <v>Infrastruktūras un saimnieciskā nodrošinājuma nodaļa/Kultūras pārvalde/Pagasta pārvalde</v>
      </c>
      <c r="T180" s="284">
        <f>'Investīciju plāns_2023_2027'!T159</f>
        <v>0</v>
      </c>
      <c r="U180" s="282" t="str">
        <f>'Investīciju plāns_2023_2027'!U159</f>
        <v>2022-2027</v>
      </c>
    </row>
    <row r="181" spans="1:21" ht="76.5" x14ac:dyDescent="0.25">
      <c r="A181" s="161">
        <f>'Investīciju plāns_2023_2027'!A160</f>
        <v>158</v>
      </c>
      <c r="B181" s="279" t="str">
        <f>'Investīciju plāns_2023_2027'!B160</f>
        <v>06</v>
      </c>
      <c r="C181" s="196" t="str">
        <f>'Investīciju plāns_2023_2027'!C160</f>
        <v>Ozolnieki</v>
      </c>
      <c r="D181" s="285" t="str">
        <f>'Investīciju plāns_2023_2027'!D160</f>
        <v>Ozolnieku Sporta skolas jumta atjaunošana</v>
      </c>
      <c r="E181" s="285" t="str">
        <f>'Investīciju plāns_2023_2027'!E160</f>
        <v>Sporta skolas jumta remontdarbi
Atbilstoši izstrādātajam būvprojektam, 2021. gadā tika uzsākti  un 2022.gadā tika pabeigti tikai viena daļa no jumta pārbūves.
2023.gadā - jāparedz finansējums Sporta skolas jumta remontdarbi jumta otrai daļai ~46 000 EUR- jāizsludina jauna iepirkumu prcedūra, summa jāprecizē</v>
      </c>
      <c r="F181" s="161" t="str">
        <f>'Investīciju plāns_2023_2027'!F160</f>
        <v>Izglītības iestāžu infrastruktūra</v>
      </c>
      <c r="G181" s="366" t="str">
        <f>'Investīciju plāns_2023_2027'!G160</f>
        <v>PP
AG2023
J/Pag/Iedz</v>
      </c>
      <c r="H181" s="278">
        <f>'Investīciju plāns_2023_2027'!H160</f>
        <v>70000</v>
      </c>
      <c r="I181" s="303">
        <f>'Investīciju plāns_2023_2027'!I160</f>
        <v>70000</v>
      </c>
      <c r="J181" s="304">
        <f>'Investīciju plāns_2023_2027'!J160</f>
        <v>70000</v>
      </c>
      <c r="K181" s="305">
        <f>'Investīciju plāns_2023_2027'!K160</f>
        <v>0</v>
      </c>
      <c r="L181" s="306">
        <f>'Investīciju plāns_2023_2027'!L160</f>
        <v>0</v>
      </c>
      <c r="M181" s="307">
        <f>'Investīciju plāns_2023_2027'!M160</f>
        <v>0</v>
      </c>
      <c r="N181" s="161" t="str">
        <f>'Investīciju plāns_2023_2027'!N160</f>
        <v>P2 V RV1</v>
      </c>
      <c r="O181" s="267" t="str">
        <f>'Investīciju plāns_2023_2027'!O160</f>
        <v>P</v>
      </c>
      <c r="P181" s="267" t="str">
        <f>'Investīciju plāns_2023_2027'!P160</f>
        <v>VP2</v>
      </c>
      <c r="Q181" s="267" t="str">
        <f>'Investīciju plāns_2023_2027'!Q160</f>
        <v>RV4</v>
      </c>
      <c r="R181" s="362" t="str">
        <f>'Investīciju plāns_2023_2027'!R160</f>
        <v>4.3.</v>
      </c>
      <c r="S181" s="380" t="str">
        <f>'Investīciju plāns_2023_2027'!S160</f>
        <v>Infrastruktūras un saimnieciskā nodrošinājuma nodaļa/Pagasta pārvalde</v>
      </c>
      <c r="T181" s="284">
        <f>'Investīciju plāns_2023_2027'!T160</f>
        <v>0</v>
      </c>
      <c r="U181" s="282" t="str">
        <f>'Investīciju plāns_2023_2027'!U160</f>
        <v>2022-2027</v>
      </c>
    </row>
    <row r="182" spans="1:21" ht="76.5" x14ac:dyDescent="0.25">
      <c r="A182" s="161">
        <f>'Investīciju plāns_2023_2027'!A161</f>
        <v>159</v>
      </c>
      <c r="B182" s="279" t="str">
        <f>'Investīciju plāns_2023_2027'!B161</f>
        <v>06</v>
      </c>
      <c r="C182" s="196" t="str">
        <f>'Investīciju plāns_2023_2027'!C161</f>
        <v>Ozolnieki</v>
      </c>
      <c r="D182" s="285" t="str">
        <f>'Investīciju plāns_2023_2027'!D161</f>
        <v>Pirmsskolas izglītības iestādes jaunbūve Jelgavas iela 35, Ozolnieki</v>
      </c>
      <c r="E182" s="285" t="str">
        <f>'Investīciju plāns_2023_2027'!E161</f>
        <v>Būvprojekta "Jaunas PII ēkas būvniecība, Alejas ielā, Ozolniekos" realizācija
Iepirkumu procedūra projektēšanai uzsākta 2022.gadā
Jāprecizē, cik % no plānotajiem būvdarbiem iespējams veikt 2023.gadā, atbilstoši likumam Par valsts budžeta 2023.gadam nosacījumiem</v>
      </c>
      <c r="F182" s="161" t="str">
        <f>'Investīciju plāns_2023_2027'!F161</f>
        <v>Izglītības iestāžu infrastruktūra</v>
      </c>
      <c r="G182" s="366" t="str">
        <f>'Investīciju plāns_2023_2027'!G161</f>
        <v>AG2023
J/Pag/Iedz
Dep/ieros</v>
      </c>
      <c r="H182" s="278">
        <f>'Investīciju plāns_2023_2027'!H161</f>
        <v>5350000</v>
      </c>
      <c r="I182" s="303">
        <f>'Investīciju plāns_2023_2027'!I161</f>
        <v>350000</v>
      </c>
      <c r="J182" s="304">
        <f>'Investīciju plāns_2023_2027'!J161</f>
        <v>35000</v>
      </c>
      <c r="K182" s="305">
        <f>'Investīciju plāns_2023_2027'!K161</f>
        <v>315000</v>
      </c>
      <c r="L182" s="306">
        <f>'Investīciju plāns_2023_2027'!L161</f>
        <v>0</v>
      </c>
      <c r="M182" s="307">
        <f>'Investīciju plāns_2023_2027'!M161</f>
        <v>5000000</v>
      </c>
      <c r="N182" s="161" t="str">
        <f>'Investīciju plāns_2023_2027'!N161</f>
        <v>P2 I RV1</v>
      </c>
      <c r="O182" s="258" t="str">
        <f>'Investīciju plāns_2023_2027'!O161</f>
        <v>P</v>
      </c>
      <c r="P182" s="258" t="str">
        <f>'Investīciju plāns_2023_2027'!P161</f>
        <v>VP1</v>
      </c>
      <c r="Q182" s="258" t="str">
        <f>'Investīciju plāns_2023_2027'!Q161</f>
        <v>RV1</v>
      </c>
      <c r="R182" s="266" t="str">
        <f>'Investīciju plāns_2023_2027'!R161</f>
        <v>1.1.</v>
      </c>
      <c r="S182" s="380" t="str">
        <f>'Investīciju plāns_2023_2027'!S161</f>
        <v>Infrastruktūras un saimnieciskā nodrošinājuma nodaļa/Pagasta pārvalde</v>
      </c>
      <c r="T182" s="284" t="str">
        <f>'Investīciju plāns_2023_2027'!T161</f>
        <v>2022-2027</v>
      </c>
      <c r="U182" s="282" t="str">
        <f>'Investīciju plāns_2023_2027'!U161</f>
        <v>2022-2027</v>
      </c>
    </row>
    <row r="183" spans="1:21" ht="102" x14ac:dyDescent="0.25">
      <c r="A183" s="196">
        <f>'Investīciju plāns_2023_2027'!A162</f>
        <v>160</v>
      </c>
      <c r="B183" s="279" t="str">
        <f>'Investīciju plāns_2023_2027'!B162</f>
        <v>10</v>
      </c>
      <c r="C183" s="196" t="str">
        <f>'Investīciju plāns_2023_2027'!C162</f>
        <v>Ozolnieki</v>
      </c>
      <c r="D183" s="285" t="str">
        <f>'Investīciju plāns_2023_2027'!D162</f>
        <v>SAC "Zemgale" paaugstināta komforta pakalpojumu ēkas projektēšana un izbūve</v>
      </c>
      <c r="E183" s="316" t="str">
        <f>'Investīciju plāns_2023_2027'!E162</f>
        <v>Pieaugot pieprasījumam pēc paaugstināta komforta pakalpojumiem, projektēt jaunu ēku, būvniecība</v>
      </c>
      <c r="F183" s="161" t="str">
        <f>'Investīciju plāns_2023_2027'!F162</f>
        <v>Sociālo pakalpojumu infrastruktūra</v>
      </c>
      <c r="G183" s="366" t="str">
        <f>'Investīciju plāns_2023_2027'!G162</f>
        <v xml:space="preserve">J/Pag/Iedz
</v>
      </c>
      <c r="H183" s="278">
        <f>'Investīciju plāns_2023_2027'!H162</f>
        <v>2000000</v>
      </c>
      <c r="I183" s="303">
        <f>'Investīciju plāns_2023_2027'!I162</f>
        <v>0</v>
      </c>
      <c r="J183" s="304">
        <f>'Investīciju plāns_2023_2027'!J162</f>
        <v>0</v>
      </c>
      <c r="K183" s="305">
        <f>'Investīciju plāns_2023_2027'!K162</f>
        <v>0</v>
      </c>
      <c r="L183" s="306">
        <f>'Investīciju plāns_2023_2027'!L162</f>
        <v>0</v>
      </c>
      <c r="M183" s="307">
        <f>'Investīciju plāns_2023_2027'!M162</f>
        <v>2000000</v>
      </c>
      <c r="N183" s="161" t="str">
        <f>'Investīciju plāns_2023_2027'!N162</f>
        <v>P2 L RV2</v>
      </c>
      <c r="O183" s="267" t="str">
        <f>'Investīciju plāns_2023_2027'!O162</f>
        <v>P</v>
      </c>
      <c r="P183" s="267" t="str">
        <f>'Investīciju plāns_2023_2027'!P162</f>
        <v>VP1</v>
      </c>
      <c r="Q183" s="267" t="str">
        <f>'Investīciju plāns_2023_2027'!Q162</f>
        <v>RV2</v>
      </c>
      <c r="R183" s="362" t="str">
        <f>'Investīciju plāns_2023_2027'!R162</f>
        <v>2.2.</v>
      </c>
      <c r="S183" s="380" t="str">
        <f>'Investīciju plāns_2023_2027'!S162</f>
        <v>Infrastruktūras un saimnieciskā nodrošinājuma nodaļa/pagasta pārvalde/Labklājības pārvalde</v>
      </c>
      <c r="T183" s="284">
        <f>'Investīciju plāns_2023_2027'!T162</f>
        <v>0</v>
      </c>
      <c r="U183" s="282" t="str">
        <f>'Investīciju plāns_2023_2027'!U162</f>
        <v>2022-2027</v>
      </c>
    </row>
    <row r="184" spans="1:21" ht="76.5" x14ac:dyDescent="0.25">
      <c r="A184" s="161">
        <f>'Investīciju plāns_2023_2027'!A163</f>
        <v>161</v>
      </c>
      <c r="B184" s="279" t="str">
        <f>'Investīciju plāns_2023_2027'!B163</f>
        <v>09</v>
      </c>
      <c r="C184" s="196" t="str">
        <f>'Investīciju plāns_2023_2027'!C163</f>
        <v>Ozolnieki</v>
      </c>
      <c r="D184" s="285" t="str">
        <f>'Investīciju plāns_2023_2027'!D163</f>
        <v>Sporta skolas ēkas atjaunošana</v>
      </c>
      <c r="E184" s="316" t="str">
        <f>'Investīciju plāns_2023_2027'!E163</f>
        <v>2021.gadā 2.stāva un sporta zāles remontdarbi, 2022.gadā 1.stāva ģērbtuvju un ieejas halles remonts - izstrādāta apliecinājuma karte, nav būvvaldes skaņojuma</v>
      </c>
      <c r="F184" s="161" t="str">
        <f>'Investīciju plāns_2023_2027'!F163</f>
        <v>Sporta infrastruktūra</v>
      </c>
      <c r="G184" s="366" t="str">
        <f>'Investīciju plāns_2023_2027'!G163</f>
        <v xml:space="preserve">J/Pag/Iedz
</v>
      </c>
      <c r="H184" s="278">
        <f>'Investīciju plāns_2023_2027'!H163</f>
        <v>400000</v>
      </c>
      <c r="I184" s="303">
        <f>'Investīciju plāns_2023_2027'!I163</f>
        <v>0</v>
      </c>
      <c r="J184" s="304">
        <f>'Investīciju plāns_2023_2027'!J163</f>
        <v>0</v>
      </c>
      <c r="K184" s="305">
        <f>'Investīciju plāns_2023_2027'!K163</f>
        <v>0</v>
      </c>
      <c r="L184" s="306">
        <f>'Investīciju plāns_2023_2027'!L163</f>
        <v>0</v>
      </c>
      <c r="M184" s="307">
        <f>'Investīciju plāns_2023_2027'!M163</f>
        <v>400000</v>
      </c>
      <c r="N184" s="161" t="str">
        <f>'Investīciju plāns_2023_2027'!N163</f>
        <v>P2 S RV1</v>
      </c>
      <c r="O184" s="267" t="str">
        <f>'Investīciju plāns_2023_2027'!O163</f>
        <v>P</v>
      </c>
      <c r="P184" s="267" t="str">
        <f>'Investīciju plāns_2023_2027'!P163</f>
        <v>VP1</v>
      </c>
      <c r="Q184" s="267" t="str">
        <f>'Investīciju plāns_2023_2027'!Q163</f>
        <v>RV3</v>
      </c>
      <c r="R184" s="362" t="str">
        <f>'Investīciju plāns_2023_2027'!R163</f>
        <v>3.2.</v>
      </c>
      <c r="S184" s="380" t="str">
        <f>'Investīciju plāns_2023_2027'!S163</f>
        <v>Infrastruktūras un saimnieciskā nodrošinājuma nodaļa/Sporta centrs</v>
      </c>
      <c r="T184" s="284">
        <f>'Investīciju plāns_2023_2027'!T163</f>
        <v>0</v>
      </c>
      <c r="U184" s="282" t="str">
        <f>'Investīciju plāns_2023_2027'!U163</f>
        <v>2022-2027</v>
      </c>
    </row>
    <row r="185" spans="1:21" ht="76.5" x14ac:dyDescent="0.25">
      <c r="A185" s="161">
        <f>'Investīciju plāns_2023_2027'!A164</f>
        <v>162</v>
      </c>
      <c r="B185" s="279" t="str">
        <f>'Investīciju plāns_2023_2027'!B164</f>
        <v>09</v>
      </c>
      <c r="C185" s="196" t="str">
        <f>'Investīciju plāns_2023_2027'!C164</f>
        <v>Ozolnieki</v>
      </c>
      <c r="D185" s="285" t="str">
        <f>'Investīciju plāns_2023_2027'!D164</f>
        <v>Sporta skolas sporta spēļu laukumu atjaunošana</v>
      </c>
      <c r="E185" s="316" t="str">
        <f>'Investīciju plāns_2023_2027'!E164</f>
        <v>Sporta spēļu laukumu atjaunošana atbilstoši Sporta skolas programmai
darbi uzsākti 09.2021
Pārejošas līguma saistības "Ozolnieku sporta skolas stadiona pārbūve Stadiona ielā 5, Ozolniekos" par garantijas ieturējuma naudu saskaņā ar 31.10.2022 būvdarbu nodošanas pieņemšanas aktu</v>
      </c>
      <c r="F185" s="161" t="str">
        <f>'Investīciju plāns_2023_2027'!F164</f>
        <v>Sporta infrastruktūra</v>
      </c>
      <c r="G185" s="369" t="str">
        <f>'Investīciju plāns_2023_2027'!G164</f>
        <v>PP</v>
      </c>
      <c r="H185" s="278">
        <f>'Investīciju plāns_2023_2027'!H164</f>
        <v>117642</v>
      </c>
      <c r="I185" s="319">
        <f>'Investīciju plāns_2023_2027'!I164</f>
        <v>117642</v>
      </c>
      <c r="J185" s="320">
        <f>'Investīciju plāns_2023_2027'!J164</f>
        <v>117642</v>
      </c>
      <c r="K185" s="321">
        <f>'Investīciju plāns_2023_2027'!K164</f>
        <v>0</v>
      </c>
      <c r="L185" s="306">
        <f>'Investīciju plāns_2023_2027'!L164</f>
        <v>0</v>
      </c>
      <c r="M185" s="307">
        <f>'Investīciju plāns_2023_2027'!M164</f>
        <v>0</v>
      </c>
      <c r="N185" s="161" t="str">
        <f>'Investīciju plāns_2023_2027'!N164</f>
        <v>P2 S RV1</v>
      </c>
      <c r="O185" s="273" t="str">
        <f>'Investīciju plāns_2023_2027'!O164</f>
        <v>P</v>
      </c>
      <c r="P185" s="270" t="str">
        <f>'Investīciju plāns_2023_2027'!P164</f>
        <v>VP1</v>
      </c>
      <c r="Q185" s="151" t="str">
        <f>'Investīciju plāns_2023_2027'!Q164</f>
        <v>RV3</v>
      </c>
      <c r="R185" s="280" t="str">
        <f>'Investīciju plāns_2023_2027'!R164</f>
        <v>3.2.</v>
      </c>
      <c r="S185" s="380" t="str">
        <f>'Investīciju plāns_2023_2027'!S164</f>
        <v>Infrastruktūras un saimnieciskā nodrošinājuma nodaļa/Sporta centrs</v>
      </c>
      <c r="T185" s="284">
        <f>'Investīciju plāns_2023_2027'!T164</f>
        <v>0</v>
      </c>
      <c r="U185" s="282" t="str">
        <f>'Investīciju plāns_2023_2027'!U164</f>
        <v>2022-2027</v>
      </c>
    </row>
    <row r="186" spans="1:21" ht="76.5" x14ac:dyDescent="0.25">
      <c r="A186" s="196">
        <f>'Investīciju plāns_2023_2027'!A165</f>
        <v>163</v>
      </c>
      <c r="B186" s="279" t="str">
        <f>'Investīciju plāns_2023_2027'!B165</f>
        <v>09</v>
      </c>
      <c r="C186" s="196" t="str">
        <f>'Investīciju plāns_2023_2027'!C165</f>
        <v>Ozolnieki</v>
      </c>
      <c r="D186" s="285" t="str">
        <f>'Investīciju plāns_2023_2027'!D165</f>
        <v>Airēšanas programmas infrastruktūras attīstība</v>
      </c>
      <c r="E186" s="285" t="str">
        <f>'Investīciju plāns_2023_2027'!E165</f>
        <v>Sporta skolas izglītības programmas - airēšanas slaloms- infrastruktūras izveide Eglaines ielā</v>
      </c>
      <c r="F186" s="161" t="str">
        <f>'Investīciju plāns_2023_2027'!F165</f>
        <v>Sporta infrastruktūra</v>
      </c>
      <c r="G186" s="366" t="str">
        <f>'Investīciju plāns_2023_2027'!G165</f>
        <v xml:space="preserve">J/Pag/Iedz
</v>
      </c>
      <c r="H186" s="278">
        <f>'Investīciju plāns_2023_2027'!H165</f>
        <v>50000</v>
      </c>
      <c r="I186" s="303">
        <f>'Investīciju plāns_2023_2027'!I165</f>
        <v>0</v>
      </c>
      <c r="J186" s="304">
        <f>'Investīciju plāns_2023_2027'!J165</f>
        <v>0</v>
      </c>
      <c r="K186" s="305">
        <f>'Investīciju plāns_2023_2027'!K165</f>
        <v>0</v>
      </c>
      <c r="L186" s="306">
        <f>'Investīciju plāns_2023_2027'!L165</f>
        <v>0</v>
      </c>
      <c r="M186" s="307">
        <f>'Investīciju plāns_2023_2027'!M165</f>
        <v>50000</v>
      </c>
      <c r="N186" s="161" t="str">
        <f>'Investīciju plāns_2023_2027'!N165</f>
        <v>P2 S RV1</v>
      </c>
      <c r="O186" s="267" t="str">
        <f>'Investīciju plāns_2023_2027'!O165</f>
        <v>P</v>
      </c>
      <c r="P186" s="267" t="str">
        <f>'Investīciju plāns_2023_2027'!P165</f>
        <v>VP1</v>
      </c>
      <c r="Q186" s="267" t="str">
        <f>'Investīciju plāns_2023_2027'!Q165</f>
        <v>RV3</v>
      </c>
      <c r="R186" s="363" t="str">
        <f>'Investīciju plāns_2023_2027'!R165</f>
        <v>3.2.</v>
      </c>
      <c r="S186" s="382" t="str">
        <f>'Investīciju plāns_2023_2027'!S165</f>
        <v>Infrastruktūras un saimnieciskā nodrošinājuma nodaļa/Sporta centrs</v>
      </c>
      <c r="T186" s="284">
        <f>'Investīciju plāns_2023_2027'!T165</f>
        <v>0</v>
      </c>
      <c r="U186" s="282" t="str">
        <f>'Investīciju plāns_2023_2027'!U165</f>
        <v>2022-2027</v>
      </c>
    </row>
    <row r="187" spans="1:21" x14ac:dyDescent="0.25">
      <c r="A187" s="161" t="e">
        <f>'Investīciju plāns_2023_2027'!#REF!</f>
        <v>#REF!</v>
      </c>
      <c r="B187" s="279" t="e">
        <f>'Investīciju plāns_2023_2027'!#REF!</f>
        <v>#REF!</v>
      </c>
      <c r="C187" s="196" t="e">
        <f>'Investīciju plāns_2023_2027'!#REF!</f>
        <v>#REF!</v>
      </c>
      <c r="D187" s="285" t="e">
        <f>'Investīciju plāns_2023_2027'!#REF!</f>
        <v>#REF!</v>
      </c>
      <c r="E187" s="285" t="e">
        <f>'Investīciju plāns_2023_2027'!#REF!</f>
        <v>#REF!</v>
      </c>
      <c r="F187" s="161" t="e">
        <f>'Investīciju plāns_2023_2027'!#REF!</f>
        <v>#REF!</v>
      </c>
      <c r="G187" s="366" t="e">
        <f>'Investīciju plāns_2023_2027'!#REF!</f>
        <v>#REF!</v>
      </c>
      <c r="H187" s="278" t="e">
        <f>'Investīciju plāns_2023_2027'!#REF!</f>
        <v>#REF!</v>
      </c>
      <c r="I187" s="303" t="e">
        <f>'Investīciju plāns_2023_2027'!#REF!</f>
        <v>#REF!</v>
      </c>
      <c r="J187" s="304" t="e">
        <f>'Investīciju plāns_2023_2027'!#REF!</f>
        <v>#REF!</v>
      </c>
      <c r="K187" s="305" t="e">
        <f>'Investīciju plāns_2023_2027'!#REF!</f>
        <v>#REF!</v>
      </c>
      <c r="L187" s="306" t="e">
        <f>'Investīciju plāns_2023_2027'!#REF!</f>
        <v>#REF!</v>
      </c>
      <c r="M187" s="307" t="e">
        <f>'Investīciju plāns_2023_2027'!#REF!</f>
        <v>#REF!</v>
      </c>
      <c r="N187" s="161" t="e">
        <f>'Investīciju plāns_2023_2027'!#REF!</f>
        <v>#REF!</v>
      </c>
      <c r="O187" s="258" t="e">
        <f>'Investīciju plāns_2023_2027'!#REF!</f>
        <v>#REF!</v>
      </c>
      <c r="P187" s="258" t="e">
        <f>'Investīciju plāns_2023_2027'!#REF!</f>
        <v>#REF!</v>
      </c>
      <c r="Q187" s="258" t="e">
        <f>'Investīciju plāns_2023_2027'!#REF!</f>
        <v>#REF!</v>
      </c>
      <c r="R187" s="259" t="e">
        <f>'Investīciju plāns_2023_2027'!#REF!</f>
        <v>#REF!</v>
      </c>
      <c r="S187" s="382" t="e">
        <f>'Investīciju plāns_2023_2027'!#REF!</f>
        <v>#REF!</v>
      </c>
      <c r="T187" s="284" t="e">
        <f>'Investīciju plāns_2023_2027'!#REF!</f>
        <v>#REF!</v>
      </c>
      <c r="U187" s="282" t="e">
        <f>'Investīciju plāns_2023_2027'!#REF!</f>
        <v>#REF!</v>
      </c>
    </row>
    <row r="188" spans="1:21" ht="114.75" x14ac:dyDescent="0.25">
      <c r="A188" s="161">
        <f>'Investīciju plāns_2023_2027'!A166</f>
        <v>164</v>
      </c>
      <c r="B188" s="279" t="str">
        <f>'Investīciju plāns_2023_2027'!B166</f>
        <v>06</v>
      </c>
      <c r="C188" s="196" t="str">
        <f>'Investīciju plāns_2023_2027'!C166</f>
        <v>Ozolnieki</v>
      </c>
      <c r="D188" s="285" t="str">
        <f>'Investīciju plāns_2023_2027'!D166</f>
        <v>Mežaparka un Bulderberga kalna teritorijas labiekārtošana un attīstība</v>
      </c>
      <c r="E188" s="285" t="str">
        <f>'Investīciju plāns_2023_2027'!E166</f>
        <v xml:space="preserve">2021.gadā uzstādīts kompleksais vingrošanas rīks, uzsākta "pump-truk" trases izveide, gājēju laipu uzstādīšana.
Paredzētie darbi: kalna profila veidošana, kalna un piegulošās teritorijas izgaismošana, labiekārtojuma elementu uzstādīšana, gājēju taku labiekārtošana, auto stāvvietas no Druvenieku ceļa puses izveide, Skolas ielas un Kastaņu ielas krustojuma pārbūve, teritorijas labiekārtošana, kalna nogāzes labiekārtošana.
Mežaparka kalna teritorijas izgaismošana.
</v>
      </c>
      <c r="F188" s="161" t="str">
        <f>'Investīciju plāns_2023_2027'!F166</f>
        <v>Teritorijas labiekārtošana</v>
      </c>
      <c r="G188" s="368" t="str">
        <f>'Investīciju plāns_2023_2027'!G166</f>
        <v xml:space="preserve">J/Pag/Iedz
</v>
      </c>
      <c r="H188" s="324">
        <f>'Investīciju plāns_2023_2027'!H166</f>
        <v>200000</v>
      </c>
      <c r="I188" s="303">
        <f>'Investīciju plāns_2023_2027'!I166</f>
        <v>0</v>
      </c>
      <c r="J188" s="304">
        <f>'Investīciju plāns_2023_2027'!J166</f>
        <v>0</v>
      </c>
      <c r="K188" s="305">
        <f>'Investīciju plāns_2023_2027'!K166</f>
        <v>0</v>
      </c>
      <c r="L188" s="329">
        <f>'Investīciju plāns_2023_2027'!L166</f>
        <v>0</v>
      </c>
      <c r="M188" s="330">
        <f>'Investīciju plāns_2023_2027'!M166</f>
        <v>200000</v>
      </c>
      <c r="N188" s="161" t="str">
        <f>'Investīciju plāns_2023_2027'!N166</f>
        <v>P3 V RV9</v>
      </c>
      <c r="O188" s="372" t="str">
        <f>'Investīciju plāns_2023_2027'!O166</f>
        <v>P</v>
      </c>
      <c r="P188" s="372" t="str">
        <f>'Investīciju plāns_2023_2027'!P166</f>
        <v>VP2</v>
      </c>
      <c r="Q188" s="372" t="str">
        <f>'Investīciju plāns_2023_2027'!Q166</f>
        <v>RV5</v>
      </c>
      <c r="R188" s="375" t="str">
        <f>'Investīciju plāns_2023_2027'!R166</f>
        <v>U.5.5.</v>
      </c>
      <c r="S188" s="382" t="str">
        <f>'Investīciju plāns_2023_2027'!S166</f>
        <v>Infrastruktūras un saimnieciskā nodrošinājuma nodaļa/Kultūras pārvalde/Pagasta pārvalde</v>
      </c>
      <c r="T188" s="284">
        <f>'Investīciju plāns_2023_2027'!T166</f>
        <v>0</v>
      </c>
      <c r="U188" s="196" t="str">
        <f>'Investīciju plāns_2023_2027'!U166</f>
        <v>2022-2027</v>
      </c>
    </row>
    <row r="189" spans="1:21" ht="102" x14ac:dyDescent="0.25">
      <c r="A189" s="196">
        <f>'Investīciju plāns_2023_2027'!A167</f>
        <v>165</v>
      </c>
      <c r="B189" s="279" t="str">
        <f>'Investīciju plāns_2023_2027'!B167</f>
        <v>06</v>
      </c>
      <c r="C189" s="196" t="str">
        <f>'Investīciju plāns_2023_2027'!C167</f>
        <v>Ozolnieki</v>
      </c>
      <c r="D189" s="285" t="str">
        <f>'Investīciju plāns_2023_2027'!D167</f>
        <v>Veselības takas teritorijas labiekārtošana</v>
      </c>
      <c r="E189" s="285" t="str">
        <f>'Investīciju plāns_2023_2027'!E167</f>
        <v>Vingrošanas elementu papildināšana, atpūtas vietas senioriem izveide, atpūtas vietas māmiņām izveide</v>
      </c>
      <c r="F189" s="161" t="str">
        <f>'Investīciju plāns_2023_2027'!F167</f>
        <v>Teritorijas labiekārtošana</v>
      </c>
      <c r="G189" s="366" t="str">
        <f>'Investīciju plāns_2023_2027'!G167</f>
        <v xml:space="preserve">J/Pag/Iedz
</v>
      </c>
      <c r="H189" s="278">
        <f>'Investīciju plāns_2023_2027'!H167</f>
        <v>50000</v>
      </c>
      <c r="I189" s="303">
        <f>'Investīciju plāns_2023_2027'!I167</f>
        <v>0</v>
      </c>
      <c r="J189" s="304">
        <f>'Investīciju plāns_2023_2027'!J167</f>
        <v>0</v>
      </c>
      <c r="K189" s="305">
        <f>'Investīciju plāns_2023_2027'!K167</f>
        <v>0</v>
      </c>
      <c r="L189" s="306">
        <f>'Investīciju plāns_2023_2027'!L167</f>
        <v>0</v>
      </c>
      <c r="M189" s="307">
        <f>'Investīciju plāns_2023_2027'!M167</f>
        <v>50000</v>
      </c>
      <c r="N189" s="161" t="str">
        <f>'Investīciju plāns_2023_2027'!N167</f>
        <v>P3 V RV9</v>
      </c>
      <c r="O189" s="267" t="str">
        <f>'Investīciju plāns_2023_2027'!O167</f>
        <v>P</v>
      </c>
      <c r="P189" s="267" t="str">
        <f>'Investīciju plāns_2023_2027'!P167</f>
        <v>VP1</v>
      </c>
      <c r="Q189" s="265" t="str">
        <f>'Investīciju plāns_2023_2027'!Q167</f>
        <v>RV3</v>
      </c>
      <c r="R189" s="362" t="str">
        <f>'Investīciju plāns_2023_2027'!R167</f>
        <v>3.1.</v>
      </c>
      <c r="S189" s="386" t="str">
        <f>'Investīciju plāns_2023_2027'!S167</f>
        <v>Infrastruktūras un saimnieciskā nodrošinājuma nodaļa/Kultūras pārvalde/Pagasta pārvalde</v>
      </c>
      <c r="T189" s="284">
        <f>'Investīciju plāns_2023_2027'!T167</f>
        <v>0</v>
      </c>
      <c r="U189" s="282" t="str">
        <f>'Investīciju plāns_2023_2027'!U167</f>
        <v>2022-2027</v>
      </c>
    </row>
    <row r="190" spans="1:21" x14ac:dyDescent="0.25">
      <c r="A190" s="161" t="e">
        <f>'Investīciju plāns_2023_2027'!#REF!</f>
        <v>#REF!</v>
      </c>
      <c r="B190" s="279" t="e">
        <f>'Investīciju plāns_2023_2027'!#REF!</f>
        <v>#REF!</v>
      </c>
      <c r="C190" s="196" t="e">
        <f>'Investīciju plāns_2023_2027'!#REF!</f>
        <v>#REF!</v>
      </c>
      <c r="D190" s="285" t="e">
        <f>'Investīciju plāns_2023_2027'!#REF!</f>
        <v>#REF!</v>
      </c>
      <c r="E190" s="285" t="e">
        <f>'Investīciju plāns_2023_2027'!#REF!</f>
        <v>#REF!</v>
      </c>
      <c r="F190" s="161" t="e">
        <f>'Investīciju plāns_2023_2027'!#REF!</f>
        <v>#REF!</v>
      </c>
      <c r="G190" s="366" t="e">
        <f>'Investīciju plāns_2023_2027'!#REF!</f>
        <v>#REF!</v>
      </c>
      <c r="H190" s="278" t="e">
        <f>'Investīciju plāns_2023_2027'!#REF!</f>
        <v>#REF!</v>
      </c>
      <c r="I190" s="303" t="e">
        <f>'Investīciju plāns_2023_2027'!#REF!</f>
        <v>#REF!</v>
      </c>
      <c r="J190" s="304" t="e">
        <f>'Investīciju plāns_2023_2027'!#REF!</f>
        <v>#REF!</v>
      </c>
      <c r="K190" s="305" t="e">
        <f>'Investīciju plāns_2023_2027'!#REF!</f>
        <v>#REF!</v>
      </c>
      <c r="L190" s="306" t="e">
        <f>'Investīciju plāns_2023_2027'!#REF!</f>
        <v>#REF!</v>
      </c>
      <c r="M190" s="307" t="e">
        <f>'Investīciju plāns_2023_2027'!#REF!</f>
        <v>#REF!</v>
      </c>
      <c r="N190" s="196" t="e">
        <f>'Investīciju plāns_2023_2027'!#REF!</f>
        <v>#REF!</v>
      </c>
      <c r="O190" s="267" t="e">
        <f>'Investīciju plāns_2023_2027'!#REF!</f>
        <v>#REF!</v>
      </c>
      <c r="P190" s="266" t="e">
        <f>'Investīciju plāns_2023_2027'!#REF!</f>
        <v>#REF!</v>
      </c>
      <c r="Q190" s="265" t="e">
        <f>'Investīciju plāns_2023_2027'!#REF!</f>
        <v>#REF!</v>
      </c>
      <c r="R190" s="362" t="e">
        <f>'Investīciju plāns_2023_2027'!#REF!</f>
        <v>#REF!</v>
      </c>
      <c r="S190" s="386" t="e">
        <f>'Investīciju plāns_2023_2027'!#REF!</f>
        <v>#REF!</v>
      </c>
      <c r="T190" s="309" t="e">
        <f>'Investīciju plāns_2023_2027'!#REF!</f>
        <v>#REF!</v>
      </c>
      <c r="U190" s="282" t="e">
        <f>'Investīciju plāns_2023_2027'!#REF!</f>
        <v>#REF!</v>
      </c>
    </row>
    <row r="191" spans="1:21" ht="102" x14ac:dyDescent="0.25">
      <c r="A191" s="161">
        <f>'Investīciju plāns_2023_2027'!A168</f>
        <v>166</v>
      </c>
      <c r="B191" s="279" t="str">
        <f>'Investīciju plāns_2023_2027'!B168</f>
        <v>06</v>
      </c>
      <c r="C191" s="196" t="str">
        <f>'Investīciju plāns_2023_2027'!C168</f>
        <v>Ozolnieki</v>
      </c>
      <c r="D191" s="285" t="str">
        <f>'Investīciju plāns_2023_2027'!D168</f>
        <v>Novadgrāvja pārtīrīšana no Alejas ielas līdz Iecavas upei</v>
      </c>
      <c r="E191" s="285" t="str">
        <f>'Investīciju plāns_2023_2027'!E168</f>
        <v>Projekts secīgs Alejas ielas pārbūves projektam</v>
      </c>
      <c r="F191" s="161" t="str">
        <f>'Investīciju plāns_2023_2027'!F168</f>
        <v>Teritorijas labiekārtošana</v>
      </c>
      <c r="G191" s="366" t="str">
        <f>'Investīciju plāns_2023_2027'!G168</f>
        <v xml:space="preserve">J/Pag/Iedz
</v>
      </c>
      <c r="H191" s="278">
        <f>'Investīciju plāns_2023_2027'!H168</f>
        <v>75000</v>
      </c>
      <c r="I191" s="303">
        <f>'Investīciju plāns_2023_2027'!I168</f>
        <v>0</v>
      </c>
      <c r="J191" s="304">
        <f>'Investīciju plāns_2023_2027'!J168</f>
        <v>0</v>
      </c>
      <c r="K191" s="305">
        <f>'Investīciju plāns_2023_2027'!K168</f>
        <v>0</v>
      </c>
      <c r="L191" s="306">
        <f>'Investīciju plāns_2023_2027'!L168</f>
        <v>0</v>
      </c>
      <c r="M191" s="307">
        <f>'Investīciju plāns_2023_2027'!M168</f>
        <v>75000</v>
      </c>
      <c r="N191" s="196" t="str">
        <f>'Investīciju plāns_2023_2027'!N168</f>
        <v>P3 V RV9</v>
      </c>
      <c r="O191" s="267" t="str">
        <f>'Investīciju plāns_2023_2027'!O168</f>
        <v>P</v>
      </c>
      <c r="P191" s="266" t="str">
        <f>'Investīciju plāns_2023_2027'!P168</f>
        <v>VP2</v>
      </c>
      <c r="Q191" s="265" t="str">
        <f>'Investīciju plāns_2023_2027'!Q168</f>
        <v>RV5</v>
      </c>
      <c r="R191" s="362" t="str">
        <f>'Investīciju plāns_2023_2027'!R168</f>
        <v>U.5.2.</v>
      </c>
      <c r="S191" s="386" t="str">
        <f>'Investīciju plāns_2023_2027'!S168</f>
        <v>Infrastruktūras un saimnieciskā nodrošinājuma nodaļa/Kultūras pārvalde/Pagasta pārvalde</v>
      </c>
      <c r="T191" s="309">
        <f>'Investīciju plāns_2023_2027'!T168</f>
        <v>0</v>
      </c>
      <c r="U191" s="282" t="str">
        <f>'Investīciju plāns_2023_2027'!U168</f>
        <v>2022-2027</v>
      </c>
    </row>
    <row r="192" spans="1:21" x14ac:dyDescent="0.25">
      <c r="A192" s="196" t="e">
        <f>'Investīciju plāns_2023_2027'!#REF!</f>
        <v>#REF!</v>
      </c>
      <c r="B192" s="277" t="e">
        <f>'Investīciju plāns_2023_2027'!#REF!</f>
        <v>#REF!</v>
      </c>
      <c r="C192" s="161" t="e">
        <f>'Investīciju plāns_2023_2027'!#REF!</f>
        <v>#REF!</v>
      </c>
      <c r="D192" s="285" t="e">
        <f>'Investīciju plāns_2023_2027'!#REF!</f>
        <v>#REF!</v>
      </c>
      <c r="E192" s="295" t="e">
        <f>'Investīciju plāns_2023_2027'!#REF!</f>
        <v>#REF!</v>
      </c>
      <c r="F192" s="161" t="e">
        <f>'Investīciju plāns_2023_2027'!#REF!</f>
        <v>#REF!</v>
      </c>
      <c r="G192" s="366" t="e">
        <f>'Investīciju plāns_2023_2027'!#REF!</f>
        <v>#REF!</v>
      </c>
      <c r="H192" s="290" t="e">
        <f>'Investīciju plāns_2023_2027'!#REF!</f>
        <v>#REF!</v>
      </c>
      <c r="I192" s="303" t="e">
        <f>'Investīciju plāns_2023_2027'!#REF!</f>
        <v>#REF!</v>
      </c>
      <c r="J192" s="304" t="e">
        <f>'Investīciju plāns_2023_2027'!#REF!</f>
        <v>#REF!</v>
      </c>
      <c r="K192" s="305" t="e">
        <f>'Investīciju plāns_2023_2027'!#REF!</f>
        <v>#REF!</v>
      </c>
      <c r="L192" s="306" t="e">
        <f>'Investīciju plāns_2023_2027'!#REF!</f>
        <v>#REF!</v>
      </c>
      <c r="M192" s="307" t="e">
        <f>'Investīciju plāns_2023_2027'!#REF!</f>
        <v>#REF!</v>
      </c>
      <c r="N192" s="166" t="e">
        <f>'Investīciju plāns_2023_2027'!#REF!</f>
        <v>#REF!</v>
      </c>
      <c r="O192" s="267" t="e">
        <f>'Investīciju plāns_2023_2027'!#REF!</f>
        <v>#REF!</v>
      </c>
      <c r="P192" s="258" t="e">
        <f>'Investīciju plāns_2023_2027'!#REF!</f>
        <v>#REF!</v>
      </c>
      <c r="Q192" s="258" t="e">
        <f>'Investīciju plāns_2023_2027'!#REF!</f>
        <v>#REF!</v>
      </c>
      <c r="R192" s="362" t="e">
        <f>'Investīciju plāns_2023_2027'!#REF!</f>
        <v>#REF!</v>
      </c>
      <c r="S192" s="161" t="e">
        <f>'Investīciju plāns_2023_2027'!#REF!</f>
        <v>#REF!</v>
      </c>
      <c r="T192" s="291" t="e">
        <f>'Investīciju plāns_2023_2027'!#REF!</f>
        <v>#REF!</v>
      </c>
      <c r="U192" s="282" t="e">
        <f>'Investīciju plāns_2023_2027'!#REF!</f>
        <v>#REF!</v>
      </c>
    </row>
    <row r="193" spans="1:21" x14ac:dyDescent="0.25">
      <c r="A193" s="161" t="e">
        <f>'Investīciju plāns_2023_2027'!#REF!</f>
        <v>#REF!</v>
      </c>
      <c r="B193" s="277" t="e">
        <f>'Investīciju plāns_2023_2027'!#REF!</f>
        <v>#REF!</v>
      </c>
      <c r="C193" s="161" t="e">
        <f>'Investīciju plāns_2023_2027'!#REF!</f>
        <v>#REF!</v>
      </c>
      <c r="D193" s="285" t="e">
        <f>'Investīciju plāns_2023_2027'!#REF!</f>
        <v>#REF!</v>
      </c>
      <c r="E193" s="295" t="e">
        <f>'Investīciju plāns_2023_2027'!#REF!</f>
        <v>#REF!</v>
      </c>
      <c r="F193" s="161" t="e">
        <f>'Investīciju plāns_2023_2027'!#REF!</f>
        <v>#REF!</v>
      </c>
      <c r="G193" s="366" t="e">
        <f>'Investīciju plāns_2023_2027'!#REF!</f>
        <v>#REF!</v>
      </c>
      <c r="H193" s="290" t="e">
        <f>'Investīciju plāns_2023_2027'!#REF!</f>
        <v>#REF!</v>
      </c>
      <c r="I193" s="303" t="e">
        <f>'Investīciju plāns_2023_2027'!#REF!</f>
        <v>#REF!</v>
      </c>
      <c r="J193" s="304" t="e">
        <f>'Investīciju plāns_2023_2027'!#REF!</f>
        <v>#REF!</v>
      </c>
      <c r="K193" s="305" t="e">
        <f>'Investīciju plāns_2023_2027'!#REF!</f>
        <v>#REF!</v>
      </c>
      <c r="L193" s="306" t="e">
        <f>'Investīciju plāns_2023_2027'!#REF!</f>
        <v>#REF!</v>
      </c>
      <c r="M193" s="307" t="e">
        <f>'Investīciju plāns_2023_2027'!#REF!</f>
        <v>#REF!</v>
      </c>
      <c r="N193" s="166" t="e">
        <f>'Investīciju plāns_2023_2027'!#REF!</f>
        <v>#REF!</v>
      </c>
      <c r="O193" s="267" t="e">
        <f>'Investīciju plāns_2023_2027'!#REF!</f>
        <v>#REF!</v>
      </c>
      <c r="P193" s="258" t="e">
        <f>'Investīciju plāns_2023_2027'!#REF!</f>
        <v>#REF!</v>
      </c>
      <c r="Q193" s="258" t="e">
        <f>'Investīciju plāns_2023_2027'!#REF!</f>
        <v>#REF!</v>
      </c>
      <c r="R193" s="363" t="e">
        <f>'Investīciju plāns_2023_2027'!#REF!</f>
        <v>#REF!</v>
      </c>
      <c r="S193" s="161" t="e">
        <f>'Investīciju plāns_2023_2027'!#REF!</f>
        <v>#REF!</v>
      </c>
      <c r="T193" s="291" t="e">
        <f>'Investīciju plāns_2023_2027'!#REF!</f>
        <v>#REF!</v>
      </c>
      <c r="U193" s="282" t="e">
        <f>'Investīciju plāns_2023_2027'!#REF!</f>
        <v>#REF!</v>
      </c>
    </row>
    <row r="194" spans="1:21" ht="102" x14ac:dyDescent="0.25">
      <c r="A194" s="161">
        <f>'Investīciju plāns_2023_2027'!A169</f>
        <v>167</v>
      </c>
      <c r="B194" s="279" t="str">
        <f>'Investīciju plāns_2023_2027'!B169</f>
        <v>06</v>
      </c>
      <c r="C194" s="196" t="str">
        <f>'Investīciju plāns_2023_2027'!C169</f>
        <v>Ozolnieki</v>
      </c>
      <c r="D194" s="285" t="str">
        <f>'Investīciju plāns_2023_2027'!D169</f>
        <v>Eglaines ielas stāvlaukuma izveide</v>
      </c>
      <c r="E194" s="285" t="str">
        <f>'Investīciju plāns_2023_2027'!E169</f>
        <v>Gar Eglaines ielu jāizveido stāvlaukums ar apgaismojumu. Tehniskie noteikumi jau LVC ir paprasīti</v>
      </c>
      <c r="F194" s="161" t="str">
        <f>'Investīciju plāns_2023_2027'!F169</f>
        <v>Teritorijas labiekārtošana</v>
      </c>
      <c r="G194" s="366" t="str">
        <f>'Investīciju plāns_2023_2027'!G169</f>
        <v xml:space="preserve">J/Pag/Iedz
</v>
      </c>
      <c r="H194" s="278">
        <f>'Investīciju plāns_2023_2027'!H169</f>
        <v>100000</v>
      </c>
      <c r="I194" s="303">
        <f>'Investīciju plāns_2023_2027'!I169</f>
        <v>0</v>
      </c>
      <c r="J194" s="304">
        <f>'Investīciju plāns_2023_2027'!J169</f>
        <v>0</v>
      </c>
      <c r="K194" s="305">
        <f>'Investīciju plāns_2023_2027'!K169</f>
        <v>0</v>
      </c>
      <c r="L194" s="306">
        <f>'Investīciju plāns_2023_2027'!L169</f>
        <v>0</v>
      </c>
      <c r="M194" s="307">
        <f>'Investīciju plāns_2023_2027'!M169</f>
        <v>100000</v>
      </c>
      <c r="N194" s="166" t="str">
        <f>'Investīciju plāns_2023_2027'!N169</f>
        <v>P3 V RV9</v>
      </c>
      <c r="O194" s="267" t="str">
        <f>'Investīciju plāns_2023_2027'!O169</f>
        <v>P</v>
      </c>
      <c r="P194" s="258" t="str">
        <f>'Investīciju plāns_2023_2027'!P169</f>
        <v>VP2</v>
      </c>
      <c r="Q194" s="258" t="str">
        <f>'Investīciju plāns_2023_2027'!Q169</f>
        <v>RV4</v>
      </c>
      <c r="R194" s="363" t="str">
        <f>'Investīciju plāns_2023_2027'!R169</f>
        <v>4.2.</v>
      </c>
      <c r="S194" s="161" t="str">
        <f>'Investīciju plāns_2023_2027'!S169</f>
        <v>Infrastruktūras un saimnieciskā nodrošinājuma nodaļa/Kultūras pārvalde/Pagasta pārvalde</v>
      </c>
      <c r="T194" s="291">
        <f>'Investīciju plāns_2023_2027'!T169</f>
        <v>0</v>
      </c>
      <c r="U194" s="282" t="str">
        <f>'Investīciju plāns_2023_2027'!U169</f>
        <v>2022-2027</v>
      </c>
    </row>
    <row r="195" spans="1:21" ht="102" x14ac:dyDescent="0.25">
      <c r="A195" s="196">
        <f>'Investīciju plāns_2023_2027'!A170</f>
        <v>168</v>
      </c>
      <c r="B195" s="279" t="str">
        <f>'Investīciju plāns_2023_2027'!B170</f>
        <v>06</v>
      </c>
      <c r="C195" s="196" t="str">
        <f>'Investīciju plāns_2023_2027'!C170</f>
        <v>Ozolnieki</v>
      </c>
      <c r="D195" s="285" t="str">
        <f>'Investīciju plāns_2023_2027'!D170</f>
        <v>Teritorijas starp Rīgas ielas rotācijas apli un Meliorācijas ielu labiekārtošana</v>
      </c>
      <c r="E195" s="285" t="str">
        <f>'Investīciju plāns_2023_2027'!E170</f>
        <v>Meta konkurss teritorijas labiekārtošanai ar mērķi uzlabot teritorijas vizuālo izskatu, sakārtot stāvvietas un gājēju celiņus, koku audzes, labiekārtot ielu tirdzniecības vietu. Projektēšana un būvniecība pēc metu konkursa rezultātiem</v>
      </c>
      <c r="F195" s="161" t="str">
        <f>'Investīciju plāns_2023_2027'!F170</f>
        <v>Teritorijas labiekārtošana</v>
      </c>
      <c r="G195" s="366" t="str">
        <f>'Investīciju plāns_2023_2027'!G170</f>
        <v xml:space="preserve">J/Pag/Iedz
</v>
      </c>
      <c r="H195" s="278">
        <f>'Investīciju plāns_2023_2027'!H170</f>
        <v>300000</v>
      </c>
      <c r="I195" s="303">
        <f>'Investīciju plāns_2023_2027'!I170</f>
        <v>0</v>
      </c>
      <c r="J195" s="304">
        <f>'Investīciju plāns_2023_2027'!J170</f>
        <v>0</v>
      </c>
      <c r="K195" s="305">
        <f>'Investīciju plāns_2023_2027'!K170</f>
        <v>0</v>
      </c>
      <c r="L195" s="306">
        <f>'Investīciju plāns_2023_2027'!L170</f>
        <v>0</v>
      </c>
      <c r="M195" s="307">
        <f>'Investīciju plāns_2023_2027'!M170</f>
        <v>300000</v>
      </c>
      <c r="N195" s="166" t="str">
        <f>'Investīciju plāns_2023_2027'!N170</f>
        <v>P3 V RV9</v>
      </c>
      <c r="O195" s="267" t="str">
        <f>'Investīciju plāns_2023_2027'!O170</f>
        <v>P</v>
      </c>
      <c r="P195" s="258" t="str">
        <f>'Investīciju plāns_2023_2027'!P170</f>
        <v>VP2</v>
      </c>
      <c r="Q195" s="258" t="str">
        <f>'Investīciju plāns_2023_2027'!Q170</f>
        <v>RV4</v>
      </c>
      <c r="R195" s="362" t="str">
        <f>'Investīciju plāns_2023_2027'!R170</f>
        <v>4.2.</v>
      </c>
      <c r="S195" s="161" t="str">
        <f>'Investīciju plāns_2023_2027'!S170</f>
        <v>Infrastruktūras un saimnieciskā nodrošinājuma nodaļa/Kultūras pārvalde/Pagasta pārvalde</v>
      </c>
      <c r="T195" s="291">
        <f>'Investīciju plāns_2023_2027'!T170</f>
        <v>0</v>
      </c>
      <c r="U195" s="282" t="str">
        <f>'Investīciju plāns_2023_2027'!U170</f>
        <v>2022-2027</v>
      </c>
    </row>
    <row r="196" spans="1:21" ht="102" x14ac:dyDescent="0.25">
      <c r="A196" s="161">
        <f>'Investīciju plāns_2023_2027'!A171</f>
        <v>169</v>
      </c>
      <c r="B196" s="279" t="str">
        <f>'Investīciju plāns_2023_2027'!B171</f>
        <v>10</v>
      </c>
      <c r="C196" s="196" t="str">
        <f>'Investīciju plāns_2023_2027'!C171</f>
        <v>Ozolnieki</v>
      </c>
      <c r="D196" s="285" t="str">
        <f>'Investīciju plāns_2023_2027'!D171</f>
        <v>SAC Zemgale teritorijas labiekārtošana</v>
      </c>
      <c r="E196" s="285" t="str">
        <f>'Investīciju plāns_2023_2027'!E171</f>
        <v>SAC Zemgale teritorijas labiekārtošana:
Piebraucamo ceļu rekonstrukcija - seguma nomaiņa
Lietus kanalizācijas izbūve pie A, C un S korpusiem</v>
      </c>
      <c r="F196" s="161" t="str">
        <f>'Investīciju plāns_2023_2027'!F171</f>
        <v>Teritorijas labiekārtošana</v>
      </c>
      <c r="G196" s="366" t="str">
        <f>'Investīciju plāns_2023_2027'!G171</f>
        <v xml:space="preserve">J/Pag/Iedz
</v>
      </c>
      <c r="H196" s="278">
        <f>'Investīciju plāns_2023_2027'!H171</f>
        <v>150000</v>
      </c>
      <c r="I196" s="303">
        <f>'Investīciju plāns_2023_2027'!I171</f>
        <v>0</v>
      </c>
      <c r="J196" s="304">
        <f>'Investīciju plāns_2023_2027'!J171</f>
        <v>0</v>
      </c>
      <c r="K196" s="305">
        <f>'Investīciju plāns_2023_2027'!K171</f>
        <v>0</v>
      </c>
      <c r="L196" s="306">
        <f>'Investīciju plāns_2023_2027'!L171</f>
        <v>50000</v>
      </c>
      <c r="M196" s="307">
        <f>'Investīciju plāns_2023_2027'!M171</f>
        <v>100000</v>
      </c>
      <c r="N196" s="166" t="str">
        <f>'Investīciju plāns_2023_2027'!N171</f>
        <v>P3 V RV9</v>
      </c>
      <c r="O196" s="267" t="str">
        <f>'Investīciju plāns_2023_2027'!O171</f>
        <v>P</v>
      </c>
      <c r="P196" s="364" t="str">
        <f>'Investīciju plāns_2023_2027'!P171</f>
        <v>VP1</v>
      </c>
      <c r="Q196" s="267" t="str">
        <f>'Investīciju plāns_2023_2027'!Q171</f>
        <v>RV2</v>
      </c>
      <c r="R196" s="362" t="str">
        <f>'Investīciju plāns_2023_2027'!R171</f>
        <v>2.2.</v>
      </c>
      <c r="S196" s="161" t="str">
        <f>'Investīciju plāns_2023_2027'!S171</f>
        <v>Infrastruktūras un saimnieciskā nodrošinājuma nodaļa/pagasta pārvalde/Labklājības pārvalde</v>
      </c>
      <c r="T196" s="291">
        <f>'Investīciju plāns_2023_2027'!T171</f>
        <v>0</v>
      </c>
      <c r="U196" s="282" t="str">
        <f>'Investīciju plāns_2023_2027'!U171</f>
        <v>2022-2027</v>
      </c>
    </row>
    <row r="197" spans="1:21" ht="114.75" x14ac:dyDescent="0.25">
      <c r="A197" s="161">
        <f>'Investīciju plāns_2023_2027'!A172</f>
        <v>170</v>
      </c>
      <c r="B197" s="279" t="str">
        <f>'Investīciju plāns_2023_2027'!B172</f>
        <v>06</v>
      </c>
      <c r="C197" s="196" t="str">
        <f>'Investīciju plāns_2023_2027'!C172</f>
        <v>Ozolnieki</v>
      </c>
      <c r="D197" s="285" t="str">
        <f>'Investīciju plāns_2023_2027'!D172</f>
        <v>Ozolnieku pagasta  transporta infrastruktūras attīstība</v>
      </c>
      <c r="E197" s="285" t="str">
        <f>'Investīciju plāns_2023_2027'!E172</f>
        <v>Transporta infrastruktūras attīstība, t.sk.: 
2022./2023.gads
1. Stadiona ielas  posma no Iecavas ielas līdz Spartaka ielai izbūve
Projektēšana 1815 EUR, būvdarbi ~ 80000 EUR)
2. Viktorijas ielas, Ozolnieku pagasts- asfaltēšana (~50m) (projektēšana 2783 EUR, autoruzraudzība 605 EUR,  būvdarbi ~ 30 000EUR)
Iepirkumu procedūra projektēšanai uzsākta 2022.gadā, noslēgti līgumi par projektēšanu</v>
      </c>
      <c r="F197" s="161" t="str">
        <f>'Investīciju plāns_2023_2027'!F172</f>
        <v>Transporta infrastruktūra, t.sk. Apgaismojums</v>
      </c>
      <c r="G197" s="367" t="str">
        <f>'Investīciju plāns_2023_2027'!G172</f>
        <v>AG2023
J/Pag/Iedz
Dep/ieros</v>
      </c>
      <c r="H197" s="278">
        <f>'Investīciju plāns_2023_2027'!H172</f>
        <v>115203</v>
      </c>
      <c r="I197" s="303">
        <f>'Investīciju plāns_2023_2027'!I172</f>
        <v>115203</v>
      </c>
      <c r="J197" s="304">
        <f>'Investīciju plāns_2023_2027'!J172</f>
        <v>47203</v>
      </c>
      <c r="K197" s="305">
        <f>'Investīciju plāns_2023_2027'!K172</f>
        <v>68000</v>
      </c>
      <c r="L197" s="306">
        <f>'Investīciju plāns_2023_2027'!L172</f>
        <v>0</v>
      </c>
      <c r="M197" s="307">
        <f>'Investīciju plāns_2023_2027'!M172</f>
        <v>0</v>
      </c>
      <c r="N197" s="166" t="str">
        <f>'Investīciju plāns_2023_2027'!N172</f>
        <v>P2 V RV1</v>
      </c>
      <c r="O197" s="267" t="str">
        <f>'Investīciju plāns_2023_2027'!O172</f>
        <v>P</v>
      </c>
      <c r="P197" s="364" t="str">
        <f>'Investīciju plāns_2023_2027'!P172</f>
        <v>VP2</v>
      </c>
      <c r="Q197" s="267" t="str">
        <f>'Investīciju plāns_2023_2027'!Q172</f>
        <v>RV4</v>
      </c>
      <c r="R197" s="362" t="str">
        <f>'Investīciju plāns_2023_2027'!R172</f>
        <v>4.1.</v>
      </c>
      <c r="S197" s="387" t="str">
        <f>'Investīciju plāns_2023_2027'!S172</f>
        <v>Infrastruktūras un saimnieciskā nodrošinājuma nodaļa/Pagasta pārvalde</v>
      </c>
      <c r="T197" s="291">
        <f>'Investīciju plāns_2023_2027'!T172</f>
        <v>0</v>
      </c>
      <c r="U197" s="282" t="str">
        <f>'Investīciju plāns_2023_2027'!U172</f>
        <v>2022-2027</v>
      </c>
    </row>
    <row r="198" spans="1:21" ht="102" x14ac:dyDescent="0.25">
      <c r="A198" s="196">
        <f>'Investīciju plāns_2023_2027'!A174</f>
        <v>172</v>
      </c>
      <c r="B198" s="279" t="str">
        <f>'Investīciju plāns_2023_2027'!B174</f>
        <v>06</v>
      </c>
      <c r="C198" s="161" t="str">
        <f>'Investīciju plāns_2023_2027'!C174</f>
        <v>Ozolnieki</v>
      </c>
      <c r="D198" s="285" t="str">
        <f>'Investīciju plāns_2023_2027'!D174</f>
        <v>Ozolnieku pagasta  transporta infrastruktūras attīstība</v>
      </c>
      <c r="E198" s="285" t="str">
        <f>'Investīciju plāns_2023_2027'!E174</f>
        <v>Satiksmes ministrijas un Latvijas valsts ceļu atbildība un secīgi darbi, lai nodrošinātu gājēju drošību</v>
      </c>
      <c r="F198" s="161" t="str">
        <f>'Investīciju plāns_2023_2027'!F174</f>
        <v>Transporta infrastruktūra, t.sk. Apgaismojums</v>
      </c>
      <c r="G198" s="366" t="str">
        <f>'Investīciju plāns_2023_2027'!G174</f>
        <v>J/Pag/Iedz
Dep/ieros</v>
      </c>
      <c r="H198" s="278">
        <f>'Investīciju plāns_2023_2027'!H174</f>
        <v>0</v>
      </c>
      <c r="I198" s="303">
        <f>'Investīciju plāns_2023_2027'!I174</f>
        <v>0</v>
      </c>
      <c r="J198" s="304">
        <f>'Investīciju plāns_2023_2027'!J174</f>
        <v>0</v>
      </c>
      <c r="K198" s="305">
        <f>'Investīciju plāns_2023_2027'!K174</f>
        <v>0</v>
      </c>
      <c r="L198" s="306">
        <f>'Investīciju plāns_2023_2027'!L174</f>
        <v>0</v>
      </c>
      <c r="M198" s="307">
        <f>'Investīciju plāns_2023_2027'!M174</f>
        <v>0</v>
      </c>
      <c r="N198" s="166" t="str">
        <f>'Investīciju plāns_2023_2027'!N174</f>
        <v>P2 V RV1</v>
      </c>
      <c r="O198" s="267" t="str">
        <f>'Investīciju plāns_2023_2027'!O174</f>
        <v>P</v>
      </c>
      <c r="P198" s="364" t="str">
        <f>'Investīciju plāns_2023_2027'!P174</f>
        <v>VP2</v>
      </c>
      <c r="Q198" s="364" t="str">
        <f>'Investīciju plāns_2023_2027'!Q174</f>
        <v>RV4</v>
      </c>
      <c r="R198" s="362" t="str">
        <f>'Investīciju plāns_2023_2027'!R174</f>
        <v>4.3.</v>
      </c>
      <c r="S198" s="161" t="str">
        <f>'Investīciju plāns_2023_2027'!S174</f>
        <v>Infrastruktūras un saimnieciskā nodrošinājuma nodaļa/Kultūras pārvalde/Pagasta pārvalde</v>
      </c>
      <c r="T198" s="291">
        <f>'Investīciju plāns_2023_2027'!T174</f>
        <v>0</v>
      </c>
      <c r="U198" s="282" t="str">
        <f>'Investīciju plāns_2023_2027'!U174</f>
        <v>2022-2027</v>
      </c>
    </row>
    <row r="199" spans="1:21" ht="102" x14ac:dyDescent="0.25">
      <c r="A199" s="161">
        <f>'Investīciju plāns_2023_2027'!A175</f>
        <v>173</v>
      </c>
      <c r="B199" s="279" t="str">
        <f>'Investīciju plāns_2023_2027'!B175</f>
        <v>06</v>
      </c>
      <c r="C199" s="161" t="str">
        <f>'Investīciju plāns_2023_2027'!C175</f>
        <v>Ozolnieki</v>
      </c>
      <c r="D199" s="285" t="str">
        <f>'Investīciju plāns_2023_2027'!D175</f>
        <v>Ūdenssaimniecības attīstība Ozolnieku pagastā, Ozolnieku novadā</v>
      </c>
      <c r="E199" s="285" t="str">
        <f>'Investīciju plāns_2023_2027'!E175</f>
        <v>Ūdenssaimniecības attīstība Ozolnieku pagastā ar pašvaldības līdzfinansējuma daļu - pašvaldības transporta infrastruktūras attīstība Ozolnieku ciemā
2023.gadā pārejošās līguma saistības saistībā ar noslēguma darbiem un noslēguma maksājumiem</v>
      </c>
      <c r="F199" s="161" t="str">
        <f>'Investīciju plāns_2023_2027'!F175</f>
        <v>Ūdenssaimniecības attīstība</v>
      </c>
      <c r="G199" s="366" t="str">
        <f>'Investīciju plāns_2023_2027'!G175</f>
        <v>PP</v>
      </c>
      <c r="H199" s="278">
        <f>'Investīciju plāns_2023_2027'!H175</f>
        <v>1124115</v>
      </c>
      <c r="I199" s="303">
        <f>'Investīciju plāns_2023_2027'!I175</f>
        <v>1124115</v>
      </c>
      <c r="J199" s="304">
        <f>'Investīciju plāns_2023_2027'!J175</f>
        <v>1124115</v>
      </c>
      <c r="K199" s="305">
        <f>'Investīciju plāns_2023_2027'!K175</f>
        <v>0</v>
      </c>
      <c r="L199" s="306">
        <f>'Investīciju plāns_2023_2027'!L175</f>
        <v>0</v>
      </c>
      <c r="M199" s="307">
        <f>'Investīciju plāns_2023_2027'!M175</f>
        <v>0</v>
      </c>
      <c r="N199" s="166" t="str">
        <f>'Investīciju plāns_2023_2027'!N175</f>
        <v>P2 V RV3</v>
      </c>
      <c r="O199" s="267" t="str">
        <f>'Investīciju plāns_2023_2027'!O175</f>
        <v>P</v>
      </c>
      <c r="P199" s="364" t="str">
        <f>'Investīciju plāns_2023_2027'!P175</f>
        <v>VP2</v>
      </c>
      <c r="Q199" s="364" t="str">
        <f>'Investīciju plāns_2023_2027'!Q175</f>
        <v>RV5</v>
      </c>
      <c r="R199" s="362" t="str">
        <f>'Investīciju plāns_2023_2027'!R175</f>
        <v>U.5.1.</v>
      </c>
      <c r="S199" s="161" t="str">
        <f>'Investīciju plāns_2023_2027'!S175</f>
        <v>Infrastruktūras un saimnieciskā nodrošinājuma nodaļa/Kultūras pārvalde/Pagasta pārvalde</v>
      </c>
      <c r="T199" s="291">
        <f>'Investīciju plāns_2023_2027'!T175</f>
        <v>0</v>
      </c>
      <c r="U199" s="282" t="str">
        <f>'Investīciju plāns_2023_2027'!U175</f>
        <v>2022-2027</v>
      </c>
    </row>
    <row r="200" spans="1:21" ht="293.25" x14ac:dyDescent="0.25">
      <c r="A200" s="161">
        <f>'Investīciju plāns_2023_2027'!A176</f>
        <v>174</v>
      </c>
      <c r="B200" s="279" t="str">
        <f>'Investīciju plāns_2023_2027'!B176</f>
        <v>06</v>
      </c>
      <c r="C200" s="196" t="str">
        <f>'Investīciju plāns_2023_2027'!C176</f>
        <v>Ozolnieki</v>
      </c>
      <c r="D200" s="285" t="str">
        <f>'Investīciju plāns_2023_2027'!D176</f>
        <v xml:space="preserve">Ūdenssaimniecības pakalpojumu attīstība OZOLNIEKU ciema AIZUPES savrupmāju rajonā - ūdens, sadzīves kanalizācija, NAI, LŪK, ietve Vidus ielā, Druvenieku ceļa apakšzemes komunikāciju pārbūve līdz NAI
</v>
      </c>
      <c r="E200" s="285" t="str">
        <f>'Investīciju plāns_2023_2027'!E176</f>
        <v>Aizupes apbūve, Druvenieku ceļš, Eglaines iela un attīrīšanas iekārtas. 
Ūdenssaimniecības pakalpojumu attīstība OZOLNIEKU ciema AIZUPES savrupmāju rajonā - ūdens, sadzīves kanalizācija, NAI, LŪK, ietve Vidus ielā, Druvenieku ceļa apakšzemes komunikāciju pārbūve līdz NAI
Projekta izstrāde pabeigta 2022.gadā. (projekta izstrādātājs SIA"INŽENIERTEHNISKIE PROJEKTI" - centralizētā ūdensvada un centralizētās sadzīves kanalizācijas izbūve, kanalizācijas sūkņu stacijas izbūve": “Aizupe”, Eglaines ielā un spiedvada pārbūve Druvenieku ceļā)
2023./2024.gadā plānots uzsākt būvdarbus? Kas to darīs JNP vai JNKU?
Provizoriskās izmaksas kopā 4436361EUR no būvprojekta izstādātājiem, t.sk.:
1.Centralizētā ūdensvada, centralizētās sadzīves kanalizācijas un kanalizācijas sūkņu stacijas izbūve "Aizupē" Ozolniekos, Ozolnieku pagasts, Jelgavas novads. Tāmes izmaksas EUR 3 438 442 ar PVN
2.Centralizētā ūdensvada izbūve  Eglaines ielā, Ozolnieku pagastā, Jelgavas novadā. Tāmes izmaksas EUR 182 073 ar PVN
3.Centralizētā ūdensvada, centralizētās sadzīves kanalizācijas , kanalizācijas sūkņu stacijas izbūve un spiedvada pārbūve Druvvenieku ceļā, Ozolniekos, Ozolnieku pagastā, Jelgavas novadā. Tāmes izmaksas EUR 815 846 ar PVN</v>
      </c>
      <c r="F200" s="161" t="str">
        <f>'Investīciju plāns_2023_2027'!F176</f>
        <v>Ūdenssaimniecības attīstība</v>
      </c>
      <c r="G200" s="367" t="str">
        <f>'Investīciju plāns_2023_2027'!G176</f>
        <v>AG
J/Pag/Iedz
Dep/ieros</v>
      </c>
      <c r="H200" s="278">
        <f>'Investīciju plāns_2023_2027'!H176</f>
        <v>4436361</v>
      </c>
      <c r="I200" s="303">
        <f>'Investīciju plāns_2023_2027'!I176</f>
        <v>0</v>
      </c>
      <c r="J200" s="304">
        <f>'Investīciju plāns_2023_2027'!J176</f>
        <v>0</v>
      </c>
      <c r="K200" s="305">
        <f>'Investīciju plāns_2023_2027'!K176</f>
        <v>0</v>
      </c>
      <c r="L200" s="306">
        <f>'Investīciju plāns_2023_2027'!L176</f>
        <v>0</v>
      </c>
      <c r="M200" s="307">
        <f>'Investīciju plāns_2023_2027'!M176</f>
        <v>4436361</v>
      </c>
      <c r="N200" s="161" t="str">
        <f>'Investīciju plāns_2023_2027'!N176</f>
        <v>P2 V RV3</v>
      </c>
      <c r="O200" s="267" t="str">
        <f>'Investīciju plāns_2023_2027'!O176</f>
        <v>P</v>
      </c>
      <c r="P200" s="267" t="str">
        <f>'Investīciju plāns_2023_2027'!P176</f>
        <v>VP2</v>
      </c>
      <c r="Q200" s="267" t="str">
        <f>'Investīciju plāns_2023_2027'!Q176</f>
        <v>RV5</v>
      </c>
      <c r="R200" s="363" t="str">
        <f>'Investīciju plāns_2023_2027'!R176</f>
        <v>U.5.1.</v>
      </c>
      <c r="S200" s="385" t="str">
        <f>'Investīciju plāns_2023_2027'!S176</f>
        <v>Infrastruktūras un saimnieciskā nodrošinājuma nodaļa/Kultūras pārvalde/Pagasta pārvalde</v>
      </c>
      <c r="T200" s="284">
        <f>'Investīciju plāns_2023_2027'!T176</f>
        <v>0</v>
      </c>
      <c r="U200" s="282" t="str">
        <f>'Investīciju plāns_2023_2027'!U176</f>
        <v>2022-2027</v>
      </c>
    </row>
    <row r="201" spans="1:21" x14ac:dyDescent="0.25">
      <c r="A201" s="196" t="e">
        <f>'Investīciju plāns_2023_2027'!#REF!</f>
        <v>#REF!</v>
      </c>
      <c r="B201" s="279" t="e">
        <f>'Investīciju plāns_2023_2027'!#REF!</f>
        <v>#REF!</v>
      </c>
      <c r="C201" s="196" t="e">
        <f>'Investīciju plāns_2023_2027'!#REF!</f>
        <v>#REF!</v>
      </c>
      <c r="D201" s="285" t="e">
        <f>'Investīciju plāns_2023_2027'!#REF!</f>
        <v>#REF!</v>
      </c>
      <c r="E201" s="285" t="e">
        <f>'Investīciju plāns_2023_2027'!#REF!</f>
        <v>#REF!</v>
      </c>
      <c r="F201" s="161" t="e">
        <f>'Investīciju plāns_2023_2027'!#REF!</f>
        <v>#REF!</v>
      </c>
      <c r="G201" s="366" t="e">
        <f>'Investīciju plāns_2023_2027'!#REF!</f>
        <v>#REF!</v>
      </c>
      <c r="H201" s="278" t="e">
        <f>'Investīciju plāns_2023_2027'!#REF!</f>
        <v>#REF!</v>
      </c>
      <c r="I201" s="303" t="e">
        <f>'Investīciju plāns_2023_2027'!#REF!</f>
        <v>#REF!</v>
      </c>
      <c r="J201" s="304" t="e">
        <f>'Investīciju plāns_2023_2027'!#REF!</f>
        <v>#REF!</v>
      </c>
      <c r="K201" s="305" t="e">
        <f>'Investīciju plāns_2023_2027'!#REF!</f>
        <v>#REF!</v>
      </c>
      <c r="L201" s="306" t="e">
        <f>'Investīciju plāns_2023_2027'!#REF!</f>
        <v>#REF!</v>
      </c>
      <c r="M201" s="307" t="e">
        <f>'Investīciju plāns_2023_2027'!#REF!</f>
        <v>#REF!</v>
      </c>
      <c r="N201" s="166" t="e">
        <f>'Investīciju plāns_2023_2027'!#REF!</f>
        <v>#REF!</v>
      </c>
      <c r="O201" s="267" t="e">
        <f>'Investīciju plāns_2023_2027'!#REF!</f>
        <v>#REF!</v>
      </c>
      <c r="P201" s="364" t="e">
        <f>'Investīciju plāns_2023_2027'!#REF!</f>
        <v>#REF!</v>
      </c>
      <c r="Q201" s="364" t="e">
        <f>'Investīciju plāns_2023_2027'!#REF!</f>
        <v>#REF!</v>
      </c>
      <c r="R201" s="362" t="e">
        <f>'Investīciju plāns_2023_2027'!#REF!</f>
        <v>#REF!</v>
      </c>
      <c r="S201" s="161" t="e">
        <f>'Investīciju plāns_2023_2027'!#REF!</f>
        <v>#REF!</v>
      </c>
      <c r="T201" s="291" t="e">
        <f>'Investīciju plāns_2023_2027'!#REF!</f>
        <v>#REF!</v>
      </c>
      <c r="U201" s="282" t="e">
        <f>'Investīciju plāns_2023_2027'!#REF!</f>
        <v>#REF!</v>
      </c>
    </row>
    <row r="202" spans="1:21" x14ac:dyDescent="0.25">
      <c r="A202" s="161" t="e">
        <f>'Investīciju plāns_2023_2027'!#REF!</f>
        <v>#REF!</v>
      </c>
      <c r="B202" s="279" t="e">
        <f>'Investīciju plāns_2023_2027'!#REF!</f>
        <v>#REF!</v>
      </c>
      <c r="C202" s="196" t="e">
        <f>'Investīciju plāns_2023_2027'!#REF!</f>
        <v>#REF!</v>
      </c>
      <c r="D202" s="285" t="e">
        <f>'Investīciju plāns_2023_2027'!#REF!</f>
        <v>#REF!</v>
      </c>
      <c r="E202" s="285" t="e">
        <f>'Investīciju plāns_2023_2027'!#REF!</f>
        <v>#REF!</v>
      </c>
      <c r="F202" s="161" t="e">
        <f>'Investīciju plāns_2023_2027'!#REF!</f>
        <v>#REF!</v>
      </c>
      <c r="G202" s="366" t="e">
        <f>'Investīciju plāns_2023_2027'!#REF!</f>
        <v>#REF!</v>
      </c>
      <c r="H202" s="278" t="e">
        <f>'Investīciju plāns_2023_2027'!#REF!</f>
        <v>#REF!</v>
      </c>
      <c r="I202" s="303" t="e">
        <f>'Investīciju plāns_2023_2027'!#REF!</f>
        <v>#REF!</v>
      </c>
      <c r="J202" s="304" t="e">
        <f>'Investīciju plāns_2023_2027'!#REF!</f>
        <v>#REF!</v>
      </c>
      <c r="K202" s="305" t="e">
        <f>'Investīciju plāns_2023_2027'!#REF!</f>
        <v>#REF!</v>
      </c>
      <c r="L202" s="306" t="e">
        <f>'Investīciju plāns_2023_2027'!#REF!</f>
        <v>#REF!</v>
      </c>
      <c r="M202" s="307" t="e">
        <f>'Investīciju plāns_2023_2027'!#REF!</f>
        <v>#REF!</v>
      </c>
      <c r="N202" s="166" t="e">
        <f>'Investīciju plāns_2023_2027'!#REF!</f>
        <v>#REF!</v>
      </c>
      <c r="O202" s="258" t="e">
        <f>'Investīciju plāns_2023_2027'!#REF!</f>
        <v>#REF!</v>
      </c>
      <c r="P202" s="364" t="e">
        <f>'Investīciju plāns_2023_2027'!#REF!</f>
        <v>#REF!</v>
      </c>
      <c r="Q202" s="364" t="e">
        <f>'Investīciju plāns_2023_2027'!#REF!</f>
        <v>#REF!</v>
      </c>
      <c r="R202" s="362" t="e">
        <f>'Investīciju plāns_2023_2027'!#REF!</f>
        <v>#REF!</v>
      </c>
      <c r="S202" s="161" t="e">
        <f>'Investīciju plāns_2023_2027'!#REF!</f>
        <v>#REF!</v>
      </c>
      <c r="T202" s="291" t="e">
        <f>'Investīciju plāns_2023_2027'!#REF!</f>
        <v>#REF!</v>
      </c>
      <c r="U202" s="282" t="e">
        <f>'Investīciju plāns_2023_2027'!#REF!</f>
        <v>#REF!</v>
      </c>
    </row>
    <row r="203" spans="1:21" x14ac:dyDescent="0.25">
      <c r="A203" s="161" t="e">
        <f>'Investīciju plāns_2023_2027'!#REF!</f>
        <v>#REF!</v>
      </c>
      <c r="B203" s="279" t="e">
        <f>'Investīciju plāns_2023_2027'!#REF!</f>
        <v>#REF!</v>
      </c>
      <c r="C203" s="312" t="e">
        <f>'Investīciju plāns_2023_2027'!#REF!</f>
        <v>#REF!</v>
      </c>
      <c r="D203" s="285" t="e">
        <f>'Investīciju plāns_2023_2027'!#REF!</f>
        <v>#REF!</v>
      </c>
      <c r="E203" s="285" t="e">
        <f>'Investīciju plāns_2023_2027'!#REF!</f>
        <v>#REF!</v>
      </c>
      <c r="F203" s="161" t="e">
        <f>'Investīciju plāns_2023_2027'!#REF!</f>
        <v>#REF!</v>
      </c>
      <c r="G203" s="366" t="e">
        <f>'Investīciju plāns_2023_2027'!#REF!</f>
        <v>#REF!</v>
      </c>
      <c r="H203" s="278" t="e">
        <f>'Investīciju plāns_2023_2027'!#REF!</f>
        <v>#REF!</v>
      </c>
      <c r="I203" s="303" t="e">
        <f>'Investīciju plāns_2023_2027'!#REF!</f>
        <v>#REF!</v>
      </c>
      <c r="J203" s="304" t="e">
        <f>'Investīciju plāns_2023_2027'!#REF!</f>
        <v>#REF!</v>
      </c>
      <c r="K203" s="305" t="e">
        <f>'Investīciju plāns_2023_2027'!#REF!</f>
        <v>#REF!</v>
      </c>
      <c r="L203" s="306" t="e">
        <f>'Investīciju plāns_2023_2027'!#REF!</f>
        <v>#REF!</v>
      </c>
      <c r="M203" s="307" t="e">
        <f>'Investīciju plāns_2023_2027'!#REF!</f>
        <v>#REF!</v>
      </c>
      <c r="N203" s="166" t="e">
        <f>'Investīciju plāns_2023_2027'!#REF!</f>
        <v>#REF!</v>
      </c>
      <c r="O203" s="258" t="e">
        <f>'Investīciju plāns_2023_2027'!#REF!</f>
        <v>#REF!</v>
      </c>
      <c r="P203" s="364" t="e">
        <f>'Investīciju plāns_2023_2027'!#REF!</f>
        <v>#REF!</v>
      </c>
      <c r="Q203" s="364" t="e">
        <f>'Investīciju plāns_2023_2027'!#REF!</f>
        <v>#REF!</v>
      </c>
      <c r="R203" s="362" t="e">
        <f>'Investīciju plāns_2023_2027'!#REF!</f>
        <v>#REF!</v>
      </c>
      <c r="S203" s="161" t="e">
        <f>'Investīciju plāns_2023_2027'!#REF!</f>
        <v>#REF!</v>
      </c>
      <c r="T203" s="291" t="e">
        <f>'Investīciju plāns_2023_2027'!#REF!</f>
        <v>#REF!</v>
      </c>
      <c r="U203" s="282" t="e">
        <f>'Investīciju plāns_2023_2027'!#REF!</f>
        <v>#REF!</v>
      </c>
    </row>
    <row r="204" spans="1:21" x14ac:dyDescent="0.25">
      <c r="A204" s="196" t="e">
        <f>'Investīciju plāns_2023_2027'!#REF!</f>
        <v>#REF!</v>
      </c>
      <c r="B204" s="279" t="e">
        <f>'Investīciju plāns_2023_2027'!#REF!</f>
        <v>#REF!</v>
      </c>
      <c r="C204" s="196" t="e">
        <f>'Investīciju plāns_2023_2027'!#REF!</f>
        <v>#REF!</v>
      </c>
      <c r="D204" s="285" t="e">
        <f>'Investīciju plāns_2023_2027'!#REF!</f>
        <v>#REF!</v>
      </c>
      <c r="E204" s="285" t="e">
        <f>'Investīciju plāns_2023_2027'!#REF!</f>
        <v>#REF!</v>
      </c>
      <c r="F204" s="161" t="e">
        <f>'Investīciju plāns_2023_2027'!#REF!</f>
        <v>#REF!</v>
      </c>
      <c r="G204" s="366" t="e">
        <f>'Investīciju plāns_2023_2027'!#REF!</f>
        <v>#REF!</v>
      </c>
      <c r="H204" s="278" t="e">
        <f>'Investīciju plāns_2023_2027'!#REF!</f>
        <v>#REF!</v>
      </c>
      <c r="I204" s="303" t="e">
        <f>'Investīciju plāns_2023_2027'!#REF!</f>
        <v>#REF!</v>
      </c>
      <c r="J204" s="304" t="e">
        <f>'Investīciju plāns_2023_2027'!#REF!</f>
        <v>#REF!</v>
      </c>
      <c r="K204" s="305" t="e">
        <f>'Investīciju plāns_2023_2027'!#REF!</f>
        <v>#REF!</v>
      </c>
      <c r="L204" s="306" t="e">
        <f>'Investīciju plāns_2023_2027'!#REF!</f>
        <v>#REF!</v>
      </c>
      <c r="M204" s="307" t="e">
        <f>'Investīciju plāns_2023_2027'!#REF!</f>
        <v>#REF!</v>
      </c>
      <c r="N204" s="166" t="e">
        <f>'Investīciju plāns_2023_2027'!#REF!</f>
        <v>#REF!</v>
      </c>
      <c r="O204" s="267" t="e">
        <f>'Investīciju plāns_2023_2027'!#REF!</f>
        <v>#REF!</v>
      </c>
      <c r="P204" s="364" t="e">
        <f>'Investīciju plāns_2023_2027'!#REF!</f>
        <v>#REF!</v>
      </c>
      <c r="Q204" s="364" t="e">
        <f>'Investīciju plāns_2023_2027'!#REF!</f>
        <v>#REF!</v>
      </c>
      <c r="R204" s="362" t="e">
        <f>'Investīciju plāns_2023_2027'!#REF!</f>
        <v>#REF!</v>
      </c>
      <c r="S204" s="258" t="e">
        <f>'Investīciju plāns_2023_2027'!#REF!</f>
        <v>#REF!</v>
      </c>
      <c r="T204" s="291" t="e">
        <f>'Investīciju plāns_2023_2027'!#REF!</f>
        <v>#REF!</v>
      </c>
      <c r="U204" s="282" t="e">
        <f>'Investīciju plāns_2023_2027'!#REF!</f>
        <v>#REF!</v>
      </c>
    </row>
    <row r="205" spans="1:21" x14ac:dyDescent="0.25">
      <c r="A205" s="161" t="e">
        <f>'Investīciju plāns_2023_2027'!#REF!</f>
        <v>#REF!</v>
      </c>
      <c r="B205" s="279" t="e">
        <f>'Investīciju plāns_2023_2027'!#REF!</f>
        <v>#REF!</v>
      </c>
      <c r="C205" s="196" t="e">
        <f>'Investīciju plāns_2023_2027'!#REF!</f>
        <v>#REF!</v>
      </c>
      <c r="D205" s="285" t="e">
        <f>'Investīciju plāns_2023_2027'!#REF!</f>
        <v>#REF!</v>
      </c>
      <c r="E205" s="285" t="e">
        <f>'Investīciju plāns_2023_2027'!#REF!</f>
        <v>#REF!</v>
      </c>
      <c r="F205" s="161" t="e">
        <f>'Investīciju plāns_2023_2027'!#REF!</f>
        <v>#REF!</v>
      </c>
      <c r="G205" s="366" t="e">
        <f>'Investīciju plāns_2023_2027'!#REF!</f>
        <v>#REF!</v>
      </c>
      <c r="H205" s="278" t="e">
        <f>'Investīciju plāns_2023_2027'!#REF!</f>
        <v>#REF!</v>
      </c>
      <c r="I205" s="303" t="e">
        <f>'Investīciju plāns_2023_2027'!#REF!</f>
        <v>#REF!</v>
      </c>
      <c r="J205" s="304" t="e">
        <f>'Investīciju plāns_2023_2027'!#REF!</f>
        <v>#REF!</v>
      </c>
      <c r="K205" s="305" t="e">
        <f>'Investīciju plāns_2023_2027'!#REF!</f>
        <v>#REF!</v>
      </c>
      <c r="L205" s="306" t="e">
        <f>'Investīciju plāns_2023_2027'!#REF!</f>
        <v>#REF!</v>
      </c>
      <c r="M205" s="307" t="e">
        <f>'Investīciju plāns_2023_2027'!#REF!</f>
        <v>#REF!</v>
      </c>
      <c r="N205" s="166" t="e">
        <f>'Investīciju plāns_2023_2027'!#REF!</f>
        <v>#REF!</v>
      </c>
      <c r="O205" s="258" t="e">
        <f>'Investīciju plāns_2023_2027'!#REF!</f>
        <v>#REF!</v>
      </c>
      <c r="P205" s="364" t="e">
        <f>'Investīciju plāns_2023_2027'!#REF!</f>
        <v>#REF!</v>
      </c>
      <c r="Q205" s="364" t="e">
        <f>'Investīciju plāns_2023_2027'!#REF!</f>
        <v>#REF!</v>
      </c>
      <c r="R205" s="362" t="e">
        <f>'Investīciju plāns_2023_2027'!#REF!</f>
        <v>#REF!</v>
      </c>
      <c r="S205" s="258" t="e">
        <f>'Investīciju plāns_2023_2027'!#REF!</f>
        <v>#REF!</v>
      </c>
      <c r="T205" s="291" t="e">
        <f>'Investīciju plāns_2023_2027'!#REF!</f>
        <v>#REF!</v>
      </c>
      <c r="U205" s="282" t="e">
        <f>'Investīciju plāns_2023_2027'!#REF!</f>
        <v>#REF!</v>
      </c>
    </row>
    <row r="206" spans="1:21" ht="102" x14ac:dyDescent="0.25">
      <c r="A206" s="161">
        <f>'Investīciju plāns_2023_2027'!A178</f>
        <v>176</v>
      </c>
      <c r="B206" s="279" t="str">
        <f>'Investīciju plāns_2023_2027'!B178</f>
        <v>06</v>
      </c>
      <c r="C206" s="196" t="str">
        <f>'Investīciju plāns_2023_2027'!C178</f>
        <v>Ozolnieki</v>
      </c>
      <c r="D206" s="285" t="str">
        <f>'Investīciju plāns_2023_2027'!D178</f>
        <v>Atbalsta pasākumi iedzīvotāju nekustamā īpašuma pievienošanai centralizētiem kanalizācijas un ūdensapgādes tīkliem Ozolnieku novadā</v>
      </c>
      <c r="E206" s="285" t="str">
        <f>'Investīciju plāns_2023_2027'!E178</f>
        <v>Atbalsts iedzīvotāju nekustamā īpašuma pievienošanai centralizētiem kanalizācijas tīkliem, Ozolnieku KSDU realizētā projekta "'Ūdenssaimniecības attīstība Ozolniekos" ietvaros (27.07.2022 SN Nr. 26) - parezdot PB  līdzfinanējumu līdz 2023.01.06.2023
Savukārt turpmākajos gados paredzēt finansējumu visā novadā atbilstoši 27.07.2022 SN Nr. 26 nosacījumiem</v>
      </c>
      <c r="F206" s="161" t="str">
        <f>'Investīciju plāns_2023_2027'!F178</f>
        <v>Ūdenssaimniecības attīstība</v>
      </c>
      <c r="G206" s="366" t="str">
        <f>'Investīciju plāns_2023_2027'!G178</f>
        <v>PP</v>
      </c>
      <c r="H206" s="278">
        <f>'Investīciju plāns_2023_2027'!H178</f>
        <v>230000</v>
      </c>
      <c r="I206" s="303">
        <f>'Investīciju plāns_2023_2027'!I178</f>
        <v>30000</v>
      </c>
      <c r="J206" s="304">
        <f>'Investīciju plāns_2023_2027'!J178</f>
        <v>30000</v>
      </c>
      <c r="K206" s="305">
        <f>'Investīciju plāns_2023_2027'!K178</f>
        <v>0</v>
      </c>
      <c r="L206" s="306">
        <f>'Investīciju plāns_2023_2027'!L178</f>
        <v>100000</v>
      </c>
      <c r="M206" s="307">
        <f>'Investīciju plāns_2023_2027'!M178</f>
        <v>100000</v>
      </c>
      <c r="N206" s="166" t="str">
        <f>'Investīciju plāns_2023_2027'!N178</f>
        <v>P2 V RV3</v>
      </c>
      <c r="O206" s="267" t="str">
        <f>'Investīciju plāns_2023_2027'!O178</f>
        <v>P</v>
      </c>
      <c r="P206" s="364" t="str">
        <f>'Investīciju plāns_2023_2027'!P178</f>
        <v>VP2</v>
      </c>
      <c r="Q206" s="364" t="str">
        <f>'Investīciju plāns_2023_2027'!Q178</f>
        <v>RV5</v>
      </c>
      <c r="R206" s="362" t="str">
        <f>'Investīciju plāns_2023_2027'!R178</f>
        <v>U.5.1.</v>
      </c>
      <c r="S206" s="161" t="str">
        <f>'Investīciju plāns_2023_2027'!S178</f>
        <v>Infrastruktūras un saimnieciskā nodrošinājuma nodaļa/Kultūras pārvalde/Pagasta pārvalde</v>
      </c>
      <c r="T206" s="291">
        <f>'Investīciju plāns_2023_2027'!T178</f>
        <v>0</v>
      </c>
      <c r="U206" s="282">
        <f>'Investīciju plāns_2023_2027'!U178</f>
        <v>0</v>
      </c>
    </row>
    <row r="207" spans="1:21" ht="63.75" x14ac:dyDescent="0.25">
      <c r="A207" s="196">
        <f>'Investīciju plāns_2023_2027'!A179</f>
        <v>177</v>
      </c>
      <c r="B207" s="279" t="str">
        <f>'Investīciju plāns_2023_2027'!B179</f>
        <v>09</v>
      </c>
      <c r="C207" s="196" t="str">
        <f>'Investīciju plāns_2023_2027'!C179</f>
        <v>Platone</v>
      </c>
      <c r="D207" s="285" t="str">
        <f>'Investīciju plāns_2023_2027'!D179</f>
        <v>Vircavas pamatskolas Platones filiāles teritorijas labiekārtošana</v>
      </c>
      <c r="E207" s="285" t="str">
        <f>'Investīciju plāns_2023_2027'!E179</f>
        <v xml:space="preserve">Jauna sporta laukuma izbūve, meliorācijas sistēmu sakārtošana 2020/2021.gadā, teritorijas labiekārtošana. Jāaktualizē būvprojekts
</v>
      </c>
      <c r="F207" s="161" t="str">
        <f>'Investīciju plāns_2023_2027'!F179</f>
        <v>Izglītības iestāžu infrastruktūra</v>
      </c>
      <c r="G207" s="366" t="str">
        <f>'Investīciju plāns_2023_2027'!G179</f>
        <v xml:space="preserve">J/Pag/Iedz
</v>
      </c>
      <c r="H207" s="278">
        <f>'Investīciju plāns_2023_2027'!H179</f>
        <v>400000</v>
      </c>
      <c r="I207" s="303">
        <f>'Investīciju plāns_2023_2027'!I179</f>
        <v>0</v>
      </c>
      <c r="J207" s="304">
        <f>'Investīciju plāns_2023_2027'!J179</f>
        <v>0</v>
      </c>
      <c r="K207" s="305">
        <f>'Investīciju plāns_2023_2027'!K179</f>
        <v>0</v>
      </c>
      <c r="L207" s="306">
        <f>'Investīciju plāns_2023_2027'!L179</f>
        <v>400000</v>
      </c>
      <c r="M207" s="307">
        <f>'Investīciju plāns_2023_2027'!M179</f>
        <v>0</v>
      </c>
      <c r="N207" s="166" t="str">
        <f>'Investīciju plāns_2023_2027'!N179</f>
        <v>P2 I RV1</v>
      </c>
      <c r="O207" s="258" t="str">
        <f>'Investīciju plāns_2023_2027'!O179</f>
        <v>P</v>
      </c>
      <c r="P207" s="258" t="str">
        <f>'Investīciju plāns_2023_2027'!P179</f>
        <v>VP1</v>
      </c>
      <c r="Q207" s="258" t="str">
        <f>'Investīciju plāns_2023_2027'!Q179</f>
        <v>RV1</v>
      </c>
      <c r="R207" s="363" t="str">
        <f>'Investīciju plāns_2023_2027'!R179</f>
        <v>1.1.</v>
      </c>
      <c r="S207" s="385" t="str">
        <f>'Investīciju plāns_2023_2027'!S179</f>
        <v>Infrastruktūras un saimnieciskā nodrošinājuma nodaļa</v>
      </c>
      <c r="T207" s="291">
        <f>'Investīciju plāns_2023_2027'!T179</f>
        <v>0</v>
      </c>
      <c r="U207" s="282" t="str">
        <f>'Investīciju plāns_2023_2027'!U179</f>
        <v>2022-2027</v>
      </c>
    </row>
    <row r="208" spans="1:21" ht="63.75" x14ac:dyDescent="0.25">
      <c r="A208" s="161">
        <f>'Investīciju plāns_2023_2027'!A181</f>
        <v>179</v>
      </c>
      <c r="B208" s="279" t="str">
        <f>'Investīciju plāns_2023_2027'!B181</f>
        <v>08</v>
      </c>
      <c r="C208" s="196" t="str">
        <f>'Investīciju plāns_2023_2027'!C181</f>
        <v>Platone</v>
      </c>
      <c r="D208" s="285" t="str">
        <f>'Investīciju plāns_2023_2027'!D181</f>
        <v>Brīvdabas vietas izveide pasākumu un svētku svinēšanai Platones pagastā</v>
      </c>
      <c r="E208" s="295" t="str">
        <f>'Investīciju plāns_2023_2027'!E181</f>
        <v>Palielināt Jelgavas novada vietas potenciālu un pievilcību, kas ir kā priekšnosacījums jaunu kultūras un citu saistītu pakalpojumu un aktivitāšu attīstībai, izbūvējot Platones pagasta Platones ciemā brīvdabas estrādi. Izstrādāts būvprojekts (derīgs līdz 2024.gadam)</v>
      </c>
      <c r="F208" s="281" t="str">
        <f>'Investīciju plāns_2023_2027'!F181</f>
        <v>Teritorijas labiekārtošana</v>
      </c>
      <c r="G208" s="366" t="str">
        <f>'Investīciju plāns_2023_2027'!G181</f>
        <v xml:space="preserve">AG
J/Pag/Iedz
</v>
      </c>
      <c r="H208" s="278">
        <f>'Investīciju plāns_2023_2027'!H181</f>
        <v>75000</v>
      </c>
      <c r="I208" s="303">
        <f>'Investīciju plāns_2023_2027'!I181</f>
        <v>0</v>
      </c>
      <c r="J208" s="304">
        <f>'Investīciju plāns_2023_2027'!J181</f>
        <v>0</v>
      </c>
      <c r="K208" s="305">
        <f>'Investīciju plāns_2023_2027'!K181</f>
        <v>0</v>
      </c>
      <c r="L208" s="306">
        <f>'Investīciju plāns_2023_2027'!L181</f>
        <v>75000</v>
      </c>
      <c r="M208" s="307">
        <f>'Investīciju plāns_2023_2027'!M181</f>
        <v>0</v>
      </c>
      <c r="N208" s="283" t="str">
        <f>'Investīciju plāns_2023_2027'!N181</f>
        <v>P2 K RV1</v>
      </c>
      <c r="O208" s="258" t="str">
        <f>'Investīciju plāns_2023_2027'!O181</f>
        <v>P</v>
      </c>
      <c r="P208" s="258" t="str">
        <f>'Investīciju plāns_2023_2027'!P181</f>
        <v>VP1</v>
      </c>
      <c r="Q208" s="258" t="str">
        <f>'Investīciju plāns_2023_2027'!Q181</f>
        <v>RV3</v>
      </c>
      <c r="R208" s="266" t="str">
        <f>'Investīciju plāns_2023_2027'!R181</f>
        <v>3.3.</v>
      </c>
      <c r="S208" s="385" t="str">
        <f>'Investīciju plāns_2023_2027'!S181</f>
        <v>Infrastruktūras un saimnieciskā nodrošinājuma nodaļa</v>
      </c>
      <c r="T208" s="311">
        <f>'Investīciju plāns_2023_2027'!T181</f>
        <v>0</v>
      </c>
      <c r="U208" s="282" t="str">
        <f>'Investīciju plāns_2023_2027'!U181</f>
        <v>2022-2027</v>
      </c>
    </row>
    <row r="209" spans="1:21" ht="76.5" x14ac:dyDescent="0.25">
      <c r="A209" s="161">
        <f>'Investīciju plāns_2023_2027'!A182</f>
        <v>180</v>
      </c>
      <c r="B209" s="279">
        <f>'Investīciju plāns_2023_2027'!B182</f>
        <v>0</v>
      </c>
      <c r="C209" s="312" t="str">
        <f>'Investīciju plāns_2023_2027'!C182</f>
        <v>Platone</v>
      </c>
      <c r="D209" s="285" t="str">
        <f>'Investīciju plāns_2023_2027'!D182</f>
        <v>Platones pagasta  transporta infrastruktūras attīstība</v>
      </c>
      <c r="E209" s="285" t="str">
        <f>'Investīciju plāns_2023_2027'!E182</f>
        <v>Transporta infrastruktūras attīstība, t.sk.: 
2023.gads:
Centra iela asfalta virskārtas atjaunošana 780 m (projektēšana 3812 EUR,  būvdarbi ~ 120 000 EUR)
Iepirkumu procedūra projektēšanai uzsākta 2022.gadā, noslēgti līgumi par projektēšanu</v>
      </c>
      <c r="F209" s="161" t="str">
        <f>'Investīciju plāns_2023_2027'!F182</f>
        <v>Transporta infrastruktūra, t.sk. Apgaismojums</v>
      </c>
      <c r="G209" s="366" t="str">
        <f>'Investīciju plāns_2023_2027'!G182</f>
        <v xml:space="preserve">AG2023
J/Pag/Iedz
</v>
      </c>
      <c r="H209" s="278">
        <f>'Investīciju plāns_2023_2027'!H182</f>
        <v>123812</v>
      </c>
      <c r="I209" s="303">
        <f>'Investīciju plāns_2023_2027'!I182</f>
        <v>123812</v>
      </c>
      <c r="J209" s="304">
        <f>'Investīciju plāns_2023_2027'!J182</f>
        <v>21812</v>
      </c>
      <c r="K209" s="305">
        <f>'Investīciju plāns_2023_2027'!K182</f>
        <v>102000</v>
      </c>
      <c r="L209" s="306">
        <f>'Investīciju plāns_2023_2027'!L182</f>
        <v>0</v>
      </c>
      <c r="M209" s="307">
        <f>'Investīciju plāns_2023_2027'!M182</f>
        <v>0</v>
      </c>
      <c r="N209" s="196" t="str">
        <f>'Investīciju plāns_2023_2027'!N182</f>
        <v>P2 V RV1</v>
      </c>
      <c r="O209" s="258">
        <f>'Investīciju plāns_2023_2027'!O182</f>
        <v>0</v>
      </c>
      <c r="P209" s="258">
        <f>'Investīciju plāns_2023_2027'!P182</f>
        <v>0</v>
      </c>
      <c r="Q209" s="258">
        <f>'Investīciju plāns_2023_2027'!Q182</f>
        <v>0</v>
      </c>
      <c r="R209" s="266">
        <f>'Investīciju plāns_2023_2027'!R182</f>
        <v>0</v>
      </c>
      <c r="S209" s="336" t="str">
        <f>'Investīciju plāns_2023_2027'!S182</f>
        <v>Infrastruktūras un saimnieciskā nodrošinājuma nodaļa</v>
      </c>
      <c r="T209" s="309">
        <f>'Investīciju plāns_2023_2027'!T182</f>
        <v>0</v>
      </c>
      <c r="U209" s="282" t="str">
        <f>'Investīciju plāns_2023_2027'!U182</f>
        <v>2022-2027</v>
      </c>
    </row>
    <row r="210" spans="1:21" ht="89.25" x14ac:dyDescent="0.25">
      <c r="A210" s="196">
        <f>'Investīciju plāns_2023_2027'!A183</f>
        <v>181</v>
      </c>
      <c r="B210" s="279" t="str">
        <f>'Investīciju plāns_2023_2027'!B183</f>
        <v>04</v>
      </c>
      <c r="C210" s="196" t="str">
        <f>'Investīciju plāns_2023_2027'!C183</f>
        <v>Platone</v>
      </c>
      <c r="D210" s="285" t="str">
        <f>'Investīciju plāns_2023_2027'!D183</f>
        <v>Apgaismota gājēju celiņa no A-8 līdz Platones centram izbūve</v>
      </c>
      <c r="E210" s="285" t="str">
        <f>'Investīciju plāns_2023_2027'!E183</f>
        <v>Uzlabota satiksmes infrastruktūra. Gājēju celiņa izbūve. Izstrādāts būvprojekts (derīgs līdz 2025.gadam)
2022.gadā uzsākts īstenot projektu, kopējās izmaksas būvdarbi 622784.91, būvuzraudzība 8457.90, kopā 631242.81
Finansējums pa gadiem 
2022.gads 315 621EUR
2023.gads 315 621EUR</v>
      </c>
      <c r="F210" s="161" t="str">
        <f>'Investīciju plāns_2023_2027'!F183</f>
        <v>Transporta infrastruktūra, t.sk. Apgaismojums</v>
      </c>
      <c r="G210" s="366" t="str">
        <f>'Investīciju plāns_2023_2027'!G183</f>
        <v xml:space="preserve">
PP
</v>
      </c>
      <c r="H210" s="278">
        <f>'Investīciju plāns_2023_2027'!H183</f>
        <v>315621</v>
      </c>
      <c r="I210" s="303">
        <f>'Investīciju plāns_2023_2027'!I183</f>
        <v>315621</v>
      </c>
      <c r="J210" s="304">
        <f>'Investīciju plāns_2023_2027'!J183</f>
        <v>50934</v>
      </c>
      <c r="K210" s="305">
        <f>'Investīciju plāns_2023_2027'!K183</f>
        <v>264687</v>
      </c>
      <c r="L210" s="306">
        <f>'Investīciju plāns_2023_2027'!L183</f>
        <v>0</v>
      </c>
      <c r="M210" s="307">
        <f>'Investīciju plāns_2023_2027'!M183</f>
        <v>0</v>
      </c>
      <c r="N210" s="196" t="str">
        <f>'Investīciju plāns_2023_2027'!N183</f>
        <v>P2 V RV1</v>
      </c>
      <c r="O210" s="258" t="str">
        <f>'Investīciju plāns_2023_2027'!O183</f>
        <v>P</v>
      </c>
      <c r="P210" s="258" t="str">
        <f>'Investīciju plāns_2023_2027'!P183</f>
        <v>VP2</v>
      </c>
      <c r="Q210" s="258" t="str">
        <f>'Investīciju plāns_2023_2027'!Q183</f>
        <v>RV4</v>
      </c>
      <c r="R210" s="266" t="str">
        <f>'Investīciju plāns_2023_2027'!R183</f>
        <v>4.3.</v>
      </c>
      <c r="S210" s="336" t="str">
        <f>'Investīciju plāns_2023_2027'!S183</f>
        <v>Infrastruktūras un saimnieciskā nodrošinājuma nodaļa</v>
      </c>
      <c r="T210" s="309">
        <f>'Investīciju plāns_2023_2027'!T183</f>
        <v>0</v>
      </c>
      <c r="U210" s="282" t="str">
        <f>'Investīciju plāns_2023_2027'!U183</f>
        <v>2022-2027</v>
      </c>
    </row>
    <row r="211" spans="1:21" ht="114.75" x14ac:dyDescent="0.25">
      <c r="A211" s="161">
        <f>'Investīciju plāns_2023_2027'!A184</f>
        <v>182</v>
      </c>
      <c r="B211" s="279" t="str">
        <f>'Investīciju plāns_2023_2027'!B184</f>
        <v>04</v>
      </c>
      <c r="C211" s="196" t="str">
        <f>'Investīciju plāns_2023_2027'!C184</f>
        <v>Platone</v>
      </c>
      <c r="D211" s="285" t="str">
        <f>'Investīciju plāns_2023_2027'!D184</f>
        <v>Platones pagasta  transporta infrastruktūras attīstība</v>
      </c>
      <c r="E211" s="285" t="str">
        <f>'Investīciju plāns_2023_2027'!E184</f>
        <v xml:space="preserve">Transporta infrastruktūras attīstība, t.sk.: 
2023.-2027.gads:
2. Kveldes iela asfalta virskārtas atjaunošana 100 m;
3. Dzelzceļa pārbrauktuve -"Austrumi" -virskārtas atjaunošana 140 m
Plānots (1.un2) uzsākt projektēšanu 2023.gada otrajā pusē, izmaksas plānot 2024.gadā 
3. Gājēju un veloceliņa  un apgaismojuma izbūve Platones pagasta Lielvircavas ciema teritorijā
</v>
      </c>
      <c r="F211" s="161" t="str">
        <f>'Investīciju plāns_2023_2027'!F184</f>
        <v>Transporta infrastruktūra, t.sk. Apgaismojums</v>
      </c>
      <c r="G211" s="366" t="str">
        <f>'Investīciju plāns_2023_2027'!G184</f>
        <v xml:space="preserve">J/Pag/Iedz
</v>
      </c>
      <c r="H211" s="278">
        <f>'Investīciju plāns_2023_2027'!H184</f>
        <v>850000</v>
      </c>
      <c r="I211" s="303">
        <f>'Investīciju plāns_2023_2027'!I184</f>
        <v>0</v>
      </c>
      <c r="J211" s="304">
        <f>'Investīciju plāns_2023_2027'!J184</f>
        <v>0</v>
      </c>
      <c r="K211" s="305">
        <f>'Investīciju plāns_2023_2027'!K184</f>
        <v>0</v>
      </c>
      <c r="L211" s="306">
        <f>'Investīciju plāns_2023_2027'!L184</f>
        <v>150000</v>
      </c>
      <c r="M211" s="307">
        <f>'Investīciju plāns_2023_2027'!M184</f>
        <v>700000</v>
      </c>
      <c r="N211" s="161" t="str">
        <f>'Investīciju plāns_2023_2027'!N184</f>
        <v>P2 V RV1</v>
      </c>
      <c r="O211" s="267" t="str">
        <f>'Investīciju plāns_2023_2027'!O184</f>
        <v>P</v>
      </c>
      <c r="P211" s="267" t="str">
        <f>'Investīciju plāns_2023_2027'!P184</f>
        <v>VP2</v>
      </c>
      <c r="Q211" s="267" t="str">
        <f>'Investīciju plāns_2023_2027'!Q184</f>
        <v>RV4</v>
      </c>
      <c r="R211" s="362" t="str">
        <f>'Investīciju plāns_2023_2027'!R184</f>
        <v>4.3.</v>
      </c>
      <c r="S211" s="336" t="str">
        <f>'Investīciju plāns_2023_2027'!S184</f>
        <v>Infrastruktūras un saimnieciskā nodrošinājuma nodaļa</v>
      </c>
      <c r="T211" s="284">
        <f>'Investīciju plāns_2023_2027'!T184</f>
        <v>0</v>
      </c>
      <c r="U211" s="282" t="str">
        <f>'Investīciju plāns_2023_2027'!U184</f>
        <v>2022-2027</v>
      </c>
    </row>
    <row r="212" spans="1:21" ht="89.25" x14ac:dyDescent="0.25">
      <c r="A212" s="161">
        <f>'Investīciju plāns_2023_2027'!A185</f>
        <v>183</v>
      </c>
      <c r="B212" s="279" t="str">
        <f>'Investīciju plāns_2023_2027'!B185</f>
        <v>08</v>
      </c>
      <c r="C212" s="196" t="str">
        <f>'Investīciju plāns_2023_2027'!C185</f>
        <v>Platone</v>
      </c>
      <c r="D212" s="285" t="str">
        <f>'Investīciju plāns_2023_2027'!D185</f>
        <v>Lielvircavas muižas kungu nama telpu atjaunošana</v>
      </c>
      <c r="E212" s="285" t="str">
        <f>'Investīciju plāns_2023_2027'!E185</f>
        <v>Veicināt kultūrvēsturisko vērtību pieejamību, saglabāšanu un objektu sakārtošanu, infrastruktūras attīstību tūristu un iedzīvotāju vajadzībām. Jumta nomaiņa (2021.gads), ieejas portāla atjaunošana - restaurācija (durvis, kolonas un grīda) un vēsturiskās terases izbūve (vietējas nozīmes kultūras piemineklis) utml. darbi. Muižas atjaunošanai piesaistīti vairāki ES fondu projektu  un pašvaldības finansējums.</v>
      </c>
      <c r="F212" s="161" t="str">
        <f>'Investīciju plāns_2023_2027'!F185</f>
        <v>Vēstures mantojums - ēkas</v>
      </c>
      <c r="G212" s="366" t="str">
        <f>'Investīciju plāns_2023_2027'!G185</f>
        <v xml:space="preserve">J/Pag/Iedz
</v>
      </c>
      <c r="H212" s="278">
        <f>'Investīciju plāns_2023_2027'!H185</f>
        <v>350000</v>
      </c>
      <c r="I212" s="303">
        <f>'Investīciju plāns_2023_2027'!I185</f>
        <v>0</v>
      </c>
      <c r="J212" s="304">
        <f>'Investīciju plāns_2023_2027'!J185</f>
        <v>0</v>
      </c>
      <c r="K212" s="305">
        <f>'Investīciju plāns_2023_2027'!K185</f>
        <v>0</v>
      </c>
      <c r="L212" s="306">
        <f>'Investīciju plāns_2023_2027'!L185</f>
        <v>0</v>
      </c>
      <c r="M212" s="307">
        <f>'Investīciju plāns_2023_2027'!M185</f>
        <v>350000</v>
      </c>
      <c r="N212" s="161" t="str">
        <f>'Investīciju plāns_2023_2027'!N185</f>
        <v>P4 T RV2</v>
      </c>
      <c r="O212" s="267" t="str">
        <f>'Investīciju plāns_2023_2027'!O185</f>
        <v>P</v>
      </c>
      <c r="P212" s="267" t="str">
        <f>'Investīciju plāns_2023_2027'!P185</f>
        <v>VP1</v>
      </c>
      <c r="Q212" s="267" t="str">
        <f>'Investīciju plāns_2023_2027'!Q185</f>
        <v>RV3</v>
      </c>
      <c r="R212" s="362" t="str">
        <f>'Investīciju plāns_2023_2027'!R185</f>
        <v>3.4.</v>
      </c>
      <c r="S212" s="336" t="str">
        <f>'Investīciju plāns_2023_2027'!S185</f>
        <v>Attīstības nodaļa/Infrastruktūras un saimnieciskā nodrošinājuma nodaļa/pagasta pārvalde</v>
      </c>
      <c r="T212" s="284">
        <f>'Investīciju plāns_2023_2027'!T185</f>
        <v>0</v>
      </c>
      <c r="U212" s="282" t="str">
        <f>'Investīciju plāns_2023_2027'!U185</f>
        <v>2022-2027</v>
      </c>
    </row>
    <row r="213" spans="1:21" x14ac:dyDescent="0.25">
      <c r="A213" s="196" t="e">
        <f>'Investīciju plāns_2023_2027'!#REF!</f>
        <v>#REF!</v>
      </c>
      <c r="B213" s="279" t="e">
        <f>'Investīciju plāns_2023_2027'!#REF!</f>
        <v>#REF!</v>
      </c>
      <c r="C213" s="196" t="e">
        <f>'Investīciju plāns_2023_2027'!#REF!</f>
        <v>#REF!</v>
      </c>
      <c r="D213" s="285" t="e">
        <f>'Investīciju plāns_2023_2027'!#REF!</f>
        <v>#REF!</v>
      </c>
      <c r="E213" s="316" t="e">
        <f>'Investīciju plāns_2023_2027'!#REF!</f>
        <v>#REF!</v>
      </c>
      <c r="F213" s="161" t="e">
        <f>'Investīciju plāns_2023_2027'!#REF!</f>
        <v>#REF!</v>
      </c>
      <c r="G213" s="366" t="e">
        <f>'Investīciju plāns_2023_2027'!#REF!</f>
        <v>#REF!</v>
      </c>
      <c r="H213" s="278" t="e">
        <f>'Investīciju plāns_2023_2027'!#REF!</f>
        <v>#REF!</v>
      </c>
      <c r="I213" s="303" t="e">
        <f>'Investīciju plāns_2023_2027'!#REF!</f>
        <v>#REF!</v>
      </c>
      <c r="J213" s="304" t="e">
        <f>'Investīciju plāns_2023_2027'!#REF!</f>
        <v>#REF!</v>
      </c>
      <c r="K213" s="305" t="e">
        <f>'Investīciju plāns_2023_2027'!#REF!</f>
        <v>#REF!</v>
      </c>
      <c r="L213" s="306" t="e">
        <f>'Investīciju plāns_2023_2027'!#REF!</f>
        <v>#REF!</v>
      </c>
      <c r="M213" s="307" t="e">
        <f>'Investīciju plāns_2023_2027'!#REF!</f>
        <v>#REF!</v>
      </c>
      <c r="N213" s="161" t="e">
        <f>'Investīciju plāns_2023_2027'!#REF!</f>
        <v>#REF!</v>
      </c>
      <c r="O213" s="258" t="e">
        <f>'Investīciju plāns_2023_2027'!#REF!</f>
        <v>#REF!</v>
      </c>
      <c r="P213" s="264" t="e">
        <f>'Investīciju plāns_2023_2027'!#REF!</f>
        <v>#REF!</v>
      </c>
      <c r="Q213" s="264" t="e">
        <f>'Investīciju plāns_2023_2027'!#REF!</f>
        <v>#REF!</v>
      </c>
      <c r="R213" s="362" t="e">
        <f>'Investīciju plāns_2023_2027'!#REF!</f>
        <v>#REF!</v>
      </c>
      <c r="S213" s="161" t="e">
        <f>'Investīciju plāns_2023_2027'!#REF!</f>
        <v>#REF!</v>
      </c>
      <c r="T213" s="284" t="e">
        <f>'Investīciju plāns_2023_2027'!#REF!</f>
        <v>#REF!</v>
      </c>
      <c r="U213" s="282" t="e">
        <f>'Investīciju plāns_2023_2027'!#REF!</f>
        <v>#REF!</v>
      </c>
    </row>
    <row r="214" spans="1:21" ht="102" x14ac:dyDescent="0.25">
      <c r="A214" s="161">
        <f>'Investīciju plāns_2023_2027'!A186</f>
        <v>184</v>
      </c>
      <c r="B214" s="277" t="str">
        <f>'Investīciju plāns_2023_2027'!B186</f>
        <v>04</v>
      </c>
      <c r="C214" s="161" t="str">
        <f>'Investīciju plāns_2023_2027'!C186</f>
        <v>Platone</v>
      </c>
      <c r="D214" s="285" t="str">
        <f>'Investīciju plāns_2023_2027'!D186</f>
        <v>Ģ. Eliasa dzimtas māju “Zīlēni" rekonstrukcija</v>
      </c>
      <c r="E214" s="295" t="str">
        <f>'Investīciju plāns_2023_2027'!E186</f>
        <v>Saglabāt kultūrvēsturisko vērtību pieejamību,  un objektu sakārtošanu, infrastruktūras attīstību tūristu un iedzīvotāju vajadzībām.
Būvprojekta izstrāde, būvdarbi</v>
      </c>
      <c r="F214" s="161" t="str">
        <f>'Investīciju plāns_2023_2027'!F186</f>
        <v>Vēstures mantojums - ēkas</v>
      </c>
      <c r="G214" s="366" t="str">
        <f>'Investīciju plāns_2023_2027'!G186</f>
        <v>J/Pag/Iedz</v>
      </c>
      <c r="H214" s="290">
        <f>'Investīciju plāns_2023_2027'!H186</f>
        <v>200000</v>
      </c>
      <c r="I214" s="303">
        <f>'Investīciju plāns_2023_2027'!I186</f>
        <v>0</v>
      </c>
      <c r="J214" s="304">
        <f>'Investīciju plāns_2023_2027'!J186</f>
        <v>0</v>
      </c>
      <c r="K214" s="305">
        <f>'Investīciju plāns_2023_2027'!K186</f>
        <v>0</v>
      </c>
      <c r="L214" s="306">
        <f>'Investīciju plāns_2023_2027'!L186</f>
        <v>0</v>
      </c>
      <c r="M214" s="307">
        <f>'Investīciju plāns_2023_2027'!M186</f>
        <v>200000</v>
      </c>
      <c r="N214" s="195" t="str">
        <f>'Investīciju plāns_2023_2027'!N186</f>
        <v>P4 T RV2</v>
      </c>
      <c r="O214" s="267" t="str">
        <f>'Investīciju plāns_2023_2027'!O186</f>
        <v>P</v>
      </c>
      <c r="P214" s="365" t="str">
        <f>'Investīciju plāns_2023_2027'!P186</f>
        <v>VP1</v>
      </c>
      <c r="Q214" s="267" t="str">
        <f>'Investīciju plāns_2023_2027'!Q186</f>
        <v>RV3</v>
      </c>
      <c r="R214" s="362" t="str">
        <f>'Investīciju plāns_2023_2027'!R186</f>
        <v>3.4.</v>
      </c>
      <c r="S214" s="161" t="str">
        <f>'Investīciju plāns_2023_2027'!S186</f>
        <v>Infrastruktūras un saimnieciskā nodrošinājuma nodaļa/Kultūras pārvalde/Pagasta pārvalde</v>
      </c>
      <c r="T214" s="310">
        <f>'Investīciju plāns_2023_2027'!T186</f>
        <v>0</v>
      </c>
      <c r="U214" s="282" t="str">
        <f>'Investīciju plāns_2023_2027'!U186</f>
        <v>2022-2027</v>
      </c>
    </row>
    <row r="215" spans="1:21" ht="102" x14ac:dyDescent="0.25">
      <c r="A215" s="161">
        <f>'Investīciju plāns_2023_2027'!A188</f>
        <v>186</v>
      </c>
      <c r="B215" s="279">
        <f>'Investīciju plāns_2023_2027'!B188</f>
        <v>0</v>
      </c>
      <c r="C215" s="196" t="str">
        <f>'Investīciju plāns_2023_2027'!C188</f>
        <v>Salgale</v>
      </c>
      <c r="D215" s="285" t="str">
        <f>'Investīciju plāns_2023_2027'!D188</f>
        <v>Salgales pamatskolas ēkas infrastruktūras attīstība</v>
      </c>
      <c r="E215" s="285" t="str">
        <f>'Investīciju plāns_2023_2027'!E188</f>
        <v>2023.gadā granulu apkures katla  ierīkošana bijušajā Salgales pamatskolas ēkā, 1.maija ielā 9, Emburgā, Salgales pagastā, kurā šobrīd darbojas Salgales mūzikas un mākslas skola, Staļģenes vidusskolas pirmsskolas grupas, Salgales pagasta sporta bāze un bibliotēkas ārējais apkalpošanas punkts. Ņemot vērā katras iestādes atšķirīgo darba laiku un specifiku, ļoti efektīga būtu apkures sistēmas regulēšanas iespēja, kas šobrīd, kurinot nolietotus malkas katlus, nav iespējama.</v>
      </c>
      <c r="F215" s="161" t="str">
        <f>'Investīciju plāns_2023_2027'!F188</f>
        <v>Izglītības iestāžu infrastruktūra</v>
      </c>
      <c r="G215" s="366" t="str">
        <f>'Investīciju plāns_2023_2027'!G188</f>
        <v>J/Pag/Iedz</v>
      </c>
      <c r="H215" s="278">
        <f>'Investīciju plāns_2023_2027'!H188</f>
        <v>100000</v>
      </c>
      <c r="I215" s="303">
        <f>'Investīciju plāns_2023_2027'!I188</f>
        <v>100000</v>
      </c>
      <c r="J215" s="304">
        <f>'Investīciju plāns_2023_2027'!J188</f>
        <v>100000</v>
      </c>
      <c r="K215" s="305">
        <f>'Investīciju plāns_2023_2027'!K188</f>
        <v>0</v>
      </c>
      <c r="L215" s="306">
        <f>'Investīciju plāns_2023_2027'!L188</f>
        <v>0</v>
      </c>
      <c r="M215" s="307">
        <f>'Investīciju plāns_2023_2027'!M188</f>
        <v>0</v>
      </c>
      <c r="N215" s="166" t="str">
        <f>'Investīciju plāns_2023_2027'!N188</f>
        <v>P2 I RV1</v>
      </c>
      <c r="O215" s="267">
        <f>'Investīciju plāns_2023_2027'!O188</f>
        <v>0</v>
      </c>
      <c r="P215" s="258">
        <f>'Investīciju plāns_2023_2027'!P188</f>
        <v>0</v>
      </c>
      <c r="Q215" s="258">
        <f>'Investīciju plāns_2023_2027'!Q188</f>
        <v>0</v>
      </c>
      <c r="R215" s="362">
        <f>'Investīciju plāns_2023_2027'!R188</f>
        <v>0</v>
      </c>
      <c r="S215" s="161" t="str">
        <f>'Investīciju plāns_2023_2027'!S188</f>
        <v>Infrastruktūras un saimnieciskā nodrošinājuma nodaļa/Pagasta pārvalde</v>
      </c>
      <c r="T215" s="291">
        <f>'Investīciju plāns_2023_2027'!T188</f>
        <v>0</v>
      </c>
      <c r="U215" s="282" t="str">
        <f>'Investīciju plāns_2023_2027'!U188</f>
        <v>2022-2027</v>
      </c>
    </row>
    <row r="216" spans="1:21" ht="76.5" x14ac:dyDescent="0.25">
      <c r="A216" s="196">
        <f>'Investīciju plāns_2023_2027'!A189</f>
        <v>187</v>
      </c>
      <c r="B216" s="277" t="str">
        <f>'Investīciju plāns_2023_2027'!B189</f>
        <v>09</v>
      </c>
      <c r="C216" s="161" t="str">
        <f>'Investīciju plāns_2023_2027'!C189</f>
        <v>Salgale</v>
      </c>
      <c r="D216" s="285" t="str">
        <f>'Investīciju plāns_2023_2027'!D189</f>
        <v>Salgales pamatskolas teritorijas labiekārtošana</v>
      </c>
      <c r="E216" s="285" t="str">
        <f>'Investīciju plāns_2023_2027'!E189</f>
        <v>Bruģēto segumu remontdarbi, jauna bruģa ieklāšana rotaļu laukumā</v>
      </c>
      <c r="F216" s="161" t="str">
        <f>'Investīciju plāns_2023_2027'!F189</f>
        <v>Izglītības iestāžu infrastruktūra</v>
      </c>
      <c r="G216" s="366" t="str">
        <f>'Investīciju plāns_2023_2027'!G189</f>
        <v xml:space="preserve">J/Pag/Iedz
</v>
      </c>
      <c r="H216" s="278">
        <f>'Investīciju plāns_2023_2027'!H189</f>
        <v>50000</v>
      </c>
      <c r="I216" s="303">
        <f>'Investīciju plāns_2023_2027'!I189</f>
        <v>0</v>
      </c>
      <c r="J216" s="304">
        <f>'Investīciju plāns_2023_2027'!J189</f>
        <v>0</v>
      </c>
      <c r="K216" s="305">
        <f>'Investīciju plāns_2023_2027'!K189</f>
        <v>0</v>
      </c>
      <c r="L216" s="306">
        <f>'Investīciju plāns_2023_2027'!L189</f>
        <v>0</v>
      </c>
      <c r="M216" s="307">
        <f>'Investīciju plāns_2023_2027'!M189</f>
        <v>50000</v>
      </c>
      <c r="N216" s="196" t="str">
        <f>'Investīciju plāns_2023_2027'!N189</f>
        <v>P2 I RV1</v>
      </c>
      <c r="O216" s="267" t="str">
        <f>'Investīciju plāns_2023_2027'!O189</f>
        <v>D</v>
      </c>
      <c r="P216" s="258" t="str">
        <f>'Investīciju plāns_2023_2027'!P189</f>
        <v>VP1</v>
      </c>
      <c r="Q216" s="258" t="str">
        <f>'Investīciju plāns_2023_2027'!Q189</f>
        <v>RV1</v>
      </c>
      <c r="R216" s="362" t="str">
        <f>'Investīciju plāns_2023_2027'!R189</f>
        <v>1.1.</v>
      </c>
      <c r="S216" s="161" t="str">
        <f>'Investīciju plāns_2023_2027'!S189</f>
        <v>Infrastruktūras un saimnieciskā nodrošinājuma nodaļa/Pagasta pārvalde</v>
      </c>
      <c r="T216" s="309">
        <f>'Investīciju plāns_2023_2027'!T189</f>
        <v>0</v>
      </c>
      <c r="U216" s="282" t="str">
        <f>'Investīciju plāns_2023_2027'!U189</f>
        <v>2022-2027</v>
      </c>
    </row>
    <row r="217" spans="1:21" ht="76.5" x14ac:dyDescent="0.25">
      <c r="A217" s="161">
        <f>'Investīciju plāns_2023_2027'!A190</f>
        <v>188</v>
      </c>
      <c r="B217" s="277" t="str">
        <f>'Investīciju plāns_2023_2027'!B190</f>
        <v>09</v>
      </c>
      <c r="C217" s="161" t="str">
        <f>'Investīciju plāns_2023_2027'!C190</f>
        <v>Salgale</v>
      </c>
      <c r="D217" s="285" t="str">
        <f>'Investīciju plāns_2023_2027'!D190</f>
        <v>Garozas pamatskolas teritorijas labiekārtošana</v>
      </c>
      <c r="E217" s="285" t="str">
        <f>'Investīciju plāns_2023_2027'!E190</f>
        <v xml:space="preserve">Skolas svinību laukuma bruģēšana, soliņu izvietošana, ūdens ņemšanas vietas izveide ugunsdzēsībai, bruģēti celiņi uz muzeju.
Plānots uzsākt projektēšanu 2023.gada otrajā pusē, izmaksas plānot 2024.gadā </v>
      </c>
      <c r="F217" s="161" t="str">
        <f>'Investīciju plāns_2023_2027'!F190</f>
        <v>Izglītības iestāžu infrastruktūra</v>
      </c>
      <c r="G217" s="366" t="str">
        <f>'Investīciju plāns_2023_2027'!G190</f>
        <v xml:space="preserve">J/Pag/Iedz
</v>
      </c>
      <c r="H217" s="278">
        <f>'Investīciju plāns_2023_2027'!H190</f>
        <v>250000</v>
      </c>
      <c r="I217" s="303">
        <f>'Investīciju plāns_2023_2027'!I190</f>
        <v>0</v>
      </c>
      <c r="J217" s="304">
        <f>'Investīciju plāns_2023_2027'!J190</f>
        <v>0</v>
      </c>
      <c r="K217" s="305">
        <f>'Investīciju plāns_2023_2027'!K190</f>
        <v>0</v>
      </c>
      <c r="L217" s="306">
        <f>'Investīciju plāns_2023_2027'!L190</f>
        <v>50000</v>
      </c>
      <c r="M217" s="307">
        <f>'Investīciju plāns_2023_2027'!M190</f>
        <v>200000</v>
      </c>
      <c r="N217" s="196" t="str">
        <f>'Investīciju plāns_2023_2027'!N190</f>
        <v>P2 I RV1</v>
      </c>
      <c r="O217" s="258" t="str">
        <f>'Investīciju plāns_2023_2027'!O190</f>
        <v>D</v>
      </c>
      <c r="P217" s="258" t="str">
        <f>'Investīciju plāns_2023_2027'!P190</f>
        <v>VP1</v>
      </c>
      <c r="Q217" s="258" t="str">
        <f>'Investīciju plāns_2023_2027'!Q190</f>
        <v>RV1</v>
      </c>
      <c r="R217" s="266" t="str">
        <f>'Investīciju plāns_2023_2027'!R190</f>
        <v>1.1.</v>
      </c>
      <c r="S217" s="161" t="str">
        <f>'Investīciju plāns_2023_2027'!S190</f>
        <v>Infrastruktūras un saimnieciskā nodrošinājuma nodaļa/Pagasta pārvalde</v>
      </c>
      <c r="T217" s="309">
        <f>'Investīciju plāns_2023_2027'!T190</f>
        <v>0</v>
      </c>
      <c r="U217" s="282" t="str">
        <f>'Investīciju plāns_2023_2027'!U190</f>
        <v>2022-2027</v>
      </c>
    </row>
    <row r="218" spans="1:21" x14ac:dyDescent="0.25">
      <c r="A218" s="161" t="e">
        <f>'Investīciju plāns_2023_2027'!#REF!</f>
        <v>#REF!</v>
      </c>
      <c r="B218" s="277" t="e">
        <f>'Investīciju plāns_2023_2027'!#REF!</f>
        <v>#REF!</v>
      </c>
      <c r="C218" s="161" t="e">
        <f>'Investīciju plāns_2023_2027'!#REF!</f>
        <v>#REF!</v>
      </c>
      <c r="D218" s="285" t="e">
        <f>'Investīciju plāns_2023_2027'!#REF!</f>
        <v>#REF!</v>
      </c>
      <c r="E218" s="285" t="e">
        <f>'Investīciju plāns_2023_2027'!#REF!</f>
        <v>#REF!</v>
      </c>
      <c r="F218" s="161" t="e">
        <f>'Investīciju plāns_2023_2027'!#REF!</f>
        <v>#REF!</v>
      </c>
      <c r="G218" s="366" t="e">
        <f>'Investīciju plāns_2023_2027'!#REF!</f>
        <v>#REF!</v>
      </c>
      <c r="H218" s="278" t="e">
        <f>'Investīciju plāns_2023_2027'!#REF!</f>
        <v>#REF!</v>
      </c>
      <c r="I218" s="303" t="e">
        <f>'Investīciju plāns_2023_2027'!#REF!</f>
        <v>#REF!</v>
      </c>
      <c r="J218" s="304" t="e">
        <f>'Investīciju plāns_2023_2027'!#REF!</f>
        <v>#REF!</v>
      </c>
      <c r="K218" s="305" t="e">
        <f>'Investīciju plāns_2023_2027'!#REF!</f>
        <v>#REF!</v>
      </c>
      <c r="L218" s="306" t="e">
        <f>'Investīciju plāns_2023_2027'!#REF!</f>
        <v>#REF!</v>
      </c>
      <c r="M218" s="307" t="e">
        <f>'Investīciju plāns_2023_2027'!#REF!</f>
        <v>#REF!</v>
      </c>
      <c r="N218" s="196" t="e">
        <f>'Investīciju plāns_2023_2027'!#REF!</f>
        <v>#REF!</v>
      </c>
      <c r="O218" s="267" t="e">
        <f>'Investīciju plāns_2023_2027'!#REF!</f>
        <v>#REF!</v>
      </c>
      <c r="P218" s="264" t="e">
        <f>'Investīciju plāns_2023_2027'!#REF!</f>
        <v>#REF!</v>
      </c>
      <c r="Q218" s="264" t="e">
        <f>'Investīciju plāns_2023_2027'!#REF!</f>
        <v>#REF!</v>
      </c>
      <c r="R218" s="362" t="e">
        <f>'Investīciju plāns_2023_2027'!#REF!</f>
        <v>#REF!</v>
      </c>
      <c r="S218" s="161" t="e">
        <f>'Investīciju plāns_2023_2027'!#REF!</f>
        <v>#REF!</v>
      </c>
      <c r="T218" s="309" t="e">
        <f>'Investīciju plāns_2023_2027'!#REF!</f>
        <v>#REF!</v>
      </c>
      <c r="U218" s="282" t="e">
        <f>'Investīciju plāns_2023_2027'!#REF!</f>
        <v>#REF!</v>
      </c>
    </row>
    <row r="219" spans="1:21" ht="127.5" x14ac:dyDescent="0.25">
      <c r="A219" s="196">
        <f>'Investīciju plāns_2023_2027'!A194</f>
        <v>192</v>
      </c>
      <c r="B219" s="277" t="str">
        <f>'Investīciju plāns_2023_2027'!B194</f>
        <v>06</v>
      </c>
      <c r="C219" s="161" t="str">
        <f>'Investīciju plāns_2023_2027'!C194</f>
        <v>Salgale</v>
      </c>
      <c r="D219" s="285" t="str">
        <f>'Investīciju plāns_2023_2027'!D194</f>
        <v>Salgales pagasta  transporta infrastruktūras attīstība</v>
      </c>
      <c r="E219" s="285" t="str">
        <f>'Investīciju plāns_2023_2027'!E194</f>
        <v>Transporta infrastruktūras attīstība, t.sk.: 
 2023-2027.gads:
1.Salgales pagasta Garozas ciema virskārtas asfaltēšana (Kļavu iela 440 m, Meža iela 200 m, Krasta iela 740 m)
Plānots uzsākt projektēšanu 2023.gada otrajā pusē, izmaksas plānot 2024.gadā 
2. Garozas ciema Upes ielas seguma atjaunošana 450m
3. Pļavu ielas asfaltbetona seguma izbūve, Salgales ciemā 
4. Ielu apgaismojuma balstu nomaiņa 1.maija ielā, Emburgā
5. Jaunbērziņi - Roņu tilts ceļa seguma atjaunošana</v>
      </c>
      <c r="F219" s="161" t="str">
        <f>'Investīciju plāns_2023_2027'!F194</f>
        <v>Transporta infrastruktūra, t.sk. Apgaismojums</v>
      </c>
      <c r="G219" s="366" t="str">
        <f>'Investīciju plāns_2023_2027'!G194</f>
        <v>J/Pag/Iedz
Dep/ieros</v>
      </c>
      <c r="H219" s="278">
        <f>'Investīciju plāns_2023_2027'!H194</f>
        <v>550000</v>
      </c>
      <c r="I219" s="303">
        <f>'Investīciju plāns_2023_2027'!I194</f>
        <v>0</v>
      </c>
      <c r="J219" s="304">
        <f>'Investīciju plāns_2023_2027'!J194</f>
        <v>0</v>
      </c>
      <c r="K219" s="305">
        <f>'Investīciju plāns_2023_2027'!K194</f>
        <v>0</v>
      </c>
      <c r="L219" s="306">
        <f>'Investīciju plāns_2023_2027'!L194</f>
        <v>150000</v>
      </c>
      <c r="M219" s="307">
        <f>'Investīciju plāns_2023_2027'!M194</f>
        <v>400000</v>
      </c>
      <c r="N219" s="196" t="str">
        <f>'Investīciju plāns_2023_2027'!N194</f>
        <v>P2 V RV1</v>
      </c>
      <c r="O219" s="258" t="str">
        <f>'Investīciju plāns_2023_2027'!O194</f>
        <v>P</v>
      </c>
      <c r="P219" s="264" t="str">
        <f>'Investīciju plāns_2023_2027'!P194</f>
        <v>VP2</v>
      </c>
      <c r="Q219" s="264" t="str">
        <f>'Investīciju plāns_2023_2027'!Q194</f>
        <v>RV4</v>
      </c>
      <c r="R219" s="362" t="str">
        <f>'Investīciju plāns_2023_2027'!R194</f>
        <v>4.1.</v>
      </c>
      <c r="S219" s="161" t="str">
        <f>'Investīciju plāns_2023_2027'!S194</f>
        <v>Infrastruktūras un saimnieciskā nodrošinājuma nodaļa/Pagasta pārvalde</v>
      </c>
      <c r="T219" s="309">
        <f>'Investīciju plāns_2023_2027'!T194</f>
        <v>0</v>
      </c>
      <c r="U219" s="282" t="str">
        <f>'Investīciju plāns_2023_2027'!U194</f>
        <v>2022-2027</v>
      </c>
    </row>
    <row r="220" spans="1:21" ht="102" x14ac:dyDescent="0.25">
      <c r="A220" s="161">
        <f>'Investīciju plāns_2023_2027'!A191</f>
        <v>189</v>
      </c>
      <c r="B220" s="279" t="str">
        <f>'Investīciju plāns_2023_2027'!B191</f>
        <v>06</v>
      </c>
      <c r="C220" s="196" t="str">
        <f>'Investīciju plāns_2023_2027'!C191</f>
        <v>Salgale</v>
      </c>
      <c r="D220" s="285" t="str">
        <f>'Investīciju plāns_2023_2027'!D191</f>
        <v xml:space="preserve">Daudzfunkcionāla kultūras, izglītības, sociālā un administratīvā centra izveide Emburgas ciemā
</v>
      </c>
      <c r="E220" s="285" t="str">
        <f>'Investīciju plāns_2023_2027'!E191</f>
        <v xml:space="preserve">Salgales pagasta pārvaldes ēkas "Vīgriezes" īpašuma tiesību sakārtošana un daudzfunkcionālā kultūras, izglītības, sociālā un administratīvā centra izveidei Emburgas ciemā. </v>
      </c>
      <c r="F220" s="161" t="str">
        <f>'Investīciju plāns_2023_2027'!F191</f>
        <v>Nekustamo īpašumu pārvaldība un citu pašvaldības teritorijā esošu zemju pārvaldība</v>
      </c>
      <c r="G220" s="366" t="str">
        <f>'Investīciju plāns_2023_2027'!G191</f>
        <v xml:space="preserve">J/Pag/Iedz
</v>
      </c>
      <c r="H220" s="278">
        <f>'Investīciju plāns_2023_2027'!H191</f>
        <v>120000</v>
      </c>
      <c r="I220" s="303">
        <f>'Investīciju plāns_2023_2027'!I191</f>
        <v>0</v>
      </c>
      <c r="J220" s="304">
        <f>'Investīciju plāns_2023_2027'!J191</f>
        <v>0</v>
      </c>
      <c r="K220" s="305">
        <f>'Investīciju plāns_2023_2027'!K191</f>
        <v>0</v>
      </c>
      <c r="L220" s="306">
        <f>'Investīciju plāns_2023_2027'!L191</f>
        <v>120000</v>
      </c>
      <c r="M220" s="307">
        <f>'Investīciju plāns_2023_2027'!M191</f>
        <v>0</v>
      </c>
      <c r="N220" s="196" t="str">
        <f>'Investīciju plāns_2023_2027'!N191</f>
        <v>P2 V RV10</v>
      </c>
      <c r="O220" s="267" t="str">
        <f>'Investīciju plāns_2023_2027'!O191</f>
        <v>P</v>
      </c>
      <c r="P220" s="266" t="str">
        <f>'Investīciju plāns_2023_2027'!P191</f>
        <v>VP2</v>
      </c>
      <c r="Q220" s="265" t="str">
        <f>'Investīciju plāns_2023_2027'!Q191</f>
        <v>RV5</v>
      </c>
      <c r="R220" s="362" t="str">
        <f>'Investīciju plāns_2023_2027'!R191</f>
        <v>U.5.4.</v>
      </c>
      <c r="S220" s="161" t="str">
        <f>'Investīciju plāns_2023_2027'!S191</f>
        <v>Īpašuma pārvaldības nodaļa</v>
      </c>
      <c r="T220" s="309">
        <f>'Investīciju plāns_2023_2027'!T191</f>
        <v>0</v>
      </c>
      <c r="U220" s="282" t="str">
        <f>'Investīciju plāns_2023_2027'!U191</f>
        <v>2022-2027</v>
      </c>
    </row>
    <row r="221" spans="1:21" ht="63.75" x14ac:dyDescent="0.25">
      <c r="A221" s="161">
        <f>'Investīciju plāns_2023_2027'!A196</f>
        <v>194</v>
      </c>
      <c r="B221" s="277" t="str">
        <f>'Investīciju plāns_2023_2027'!B196</f>
        <v>06</v>
      </c>
      <c r="C221" s="161" t="str">
        <f>'Investīciju plāns_2023_2027'!C196</f>
        <v>Sesava</v>
      </c>
      <c r="D221" s="285" t="str">
        <f>'Investīciju plāns_2023_2027'!D196</f>
        <v>Sesavas pagasta administratīvo siltumapgādes ēku  pārbūve un apkures sistēmu rekonstrukcija</v>
      </c>
      <c r="E221" s="285" t="str">
        <f>'Investīciju plāns_2023_2027'!E196</f>
        <v>Siltumapgādes ēku pārbūve un apkures sistēmu rekonstrukcija</v>
      </c>
      <c r="F221" s="161" t="str">
        <f>'Investīciju plāns_2023_2027'!F196</f>
        <v>Energoefektivitāte</v>
      </c>
      <c r="G221" s="366" t="str">
        <f>'Investīciju plāns_2023_2027'!G196</f>
        <v xml:space="preserve">AG
J/Pag/Iedz
</v>
      </c>
      <c r="H221" s="278">
        <f>'Investīciju plāns_2023_2027'!H196</f>
        <v>200000</v>
      </c>
      <c r="I221" s="303">
        <f>'Investīciju plāns_2023_2027'!I196</f>
        <v>0</v>
      </c>
      <c r="J221" s="304">
        <f>'Investīciju plāns_2023_2027'!J196</f>
        <v>0</v>
      </c>
      <c r="K221" s="305">
        <f>'Investīciju plāns_2023_2027'!K196</f>
        <v>0</v>
      </c>
      <c r="L221" s="306">
        <f>'Investīciju plāns_2023_2027'!L196</f>
        <v>200000</v>
      </c>
      <c r="M221" s="307">
        <f>'Investīciju plāns_2023_2027'!M196</f>
        <v>0</v>
      </c>
      <c r="N221" s="196" t="str">
        <f>'Investīciju plāns_2023_2027'!N196</f>
        <v>P2 V RV8</v>
      </c>
      <c r="O221" s="258" t="str">
        <f>'Investīciju plāns_2023_2027'!O196</f>
        <v>D</v>
      </c>
      <c r="P221" s="269" t="str">
        <f>'Investīciju plāns_2023_2027'!P196</f>
        <v>VP2</v>
      </c>
      <c r="Q221" s="264" t="str">
        <f>'Investīciju plāns_2023_2027'!Q196</f>
        <v>RV5</v>
      </c>
      <c r="R221" s="268" t="str">
        <f>'Investīciju plāns_2023_2027'!R196</f>
        <v>U.5.1.</v>
      </c>
      <c r="S221" s="161" t="str">
        <f>'Investīciju plāns_2023_2027'!S196</f>
        <v>Infrastruktūras un saimnieciskā nodrošinājuma nodaļa</v>
      </c>
      <c r="T221" s="309">
        <f>'Investīciju plāns_2023_2027'!T196</f>
        <v>0</v>
      </c>
      <c r="U221" s="282" t="str">
        <f>'Investīciju plāns_2023_2027'!U196</f>
        <v>2022-2027</v>
      </c>
    </row>
    <row r="222" spans="1:21" ht="76.5" x14ac:dyDescent="0.25">
      <c r="A222" s="196">
        <f>'Investīciju plāns_2023_2027'!A197</f>
        <v>195</v>
      </c>
      <c r="B222" s="277" t="str">
        <f>'Investīciju plāns_2023_2027'!B197</f>
        <v>06</v>
      </c>
      <c r="C222" s="161" t="str">
        <f>'Investīciju plāns_2023_2027'!C197</f>
        <v>Sesava</v>
      </c>
      <c r="D222" s="285" t="str">
        <f>'Investīciju plāns_2023_2027'!D197</f>
        <v xml:space="preserve">Pašvaldības funkciju nodrošināšanai doktorāta izveide Sesavas pagastā </v>
      </c>
      <c r="E222" s="295" t="str">
        <f>'Investīciju plāns_2023_2027'!E197</f>
        <v>Doktorāta izveide:
2022.gadā uzsākts īstenot projektu par doktorāta izveidi, kopējās izmaksas būvdarbi 204334.48, būvuzraudzība 7381, kopā 211715.48EUR
Finansējums pa gadiem 
2022.gads 148201EUR
2023.gads 63514EUR</v>
      </c>
      <c r="F222" s="161" t="str">
        <f>'Investīciju plāns_2023_2027'!F197</f>
        <v>Ēku apsaimniekošana</v>
      </c>
      <c r="G222" s="366" t="str">
        <f>'Investīciju plāns_2023_2027'!G197</f>
        <v>AG
J/Pag/Iedz
Dep/ieros</v>
      </c>
      <c r="H222" s="278">
        <f>'Investīciju plāns_2023_2027'!H197</f>
        <v>63514</v>
      </c>
      <c r="I222" s="303">
        <f>'Investīciju plāns_2023_2027'!I197</f>
        <v>63514</v>
      </c>
      <c r="J222" s="304">
        <f>'Investīciju plāns_2023_2027'!J197</f>
        <v>11409</v>
      </c>
      <c r="K222" s="305">
        <f>'Investīciju plāns_2023_2027'!K197</f>
        <v>52105</v>
      </c>
      <c r="L222" s="306">
        <f>'Investīciju plāns_2023_2027'!L197</f>
        <v>0</v>
      </c>
      <c r="M222" s="307">
        <f>'Investīciju plāns_2023_2027'!M197</f>
        <v>0</v>
      </c>
      <c r="N222" s="166" t="str">
        <f>'Investīciju plāns_2023_2027'!N197</f>
        <v>P2 V RV10</v>
      </c>
      <c r="O222" s="267" t="str">
        <f>'Investīciju plāns_2023_2027'!O197</f>
        <v>P</v>
      </c>
      <c r="P222" s="258" t="str">
        <f>'Investīciju plāns_2023_2027'!P197</f>
        <v>VP1</v>
      </c>
      <c r="Q222" s="258" t="str">
        <f>'Investīciju plāns_2023_2027'!Q197</f>
        <v>RV2</v>
      </c>
      <c r="R222" s="362" t="str">
        <f>'Investīciju plāns_2023_2027'!R197</f>
        <v>2.1.</v>
      </c>
      <c r="S222" s="161" t="str">
        <f>'Investīciju plāns_2023_2027'!S197</f>
        <v>Īpašuma pārvaldības nodaļa</v>
      </c>
      <c r="T222" s="291">
        <f>'Investīciju plāns_2023_2027'!T197</f>
        <v>0</v>
      </c>
      <c r="U222" s="282" t="str">
        <f>'Investīciju plāns_2023_2027'!U197</f>
        <v>2022-2027</v>
      </c>
    </row>
    <row r="223" spans="1:21" ht="102" x14ac:dyDescent="0.25">
      <c r="A223" s="161">
        <f>'Investīciju plāns_2023_2027'!A198</f>
        <v>196</v>
      </c>
      <c r="B223" s="279" t="str">
        <f>'Investīciju plāns_2023_2027'!B198</f>
        <v>09</v>
      </c>
      <c r="C223" s="161" t="str">
        <f>'Investīciju plāns_2023_2027'!C198</f>
        <v>Sesava</v>
      </c>
      <c r="D223" s="285" t="str">
        <f>'Investīciju plāns_2023_2027'!D198</f>
        <v>Sesavas sporta halles remonts un sporta zāles siltuma sistēmas sakārtošana un energoefektivitātes paaugstināšana</v>
      </c>
      <c r="E223" s="285" t="str">
        <f>'Investīciju plāns_2023_2027'!E198</f>
        <v>Sporta zāles siltuma sistēmas sakārtošana- TP izstrāde un būvdarbi, jo esošā siltumapgādes sistēma sporta zālē ziemas periodā nenodrošina MK noteikumos noteikto temperatūru. Secīgi darbi pēc Sesavas pagasta administratīvo siltumapgādes ēku  pārbūve un   apkures sistēmu rekonstrukcijas.
Telpu remonts, ēkas pamatu hidroizolācija, ārsienu, nesošo sienu plaisu novēršana
(projektēšana ~8000 EUR, būvdarbi ~100000 EUR)</v>
      </c>
      <c r="F223" s="161" t="str">
        <f>'Investīciju plāns_2023_2027'!F198</f>
        <v>Sporta infrastruktūra</v>
      </c>
      <c r="G223" s="366" t="str">
        <f>'Investīciju plāns_2023_2027'!G198</f>
        <v xml:space="preserve">AG2023
J/Pag/Iedz
</v>
      </c>
      <c r="H223" s="278">
        <f>'Investīciju plāns_2023_2027'!H198</f>
        <v>108000</v>
      </c>
      <c r="I223" s="303">
        <f>'Investīciju plāns_2023_2027'!I198</f>
        <v>108000</v>
      </c>
      <c r="J223" s="304">
        <f>'Investīciju plāns_2023_2027'!J198</f>
        <v>23000</v>
      </c>
      <c r="K223" s="305">
        <f>'Investīciju plāns_2023_2027'!K198</f>
        <v>85000</v>
      </c>
      <c r="L223" s="306">
        <f>'Investīciju plāns_2023_2027'!L198</f>
        <v>0</v>
      </c>
      <c r="M223" s="307">
        <f>'Investīciju plāns_2023_2027'!M198</f>
        <v>0</v>
      </c>
      <c r="N223" s="166" t="str">
        <f>'Investīciju plāns_2023_2027'!N198</f>
        <v>P2 S RV2</v>
      </c>
      <c r="O223" s="267" t="str">
        <f>'Investīciju plāns_2023_2027'!O198</f>
        <v>P</v>
      </c>
      <c r="P223" s="364" t="str">
        <f>'Investīciju plāns_2023_2027'!P198</f>
        <v>VP1</v>
      </c>
      <c r="Q223" s="267" t="str">
        <f>'Investīciju plāns_2023_2027'!Q198</f>
        <v>RV3</v>
      </c>
      <c r="R223" s="362" t="str">
        <f>'Investīciju plāns_2023_2027'!R198</f>
        <v>3.2.</v>
      </c>
      <c r="S223" s="161" t="str">
        <f>'Investīciju plāns_2023_2027'!S198</f>
        <v>Infrastruktūras un saimnieciskā nodrošinājuma nodaļa/Sporta centrs/pagasta pārvalde</v>
      </c>
      <c r="T223" s="291">
        <f>'Investīciju plāns_2023_2027'!T198</f>
        <v>0</v>
      </c>
      <c r="U223" s="282" t="str">
        <f>'Investīciju plāns_2023_2027'!U198</f>
        <v>2022-2027</v>
      </c>
    </row>
    <row r="224" spans="1:21" ht="76.5" x14ac:dyDescent="0.25">
      <c r="A224" s="161">
        <f>'Investīciju plāns_2023_2027'!A199</f>
        <v>197</v>
      </c>
      <c r="B224" s="279" t="str">
        <f>'Investīciju plāns_2023_2027'!B199</f>
        <v>09</v>
      </c>
      <c r="C224" s="161" t="str">
        <f>'Investīciju plāns_2023_2027'!C199</f>
        <v>Sesava</v>
      </c>
      <c r="D224" s="285" t="str">
        <f>'Investīciju plāns_2023_2027'!D199</f>
        <v>Sesavas pamatskolas teritorijas labiekārtošana</v>
      </c>
      <c r="E224" s="285" t="str">
        <f>'Investīciju plāns_2023_2027'!E199</f>
        <v>Pagraba atjaunošanu, bērnu rotaļu laukuma un žoga ap to izbūve, uzlabojot bērnu drošību skolas teritorijā, pilnveidojot bērnu vispusīgās iemaņas. Izstrādāts būvprojekts (derīgs līdz 2024.gadam)</v>
      </c>
      <c r="F224" s="161" t="str">
        <f>'Investīciju plāns_2023_2027'!F199</f>
        <v>Teritorijas labiekārtošana</v>
      </c>
      <c r="G224" s="366" t="str">
        <f>'Investīciju plāns_2023_2027'!G199</f>
        <v>AG
J/Pag/Iedz
Dep/ieros</v>
      </c>
      <c r="H224" s="278">
        <f>'Investīciju plāns_2023_2027'!H199</f>
        <v>630000</v>
      </c>
      <c r="I224" s="303">
        <f>'Investīciju plāns_2023_2027'!I199</f>
        <v>0</v>
      </c>
      <c r="J224" s="304">
        <f>'Investīciju plāns_2023_2027'!J199</f>
        <v>0</v>
      </c>
      <c r="K224" s="305">
        <f>'Investīciju plāns_2023_2027'!K199</f>
        <v>0</v>
      </c>
      <c r="L224" s="306">
        <f>'Investīciju plāns_2023_2027'!L199</f>
        <v>130000</v>
      </c>
      <c r="M224" s="307">
        <f>'Investīciju plāns_2023_2027'!M199</f>
        <v>500000</v>
      </c>
      <c r="N224" s="196" t="str">
        <f>'Investīciju plāns_2023_2027'!N199</f>
        <v>P2 S RV2</v>
      </c>
      <c r="O224" s="267" t="str">
        <f>'Investīciju plāns_2023_2027'!O199</f>
        <v>P</v>
      </c>
      <c r="P224" s="266" t="str">
        <f>'Investīciju plāns_2023_2027'!P199</f>
        <v>VP1</v>
      </c>
      <c r="Q224" s="267" t="str">
        <f>'Investīciju plāns_2023_2027'!Q199</f>
        <v>RV1</v>
      </c>
      <c r="R224" s="362" t="str">
        <f>'Investīciju plāns_2023_2027'!R199</f>
        <v>1.1.</v>
      </c>
      <c r="S224" s="161" t="str">
        <f>'Investīciju plāns_2023_2027'!S199</f>
        <v>Infrastruktūras un saimnieciskā nodrošinājuma nodaļa/Izglītības pārvalde</v>
      </c>
      <c r="T224" s="309">
        <f>'Investīciju plāns_2023_2027'!T199</f>
        <v>0</v>
      </c>
      <c r="U224" s="282" t="str">
        <f>'Investīciju plāns_2023_2027'!U199</f>
        <v>2022-2027</v>
      </c>
    </row>
    <row r="225" spans="1:21" ht="89.25" x14ac:dyDescent="0.25">
      <c r="A225" s="196">
        <f>'Investīciju plāns_2023_2027'!A200</f>
        <v>198</v>
      </c>
      <c r="B225" s="279" t="str">
        <f>'Investīciju plāns_2023_2027'!B200</f>
        <v>09</v>
      </c>
      <c r="C225" s="161" t="str">
        <f>'Investīciju plāns_2023_2027'!C200</f>
        <v>Sesava</v>
      </c>
      <c r="D225" s="285" t="str">
        <f>'Investīciju plāns_2023_2027'!D200</f>
        <v>Aktīvās atpūtas laukuma izveide Bērvircavas ciemā</v>
      </c>
      <c r="E225" s="285" t="str">
        <f>'Investīciju plāns_2023_2027'!E200</f>
        <v>Projekta “Aktīvās atpūtas laukuma izveide Bērvircavas ciemā” mērķis ir izveidot aktīvās atpūtas laukumu Bērvircavas ciemā, izveidojot jaunu sporta un veselības pakalpojumu, nodrošinot nepieciešamo infrastruktūru un aprīkojumu sporta aktivitāšu dažādošanai un aktīvās atpūtas pilnveidošanai. Sagatavots paskaidrojuma raksts.</v>
      </c>
      <c r="F225" s="161" t="str">
        <f>'Investīciju plāns_2023_2027'!F200</f>
        <v>Teritorijas labiekārtošana</v>
      </c>
      <c r="G225" s="366" t="str">
        <f>'Investīciju plāns_2023_2027'!G200</f>
        <v>J/Pag/Iedz
Dep/ieros</v>
      </c>
      <c r="H225" s="278">
        <f>'Investīciju plāns_2023_2027'!H200</f>
        <v>80000</v>
      </c>
      <c r="I225" s="303">
        <f>'Investīciju plāns_2023_2027'!I200</f>
        <v>0</v>
      </c>
      <c r="J225" s="304">
        <f>'Investīciju plāns_2023_2027'!J200</f>
        <v>0</v>
      </c>
      <c r="K225" s="305">
        <f>'Investīciju plāns_2023_2027'!K200</f>
        <v>0</v>
      </c>
      <c r="L225" s="306">
        <f>'Investīciju plāns_2023_2027'!L200</f>
        <v>80000</v>
      </c>
      <c r="M225" s="307">
        <f>'Investīciju plāns_2023_2027'!M200</f>
        <v>0</v>
      </c>
      <c r="N225" s="166" t="str">
        <f>'Investīciju plāns_2023_2027'!N200</f>
        <v>P2 S RV2</v>
      </c>
      <c r="O225" s="258" t="str">
        <f>'Investīciju plāns_2023_2027'!O200</f>
        <v>P</v>
      </c>
      <c r="P225" s="264" t="str">
        <f>'Investīciju plāns_2023_2027'!P200</f>
        <v>VP1</v>
      </c>
      <c r="Q225" s="258" t="str">
        <f>'Investīciju plāns_2023_2027'!Q200</f>
        <v>RV3</v>
      </c>
      <c r="R225" s="362" t="str">
        <f>'Investīciju plāns_2023_2027'!R200</f>
        <v>3.1.</v>
      </c>
      <c r="S225" s="161" t="str">
        <f>'Investīciju plāns_2023_2027'!S200</f>
        <v>Infrastruktūras un saimnieciskā nodrošinājuma nodaļa/Sporta centrs/pagasta pārvalde</v>
      </c>
      <c r="T225" s="291">
        <f>'Investīciju plāns_2023_2027'!T200</f>
        <v>0</v>
      </c>
      <c r="U225" s="282" t="str">
        <f>'Investīciju plāns_2023_2027'!U200</f>
        <v>2022-2027</v>
      </c>
    </row>
    <row r="226" spans="1:21" x14ac:dyDescent="0.25">
      <c r="A226" s="161" t="e">
        <f>'Investīciju plāns_2023_2027'!#REF!</f>
        <v>#REF!</v>
      </c>
      <c r="B226" s="279" t="e">
        <f>'Investīciju plāns_2023_2027'!#REF!</f>
        <v>#REF!</v>
      </c>
      <c r="C226" s="196" t="e">
        <f>'Investīciju plāns_2023_2027'!#REF!</f>
        <v>#REF!</v>
      </c>
      <c r="D226" s="285" t="e">
        <f>'Investīciju plāns_2023_2027'!#REF!</f>
        <v>#REF!</v>
      </c>
      <c r="E226" s="285" t="e">
        <f>'Investīciju plāns_2023_2027'!#REF!</f>
        <v>#REF!</v>
      </c>
      <c r="F226" s="161" t="e">
        <f>'Investīciju plāns_2023_2027'!#REF!</f>
        <v>#REF!</v>
      </c>
      <c r="G226" s="367" t="e">
        <f>'Investīciju plāns_2023_2027'!#REF!</f>
        <v>#REF!</v>
      </c>
      <c r="H226" s="278" t="e">
        <f>'Investīciju plāns_2023_2027'!#REF!</f>
        <v>#REF!</v>
      </c>
      <c r="I226" s="303" t="e">
        <f>'Investīciju plāns_2023_2027'!#REF!</f>
        <v>#REF!</v>
      </c>
      <c r="J226" s="304" t="e">
        <f>'Investīciju plāns_2023_2027'!#REF!</f>
        <v>#REF!</v>
      </c>
      <c r="K226" s="305" t="e">
        <f>'Investīciju plāns_2023_2027'!#REF!</f>
        <v>#REF!</v>
      </c>
      <c r="L226" s="306" t="e">
        <f>'Investīciju plāns_2023_2027'!#REF!</f>
        <v>#REF!</v>
      </c>
      <c r="M226" s="307" t="e">
        <f>'Investīciju plāns_2023_2027'!#REF!</f>
        <v>#REF!</v>
      </c>
      <c r="N226" s="161" t="e">
        <f>'Investīciju plāns_2023_2027'!#REF!</f>
        <v>#REF!</v>
      </c>
      <c r="O226" s="258" t="e">
        <f>'Investīciju plāns_2023_2027'!#REF!</f>
        <v>#REF!</v>
      </c>
      <c r="P226" s="258" t="e">
        <f>'Investīciju plāns_2023_2027'!#REF!</f>
        <v>#REF!</v>
      </c>
      <c r="Q226" s="258" t="e">
        <f>'Investīciju plāns_2023_2027'!#REF!</f>
        <v>#REF!</v>
      </c>
      <c r="R226" s="363" t="e">
        <f>'Investīciju plāns_2023_2027'!#REF!</f>
        <v>#REF!</v>
      </c>
      <c r="S226" s="336" t="e">
        <f>'Investīciju plāns_2023_2027'!#REF!</f>
        <v>#REF!</v>
      </c>
      <c r="T226" s="284" t="e">
        <f>'Investīciju plāns_2023_2027'!#REF!</f>
        <v>#REF!</v>
      </c>
      <c r="U226" s="282" t="e">
        <f>'Investīciju plāns_2023_2027'!#REF!</f>
        <v>#REF!</v>
      </c>
    </row>
    <row r="227" spans="1:21" ht="102" x14ac:dyDescent="0.25">
      <c r="A227" s="161">
        <f>'Investīciju plāns_2023_2027'!A201</f>
        <v>199</v>
      </c>
      <c r="B227" s="277" t="str">
        <f>'Investīciju plāns_2023_2027'!B201</f>
        <v>04</v>
      </c>
      <c r="C227" s="161" t="str">
        <f>'Investīciju plāns_2023_2027'!C201</f>
        <v>Sesava</v>
      </c>
      <c r="D227" s="285" t="str">
        <f>'Investīciju plāns_2023_2027'!D201</f>
        <v>Autoceļa Dobele- Bauska P103 - Bērvircavā (aptuveni 1.2km),  Sesavas pagastā ceļa seguma atjaunošana , t.sk. Upes ielas posma un Līvānu ielas posma seguma atjaunošana</v>
      </c>
      <c r="E227" s="285" t="str">
        <f>'Investīciju plāns_2023_2027'!E201</f>
        <v>Transporta infrastruktūras attīstība, t.sk.: 
2022/2023.gads:
2022. uzsākti darbi ceļa seguma atjaunošanai  par kopējo līguma summu - 217434.05 (būvprojekts, būvdarbi, autoruzraudzība), 1936.00 būvuzraudzība, kopā 219370.05EUR, bet atbilstoši pieejamam finansējumam, apmaksa par paveiktajiem darbiem sadalīta pa gadiem:
2022.gads 97000 EUR
2023.gads 122370.05 EUR</v>
      </c>
      <c r="F227" s="161" t="str">
        <f>'Investīciju plāns_2023_2027'!F201</f>
        <v>Transporta infrastruktūra, t.sk. Apgaismojums</v>
      </c>
      <c r="G227" s="366" t="str">
        <f>'Investīciju plāns_2023_2027'!G201</f>
        <v xml:space="preserve">
PP
</v>
      </c>
      <c r="H227" s="290">
        <f>'Investīciju plāns_2023_2027'!H201</f>
        <v>122370</v>
      </c>
      <c r="I227" s="303">
        <f>'Investīciju plāns_2023_2027'!I201</f>
        <v>122370</v>
      </c>
      <c r="J227" s="304">
        <f>'Investīciju plāns_2023_2027'!J201</f>
        <v>122370</v>
      </c>
      <c r="K227" s="305">
        <f>'Investīciju plāns_2023_2027'!K201</f>
        <v>0</v>
      </c>
      <c r="L227" s="306">
        <f>'Investīciju plāns_2023_2027'!L201</f>
        <v>0</v>
      </c>
      <c r="M227" s="307">
        <f>'Investīciju plāns_2023_2027'!M201</f>
        <v>0</v>
      </c>
      <c r="N227" s="195" t="str">
        <f>'Investīciju plāns_2023_2027'!N201</f>
        <v>P2 V RV1</v>
      </c>
      <c r="O227" s="267" t="str">
        <f>'Investīciju plāns_2023_2027'!O201</f>
        <v>D</v>
      </c>
      <c r="P227" s="365" t="str">
        <f>'Investīciju plāns_2023_2027'!P201</f>
        <v>VP2</v>
      </c>
      <c r="Q227" s="267" t="str">
        <f>'Investīciju plāns_2023_2027'!Q201</f>
        <v>RV4</v>
      </c>
      <c r="R227" s="362" t="str">
        <f>'Investīciju plāns_2023_2027'!R201</f>
        <v>4.1.</v>
      </c>
      <c r="S227" s="161" t="str">
        <f>'Investīciju plāns_2023_2027'!S201</f>
        <v>Infrastruktūras un saimnieciskā nodrošinājuma nodaļa/Pagasta pārvalde</v>
      </c>
      <c r="T227" s="310">
        <f>'Investīciju plāns_2023_2027'!T201</f>
        <v>0</v>
      </c>
      <c r="U227" s="282" t="str">
        <f>'Investīciju plāns_2023_2027'!U201</f>
        <v>2022-2027</v>
      </c>
    </row>
    <row r="228" spans="1:21" ht="89.25" x14ac:dyDescent="0.25">
      <c r="A228" s="196">
        <f>'Investīciju plāns_2023_2027'!A202</f>
        <v>200</v>
      </c>
      <c r="B228" s="277">
        <f>'Investīciju plāns_2023_2027'!B202</f>
        <v>0</v>
      </c>
      <c r="C228" s="161" t="str">
        <f>'Investīciju plāns_2023_2027'!C202</f>
        <v>Sesava</v>
      </c>
      <c r="D228" s="285" t="str">
        <f>'Investīciju plāns_2023_2027'!D202</f>
        <v>Sesavas pagasta  transporta infrastruktūras attīstība</v>
      </c>
      <c r="E228" s="285" t="str">
        <f>'Investīciju plāns_2023_2027'!E202</f>
        <v xml:space="preserve">Transporta infrastruktūras attīstība, t.sk.: 
2023.gads:
1.Kastaņu ielas, Bērvircavā seguma virskārtas atjaunošana (projektēšana 2178 EUR, būvdarbi ~ 92000 EUR)
Iepirkumu procedūra projektēšanai uzsākta 2022.gadā, noslēgti līgumi par projektēšanu
</v>
      </c>
      <c r="F228" s="161" t="str">
        <f>'Investīciju plāns_2023_2027'!F202</f>
        <v>Transporta infrastruktūra, t.sk. Apgaismojums</v>
      </c>
      <c r="G228" s="366" t="str">
        <f>'Investīciju plāns_2023_2027'!G202</f>
        <v xml:space="preserve">AG2023
J/Pag/Iedz
</v>
      </c>
      <c r="H228" s="290">
        <f>'Investīciju plāns_2023_2027'!H202</f>
        <v>94178</v>
      </c>
      <c r="I228" s="303">
        <f>'Investīciju plāns_2023_2027'!I202</f>
        <v>94178</v>
      </c>
      <c r="J228" s="304">
        <f>'Investīciju plāns_2023_2027'!J202</f>
        <v>15978</v>
      </c>
      <c r="K228" s="305">
        <f>'Investīciju plāns_2023_2027'!K202</f>
        <v>78200</v>
      </c>
      <c r="L228" s="306">
        <f>'Investīciju plāns_2023_2027'!L202</f>
        <v>0</v>
      </c>
      <c r="M228" s="307">
        <f>'Investīciju plāns_2023_2027'!M202</f>
        <v>0</v>
      </c>
      <c r="N228" s="195">
        <f>'Investīciju plāns_2023_2027'!N202</f>
        <v>0</v>
      </c>
      <c r="O228" s="267">
        <f>'Investīciju plāns_2023_2027'!O202</f>
        <v>0</v>
      </c>
      <c r="P228" s="365">
        <f>'Investīciju plāns_2023_2027'!P202</f>
        <v>0</v>
      </c>
      <c r="Q228" s="267">
        <f>'Investīciju plāns_2023_2027'!Q202</f>
        <v>0</v>
      </c>
      <c r="R228" s="362">
        <f>'Investīciju plāns_2023_2027'!R202</f>
        <v>0</v>
      </c>
      <c r="S228" s="161" t="str">
        <f>'Investīciju plāns_2023_2027'!S202</f>
        <v>Infrastruktūras un saimnieciskā nodrošinājuma nodaļa/Pagasta pārvalde</v>
      </c>
      <c r="T228" s="310">
        <f>'Investīciju plāns_2023_2027'!T202</f>
        <v>0</v>
      </c>
      <c r="U228" s="282" t="str">
        <f>'Investīciju plāns_2023_2027'!U202</f>
        <v>2022-2027</v>
      </c>
    </row>
    <row r="229" spans="1:21" ht="114.75" x14ac:dyDescent="0.25">
      <c r="A229" s="161">
        <f>'Investīciju plāns_2023_2027'!A204</f>
        <v>202</v>
      </c>
      <c r="B229" s="277">
        <f>'Investīciju plāns_2023_2027'!B204</f>
        <v>0</v>
      </c>
      <c r="C229" s="161" t="str">
        <f>'Investīciju plāns_2023_2027'!C204</f>
        <v>Sesava</v>
      </c>
      <c r="D229" s="285" t="str">
        <f>'Investīciju plāns_2023_2027'!D204</f>
        <v>Sesavas pagasta Bērvircavas muižas kungu mājas atjaunošana</v>
      </c>
      <c r="E229" s="285" t="str">
        <f>'Investīciju plāns_2023_2027'!E204</f>
        <v>Atbilstoši 2022.gada 23. decembra Kultūras ministrijas rīkojumam 2.5-1-202, Sesavas pagasta Bērvircavas muižai un parkam piešķirtsr reģiona nozīmes kultūras pieminekļa statuss. No 2023. gada 1. janvāra tiesiskais valdītājs ir Jelgavas novads, kā rezultātā, pašvaldībai jāparedz finanšu līdzekļi kultūras pieminekļa saglabāšanai, konservācijai un atjaunošanai.
2023.gadā iespējams pieteikties VKKP, NKMP finansējumam pieminekļa atjaunošanas dokumentācijas izstrādei un konservācijai. Provizoriskā summa dokumentu izstrādei 15000 EUR</v>
      </c>
      <c r="F229" s="161" t="str">
        <f>'Investīciju plāns_2023_2027'!F204</f>
        <v>Vēstures mantojums - ēkas</v>
      </c>
      <c r="G229" s="366" t="str">
        <f>'Investīciju plāns_2023_2027'!G204</f>
        <v>J/Pag/Iedz</v>
      </c>
      <c r="H229" s="278">
        <f>'Investīciju plāns_2023_2027'!H204</f>
        <v>15000</v>
      </c>
      <c r="I229" s="303">
        <f>'Investīciju plāns_2023_2027'!I204</f>
        <v>15000</v>
      </c>
      <c r="J229" s="304">
        <f>'Investīciju plāns_2023_2027'!J204</f>
        <v>15000</v>
      </c>
      <c r="K229" s="305">
        <f>'Investīciju plāns_2023_2027'!K204</f>
        <v>0</v>
      </c>
      <c r="L229" s="306">
        <f>'Investīciju plāns_2023_2027'!L204</f>
        <v>0</v>
      </c>
      <c r="M229" s="307">
        <f>'Investīciju plāns_2023_2027'!M204</f>
        <v>0</v>
      </c>
      <c r="N229" s="196" t="str">
        <f>'Investīciju plāns_2023_2027'!N204</f>
        <v>P4 T RV2</v>
      </c>
      <c r="O229" s="372">
        <f>'Investīciju plāns_2023_2027'!O204</f>
        <v>0</v>
      </c>
      <c r="P229" s="373">
        <f>'Investīciju plāns_2023_2027'!P204</f>
        <v>0</v>
      </c>
      <c r="Q229" s="373">
        <f>'Investīciju plāns_2023_2027'!Q204</f>
        <v>0</v>
      </c>
      <c r="R229" s="374">
        <f>'Investīciju plāns_2023_2027'!R204</f>
        <v>0</v>
      </c>
      <c r="S229" s="161" t="str">
        <f>'Investīciju plāns_2023_2027'!S204</f>
        <v>Infrastruktūras un saimnieciskā nodrošinājuma nodaļa/pagasta pārvalde</v>
      </c>
      <c r="T229" s="309">
        <f>'Investīciju plāns_2023_2027'!T204</f>
        <v>0</v>
      </c>
      <c r="U229" s="282">
        <f>'Investīciju plāns_2023_2027'!U204</f>
        <v>0</v>
      </c>
    </row>
    <row r="230" spans="1:21" x14ac:dyDescent="0.25">
      <c r="A230" s="161" t="e">
        <f>'Investīciju plāns_2023_2027'!#REF!</f>
        <v>#REF!</v>
      </c>
      <c r="B230" s="279" t="e">
        <f>'Investīciju plāns_2023_2027'!#REF!</f>
        <v>#REF!</v>
      </c>
      <c r="C230" s="196" t="e">
        <f>'Investīciju plāns_2023_2027'!#REF!</f>
        <v>#REF!</v>
      </c>
      <c r="D230" s="285" t="e">
        <f>'Investīciju plāns_2023_2027'!#REF!</f>
        <v>#REF!</v>
      </c>
      <c r="E230" s="285" t="e">
        <f>'Investīciju plāns_2023_2027'!#REF!</f>
        <v>#REF!</v>
      </c>
      <c r="F230" s="161" t="e">
        <f>'Investīciju plāns_2023_2027'!#REF!</f>
        <v>#REF!</v>
      </c>
      <c r="G230" s="366" t="e">
        <f>'Investīciju plāns_2023_2027'!#REF!</f>
        <v>#REF!</v>
      </c>
      <c r="H230" s="278" t="e">
        <f>'Investīciju plāns_2023_2027'!#REF!</f>
        <v>#REF!</v>
      </c>
      <c r="I230" s="303" t="e">
        <f>'Investīciju plāns_2023_2027'!#REF!</f>
        <v>#REF!</v>
      </c>
      <c r="J230" s="304" t="e">
        <f>'Investīciju plāns_2023_2027'!#REF!</f>
        <v>#REF!</v>
      </c>
      <c r="K230" s="305" t="e">
        <f>'Investīciju plāns_2023_2027'!#REF!</f>
        <v>#REF!</v>
      </c>
      <c r="L230" s="306" t="e">
        <f>'Investīciju plāns_2023_2027'!#REF!</f>
        <v>#REF!</v>
      </c>
      <c r="M230" s="307" t="e">
        <f>'Investīciju plāns_2023_2027'!#REF!</f>
        <v>#REF!</v>
      </c>
      <c r="N230" s="196" t="e">
        <f>'Investīciju plāns_2023_2027'!#REF!</f>
        <v>#REF!</v>
      </c>
      <c r="O230" s="372" t="e">
        <f>'Investīciju plāns_2023_2027'!#REF!</f>
        <v>#REF!</v>
      </c>
      <c r="P230" s="373" t="e">
        <f>'Investīciju plāns_2023_2027'!#REF!</f>
        <v>#REF!</v>
      </c>
      <c r="Q230" s="373" t="e">
        <f>'Investīciju plāns_2023_2027'!#REF!</f>
        <v>#REF!</v>
      </c>
      <c r="R230" s="374" t="e">
        <f>'Investīciju plāns_2023_2027'!#REF!</f>
        <v>#REF!</v>
      </c>
      <c r="S230" s="161" t="e">
        <f>'Investīciju plāns_2023_2027'!#REF!</f>
        <v>#REF!</v>
      </c>
      <c r="T230" s="309" t="e">
        <f>'Investīciju plāns_2023_2027'!#REF!</f>
        <v>#REF!</v>
      </c>
      <c r="U230" s="282" t="e">
        <f>'Investīciju plāns_2023_2027'!#REF!</f>
        <v>#REF!</v>
      </c>
    </row>
    <row r="231" spans="1:21" ht="76.5" x14ac:dyDescent="0.25">
      <c r="A231" s="196">
        <f>'Investīciju plāns_2023_2027'!A205</f>
        <v>203</v>
      </c>
      <c r="B231" s="279" t="str">
        <f>'Investīciju plāns_2023_2027'!B205</f>
        <v>09</v>
      </c>
      <c r="C231" s="196" t="str">
        <f>'Investīciju plāns_2023_2027'!C205</f>
        <v>Svēte</v>
      </c>
      <c r="D231" s="285" t="str">
        <f>'Investīciju plāns_2023_2027'!D205</f>
        <v>Svētes pamatskolas ēkas piebūve, kā jaunas multifunkcionālas mācību telpu izveide</v>
      </c>
      <c r="E231" s="285" t="str">
        <f>'Investīciju plāns_2023_2027'!E205</f>
        <v>Multifunkcionālas mācību telpu izveide - nodrošināt Svētes pamatskolas skolēniem iespēju apgūt mācību vielu mājturībā un tehnoloģijās , kā arī paredzēt telpas pilnvertīgam pielietojumam skolas vajadzībām
(2023.gadā projektēšana ~ 50 000 EUR, būvniecība 2024.gadā)</v>
      </c>
      <c r="F231" s="195" t="str">
        <f>'Investīciju plāns_2023_2027'!F205</f>
        <v>Izglītības iestāžu infrastruktūra</v>
      </c>
      <c r="G231" s="366" t="str">
        <f>'Investīciju plāns_2023_2027'!G205</f>
        <v xml:space="preserve">AG2023
J/Pag/Iedz
</v>
      </c>
      <c r="H231" s="278">
        <f>'Investīciju plāns_2023_2027'!H205</f>
        <v>550000</v>
      </c>
      <c r="I231" s="303">
        <f>'Investīciju plāns_2023_2027'!I205</f>
        <v>50000</v>
      </c>
      <c r="J231" s="304">
        <f>'Investīciju plāns_2023_2027'!J205</f>
        <v>50000</v>
      </c>
      <c r="K231" s="305">
        <f>'Investīciju plāns_2023_2027'!K205</f>
        <v>0</v>
      </c>
      <c r="L231" s="306">
        <f>'Investīciju plāns_2023_2027'!L205</f>
        <v>0</v>
      </c>
      <c r="M231" s="307">
        <f>'Investīciju plāns_2023_2027'!M205</f>
        <v>500000</v>
      </c>
      <c r="N231" s="166" t="str">
        <f>'Investīciju plāns_2023_2027'!N205</f>
        <v>P2 I RV1</v>
      </c>
      <c r="O231" s="372" t="str">
        <f>'Investīciju plāns_2023_2027'!O205</f>
        <v>P</v>
      </c>
      <c r="P231" s="372" t="str">
        <f>'Investīciju plāns_2023_2027'!P205</f>
        <v>VP1</v>
      </c>
      <c r="Q231" s="372" t="str">
        <f>'Investīciju plāns_2023_2027'!Q205</f>
        <v>RV1</v>
      </c>
      <c r="R231" s="375" t="str">
        <f>'Investīciju plāns_2023_2027'!R205</f>
        <v>1.1.</v>
      </c>
      <c r="S231" s="161" t="str">
        <f>'Investīciju plāns_2023_2027'!S205</f>
        <v xml:space="preserve">Izglītības pārvalde/Infrastruktūras un saimnieciskā nodrošinājuma nodaļa </v>
      </c>
      <c r="T231" s="291">
        <f>'Investīciju plāns_2023_2027'!T205</f>
        <v>0</v>
      </c>
      <c r="U231" s="282" t="str">
        <f>'Investīciju plāns_2023_2027'!U205</f>
        <v>2022-2027</v>
      </c>
    </row>
    <row r="232" spans="1:21" x14ac:dyDescent="0.25">
      <c r="A232" s="161" t="e">
        <f>'Investīciju plāns_2023_2027'!#REF!</f>
        <v>#REF!</v>
      </c>
      <c r="B232" s="277" t="e">
        <f>'Investīciju plāns_2023_2027'!#REF!</f>
        <v>#REF!</v>
      </c>
      <c r="C232" s="161" t="e">
        <f>'Investīciju plāns_2023_2027'!#REF!</f>
        <v>#REF!</v>
      </c>
      <c r="D232" s="285" t="e">
        <f>'Investīciju plāns_2023_2027'!#REF!</f>
        <v>#REF!</v>
      </c>
      <c r="E232" s="295" t="e">
        <f>'Investīciju plāns_2023_2027'!#REF!</f>
        <v>#REF!</v>
      </c>
      <c r="F232" s="161" t="e">
        <f>'Investīciju plāns_2023_2027'!#REF!</f>
        <v>#REF!</v>
      </c>
      <c r="G232" s="368" t="e">
        <f>'Investīciju plāns_2023_2027'!#REF!</f>
        <v>#REF!</v>
      </c>
      <c r="H232" s="278" t="e">
        <f>'Investīciju plāns_2023_2027'!#REF!</f>
        <v>#REF!</v>
      </c>
      <c r="I232" s="303" t="e">
        <f>'Investīciju plāns_2023_2027'!#REF!</f>
        <v>#REF!</v>
      </c>
      <c r="J232" s="304" t="e">
        <f>'Investīciju plāns_2023_2027'!#REF!</f>
        <v>#REF!</v>
      </c>
      <c r="K232" s="305" t="e">
        <f>'Investīciju plāns_2023_2027'!#REF!</f>
        <v>#REF!</v>
      </c>
      <c r="L232" s="306" t="e">
        <f>'Investīciju plāns_2023_2027'!#REF!</f>
        <v>#REF!</v>
      </c>
      <c r="M232" s="307" t="e">
        <f>'Investīciju plāns_2023_2027'!#REF!</f>
        <v>#REF!</v>
      </c>
      <c r="N232" s="196" t="e">
        <f>'Investīciju plāns_2023_2027'!#REF!</f>
        <v>#REF!</v>
      </c>
      <c r="O232" s="372" t="e">
        <f>'Investīciju plāns_2023_2027'!#REF!</f>
        <v>#REF!</v>
      </c>
      <c r="P232" s="372" t="e">
        <f>'Investīciju plāns_2023_2027'!#REF!</f>
        <v>#REF!</v>
      </c>
      <c r="Q232" s="372" t="e">
        <f>'Investīciju plāns_2023_2027'!#REF!</f>
        <v>#REF!</v>
      </c>
      <c r="R232" s="344" t="e">
        <f>'Investīciju plāns_2023_2027'!#REF!</f>
        <v>#REF!</v>
      </c>
      <c r="S232" s="161" t="e">
        <f>'Investīciju plāns_2023_2027'!#REF!</f>
        <v>#REF!</v>
      </c>
      <c r="T232" s="309" t="e">
        <f>'Investīciju plāns_2023_2027'!#REF!</f>
        <v>#REF!</v>
      </c>
      <c r="U232" s="282" t="e">
        <f>'Investīciju plāns_2023_2027'!#REF!</f>
        <v>#REF!</v>
      </c>
    </row>
    <row r="233" spans="1:21" ht="76.5" x14ac:dyDescent="0.25">
      <c r="A233" s="161">
        <f>'Investīciju plāns_2023_2027'!A206</f>
        <v>204</v>
      </c>
      <c r="B233" s="277" t="str">
        <f>'Investīciju plāns_2023_2027'!B206</f>
        <v>09</v>
      </c>
      <c r="C233" s="161" t="str">
        <f>'Investīciju plāns_2023_2027'!C206</f>
        <v>Svēte</v>
      </c>
      <c r="D233" s="285" t="str">
        <f>'Investīciju plāns_2023_2027'!D206</f>
        <v>Svētes bērnu un jauniešu izglītības un iniciatīvu centra vides pieejamības nodrošināšana</v>
      </c>
      <c r="E233" s="295" t="str">
        <f>'Investīciju plāns_2023_2027'!E206</f>
        <v>Vides pieejamības nodrošināšana</v>
      </c>
      <c r="F233" s="281" t="str">
        <f>'Investīciju plāns_2023_2027'!F206</f>
        <v>Izglītības iestāžu infrastruktūra</v>
      </c>
      <c r="G233" s="366" t="str">
        <f>'Investīciju plāns_2023_2027'!G206</f>
        <v>J/Pag/Iedz
SAM</v>
      </c>
      <c r="H233" s="278">
        <f>'Investīciju plāns_2023_2027'!H206</f>
        <v>80000</v>
      </c>
      <c r="I233" s="303">
        <f>'Investīciju plāns_2023_2027'!I206</f>
        <v>0</v>
      </c>
      <c r="J233" s="304">
        <f>'Investīciju plāns_2023_2027'!J206</f>
        <v>0</v>
      </c>
      <c r="K233" s="305">
        <f>'Investīciju plāns_2023_2027'!K206</f>
        <v>0</v>
      </c>
      <c r="L233" s="306">
        <f>'Investīciju plāns_2023_2027'!L206</f>
        <v>80000</v>
      </c>
      <c r="M233" s="307">
        <f>'Investīciju plāns_2023_2027'!M206</f>
        <v>0</v>
      </c>
      <c r="N233" s="196" t="str">
        <f>'Investīciju plāns_2023_2027'!N206</f>
        <v>P2 I RV1</v>
      </c>
      <c r="O233" s="372" t="str">
        <f>'Investīciju plāns_2023_2027'!O206</f>
        <v>P</v>
      </c>
      <c r="P233" s="372" t="str">
        <f>'Investīciju plāns_2023_2027'!P206</f>
        <v>VP1</v>
      </c>
      <c r="Q233" s="372" t="str">
        <f>'Investīciju plāns_2023_2027'!Q206</f>
        <v>RV1</v>
      </c>
      <c r="R233" s="375" t="str">
        <f>'Investīciju plāns_2023_2027'!R206</f>
        <v>1.1.</v>
      </c>
      <c r="S233" s="336" t="str">
        <f>'Investīciju plāns_2023_2027'!S206</f>
        <v>Infrastruktūras un saimnieciskā nodrošinājuma nodaļa/Attīstības nodaļa</v>
      </c>
      <c r="T233" s="309" t="str">
        <f>'Investīciju plāns_2023_2027'!T206</f>
        <v>2022-2027</v>
      </c>
      <c r="U233" s="282" t="str">
        <f>'Investīciju plāns_2023_2027'!U206</f>
        <v>2022-2027</v>
      </c>
    </row>
    <row r="234" spans="1:21" ht="76.5" x14ac:dyDescent="0.25">
      <c r="A234" s="196">
        <f>'Investīciju plāns_2023_2027'!A207</f>
        <v>205</v>
      </c>
      <c r="B234" s="279" t="str">
        <f>'Investīciju plāns_2023_2027'!B207</f>
        <v>09s</v>
      </c>
      <c r="C234" s="196" t="str">
        <f>'Investīciju plāns_2023_2027'!C207</f>
        <v>Svēte</v>
      </c>
      <c r="D234" s="285" t="str">
        <f>'Investīciju plāns_2023_2027'!D207</f>
        <v>Svētes pamatskolas sporta halles zāles grīdas atjaunošana</v>
      </c>
      <c r="E234" s="285" t="str">
        <f>'Investīciju plāns_2023_2027'!E207</f>
        <v>Grīdas segums bojāts (uzpūties), zaudējis pretslīdes īpašības- nepieciešama seguma nomaiņa</v>
      </c>
      <c r="F234" s="161" t="str">
        <f>'Investīciju plāns_2023_2027'!F207</f>
        <v>Sporta infrastruktūra</v>
      </c>
      <c r="G234" s="366" t="str">
        <f>'Investīciju plāns_2023_2027'!G207</f>
        <v>J/Pag/Iedz</v>
      </c>
      <c r="H234" s="278">
        <f>'Investīciju plāns_2023_2027'!H207</f>
        <v>50000</v>
      </c>
      <c r="I234" s="303">
        <f>'Investīciju plāns_2023_2027'!I207</f>
        <v>0</v>
      </c>
      <c r="J234" s="304">
        <f>'Investīciju plāns_2023_2027'!J207</f>
        <v>0</v>
      </c>
      <c r="K234" s="305">
        <f>'Investīciju plāns_2023_2027'!K207</f>
        <v>0</v>
      </c>
      <c r="L234" s="306">
        <f>'Investīciju plāns_2023_2027'!L207</f>
        <v>50000</v>
      </c>
      <c r="M234" s="307">
        <f>'Investīciju plāns_2023_2027'!M207</f>
        <v>0</v>
      </c>
      <c r="N234" s="196" t="str">
        <f>'Investīciju plāns_2023_2027'!N207</f>
        <v>P2 S RV2</v>
      </c>
      <c r="O234" s="372" t="str">
        <f>'Investīciju plāns_2023_2027'!O207</f>
        <v>D</v>
      </c>
      <c r="P234" s="373" t="str">
        <f>'Investīciju plāns_2023_2027'!P207</f>
        <v>VP1</v>
      </c>
      <c r="Q234" s="373" t="str">
        <f>'Investīciju plāns_2023_2027'!Q207</f>
        <v>RV1</v>
      </c>
      <c r="R234" s="375" t="str">
        <f>'Investīciju plāns_2023_2027'!R207</f>
        <v>1.1.</v>
      </c>
      <c r="S234" s="161" t="str">
        <f>'Investīciju plāns_2023_2027'!S207</f>
        <v xml:space="preserve">Izglītības pārvalde/Infrastruktūras un saimnieciskā nodrošinājuma nodaļa </v>
      </c>
      <c r="T234" s="309">
        <f>'Investīciju plāns_2023_2027'!T207</f>
        <v>0</v>
      </c>
      <c r="U234" s="282" t="str">
        <f>'Investīciju plāns_2023_2027'!U207</f>
        <v>2022-2027</v>
      </c>
    </row>
    <row r="235" spans="1:21" ht="76.5" x14ac:dyDescent="0.25">
      <c r="A235" s="161">
        <f>'Investīciju plāns_2023_2027'!A208</f>
        <v>206</v>
      </c>
      <c r="B235" s="279" t="str">
        <f>'Investīciju plāns_2023_2027'!B208</f>
        <v>09</v>
      </c>
      <c r="C235" s="196" t="str">
        <f>'Investīciju plāns_2023_2027'!C208</f>
        <v>Svēte</v>
      </c>
      <c r="D235" s="285" t="str">
        <f>'Investīciju plāns_2023_2027'!D208</f>
        <v>Ārējās kanalizācijas sakārtošana pie Svētes Bērnu un jauniešu izglītības un aktivitāšu centra</v>
      </c>
      <c r="E235" s="285" t="str">
        <f>'Investīciju plāns_2023_2027'!E208</f>
        <v>Pievienošanās pie kopējā kanalizācijas tīkla, jo  kanalizācijas tīkls pievienots pie privātā īpašumā 2 m3 esošās nosēdakas. Bieži jāveic asenizācijas pakalpojumi, kuru izmaksas ir lielākas nekā pieslēgumam pie kopējā tīkla. Akas īpašniekam ir pretenzijas pret esošo situāciju.</v>
      </c>
      <c r="F235" s="161" t="str">
        <f>'Investīciju plāns_2023_2027'!F208</f>
        <v>Teritorijas labiekārtošana</v>
      </c>
      <c r="G235" s="366" t="str">
        <f>'Investīciju plāns_2023_2027'!G208</f>
        <v>J/Pag/Iedz</v>
      </c>
      <c r="H235" s="278">
        <f>'Investīciju plāns_2023_2027'!H208</f>
        <v>110000</v>
      </c>
      <c r="I235" s="303">
        <f>'Investīciju plāns_2023_2027'!I208</f>
        <v>0</v>
      </c>
      <c r="J235" s="304">
        <f>'Investīciju plāns_2023_2027'!J208</f>
        <v>0</v>
      </c>
      <c r="K235" s="305">
        <f>'Investīciju plāns_2023_2027'!K208</f>
        <v>0</v>
      </c>
      <c r="L235" s="306">
        <f>'Investīciju plāns_2023_2027'!L208</f>
        <v>0</v>
      </c>
      <c r="M235" s="307">
        <f>'Investīciju plāns_2023_2027'!M208</f>
        <v>110000</v>
      </c>
      <c r="N235" s="166" t="str">
        <f>'Investīciju plāns_2023_2027'!N208</f>
        <v>P2 I RV1</v>
      </c>
      <c r="O235" s="372" t="str">
        <f>'Investīciju plāns_2023_2027'!O208</f>
        <v>D</v>
      </c>
      <c r="P235" s="372" t="str">
        <f>'Investīciju plāns_2023_2027'!P208</f>
        <v>VP1</v>
      </c>
      <c r="Q235" s="372" t="str">
        <f>'Investīciju plāns_2023_2027'!Q208</f>
        <v>RV1</v>
      </c>
      <c r="R235" s="374" t="str">
        <f>'Investīciju plāns_2023_2027'!R208</f>
        <v>1.1.</v>
      </c>
      <c r="S235" s="161" t="str">
        <f>'Investīciju plāns_2023_2027'!S208</f>
        <v xml:space="preserve">Izglītības pārvalde/Infrastruktūras un saimnieciskā nodrošinājuma nodaļa </v>
      </c>
      <c r="T235" s="291">
        <f>'Investīciju plāns_2023_2027'!T208</f>
        <v>0</v>
      </c>
      <c r="U235" s="282" t="str">
        <f>'Investīciju plāns_2023_2027'!U208</f>
        <v>2022-2027</v>
      </c>
    </row>
    <row r="236" spans="1:21" ht="76.5" x14ac:dyDescent="0.25">
      <c r="A236" s="161">
        <f>'Investīciju plāns_2023_2027'!A209</f>
        <v>207</v>
      </c>
      <c r="B236" s="279" t="str">
        <f>'Investīciju plāns_2023_2027'!B209</f>
        <v>06</v>
      </c>
      <c r="C236" s="196" t="str">
        <f>'Investīciju plāns_2023_2027'!C209</f>
        <v>Svēte</v>
      </c>
      <c r="D236" s="285" t="str">
        <f>'Investīciju plāns_2023_2027'!D209</f>
        <v>Svētes pagasta Jēkabnieku kultūras nama lietus ūdens novadīšanas sistēmas sakārtošana</v>
      </c>
      <c r="E236" s="285" t="str">
        <f>'Investīciju plāns_2023_2027'!E209</f>
        <v>LKT ar akām novadošā tīkla ierīkošana jumta lietus ūdens noteku savākšanai slēgtā sistēmā, ēkas apmales sakārtošana, pamatu cokola atjaunošana. Projektēšana 2022.gadā (DRN finansējums)
2023.gadā lietus ūdens un drenāžas sistēmas izbūve 78 000EUR</v>
      </c>
      <c r="F236" s="161" t="str">
        <f>'Investīciju plāns_2023_2027'!F209</f>
        <v xml:space="preserve">Teritorijas labiekārtošana </v>
      </c>
      <c r="G236" s="367" t="str">
        <f>'Investīciju plāns_2023_2027'!G209</f>
        <v xml:space="preserve">J/Pag/Iedz
</v>
      </c>
      <c r="H236" s="278">
        <f>'Investīciju plāns_2023_2027'!H209</f>
        <v>78000</v>
      </c>
      <c r="I236" s="303">
        <f>'Investīciju plāns_2023_2027'!I209</f>
        <v>78000</v>
      </c>
      <c r="J236" s="304">
        <f>'Investīciju plāns_2023_2027'!J209</f>
        <v>78000</v>
      </c>
      <c r="K236" s="305">
        <f>'Investīciju plāns_2023_2027'!K209</f>
        <v>0</v>
      </c>
      <c r="L236" s="306">
        <f>'Investīciju plāns_2023_2027'!L209</f>
        <v>0</v>
      </c>
      <c r="M236" s="307">
        <f>'Investīciju plāns_2023_2027'!M209</f>
        <v>0</v>
      </c>
      <c r="N236" s="166" t="str">
        <f>'Investīciju plāns_2023_2027'!N209</f>
        <v>P3 V RV9</v>
      </c>
      <c r="O236" s="372" t="str">
        <f>'Investīciju plāns_2023_2027'!O209</f>
        <v>P</v>
      </c>
      <c r="P236" s="376" t="str">
        <f>'Investīciju plāns_2023_2027'!P209</f>
        <v>VP1</v>
      </c>
      <c r="Q236" s="372" t="str">
        <f>'Investīciju plāns_2023_2027'!Q209</f>
        <v>RV3</v>
      </c>
      <c r="R236" s="374" t="str">
        <f>'Investīciju plāns_2023_2027'!R209</f>
        <v>3.3.</v>
      </c>
      <c r="S236" s="161" t="str">
        <f>'Investīciju plāns_2023_2027'!S209</f>
        <v>Infrastruktūras un saimnieciskā nodrošinājuma nodaļa/pagasta pārvalde</v>
      </c>
      <c r="T236" s="291">
        <f>'Investīciju plāns_2023_2027'!T209</f>
        <v>0</v>
      </c>
      <c r="U236" s="282" t="str">
        <f>'Investīciju plāns_2023_2027'!U209</f>
        <v>2022-2027</v>
      </c>
    </row>
    <row r="237" spans="1:21" ht="76.5" x14ac:dyDescent="0.25">
      <c r="A237" s="196">
        <f>'Investīciju plāns_2023_2027'!A210</f>
        <v>208</v>
      </c>
      <c r="B237" s="279">
        <f>'Investīciju plāns_2023_2027'!B210</f>
        <v>0</v>
      </c>
      <c r="C237" s="196" t="str">
        <f>'Investīciju plāns_2023_2027'!C210</f>
        <v>Svēte</v>
      </c>
      <c r="D237" s="285" t="str">
        <f>'Investīciju plāns_2023_2027'!D210</f>
        <v>Svētes pagasta  transporta infrastruktūras attīstība</v>
      </c>
      <c r="E237" s="285" t="str">
        <f>'Investīciju plāns_2023_2027'!E210</f>
        <v>Transporta infrastruktūras attīstība, t.sk.: 
2023.gads:
Straumes ielas, Jēkabniekos seguma virskārtas atjaunošana 120m (projektēšana 1936 EUR, būvdarbi ~ 23000 EUR)
Iepirkumu procedūra projektēšanai uzsākta 2022.gadā, noslēgti līgumi par projektēšanu</v>
      </c>
      <c r="F237" s="161" t="str">
        <f>'Investīciju plāns_2023_2027'!F210</f>
        <v>Transporta infrastruktūra, t.sk. Apgaismojums</v>
      </c>
      <c r="G237" s="367" t="str">
        <f>'Investīciju plāns_2023_2027'!G210</f>
        <v>AG2023
J/Pag/Iedz
Dep/ieros</v>
      </c>
      <c r="H237" s="278">
        <f>'Investīciju plāns_2023_2027'!H210</f>
        <v>24936</v>
      </c>
      <c r="I237" s="303">
        <f>'Investīciju plāns_2023_2027'!I210</f>
        <v>24936</v>
      </c>
      <c r="J237" s="304">
        <f>'Investīciju plāns_2023_2027'!J210</f>
        <v>24936</v>
      </c>
      <c r="K237" s="305">
        <f>'Investīciju plāns_2023_2027'!K210</f>
        <v>0</v>
      </c>
      <c r="L237" s="306">
        <f>'Investīciju plāns_2023_2027'!L210</f>
        <v>0</v>
      </c>
      <c r="M237" s="307">
        <f>'Investīciju plāns_2023_2027'!M210</f>
        <v>0</v>
      </c>
      <c r="N237" s="166">
        <f>'Investīciju plāns_2023_2027'!N210</f>
        <v>0</v>
      </c>
      <c r="O237" s="336">
        <f>'Investīciju plāns_2023_2027'!O210</f>
        <v>0</v>
      </c>
      <c r="P237" s="372">
        <f>'Investīciju plāns_2023_2027'!P210</f>
        <v>0</v>
      </c>
      <c r="Q237" s="377">
        <f>'Investīciju plāns_2023_2027'!Q210</f>
        <v>0</v>
      </c>
      <c r="R237" s="375">
        <f>'Investīciju plāns_2023_2027'!R210</f>
        <v>0</v>
      </c>
      <c r="S237" s="161" t="str">
        <f>'Investīciju plāns_2023_2027'!S210</f>
        <v>Infrastruktūras un saimnieciskā nodrošinājuma nodaļa/Pagasta pārvalde</v>
      </c>
      <c r="T237" s="291">
        <f>'Investīciju plāns_2023_2027'!T210</f>
        <v>0</v>
      </c>
      <c r="U237" s="282" t="str">
        <f>'Investīciju plāns_2023_2027'!U210</f>
        <v>2022-2027</v>
      </c>
    </row>
    <row r="238" spans="1:21" ht="76.5" x14ac:dyDescent="0.25">
      <c r="A238" s="161">
        <f>'Investīciju plāns_2023_2027'!A212</f>
        <v>210</v>
      </c>
      <c r="B238" s="279" t="str">
        <f>'Investīciju plāns_2023_2027'!B212</f>
        <v>06</v>
      </c>
      <c r="C238" s="196" t="str">
        <f>'Investīciju plāns_2023_2027'!C212</f>
        <v>Valgunde</v>
      </c>
      <c r="D238" s="285" t="str">
        <f>'Investīciju plāns_2023_2027'!D212</f>
        <v>Valgundes pagasta ēkas energoefektivitātes paaugstināšana</v>
      </c>
      <c r="E238" s="285" t="str">
        <f>'Investīciju plāns_2023_2027'!E212</f>
        <v>Pagasta pārvaldes ēkas energoefektivitātes paaugstināšana. Īstenojot projektu tiek ietaupīti energoresursi, novērsta ēkas bojājumi - plaisas sienās, uzlaboti darba apstākļi. Veicot telpu pārplānošanu,  nodrošināta to efektīvāka izmantošana, paaugstinot iedzīvotājiem sniedzamo pakalpojumu pieejamību.
(projektēšana ~ 10 000 EUR, būvdarbi ~ 590 000 EUR)</v>
      </c>
      <c r="F238" s="161" t="str">
        <f>'Investīciju plāns_2023_2027'!F212</f>
        <v>Energoefektivitāte</v>
      </c>
      <c r="G238" s="366" t="str">
        <f>'Investīciju plāns_2023_2027'!G212</f>
        <v xml:space="preserve">AG2024
J/Pag/Iedz
</v>
      </c>
      <c r="H238" s="278">
        <f>'Investīciju plāns_2023_2027'!H212</f>
        <v>600000</v>
      </c>
      <c r="I238" s="303">
        <f>'Investīciju plāns_2023_2027'!I212</f>
        <v>600000</v>
      </c>
      <c r="J238" s="304">
        <f>'Investīciju plāns_2023_2027'!J212</f>
        <v>98500</v>
      </c>
      <c r="K238" s="305">
        <f>'Investīciju plāns_2023_2027'!K212</f>
        <v>501500</v>
      </c>
      <c r="L238" s="306">
        <f>'Investīciju plāns_2023_2027'!L212</f>
        <v>0</v>
      </c>
      <c r="M238" s="307">
        <f>'Investīciju plāns_2023_2027'!M212</f>
        <v>0</v>
      </c>
      <c r="N238" s="161" t="str">
        <f>'Investīciju plāns_2023_2027'!N212</f>
        <v>P2 V RV8</v>
      </c>
      <c r="O238" s="372" t="str">
        <f>'Investīciju plāns_2023_2027'!O212</f>
        <v>P</v>
      </c>
      <c r="P238" s="373" t="str">
        <f>'Investīciju plāns_2023_2027'!P212</f>
        <v>VP2</v>
      </c>
      <c r="Q238" s="373" t="str">
        <f>'Investīciju plāns_2023_2027'!Q212</f>
        <v>RV5</v>
      </c>
      <c r="R238" s="374" t="str">
        <f>'Investīciju plāns_2023_2027'!R212</f>
        <v>U.5.4.</v>
      </c>
      <c r="S238" s="161" t="str">
        <f>'Investīciju plāns_2023_2027'!S212</f>
        <v>Infrastruktūras un saimnieciskā nodrošinājuma nodaļa/Pagasta pārvalde</v>
      </c>
      <c r="T238" s="284">
        <f>'Investīciju plāns_2023_2027'!T212</f>
        <v>0</v>
      </c>
      <c r="U238" s="282" t="str">
        <f>'Investīciju plāns_2023_2027'!U212</f>
        <v>2022-2027</v>
      </c>
    </row>
    <row r="239" spans="1:21" x14ac:dyDescent="0.25">
      <c r="A239" s="161" t="e">
        <f>'Investīciju plāns_2023_2027'!#REF!</f>
        <v>#REF!</v>
      </c>
      <c r="B239" s="279" t="e">
        <f>'Investīciju plāns_2023_2027'!#REF!</f>
        <v>#REF!</v>
      </c>
      <c r="C239" s="196" t="e">
        <f>'Investīciju plāns_2023_2027'!#REF!</f>
        <v>#REF!</v>
      </c>
      <c r="D239" s="285" t="e">
        <f>'Investīciju plāns_2023_2027'!#REF!</f>
        <v>#REF!</v>
      </c>
      <c r="E239" s="285" t="e">
        <f>'Investīciju plāns_2023_2027'!#REF!</f>
        <v>#REF!</v>
      </c>
      <c r="F239" s="161" t="e">
        <f>'Investīciju plāns_2023_2027'!#REF!</f>
        <v>#REF!</v>
      </c>
      <c r="G239" s="367" t="e">
        <f>'Investīciju plāns_2023_2027'!#REF!</f>
        <v>#REF!</v>
      </c>
      <c r="H239" s="278" t="e">
        <f>'Investīciju plāns_2023_2027'!#REF!</f>
        <v>#REF!</v>
      </c>
      <c r="I239" s="303" t="e">
        <f>'Investīciju plāns_2023_2027'!#REF!</f>
        <v>#REF!</v>
      </c>
      <c r="J239" s="304" t="e">
        <f>'Investīciju plāns_2023_2027'!#REF!</f>
        <v>#REF!</v>
      </c>
      <c r="K239" s="305" t="e">
        <f>'Investīciju plāns_2023_2027'!#REF!</f>
        <v>#REF!</v>
      </c>
      <c r="L239" s="306" t="e">
        <f>'Investīciju plāns_2023_2027'!#REF!</f>
        <v>#REF!</v>
      </c>
      <c r="M239" s="307" t="e">
        <f>'Investīciju plāns_2023_2027'!#REF!</f>
        <v>#REF!</v>
      </c>
      <c r="N239" s="195" t="e">
        <f>'Investīciju plāns_2023_2027'!#REF!</f>
        <v>#REF!</v>
      </c>
      <c r="O239" s="372" t="e">
        <f>'Investīciju plāns_2023_2027'!#REF!</f>
        <v>#REF!</v>
      </c>
      <c r="P239" s="373" t="e">
        <f>'Investīciju plāns_2023_2027'!#REF!</f>
        <v>#REF!</v>
      </c>
      <c r="Q239" s="373" t="e">
        <f>'Investīciju plāns_2023_2027'!#REF!</f>
        <v>#REF!</v>
      </c>
      <c r="R239" s="374" t="e">
        <f>'Investīciju plāns_2023_2027'!#REF!</f>
        <v>#REF!</v>
      </c>
      <c r="S239" s="161" t="e">
        <f>'Investīciju plāns_2023_2027'!#REF!</f>
        <v>#REF!</v>
      </c>
      <c r="T239" s="310" t="e">
        <f>'Investīciju plāns_2023_2027'!#REF!</f>
        <v>#REF!</v>
      </c>
      <c r="U239" s="282" t="e">
        <f>'Investīciju plāns_2023_2027'!#REF!</f>
        <v>#REF!</v>
      </c>
    </row>
    <row r="240" spans="1:21" ht="63.75" x14ac:dyDescent="0.25">
      <c r="A240" s="196">
        <f>'Investīciju plāns_2023_2027'!A213</f>
        <v>211</v>
      </c>
      <c r="B240" s="279" t="str">
        <f>'Investīciju plāns_2023_2027'!B213</f>
        <v>09</v>
      </c>
      <c r="C240" s="196" t="str">
        <f>'Investīciju plāns_2023_2027'!C213</f>
        <v>Valgunde</v>
      </c>
      <c r="D240" s="285" t="str">
        <f>'Investīciju plāns_2023_2027'!D213</f>
        <v>Radošās mājas pārbūve pie Kalnciema vidusskolas</v>
      </c>
      <c r="E240" s="285" t="str">
        <f>'Investīciju plāns_2023_2027'!E213</f>
        <v>Priekšizpēte, būvprojekta izstrāde.
Skolā ir mākslas un mūzikas skolas filiāle, Valsts aizsardzības mācību programma. Papildus telpas nepieciešamas, lai nodrošinātu prasībām atbilstošu mācību procesu un arī turpmāk varētu piedāvāt jaunas iespējas, tā palielinot skolēnu skaitu.</v>
      </c>
      <c r="F240" s="161" t="str">
        <f>'Investīciju plāns_2023_2027'!F213</f>
        <v>Izglītības iestāžu infrastruktūra</v>
      </c>
      <c r="G240" s="366" t="str">
        <f>'Investīciju plāns_2023_2027'!G213</f>
        <v>J/Pag/Iedz</v>
      </c>
      <c r="H240" s="278">
        <f>'Investīciju plāns_2023_2027'!H213</f>
        <v>500000</v>
      </c>
      <c r="I240" s="303">
        <f>'Investīciju plāns_2023_2027'!I213</f>
        <v>0</v>
      </c>
      <c r="J240" s="304">
        <f>'Investīciju plāns_2023_2027'!J213</f>
        <v>0</v>
      </c>
      <c r="K240" s="305">
        <f>'Investīciju plāns_2023_2027'!K213</f>
        <v>0</v>
      </c>
      <c r="L240" s="306">
        <f>'Investīciju plāns_2023_2027'!L213</f>
        <v>0</v>
      </c>
      <c r="M240" s="307">
        <f>'Investīciju plāns_2023_2027'!M213</f>
        <v>500000</v>
      </c>
      <c r="N240" s="166" t="str">
        <f>'Investīciju plāns_2023_2027'!N213</f>
        <v>P2 I RV1</v>
      </c>
      <c r="O240" s="372" t="str">
        <f>'Investīciju plāns_2023_2027'!O213</f>
        <v>P</v>
      </c>
      <c r="P240" s="375" t="str">
        <f>'Investīciju plāns_2023_2027'!P213</f>
        <v>VP1</v>
      </c>
      <c r="Q240" s="375" t="str">
        <f>'Investīciju plāns_2023_2027'!Q213</f>
        <v>RV1</v>
      </c>
      <c r="R240" s="375" t="str">
        <f>'Investīciju plāns_2023_2027'!R213</f>
        <v>1.1.</v>
      </c>
      <c r="S240" s="161" t="str">
        <f>'Investīciju plāns_2023_2027'!S213</f>
        <v>Izglītības pārvalde</v>
      </c>
      <c r="T240" s="291">
        <f>'Investīciju plāns_2023_2027'!T213</f>
        <v>0</v>
      </c>
      <c r="U240" s="282" t="str">
        <f>'Investīciju plāns_2023_2027'!U213</f>
        <v>2022-2027</v>
      </c>
    </row>
    <row r="241" spans="1:21" ht="63.75" x14ac:dyDescent="0.25">
      <c r="A241" s="161">
        <f>'Investīciju plāns_2023_2027'!A214</f>
        <v>212</v>
      </c>
      <c r="B241" s="315" t="str">
        <f>'Investīciju plāns_2023_2027'!B214</f>
        <v>09</v>
      </c>
      <c r="C241" s="196" t="str">
        <f>'Investīciju plāns_2023_2027'!C214</f>
        <v>Valgunde</v>
      </c>
      <c r="D241" s="313" t="str">
        <f>'Investīciju plāns_2023_2027'!D214</f>
        <v>Kalnciema vidusskolas profesionālās ievirzes programmas "Aizsardzības mācības" infrastruktūras papildināšana</v>
      </c>
      <c r="E241" s="313" t="str">
        <f>'Investīciju plāns_2023_2027'!E214</f>
        <v>Būvprojekta izstrāde, bāzes ēkas būvniecība, šautuves modernizācija/piebūve, lai īstenotu Valsts aizsardzības mācību programmu, kas no 2024.gada būs obligāta prasība. Sporta skolas interešu izglītībā ir iekļauta šaušanas programma.</v>
      </c>
      <c r="F241" s="161" t="str">
        <f>'Investīciju plāns_2023_2027'!F214</f>
        <v xml:space="preserve">Izglītības iestāžu materiāli tehniskā bāze </v>
      </c>
      <c r="G241" s="366" t="str">
        <f>'Investīciju plāns_2023_2027'!G214</f>
        <v>J/Pag/Iedz
IP/2021</v>
      </c>
      <c r="H241" s="278">
        <f>'Investīciju plāns_2023_2027'!H214</f>
        <v>700000</v>
      </c>
      <c r="I241" s="303">
        <f>'Investīciju plāns_2023_2027'!I214</f>
        <v>0</v>
      </c>
      <c r="J241" s="304">
        <f>'Investīciju plāns_2023_2027'!J214</f>
        <v>0</v>
      </c>
      <c r="K241" s="305">
        <f>'Investīciju plāns_2023_2027'!K214</f>
        <v>0</v>
      </c>
      <c r="L241" s="306">
        <f>'Investīciju plāns_2023_2027'!L214</f>
        <v>0</v>
      </c>
      <c r="M241" s="307">
        <f>'Investīciju plāns_2023_2027'!M214</f>
        <v>700000</v>
      </c>
      <c r="N241" s="166" t="str">
        <f>'Investīciju plāns_2023_2027'!N214</f>
        <v>P2 I RV1</v>
      </c>
      <c r="O241" s="372" t="str">
        <f>'Investīciju plāns_2023_2027'!O214</f>
        <v>P</v>
      </c>
      <c r="P241" s="372" t="str">
        <f>'Investīciju plāns_2023_2027'!P214</f>
        <v>VP1</v>
      </c>
      <c r="Q241" s="372" t="str">
        <f>'Investīciju plāns_2023_2027'!Q214</f>
        <v>RV1</v>
      </c>
      <c r="R241" s="374" t="str">
        <f>'Investīciju plāns_2023_2027'!R214</f>
        <v>1.1.</v>
      </c>
      <c r="S241" s="161" t="str">
        <f>'Investīciju plāns_2023_2027'!S214</f>
        <v>Izglītības pārvalde/Sporta centrs</v>
      </c>
      <c r="T241" s="291">
        <f>'Investīciju plāns_2023_2027'!T214</f>
        <v>0</v>
      </c>
      <c r="U241" s="282" t="str">
        <f>'Investīciju plāns_2023_2027'!U214</f>
        <v>2022-2027</v>
      </c>
    </row>
    <row r="242" spans="1:21" ht="76.5" x14ac:dyDescent="0.25">
      <c r="A242" s="161">
        <f>'Investīciju plāns_2023_2027'!A215</f>
        <v>213</v>
      </c>
      <c r="B242" s="277" t="str">
        <f>'Investīciju plāns_2023_2027'!B215</f>
        <v>06</v>
      </c>
      <c r="C242" s="161" t="str">
        <f>'Investīciju plāns_2023_2027'!C215</f>
        <v>Valgunde</v>
      </c>
      <c r="D242" s="285" t="str">
        <f>'Investīciju plāns_2023_2027'!D215</f>
        <v>Bērnu rotaļu laukuma izbūve Valgundes ciemā pie IKSC "Avoti"</v>
      </c>
      <c r="E242" s="285" t="str">
        <f>'Investīciju plāns_2023_2027'!E215</f>
        <v>Ierīkot drošu, būvnormatīvu prasībām atbilstošu bērnu rotaļu laukumu, secīgi darbi pēc IKSC "Avoti" rekonstrukcijas</v>
      </c>
      <c r="F242" s="161" t="str">
        <f>'Investīciju plāns_2023_2027'!F215</f>
        <v>Teritorijas labiekārtošana</v>
      </c>
      <c r="G242" s="367" t="str">
        <f>'Investīciju plāns_2023_2027'!G215</f>
        <v>J/Pag/Iedz
IP/2021</v>
      </c>
      <c r="H242" s="278">
        <f>'Investīciju plāns_2023_2027'!H215</f>
        <v>50000</v>
      </c>
      <c r="I242" s="303">
        <f>'Investīciju plāns_2023_2027'!I215</f>
        <v>0</v>
      </c>
      <c r="J242" s="304">
        <f>'Investīciju plāns_2023_2027'!J215</f>
        <v>0</v>
      </c>
      <c r="K242" s="305">
        <f>'Investīciju plāns_2023_2027'!K215</f>
        <v>0</v>
      </c>
      <c r="L242" s="306">
        <f>'Investīciju plāns_2023_2027'!L215</f>
        <v>50000</v>
      </c>
      <c r="M242" s="307">
        <f>'Investīciju plāns_2023_2027'!M215</f>
        <v>0</v>
      </c>
      <c r="N242" s="166" t="str">
        <f>'Investīciju plāns_2023_2027'!N215</f>
        <v>P3 V RV9</v>
      </c>
      <c r="O242" s="372" t="str">
        <f>'Investīciju plāns_2023_2027'!O215</f>
        <v>P</v>
      </c>
      <c r="P242" s="373" t="str">
        <f>'Investīciju plāns_2023_2027'!P215</f>
        <v>VP2</v>
      </c>
      <c r="Q242" s="373" t="str">
        <f>'Investīciju plāns_2023_2027'!Q215</f>
        <v>RV5</v>
      </c>
      <c r="R242" s="374" t="str">
        <f>'Investīciju plāns_2023_2027'!R215</f>
        <v>U.5.5.</v>
      </c>
      <c r="S242" s="161" t="str">
        <f>'Investīciju plāns_2023_2027'!S215</f>
        <v>Infrastruktūras un saimnieciskā nodrošinājuma nodaļa/pagasta pārvalde</v>
      </c>
      <c r="T242" s="291">
        <f>'Investīciju plāns_2023_2027'!T215</f>
        <v>0</v>
      </c>
      <c r="U242" s="282" t="str">
        <f>'Investīciju plāns_2023_2027'!U215</f>
        <v>2022-2027</v>
      </c>
    </row>
    <row r="243" spans="1:21" ht="63.75" x14ac:dyDescent="0.25">
      <c r="A243" s="196">
        <f>'Investīciju plāns_2023_2027'!A216</f>
        <v>214</v>
      </c>
      <c r="B243" s="279" t="str">
        <f>'Investīciju plāns_2023_2027'!B216</f>
        <v>04</v>
      </c>
      <c r="C243" s="196" t="str">
        <f>'Investīciju plāns_2023_2027'!C216</f>
        <v>Valgunde</v>
      </c>
      <c r="D243" s="285" t="str">
        <f>'Investīciju plāns_2023_2027'!D216</f>
        <v>Ugunsdzēsības dīķu sakārtošana Valgundes pagastā</v>
      </c>
      <c r="E243" s="285" t="str">
        <f>'Investīciju plāns_2023_2027'!E216</f>
        <v xml:space="preserve">Ugunsdzēsības dīķu sakārtošana Valgundes pagasta Vītoliņu, Valgundes un Tīreļu ciemos
</v>
      </c>
      <c r="F243" s="195" t="str">
        <f>'Investīciju plāns_2023_2027'!F216</f>
        <v>Teritorijas labiekārtošana</v>
      </c>
      <c r="G243" s="366" t="str">
        <f>'Investīciju plāns_2023_2027'!G216</f>
        <v>J/Pag/Iedz
IP/2021</v>
      </c>
      <c r="H243" s="278">
        <f>'Investīciju plāns_2023_2027'!H216</f>
        <v>80000</v>
      </c>
      <c r="I243" s="303">
        <f>'Investīciju plāns_2023_2027'!I216</f>
        <v>0</v>
      </c>
      <c r="J243" s="304">
        <f>'Investīciju plāns_2023_2027'!J216</f>
        <v>0</v>
      </c>
      <c r="K243" s="305">
        <f>'Investīciju plāns_2023_2027'!K216</f>
        <v>0</v>
      </c>
      <c r="L243" s="306">
        <f>'Investīciju plāns_2023_2027'!L216</f>
        <v>40000</v>
      </c>
      <c r="M243" s="307">
        <f>'Investīciju plāns_2023_2027'!M216</f>
        <v>40000</v>
      </c>
      <c r="N243" s="166" t="str">
        <f>'Investīciju plāns_2023_2027'!N216</f>
        <v xml:space="preserve">P2 V RV6 </v>
      </c>
      <c r="O243" s="378" t="str">
        <f>'Investīciju plāns_2023_2027'!O216</f>
        <v>P</v>
      </c>
      <c r="P243" s="375" t="str">
        <f>'Investīciju plāns_2023_2027'!P216</f>
        <v>VP1</v>
      </c>
      <c r="Q243" s="375" t="str">
        <f>'Investīciju plāns_2023_2027'!Q216</f>
        <v>RV5</v>
      </c>
      <c r="R243" s="375" t="str">
        <f>'Investīciju plāns_2023_2027'!R216</f>
        <v>U.5.7.</v>
      </c>
      <c r="S243" s="161" t="str">
        <f>'Investīciju plāns_2023_2027'!S216</f>
        <v>Infrastruktūras un saimnieciskā nodrošinājuma nodaļa</v>
      </c>
      <c r="T243" s="291">
        <f>'Investīciju plāns_2023_2027'!T216</f>
        <v>0</v>
      </c>
      <c r="U243" s="282" t="str">
        <f>'Investīciju plāns_2023_2027'!U216</f>
        <v>2022-2027</v>
      </c>
    </row>
    <row r="244" spans="1:21" ht="76.5" x14ac:dyDescent="0.25">
      <c r="A244" s="161">
        <f>'Investīciju plāns_2023_2027'!A217</f>
        <v>215</v>
      </c>
      <c r="B244" s="277">
        <f>'Investīciju plāns_2023_2027'!B217</f>
        <v>0</v>
      </c>
      <c r="C244" s="161" t="str">
        <f>'Investīciju plāns_2023_2027'!C217</f>
        <v>Valgunde</v>
      </c>
      <c r="D244" s="285" t="str">
        <f>'Investīciju plāns_2023_2027'!D217</f>
        <v>Valgundes pagasta  transporta infrastruktūras attīstība</v>
      </c>
      <c r="E244" s="295" t="str">
        <f>'Investīciju plāns_2023_2027'!E217</f>
        <v>Transporta infrastruktūras attīstība, t.sk.: 
2023.gads:
Celtnieku ielas virskārtas atjaunošana 1.3 km (projektēšana 3509 EUR, būvdarbi ~ 195 000 EUR)
Iepirkumu procedūra projektēšanai uzsākta 2022.gadā, noslēgti līgumi par projektēšanu</v>
      </c>
      <c r="F244" s="161" t="str">
        <f>'Investīciju plāns_2023_2027'!F217</f>
        <v>Transporta infrastruktūra, t.sk. Apgaismojums</v>
      </c>
      <c r="G244" s="366" t="str">
        <f>'Investīciju plāns_2023_2027'!G217</f>
        <v xml:space="preserve">AG2023
J/Pag/Iedz
</v>
      </c>
      <c r="H244" s="278">
        <f>'Investīciju plāns_2023_2027'!H217</f>
        <v>198509</v>
      </c>
      <c r="I244" s="303">
        <f>'Investīciju plāns_2023_2027'!I217</f>
        <v>198509</v>
      </c>
      <c r="J244" s="304">
        <f>'Investīciju plāns_2023_2027'!J217</f>
        <v>32759</v>
      </c>
      <c r="K244" s="305">
        <f>'Investīciju plāns_2023_2027'!K217</f>
        <v>165750</v>
      </c>
      <c r="L244" s="306">
        <f>'Investīciju plāns_2023_2027'!L217</f>
        <v>0</v>
      </c>
      <c r="M244" s="307">
        <f>'Investīciju plāns_2023_2027'!M217</f>
        <v>0</v>
      </c>
      <c r="N244" s="166">
        <f>'Investīciju plāns_2023_2027'!N217</f>
        <v>0</v>
      </c>
      <c r="O244" s="372">
        <f>'Investīciju plāns_2023_2027'!O217</f>
        <v>0</v>
      </c>
      <c r="P244" s="372">
        <f>'Investīciju plāns_2023_2027'!P217</f>
        <v>0</v>
      </c>
      <c r="Q244" s="372">
        <f>'Investīciju plāns_2023_2027'!Q217</f>
        <v>0</v>
      </c>
      <c r="R244" s="374">
        <f>'Investīciju plāns_2023_2027'!R217</f>
        <v>0</v>
      </c>
      <c r="S244" s="161" t="str">
        <f>'Investīciju plāns_2023_2027'!S217</f>
        <v>Infrastruktūras un saimnieciskā nodrošinājuma nodaļa/Pagasta pārvalde</v>
      </c>
      <c r="T244" s="291">
        <f>'Investīciju plāns_2023_2027'!T217</f>
        <v>0</v>
      </c>
      <c r="U244" s="282" t="str">
        <f>'Investīciju plāns_2023_2027'!U217</f>
        <v>2022-2027</v>
      </c>
    </row>
    <row r="245" spans="1:21" ht="127.5" x14ac:dyDescent="0.25">
      <c r="A245" s="161">
        <f>'Investīciju plāns_2023_2027'!A218</f>
        <v>216</v>
      </c>
      <c r="B245" s="279" t="str">
        <f>'Investīciju plāns_2023_2027'!B218</f>
        <v>04</v>
      </c>
      <c r="C245" s="161" t="str">
        <f>'Investīciju plāns_2023_2027'!C218</f>
        <v>Valgunde</v>
      </c>
      <c r="D245" s="285" t="str">
        <f>'Investīciju plāns_2023_2027'!D218</f>
        <v>Valgundes pagasta  transporta infrastruktūras attīstība</v>
      </c>
      <c r="E245" s="285" t="str">
        <f>'Investīciju plāns_2023_2027'!E218</f>
        <v>Transporta infrastruktūras attīstība, t.sk.: 
2023.-2027.gads:
1. Valgundes pagasta Rīgas ielas virskārtas atjaunošana 370 m
Plānots uzsākt projektēšanu 2023.gada otrajā pusē, izmaksas plānot 2024.gadā 
2. Lāču ielas pārbūve un apgaismojuma ierīkošana un ūdenssaimniecības attīstība -asfalta seguma atjaunošana, jauna asfalta seguma izveide, apgaismojuma ierīkošana. Projekta realizācija jāveic kompleksi ar ūdenssaimniecības attīstības projektu.
3. Valgundes pagasta ceļa Plēsumi - Vārpas pārbūve</v>
      </c>
      <c r="F245" s="161" t="str">
        <f>'Investīciju plāns_2023_2027'!F218</f>
        <v>Transporta infrastruktūra, t.sk. Apgaismojums</v>
      </c>
      <c r="G245" s="366" t="str">
        <f>'Investīciju plāns_2023_2027'!G218</f>
        <v>J/Pag/Iedz
Dep/ieros</v>
      </c>
      <c r="H245" s="278">
        <f>'Investīciju plāns_2023_2027'!H218</f>
        <v>600000</v>
      </c>
      <c r="I245" s="303">
        <f>'Investīciju plāns_2023_2027'!I218</f>
        <v>0</v>
      </c>
      <c r="J245" s="304">
        <f>'Investīciju plāns_2023_2027'!J218</f>
        <v>0</v>
      </c>
      <c r="K245" s="305">
        <f>'Investīciju plāns_2023_2027'!K218</f>
        <v>0</v>
      </c>
      <c r="L245" s="306">
        <f>'Investīciju plāns_2023_2027'!L218</f>
        <v>200000</v>
      </c>
      <c r="M245" s="307">
        <f>'Investīciju plāns_2023_2027'!M218</f>
        <v>400000</v>
      </c>
      <c r="N245" s="196" t="str">
        <f>'Investīciju plāns_2023_2027'!N218</f>
        <v>P2 V RV1</v>
      </c>
      <c r="O245" s="372" t="str">
        <f>'Investīciju plāns_2023_2027'!O218</f>
        <v>P</v>
      </c>
      <c r="P245" s="372" t="str">
        <f>'Investīciju plāns_2023_2027'!P218</f>
        <v>VP2</v>
      </c>
      <c r="Q245" s="372" t="str">
        <f>'Investīciju plāns_2023_2027'!Q218</f>
        <v>RV4</v>
      </c>
      <c r="R245" s="374" t="str">
        <f>'Investīciju plāns_2023_2027'!R218</f>
        <v>4.1.</v>
      </c>
      <c r="S245" s="161" t="str">
        <f>'Investīciju plāns_2023_2027'!S218</f>
        <v>Infrastruktūras un saimnieciskā nodrošinājuma nodaļa/Pagasta pārvalde</v>
      </c>
      <c r="T245" s="292">
        <f>'Investīciju plāns_2023_2027'!T218</f>
        <v>0</v>
      </c>
      <c r="U245" s="282" t="str">
        <f>'Investīciju plāns_2023_2027'!U218</f>
        <v>2022-2027</v>
      </c>
    </row>
    <row r="246" spans="1:21" ht="127.5" x14ac:dyDescent="0.25">
      <c r="A246" s="196">
        <f>'Investīciju plāns_2023_2027'!A219</f>
        <v>217</v>
      </c>
      <c r="B246" s="277" t="str">
        <f>'Investīciju plāns_2023_2027'!B219</f>
        <v>08k</v>
      </c>
      <c r="C246" s="161" t="str">
        <f>'Investīciju plāns_2023_2027'!C219</f>
        <v>Vilce</v>
      </c>
      <c r="D246" s="285" t="str">
        <f>'Investīciju plāns_2023_2027'!D219</f>
        <v xml:space="preserve">Vilces muižas kalpu ēkas energoefektivitātes paaugstināšana </v>
      </c>
      <c r="E246" s="285" t="str">
        <f>'Investīciju plāns_2023_2027'!E219</f>
        <v>Ēkas energoefektivitātes paaugstināšana t.sk. jumta seguma, fasādes atjaunošana, notekcauruļu nomaiņa, bēniņu siltināšana
(Vilces bibliotēka, doktorāts, aktivitāšu centrs)     
(projektēšana ~  22 000 EUR, būvdarbi ~ 778 000 EUR)
Jāprecizē, cik % no plānotajiem būvdarbiem iespējams veikt 2023.gadā, atbilstoši likumam Par valsts budžeta 2023.gadam nosacījumiem
Jumta un noteku sliktā tehniskā stāvokļa ietekmē, ēkas pamati un fasāde ir mitra un veidojas fasādē plaisas. Jumta seguma, notekcauruļu nomaiņa, bēniņu siltināšana, apmales izbūve. Vides pieejamības nodrošināšana</v>
      </c>
      <c r="F246" s="161" t="str">
        <f>'Investīciju plāns_2023_2027'!F219</f>
        <v>Energoefektivitāte</v>
      </c>
      <c r="G246" s="366" t="str">
        <f>'Investīciju plāns_2023_2027'!G219</f>
        <v xml:space="preserve">AG2024
J/Pag/Iedz
</v>
      </c>
      <c r="H246" s="290">
        <f>'Investīciju plāns_2023_2027'!H219</f>
        <v>800000</v>
      </c>
      <c r="I246" s="303">
        <f>'Investīciju plāns_2023_2027'!I219</f>
        <v>800000</v>
      </c>
      <c r="J246" s="304">
        <f>'Investīciju plāns_2023_2027'!J219</f>
        <v>138700</v>
      </c>
      <c r="K246" s="305">
        <f>'Investīciju plāns_2023_2027'!K219</f>
        <v>661300</v>
      </c>
      <c r="L246" s="306">
        <f>'Investīciju plāns_2023_2027'!L219</f>
        <v>0</v>
      </c>
      <c r="M246" s="307">
        <f>'Investīciju plāns_2023_2027'!M219</f>
        <v>0</v>
      </c>
      <c r="N246" s="195" t="str">
        <f>'Investīciju plāns_2023_2027'!N219</f>
        <v>P2 V RV8</v>
      </c>
      <c r="O246" s="372" t="str">
        <f>'Investīciju plāns_2023_2027'!O219</f>
        <v>P</v>
      </c>
      <c r="P246" s="372" t="str">
        <f>'Investīciju plāns_2023_2027'!P219</f>
        <v>VP1</v>
      </c>
      <c r="Q246" s="372" t="str">
        <f>'Investīciju plāns_2023_2027'!Q219</f>
        <v>RV3</v>
      </c>
      <c r="R246" s="374" t="str">
        <f>'Investīciju plāns_2023_2027'!R219</f>
        <v>3.4.</v>
      </c>
      <c r="S246" s="161" t="str">
        <f>'Investīciju plāns_2023_2027'!S219</f>
        <v>Infrastruktūras un saimnieciskā nodrošinājuma nodaļa</v>
      </c>
      <c r="T246" s="332">
        <f>'Investīciju plāns_2023_2027'!T219</f>
        <v>0</v>
      </c>
      <c r="U246" s="282" t="str">
        <f>'Investīciju plāns_2023_2027'!U219</f>
        <v>2022-2027</v>
      </c>
    </row>
    <row r="247" spans="1:21" ht="102" x14ac:dyDescent="0.25">
      <c r="A247" s="161">
        <f>'Investīciju plāns_2023_2027'!A220</f>
        <v>218</v>
      </c>
      <c r="B247" s="277" t="str">
        <f>'Investīciju plāns_2023_2027'!B220</f>
        <v>08k</v>
      </c>
      <c r="C247" s="161" t="str">
        <f>'Investīciju plāns_2023_2027'!C220</f>
        <v>Vilce</v>
      </c>
      <c r="D247" s="285" t="str">
        <f>'Investīciju plāns_2023_2027'!D220</f>
        <v>Vilces pagasta tautas nama piebūves – sanmezgla būvniecība, teritorijas labiekārtošana</v>
      </c>
      <c r="E247" s="295" t="str">
        <f>'Investīciju plāns_2023_2027'!E220</f>
        <v>Izveidot Vilces tautas namā papildus telpas (sanitārais mezgls, labierīcības, palīgtelpas), būvprojekta aktualizācija, jo būvprojekta termiņš beidzās 2021.gadā</v>
      </c>
      <c r="F247" s="161" t="str">
        <f>'Investīciju plāns_2023_2027'!F220</f>
        <v>Ēku remontdarbi</v>
      </c>
      <c r="G247" s="366" t="str">
        <f>'Investīciju plāns_2023_2027'!G220</f>
        <v>J/Pag/Iedz</v>
      </c>
      <c r="H247" s="290">
        <f>'Investīciju plāns_2023_2027'!H220</f>
        <v>100000</v>
      </c>
      <c r="I247" s="303">
        <f>'Investīciju plāns_2023_2027'!I220</f>
        <v>0</v>
      </c>
      <c r="J247" s="304">
        <f>'Investīciju plāns_2023_2027'!J220</f>
        <v>0</v>
      </c>
      <c r="K247" s="305">
        <f>'Investīciju plāns_2023_2027'!K220</f>
        <v>0</v>
      </c>
      <c r="L247" s="306">
        <f>'Investīciju plāns_2023_2027'!L220</f>
        <v>0</v>
      </c>
      <c r="M247" s="307">
        <f>'Investīciju plāns_2023_2027'!M220</f>
        <v>100000</v>
      </c>
      <c r="N247" s="195" t="str">
        <f>'Investīciju plāns_2023_2027'!N220</f>
        <v>P2 K RV1</v>
      </c>
      <c r="O247" s="372" t="str">
        <f>'Investīciju plāns_2023_2027'!O220</f>
        <v>P</v>
      </c>
      <c r="P247" s="378" t="str">
        <f>'Investīciju plāns_2023_2027'!P220</f>
        <v>VP1</v>
      </c>
      <c r="Q247" s="372" t="str">
        <f>'Investīciju plāns_2023_2027'!Q220</f>
        <v>RV3</v>
      </c>
      <c r="R247" s="374" t="str">
        <f>'Investīciju plāns_2023_2027'!R220</f>
        <v>3.3.</v>
      </c>
      <c r="S247" s="161" t="str">
        <f>'Investīciju plāns_2023_2027'!S220</f>
        <v>Infrastruktūras un saimnieciskā nodrošinājuma nodaļa/Kultūras pārvalde/Pagasta pārvalde</v>
      </c>
      <c r="T247" s="332">
        <f>'Investīciju plāns_2023_2027'!T220</f>
        <v>0</v>
      </c>
      <c r="U247" s="282" t="str">
        <f>'Investīciju plāns_2023_2027'!U220</f>
        <v>2022-2027</v>
      </c>
    </row>
    <row r="248" spans="1:21" ht="102" x14ac:dyDescent="0.25">
      <c r="A248" s="161">
        <f>'Investīciju plāns_2023_2027'!A221</f>
        <v>219</v>
      </c>
      <c r="B248" s="277" t="str">
        <f>'Investīciju plāns_2023_2027'!B221</f>
        <v>09</v>
      </c>
      <c r="C248" s="161" t="str">
        <f>'Investīciju plāns_2023_2027'!C221</f>
        <v>Vilce</v>
      </c>
      <c r="D248" s="285" t="str">
        <f>'Investīciju plāns_2023_2027'!D221</f>
        <v>Vilces pamatskolas ēkas jumta remonts</v>
      </c>
      <c r="E248" s="225" t="str">
        <f>'Investīciju plāns_2023_2027'!E221</f>
        <v>Ēkas (Madaru iela) jumta remonts (plakanais jumts). Būvniecības dokumentācijas sagatavošana</v>
      </c>
      <c r="F248" s="161" t="str">
        <f>'Investīciju plāns_2023_2027'!F221</f>
        <v>Ēku remontdarbi</v>
      </c>
      <c r="G248" s="366" t="str">
        <f>'Investīciju plāns_2023_2027'!G221</f>
        <v>J/Pag/Iedz</v>
      </c>
      <c r="H248" s="290">
        <f>'Investīciju plāns_2023_2027'!H221</f>
        <v>100000</v>
      </c>
      <c r="I248" s="303">
        <f>'Investīciju plāns_2023_2027'!I221</f>
        <v>0</v>
      </c>
      <c r="J248" s="304">
        <f>'Investīciju plāns_2023_2027'!J221</f>
        <v>0</v>
      </c>
      <c r="K248" s="305">
        <f>'Investīciju plāns_2023_2027'!K221</f>
        <v>0</v>
      </c>
      <c r="L248" s="306">
        <f>'Investīciju plāns_2023_2027'!L221</f>
        <v>100000</v>
      </c>
      <c r="M248" s="307">
        <f>'Investīciju plāns_2023_2027'!M221</f>
        <v>0</v>
      </c>
      <c r="N248" s="196" t="str">
        <f>'Investīciju plāns_2023_2027'!N221</f>
        <v>P2 I RV1</v>
      </c>
      <c r="O248" s="372" t="str">
        <f>'Investīciju plāns_2023_2027'!O221</f>
        <v>P</v>
      </c>
      <c r="P248" s="375" t="str">
        <f>'Investīciju plāns_2023_2027'!P221</f>
        <v>VP1</v>
      </c>
      <c r="Q248" s="372" t="str">
        <f>'Investīciju plāns_2023_2027'!Q221</f>
        <v>RV1</v>
      </c>
      <c r="R248" s="374" t="str">
        <f>'Investīciju plāns_2023_2027'!R221</f>
        <v>1.1.</v>
      </c>
      <c r="S248" s="161" t="str">
        <f>'Investīciju plāns_2023_2027'!S221</f>
        <v>Infrastruktūras un saimnieciskā nodrošinājuma nodaļa/Izglītības pārvalde/Pagasta pārvalde</v>
      </c>
      <c r="T248" s="292">
        <f>'Investīciju plāns_2023_2027'!T221</f>
        <v>0</v>
      </c>
      <c r="U248" s="282" t="str">
        <f>'Investīciju plāns_2023_2027'!U221</f>
        <v>2022-2027</v>
      </c>
    </row>
    <row r="249" spans="1:21" x14ac:dyDescent="0.25">
      <c r="A249" s="196" t="e">
        <f>'Investīciju plāns_2023_2027'!#REF!</f>
        <v>#REF!</v>
      </c>
      <c r="B249" s="277" t="e">
        <f>'Investīciju plāns_2023_2027'!#REF!</f>
        <v>#REF!</v>
      </c>
      <c r="C249" s="161" t="e">
        <f>'Investīciju plāns_2023_2027'!#REF!</f>
        <v>#REF!</v>
      </c>
      <c r="D249" s="285" t="e">
        <f>'Investīciju plāns_2023_2027'!#REF!</f>
        <v>#REF!</v>
      </c>
      <c r="E249" s="295" t="e">
        <f>'Investīciju plāns_2023_2027'!#REF!</f>
        <v>#REF!</v>
      </c>
      <c r="F249" s="161" t="e">
        <f>'Investīciju plāns_2023_2027'!#REF!</f>
        <v>#REF!</v>
      </c>
      <c r="G249" s="366" t="e">
        <f>'Investīciju plāns_2023_2027'!#REF!</f>
        <v>#REF!</v>
      </c>
      <c r="H249" s="278" t="e">
        <f>'Investīciju plāns_2023_2027'!#REF!</f>
        <v>#REF!</v>
      </c>
      <c r="I249" s="303" t="e">
        <f>'Investīciju plāns_2023_2027'!#REF!</f>
        <v>#REF!</v>
      </c>
      <c r="J249" s="304" t="e">
        <f>'Investīciju plāns_2023_2027'!#REF!</f>
        <v>#REF!</v>
      </c>
      <c r="K249" s="305" t="e">
        <f>'Investīciju plāns_2023_2027'!#REF!</f>
        <v>#REF!</v>
      </c>
      <c r="L249" s="306" t="e">
        <f>'Investīciju plāns_2023_2027'!#REF!</f>
        <v>#REF!</v>
      </c>
      <c r="M249" s="307" t="e">
        <f>'Investīciju plāns_2023_2027'!#REF!</f>
        <v>#REF!</v>
      </c>
      <c r="N249" s="166" t="e">
        <f>'Investīciju plāns_2023_2027'!#REF!</f>
        <v>#REF!</v>
      </c>
      <c r="O249" s="372" t="e">
        <f>'Investīciju plāns_2023_2027'!#REF!</f>
        <v>#REF!</v>
      </c>
      <c r="P249" s="372" t="e">
        <f>'Investīciju plāns_2023_2027'!#REF!</f>
        <v>#REF!</v>
      </c>
      <c r="Q249" s="372" t="e">
        <f>'Investīciju plāns_2023_2027'!#REF!</f>
        <v>#REF!</v>
      </c>
      <c r="R249" s="374" t="e">
        <f>'Investīciju plāns_2023_2027'!#REF!</f>
        <v>#REF!</v>
      </c>
      <c r="S249" s="161" t="e">
        <f>'Investīciju plāns_2023_2027'!#REF!</f>
        <v>#REF!</v>
      </c>
      <c r="T249" s="326" t="e">
        <f>'Investīciju plāns_2023_2027'!#REF!</f>
        <v>#REF!</v>
      </c>
      <c r="U249" s="282" t="e">
        <f>'Investīciju plāns_2023_2027'!#REF!</f>
        <v>#REF!</v>
      </c>
    </row>
    <row r="250" spans="1:21" x14ac:dyDescent="0.25">
      <c r="A250" s="161" t="e">
        <f>'Investīciju plāns_2023_2027'!#REF!</f>
        <v>#REF!</v>
      </c>
      <c r="B250" s="279" t="e">
        <f>'Investīciju plāns_2023_2027'!#REF!</f>
        <v>#REF!</v>
      </c>
      <c r="C250" s="196" t="e">
        <f>'Investīciju plāns_2023_2027'!#REF!</f>
        <v>#REF!</v>
      </c>
      <c r="D250" s="285" t="e">
        <f>'Investīciju plāns_2023_2027'!#REF!</f>
        <v>#REF!</v>
      </c>
      <c r="E250" s="285" t="e">
        <f>'Investīciju plāns_2023_2027'!#REF!</f>
        <v>#REF!</v>
      </c>
      <c r="F250" s="283" t="e">
        <f>'Investīciju plāns_2023_2027'!#REF!</f>
        <v>#REF!</v>
      </c>
      <c r="G250" s="367" t="e">
        <f>'Investīciju plāns_2023_2027'!#REF!</f>
        <v>#REF!</v>
      </c>
      <c r="H250" s="278" t="e">
        <f>'Investīciju plāns_2023_2027'!#REF!</f>
        <v>#REF!</v>
      </c>
      <c r="I250" s="303" t="e">
        <f>'Investīciju plāns_2023_2027'!#REF!</f>
        <v>#REF!</v>
      </c>
      <c r="J250" s="304" t="e">
        <f>'Investīciju plāns_2023_2027'!#REF!</f>
        <v>#REF!</v>
      </c>
      <c r="K250" s="305" t="e">
        <f>'Investīciju plāns_2023_2027'!#REF!</f>
        <v>#REF!</v>
      </c>
      <c r="L250" s="306" t="e">
        <f>'Investīciju plāns_2023_2027'!#REF!</f>
        <v>#REF!</v>
      </c>
      <c r="M250" s="307" t="e">
        <f>'Investīciju plāns_2023_2027'!#REF!</f>
        <v>#REF!</v>
      </c>
      <c r="N250" s="283" t="e">
        <f>'Investīciju plāns_2023_2027'!#REF!</f>
        <v>#REF!</v>
      </c>
      <c r="O250" s="372" t="e">
        <f>'Investīciju plāns_2023_2027'!#REF!</f>
        <v>#REF!</v>
      </c>
      <c r="P250" s="372" t="e">
        <f>'Investīciju plāns_2023_2027'!#REF!</f>
        <v>#REF!</v>
      </c>
      <c r="Q250" s="372" t="e">
        <f>'Investīciju plāns_2023_2027'!#REF!</f>
        <v>#REF!</v>
      </c>
      <c r="R250" s="379" t="e">
        <f>'Investīciju plāns_2023_2027'!#REF!</f>
        <v>#REF!</v>
      </c>
      <c r="S250" s="336" t="e">
        <f>'Investīciju plāns_2023_2027'!#REF!</f>
        <v>#REF!</v>
      </c>
      <c r="T250" s="340" t="e">
        <f>'Investīciju plāns_2023_2027'!#REF!</f>
        <v>#REF!</v>
      </c>
      <c r="U250" s="282" t="e">
        <f>'Investīciju plāns_2023_2027'!#REF!</f>
        <v>#REF!</v>
      </c>
    </row>
    <row r="251" spans="1:21" ht="76.5" x14ac:dyDescent="0.25">
      <c r="A251" s="161">
        <f>'Investīciju plāns_2023_2027'!A224</f>
        <v>222</v>
      </c>
      <c r="B251" s="279" t="str">
        <f>'Investīciju plāns_2023_2027'!B224</f>
        <v>06</v>
      </c>
      <c r="C251" s="196" t="str">
        <f>'Investīciju plāns_2023_2027'!C224</f>
        <v>Vilce</v>
      </c>
      <c r="D251" s="285" t="str">
        <f>'Investīciju plāns_2023_2027'!D224</f>
        <v>Vilces pagasta auto stāvlaukumu būvniecība pie Vilces muižas</v>
      </c>
      <c r="E251" s="285" t="str">
        <f>'Investīciju plāns_2023_2027'!E224</f>
        <v xml:space="preserve">Būvprojekta izstrāde. Būvdarbi stāvlaukumu izbūvei pie Vilces muižas </v>
      </c>
      <c r="F251" s="161" t="str">
        <f>'Investīciju plāns_2023_2027'!F224</f>
        <v>Teritorijas labiekārtošana</v>
      </c>
      <c r="G251" s="367" t="str">
        <f>'Investīciju plāns_2023_2027'!G224</f>
        <v>J/Pag/Iedz</v>
      </c>
      <c r="H251" s="278">
        <f>'Investīciju plāns_2023_2027'!H224</f>
        <v>80000</v>
      </c>
      <c r="I251" s="303">
        <f>'Investīciju plāns_2023_2027'!I224</f>
        <v>0</v>
      </c>
      <c r="J251" s="304">
        <f>'Investīciju plāns_2023_2027'!J224</f>
        <v>0</v>
      </c>
      <c r="K251" s="305">
        <f>'Investīciju plāns_2023_2027'!K224</f>
        <v>0</v>
      </c>
      <c r="L251" s="306">
        <f>'Investīciju plāns_2023_2027'!L224</f>
        <v>15000</v>
      </c>
      <c r="M251" s="307">
        <f>'Investīciju plāns_2023_2027'!M224</f>
        <v>65000</v>
      </c>
      <c r="N251" s="161" t="str">
        <f>'Investīciju plāns_2023_2027'!N224</f>
        <v>P3 V RV9</v>
      </c>
      <c r="O251" s="372" t="str">
        <f>'Investīciju plāns_2023_2027'!O224</f>
        <v>P</v>
      </c>
      <c r="P251" s="372" t="str">
        <f>'Investīciju plāns_2023_2027'!P224</f>
        <v>VP2</v>
      </c>
      <c r="Q251" s="372" t="str">
        <f>'Investīciju plāns_2023_2027'!Q224</f>
        <v>RV4</v>
      </c>
      <c r="R251" s="375" t="str">
        <f>'Investīciju plāns_2023_2027'!R224</f>
        <v>4.2.</v>
      </c>
      <c r="S251" s="161" t="str">
        <f>'Investīciju plāns_2023_2027'!S224</f>
        <v>Infrastruktūras un saimnieciskā nodrošinājuma nodaļa/pagasta pārvalde</v>
      </c>
      <c r="T251" s="327">
        <f>'Investīciju plāns_2023_2027'!T224</f>
        <v>0</v>
      </c>
      <c r="U251" s="282" t="str">
        <f>'Investīciju plāns_2023_2027'!U224</f>
        <v>2022-2027</v>
      </c>
    </row>
    <row r="252" spans="1:21" ht="76.5" x14ac:dyDescent="0.25">
      <c r="A252" s="196">
        <f>'Investīciju plāns_2023_2027'!A225</f>
        <v>223</v>
      </c>
      <c r="B252" s="279">
        <f>'Investīciju plāns_2023_2027'!B225</f>
        <v>0</v>
      </c>
      <c r="C252" s="161" t="str">
        <f>'Investīciju plāns_2023_2027'!C225</f>
        <v>Vilce</v>
      </c>
      <c r="D252" s="285" t="str">
        <f>'Investīciju plāns_2023_2027'!D225</f>
        <v>Vilces pagasta  transporta infrastruktūras attīstība</v>
      </c>
      <c r="E252" s="285" t="str">
        <f>'Investīciju plāns_2023_2027'!E225</f>
        <v>Transporta infrastruktūras attīstība, t.sk.: 
2023.gads:
Vilces kapu ceļš Nr.54 virskārtas atjaunošana 0.56 km (projektēšana 5832 EUR, būvdarbi ~ 84 000 EUR)
Iepirkumu procedūra projektēšanai uzsākta 2022.gadā, noslēgti līgumi par projektēšanu</v>
      </c>
      <c r="F252" s="161" t="str">
        <f>'Investīciju plāns_2023_2027'!F225</f>
        <v>Transporta infrastruktūra, t.sk. Apgaismojums</v>
      </c>
      <c r="G252" s="366" t="str">
        <f>'Investīciju plāns_2023_2027'!G225</f>
        <v>AG2023
J/Pag/Iedz
Dep/ieros</v>
      </c>
      <c r="H252" s="290">
        <f>'Investīciju plāns_2023_2027'!H225</f>
        <v>89832</v>
      </c>
      <c r="I252" s="303">
        <f>'Investīciju plāns_2023_2027'!I225</f>
        <v>89832</v>
      </c>
      <c r="J252" s="304">
        <f>'Investīciju plāns_2023_2027'!J225</f>
        <v>18432</v>
      </c>
      <c r="K252" s="305">
        <f>'Investīciju plāns_2023_2027'!K225</f>
        <v>71400</v>
      </c>
      <c r="L252" s="306">
        <f>'Investīciju plāns_2023_2027'!L225</f>
        <v>0</v>
      </c>
      <c r="M252" s="307">
        <f>'Investīciju plāns_2023_2027'!M225</f>
        <v>0</v>
      </c>
      <c r="N252" s="196">
        <f>'Investīciju plāns_2023_2027'!N225</f>
        <v>0</v>
      </c>
      <c r="O252" s="372">
        <f>'Investīciju plāns_2023_2027'!O225</f>
        <v>0</v>
      </c>
      <c r="P252" s="375">
        <f>'Investīciju plāns_2023_2027'!P225</f>
        <v>0</v>
      </c>
      <c r="Q252" s="372">
        <f>'Investīciju plāns_2023_2027'!Q225</f>
        <v>0</v>
      </c>
      <c r="R252" s="374">
        <f>'Investīciju plāns_2023_2027'!R225</f>
        <v>0</v>
      </c>
      <c r="S252" s="161" t="str">
        <f>'Investīciju plāns_2023_2027'!S225</f>
        <v>Infrastruktūras un saimnieciskā nodrošinājuma nodaļa/Pagasta pārvalde</v>
      </c>
      <c r="T252" s="292">
        <f>'Investīciju plāns_2023_2027'!T225</f>
        <v>0</v>
      </c>
      <c r="U252" s="282" t="str">
        <f>'Investīciju plāns_2023_2027'!U225</f>
        <v>2022-2027</v>
      </c>
    </row>
    <row r="253" spans="1:21" ht="102" x14ac:dyDescent="0.25">
      <c r="A253" s="161">
        <f>'Investīciju plāns_2023_2027'!A226</f>
        <v>224</v>
      </c>
      <c r="B253" s="277">
        <f>'Investīciju plāns_2023_2027'!B226</f>
        <v>0</v>
      </c>
      <c r="C253" s="161" t="str">
        <f>'Investīciju plāns_2023_2027'!C226</f>
        <v>Vilce</v>
      </c>
      <c r="D253" s="285" t="str">
        <f>'Investīciju plāns_2023_2027'!D226</f>
        <v>Vilces pagasta  transporta infrastruktūras attīstība</v>
      </c>
      <c r="E253" s="285" t="str">
        <f>'Investīciju plāns_2023_2027'!E226</f>
        <v xml:space="preserve">Transporta infrastruktūras attīstība, t.sk.: 
 2023/2024.gads:
1. Vilces pagasta Kalnrozes-Valdeikas Nr.34 virskārtas izbūve 0.60 km
Plānots uzsākt projektēšanu 2023.gada otrajā pusē, izmaksas plānot 2024.gadā 
2. Apgaismojuma izbūve alejā uz Vilces muižu, kā arī pie muižas un kalpu mājas
</v>
      </c>
      <c r="F253" s="161" t="str">
        <f>'Investīciju plāns_2023_2027'!F226</f>
        <v>Transporta infrastruktūra, t.sk. Apgaismojums</v>
      </c>
      <c r="G253" s="366" t="str">
        <f>'Investīciju plāns_2023_2027'!G226</f>
        <v>J/Pag/Iedz
Dep/ieros</v>
      </c>
      <c r="H253" s="290">
        <f>'Investīciju plāns_2023_2027'!H226</f>
        <v>300000</v>
      </c>
      <c r="I253" s="303">
        <f>'Investīciju plāns_2023_2027'!I226</f>
        <v>0</v>
      </c>
      <c r="J253" s="304">
        <f>'Investīciju plāns_2023_2027'!J226</f>
        <v>0</v>
      </c>
      <c r="K253" s="305">
        <f>'Investīciju plāns_2023_2027'!K226</f>
        <v>0</v>
      </c>
      <c r="L253" s="306">
        <f>'Investīciju plāns_2023_2027'!L226</f>
        <v>200000</v>
      </c>
      <c r="M253" s="307">
        <f>'Investīciju plāns_2023_2027'!M226</f>
        <v>100000</v>
      </c>
      <c r="N253" s="196" t="str">
        <f>'Investīciju plāns_2023_2027'!N226</f>
        <v>P2 V RV1</v>
      </c>
      <c r="O253" s="372" t="str">
        <f>'Investīciju plāns_2023_2027'!O226</f>
        <v>P</v>
      </c>
      <c r="P253" s="373" t="str">
        <f>'Investīciju plāns_2023_2027'!P226</f>
        <v>VP2</v>
      </c>
      <c r="Q253" s="373" t="str">
        <f>'Investīciju plāns_2023_2027'!Q226</f>
        <v>RV4</v>
      </c>
      <c r="R253" s="374" t="str">
        <f>'Investīciju plāns_2023_2027'!R226</f>
        <v>4.1.</v>
      </c>
      <c r="S253" s="161" t="str">
        <f>'Investīciju plāns_2023_2027'!S226</f>
        <v>Infrastruktūras un saimnieciskā nodrošinājuma nodaļa/Pagasta pārvalde</v>
      </c>
      <c r="T253" s="309">
        <f>'Investīciju plāns_2023_2027'!T226</f>
        <v>0</v>
      </c>
      <c r="U253" s="282" t="str">
        <f>'Investīciju plāns_2023_2027'!U226</f>
        <v>2022-2027</v>
      </c>
    </row>
    <row r="254" spans="1:21" ht="76.5" x14ac:dyDescent="0.25">
      <c r="A254" s="161">
        <f>'Investīciju plāns_2023_2027'!A227</f>
        <v>225</v>
      </c>
      <c r="B254" s="277" t="str">
        <f>'Investīciju plāns_2023_2027'!B227</f>
        <v>08v</v>
      </c>
      <c r="C254" s="161" t="str">
        <f>'Investīciju plāns_2023_2027'!C227</f>
        <v>Vilce</v>
      </c>
      <c r="D254" s="285" t="str">
        <f>'Investīciju plāns_2023_2027'!D227</f>
        <v>Vilces muižas kompleksa kultūrvēstures vērtību saglabāšana un jaunu pakalpojumu radīšana</v>
      </c>
      <c r="E254" s="295" t="str">
        <f>'Investīciju plāns_2023_2027'!E227</f>
        <v xml:space="preserve">Muižas pagraba izbūve ekspozīcijām, saietu telpas izbūve; vides izglītības centra izveide; parka labiekārtošana, dabas takas izveide, aprīkošana. 
Būvprojekta aktualizācija, jo būvprojekta termiņš beidzās 2022.gadā
Vilces muižas verandas remonts - plānots 2023.gadā
</v>
      </c>
      <c r="F254" s="161" t="str">
        <f>'Investīciju plāns_2023_2027'!F227</f>
        <v>Vēstures mantojums - ēkas</v>
      </c>
      <c r="G254" s="366" t="str">
        <f>'Investīciju plāns_2023_2027'!G227</f>
        <v xml:space="preserve">AG
J/Pag/Iedz
</v>
      </c>
      <c r="H254" s="278">
        <f>'Investīciju plāns_2023_2027'!H227</f>
        <v>1135000</v>
      </c>
      <c r="I254" s="303">
        <f>'Investīciju plāns_2023_2027'!I227</f>
        <v>35000</v>
      </c>
      <c r="J254" s="304">
        <f>'Investīciju plāns_2023_2027'!J227</f>
        <v>35000</v>
      </c>
      <c r="K254" s="305">
        <f>'Investīciju plāns_2023_2027'!K227</f>
        <v>0</v>
      </c>
      <c r="L254" s="306">
        <f>'Investīciju plāns_2023_2027'!L227</f>
        <v>0</v>
      </c>
      <c r="M254" s="307">
        <f>'Investīciju plāns_2023_2027'!M227</f>
        <v>1100000</v>
      </c>
      <c r="N254" s="166" t="str">
        <f>'Investīciju plāns_2023_2027'!N227</f>
        <v>P4 T RV2</v>
      </c>
      <c r="O254" s="372" t="str">
        <f>'Investīciju plāns_2023_2027'!O227</f>
        <v>P</v>
      </c>
      <c r="P254" s="372" t="str">
        <f>'Investīciju plāns_2023_2027'!P227</f>
        <v>VP1</v>
      </c>
      <c r="Q254" s="372" t="str">
        <f>'Investīciju plāns_2023_2027'!Q227</f>
        <v>RV3</v>
      </c>
      <c r="R254" s="374" t="str">
        <f>'Investīciju plāns_2023_2027'!R227</f>
        <v>3.4.</v>
      </c>
      <c r="S254" s="161" t="str">
        <f>'Investīciju plāns_2023_2027'!S227</f>
        <v>Infrastruktūras un saimnieciskā nodrošinājuma nodaļa/pagasta pārvalde</v>
      </c>
      <c r="T254" s="291">
        <f>'Investīciju plāns_2023_2027'!T227</f>
        <v>0</v>
      </c>
      <c r="U254" s="282" t="str">
        <f>'Investīciju plāns_2023_2027'!U227</f>
        <v>2022-2027</v>
      </c>
    </row>
    <row r="255" spans="1:21" x14ac:dyDescent="0.25">
      <c r="A255" s="196" t="e">
        <f>'Investīciju plāns_2023_2027'!#REF!</f>
        <v>#REF!</v>
      </c>
      <c r="B255" s="277" t="e">
        <f>'Investīciju plāns_2023_2027'!#REF!</f>
        <v>#REF!</v>
      </c>
      <c r="C255" s="161" t="e">
        <f>'Investīciju plāns_2023_2027'!#REF!</f>
        <v>#REF!</v>
      </c>
      <c r="D255" s="285" t="e">
        <f>'Investīciju plāns_2023_2027'!#REF!</f>
        <v>#REF!</v>
      </c>
      <c r="E255" s="285" t="e">
        <f>'Investīciju plāns_2023_2027'!#REF!</f>
        <v>#REF!</v>
      </c>
      <c r="F255" s="161" t="e">
        <f>'Investīciju plāns_2023_2027'!#REF!</f>
        <v>#REF!</v>
      </c>
      <c r="G255" s="366" t="e">
        <f>'Investīciju plāns_2023_2027'!#REF!</f>
        <v>#REF!</v>
      </c>
      <c r="H255" s="278" t="e">
        <f>'Investīciju plāns_2023_2027'!#REF!</f>
        <v>#REF!</v>
      </c>
      <c r="I255" s="303" t="e">
        <f>'Investīciju plāns_2023_2027'!#REF!</f>
        <v>#REF!</v>
      </c>
      <c r="J255" s="304" t="e">
        <f>'Investīciju plāns_2023_2027'!#REF!</f>
        <v>#REF!</v>
      </c>
      <c r="K255" s="305" t="e">
        <f>'Investīciju plāns_2023_2027'!#REF!</f>
        <v>#REF!</v>
      </c>
      <c r="L255" s="306" t="e">
        <f>'Investīciju plāns_2023_2027'!#REF!</f>
        <v>#REF!</v>
      </c>
      <c r="M255" s="307" t="e">
        <f>'Investīciju plāns_2023_2027'!#REF!</f>
        <v>#REF!</v>
      </c>
      <c r="N255" s="196" t="e">
        <f>'Investīciju plāns_2023_2027'!#REF!</f>
        <v>#REF!</v>
      </c>
      <c r="O255" s="372" t="e">
        <f>'Investīciju plāns_2023_2027'!#REF!</f>
        <v>#REF!</v>
      </c>
      <c r="P255" s="373" t="e">
        <f>'Investīciju plāns_2023_2027'!#REF!</f>
        <v>#REF!</v>
      </c>
      <c r="Q255" s="373" t="e">
        <f>'Investīciju plāns_2023_2027'!#REF!</f>
        <v>#REF!</v>
      </c>
      <c r="R255" s="374" t="e">
        <f>'Investīciju plāns_2023_2027'!#REF!</f>
        <v>#REF!</v>
      </c>
      <c r="S255" s="161" t="e">
        <f>'Investīciju plāns_2023_2027'!#REF!</f>
        <v>#REF!</v>
      </c>
      <c r="T255" s="309" t="e">
        <f>'Investīciju plāns_2023_2027'!#REF!</f>
        <v>#REF!</v>
      </c>
      <c r="U255" s="282" t="e">
        <f>'Investīciju plāns_2023_2027'!#REF!</f>
        <v>#REF!</v>
      </c>
    </row>
    <row r="256" spans="1:21" x14ac:dyDescent="0.25">
      <c r="A256" s="161" t="e">
        <f>'Investīciju plāns_2023_2027'!#REF!</f>
        <v>#REF!</v>
      </c>
      <c r="B256" s="322" t="e">
        <f>'Investīciju plāns_2023_2027'!#REF!</f>
        <v>#REF!</v>
      </c>
      <c r="C256" s="281" t="e">
        <f>'Investīciju plāns_2023_2027'!#REF!</f>
        <v>#REF!</v>
      </c>
      <c r="D256" s="313" t="e">
        <f>'Investīciju plāns_2023_2027'!#REF!</f>
        <v>#REF!</v>
      </c>
      <c r="E256" s="313" t="e">
        <f>'Investīciju plāns_2023_2027'!#REF!</f>
        <v>#REF!</v>
      </c>
      <c r="F256" s="281" t="e">
        <f>'Investīciju plāns_2023_2027'!#REF!</f>
        <v>#REF!</v>
      </c>
      <c r="G256" s="366" t="e">
        <f>'Investīciju plāns_2023_2027'!#REF!</f>
        <v>#REF!</v>
      </c>
      <c r="H256" s="323" t="e">
        <f>'Investīciju plāns_2023_2027'!#REF!</f>
        <v>#REF!</v>
      </c>
      <c r="I256" s="303" t="e">
        <f>'Investīciju plāns_2023_2027'!#REF!</f>
        <v>#REF!</v>
      </c>
      <c r="J256" s="304" t="e">
        <f>'Investīciju plāns_2023_2027'!#REF!</f>
        <v>#REF!</v>
      </c>
      <c r="K256" s="305" t="e">
        <f>'Investīciju plāns_2023_2027'!#REF!</f>
        <v>#REF!</v>
      </c>
      <c r="L256" s="306" t="e">
        <f>'Investīciju plāns_2023_2027'!#REF!</f>
        <v>#REF!</v>
      </c>
      <c r="M256" s="307" t="e">
        <f>'Investīciju plāns_2023_2027'!#REF!</f>
        <v>#REF!</v>
      </c>
      <c r="N256" s="196" t="e">
        <f>'Investīciju plāns_2023_2027'!#REF!</f>
        <v>#REF!</v>
      </c>
      <c r="O256" s="372" t="e">
        <f>'Investīciju plāns_2023_2027'!#REF!</f>
        <v>#REF!</v>
      </c>
      <c r="P256" s="373" t="e">
        <f>'Investīciju plāns_2023_2027'!#REF!</f>
        <v>#REF!</v>
      </c>
      <c r="Q256" s="373" t="e">
        <f>'Investīciju plāns_2023_2027'!#REF!</f>
        <v>#REF!</v>
      </c>
      <c r="R256" s="374" t="e">
        <f>'Investīciju plāns_2023_2027'!#REF!</f>
        <v>#REF!</v>
      </c>
      <c r="S256" s="336" t="e">
        <f>'Investīciju plāns_2023_2027'!#REF!</f>
        <v>#REF!</v>
      </c>
      <c r="T256" s="328" t="e">
        <f>'Investīciju plāns_2023_2027'!#REF!</f>
        <v>#REF!</v>
      </c>
      <c r="U256" s="282" t="e">
        <f>'Investīciju plāns_2023_2027'!#REF!</f>
        <v>#REF!</v>
      </c>
    </row>
    <row r="257" spans="1:21" ht="51" x14ac:dyDescent="0.25">
      <c r="A257" s="161">
        <f>'Investīciju plāns_2023_2027'!A228</f>
        <v>226</v>
      </c>
      <c r="B257" s="262">
        <f>'Investīciju plāns_2023_2027'!B228</f>
        <v>0</v>
      </c>
      <c r="C257" s="258" t="str">
        <f>'Investīciju plāns_2023_2027'!C228</f>
        <v>Vilce</v>
      </c>
      <c r="D257" s="261" t="str">
        <f>'Investīciju plāns_2023_2027'!D228</f>
        <v>Izveidot digitalizētu muzejistabu Vilcē dzimušajam latviešu dramaturgam Mārtiņam Zīvertam.</v>
      </c>
      <c r="E257" s="343" t="str">
        <f>'Investīciju plāns_2023_2027'!E228</f>
        <v>Izveidota digitalizēta muzejistaba Vilcē dzimušajam latviešu dramaturgam Mārtiņam Zīvertam</v>
      </c>
      <c r="F257" s="258" t="str">
        <f>'Investīciju plāns_2023_2027'!F228</f>
        <v>Vēstures mantojums - ēkas</v>
      </c>
      <c r="G257" s="366" t="str">
        <f>'Investīciju plāns_2023_2027'!G228</f>
        <v>J/Pag/Iedz</v>
      </c>
      <c r="H257" s="260">
        <f>'Investīciju plāns_2023_2027'!H228</f>
        <v>150000</v>
      </c>
      <c r="I257" s="303">
        <f>'Investīciju plāns_2023_2027'!I228</f>
        <v>0</v>
      </c>
      <c r="J257" s="304">
        <f>'Investīciju plāns_2023_2027'!J228</f>
        <v>0</v>
      </c>
      <c r="K257" s="305">
        <f>'Investīciju plāns_2023_2027'!K228</f>
        <v>0</v>
      </c>
      <c r="L257" s="306">
        <f>'Investīciju plāns_2023_2027'!L228</f>
        <v>0</v>
      </c>
      <c r="M257" s="307">
        <f>'Investīciju plāns_2023_2027'!M228</f>
        <v>150000</v>
      </c>
      <c r="N257" s="196">
        <f>'Investīciju plāns_2023_2027'!N228</f>
        <v>0</v>
      </c>
      <c r="O257" s="372">
        <f>'Investīciju plāns_2023_2027'!O228</f>
        <v>0</v>
      </c>
      <c r="P257" s="372">
        <f>'Investīciju plāns_2023_2027'!P228</f>
        <v>0</v>
      </c>
      <c r="Q257" s="372">
        <f>'Investīciju plāns_2023_2027'!Q228</f>
        <v>0</v>
      </c>
      <c r="R257" s="375">
        <f>'Investīciju plāns_2023_2027'!R228</f>
        <v>0</v>
      </c>
      <c r="S257" s="336">
        <f>'Investīciju plāns_2023_2027'!S228</f>
        <v>0</v>
      </c>
      <c r="T257" s="333">
        <f>'Investīciju plāns_2023_2027'!T228</f>
        <v>0</v>
      </c>
      <c r="U257" s="282">
        <f>'Investīciju plāns_2023_2027'!U228</f>
        <v>0</v>
      </c>
    </row>
    <row r="258" spans="1:21" ht="127.5" x14ac:dyDescent="0.25">
      <c r="A258" s="196">
        <f>'Investīciju plāns_2023_2027'!A229</f>
        <v>227</v>
      </c>
      <c r="B258" s="277" t="str">
        <f>'Investīciju plāns_2023_2027'!B229</f>
        <v>05</v>
      </c>
      <c r="C258" s="161" t="str">
        <f>'Investīciju plāns_2023_2027'!C229</f>
        <v>Vilce</v>
      </c>
      <c r="D258" s="285" t="str">
        <f>'Investīciju plāns_2023_2027'!D229</f>
        <v>Dabas parka "Vilce" dabas aizsardzības plāna īstenošana</v>
      </c>
      <c r="E258" s="295" t="str">
        <f>'Investīciju plāns_2023_2027'!E229</f>
        <v>Projekta mērķis: saglabāt dabas parkam raksturīgo ainavu - teritorijai raksturīgo reljefu un esošo zemes lietojuma veidu platības, saglabāt dzīvotspējīgas tipiskās un aizsargājamās upju nogāzes un platlapju mežiem raksturīgās dabiskās augu sugu sabiedrības, dzīvnieku sugas un to dzīvotnes, saglabāt un uzturēt kultūrvēsturiskās vērtības, labiekārtot un pilnveidot atpūtas, dabas un kultūrvēsturisko vērtību apskates un izziņas infrastruktūru.
Plānotie uzdevumi: Izstrādāt jaunu dabas aizsardzības plānu dabas parkam "Vilce", lai efektīvāk varētu apsaimniekot dabas parku "Vilce".
 Izstrādāts būvprojekts (derīgs līdz 2024.gadam)</v>
      </c>
      <c r="F258" s="161" t="str">
        <f>'Investīciju plāns_2023_2027'!F229</f>
        <v>Vides aizsardzība</v>
      </c>
      <c r="G258" s="366" t="str">
        <f>'Investīciju plāns_2023_2027'!G229</f>
        <v xml:space="preserve">AG
J/Pag/Iedz
</v>
      </c>
      <c r="H258" s="278">
        <f>'Investīciju plāns_2023_2027'!H229</f>
        <v>500000</v>
      </c>
      <c r="I258" s="303">
        <f>'Investīciju plāns_2023_2027'!I229</f>
        <v>0</v>
      </c>
      <c r="J258" s="304">
        <f>'Investīciju plāns_2023_2027'!J229</f>
        <v>0</v>
      </c>
      <c r="K258" s="305">
        <f>'Investīciju plāns_2023_2027'!K229</f>
        <v>0</v>
      </c>
      <c r="L258" s="306">
        <f>'Investīciju plāns_2023_2027'!L229</f>
        <v>0</v>
      </c>
      <c r="M258" s="307">
        <f>'Investīciju plāns_2023_2027'!M229</f>
        <v>500000</v>
      </c>
      <c r="N258" s="161" t="str">
        <f>'Investīciju plāns_2023_2027'!N229</f>
        <v>P3 V RV9</v>
      </c>
      <c r="O258" s="372" t="str">
        <f>'Investīciju plāns_2023_2027'!O229</f>
        <v>P</v>
      </c>
      <c r="P258" s="372" t="str">
        <f>'Investīciju plāns_2023_2027'!P229</f>
        <v>VP2</v>
      </c>
      <c r="Q258" s="372" t="str">
        <f>'Investīciju plāns_2023_2027'!Q229</f>
        <v>RV6</v>
      </c>
      <c r="R258" s="374" t="str">
        <f>'Investīciju plāns_2023_2027'!R229</f>
        <v>U.6.1.</v>
      </c>
      <c r="S258" s="161" t="str">
        <f>'Investīciju plāns_2023_2027'!S229</f>
        <v>Īpašuma pārvaldības nodaļa</v>
      </c>
      <c r="T258" s="284">
        <f>'Investīciju plāns_2023_2027'!T229</f>
        <v>0</v>
      </c>
      <c r="U258" s="282" t="str">
        <f>'Investīciju plāns_2023_2027'!U229</f>
        <v>2022-2027</v>
      </c>
    </row>
    <row r="259" spans="1:21" ht="76.5" x14ac:dyDescent="0.25">
      <c r="A259" s="161">
        <f>'Investīciju plāns_2023_2027'!A230</f>
        <v>228</v>
      </c>
      <c r="B259" s="277" t="str">
        <f>'Investīciju plāns_2023_2027'!B230</f>
        <v>09s</v>
      </c>
      <c r="C259" s="161" t="str">
        <f>'Investīciju plāns_2023_2027'!C230</f>
        <v>Vircava</v>
      </c>
      <c r="D259" s="285" t="str">
        <f>'Investīciju plāns_2023_2027'!D230</f>
        <v>Vircavas pagasta sporta halles energoefektivitātes paaugstināšana</v>
      </c>
      <c r="E259" s="295" t="str">
        <f>'Investīciju plāns_2023_2027'!E230</f>
        <v xml:space="preserve">Ventilācijas, siltummezglu un elektroapgādes sistēmu rekonstrukcija, lietusūdeņu savākšanas sistēmas izbūve, noteču remonts, ārējo sienu siltināšana, telpu remonts
Plānots uzsākt projektēšanu 2023.gada otrajā pusē, izmaksas plānot 2024.gadā </v>
      </c>
      <c r="F259" s="161" t="str">
        <f>'Investīciju plāns_2023_2027'!F230</f>
        <v>Energoefektivitāte</v>
      </c>
      <c r="G259" s="366" t="str">
        <f>'Investīciju plāns_2023_2027'!G230</f>
        <v>J/Pag/Iedz
IP/2021</v>
      </c>
      <c r="H259" s="278">
        <f>'Investīciju plāns_2023_2027'!H230</f>
        <v>700000</v>
      </c>
      <c r="I259" s="303">
        <f>'Investīciju plāns_2023_2027'!I230</f>
        <v>0</v>
      </c>
      <c r="J259" s="304">
        <f>'Investīciju plāns_2023_2027'!J230</f>
        <v>0</v>
      </c>
      <c r="K259" s="305">
        <f>'Investīciju plāns_2023_2027'!K230</f>
        <v>0</v>
      </c>
      <c r="L259" s="306">
        <f>'Investīciju plāns_2023_2027'!L230</f>
        <v>700000</v>
      </c>
      <c r="M259" s="307">
        <f>'Investīciju plāns_2023_2027'!M230</f>
        <v>0</v>
      </c>
      <c r="N259" s="196" t="str">
        <f>'Investīciju plāns_2023_2027'!N230</f>
        <v>P2 V RV8</v>
      </c>
      <c r="O259" s="372" t="str">
        <f>'Investīciju plāns_2023_2027'!O230</f>
        <v>P</v>
      </c>
      <c r="P259" s="372" t="str">
        <f>'Investīciju plāns_2023_2027'!P230</f>
        <v>VP1</v>
      </c>
      <c r="Q259" s="372" t="str">
        <f>'Investīciju plāns_2023_2027'!Q230</f>
        <v>RV3</v>
      </c>
      <c r="R259" s="374" t="str">
        <f>'Investīciju plāns_2023_2027'!R230</f>
        <v>3.2.</v>
      </c>
      <c r="S259" s="161" t="str">
        <f>'Investīciju plāns_2023_2027'!S230</f>
        <v>Infrastruktūras un saimnieciskā nodrošinājuma nodaļa/ Sporta centrs</v>
      </c>
      <c r="T259" s="309">
        <f>'Investīciju plāns_2023_2027'!T230</f>
        <v>0</v>
      </c>
      <c r="U259" s="282" t="str">
        <f>'Investīciju plāns_2023_2027'!U230</f>
        <v>2022-2027</v>
      </c>
    </row>
    <row r="260" spans="1:21" ht="76.5" x14ac:dyDescent="0.25">
      <c r="A260" s="161">
        <f>'Investīciju plāns_2023_2027'!A231</f>
        <v>229</v>
      </c>
      <c r="B260" s="279" t="str">
        <f>'Investīciju plāns_2023_2027'!B231</f>
        <v>06</v>
      </c>
      <c r="C260" s="161" t="str">
        <f>'Investīciju plāns_2023_2027'!C231</f>
        <v>Vircava</v>
      </c>
      <c r="D260" s="285" t="str">
        <f>'Investīciju plāns_2023_2027'!D231</f>
        <v>Siltummezglu maiņa iestāžu ēkās Vircavas pagastā</v>
      </c>
      <c r="E260" s="295" t="str">
        <f>'Investīciju plāns_2023_2027'!E231</f>
        <v>Siltummezglu maiņa  visās iestāžu ēkās -  Vircavas vsk.(Jelgavas iela 2), Vircavas PII (Plāksnīšu iela 2); Tautas nams; Vircavas pagasta pārvalde (Jelgavas iela 4)</v>
      </c>
      <c r="F260" s="161" t="str">
        <f>'Investīciju plāns_2023_2027'!F231</f>
        <v>Energoefektivitāte</v>
      </c>
      <c r="G260" s="366" t="str">
        <f>'Investīciju plāns_2023_2027'!G231</f>
        <v>J/Pag/Iedz</v>
      </c>
      <c r="H260" s="278">
        <f>'Investīciju plāns_2023_2027'!H231</f>
        <v>40000</v>
      </c>
      <c r="I260" s="303">
        <f>'Investīciju plāns_2023_2027'!I231</f>
        <v>0</v>
      </c>
      <c r="J260" s="304">
        <f>'Investīciju plāns_2023_2027'!J231</f>
        <v>0</v>
      </c>
      <c r="K260" s="305">
        <f>'Investīciju plāns_2023_2027'!K231</f>
        <v>0</v>
      </c>
      <c r="L260" s="306">
        <f>'Investīciju plāns_2023_2027'!L231</f>
        <v>40000</v>
      </c>
      <c r="M260" s="307">
        <f>'Investīciju plāns_2023_2027'!M231</f>
        <v>0</v>
      </c>
      <c r="N260" s="195" t="str">
        <f>'Investīciju plāns_2023_2027'!N231</f>
        <v>P2 V RV8</v>
      </c>
      <c r="O260" s="372" t="str">
        <f>'Investīciju plāns_2023_2027'!O231</f>
        <v>P</v>
      </c>
      <c r="P260" s="378" t="str">
        <f>'Investīciju plāns_2023_2027'!P231</f>
        <v>VP2</v>
      </c>
      <c r="Q260" s="372" t="str">
        <f>'Investīciju plāns_2023_2027'!Q231</f>
        <v>RV5</v>
      </c>
      <c r="R260" s="374" t="str">
        <f>'Investīciju plāns_2023_2027'!R231</f>
        <v>U.5.1.</v>
      </c>
      <c r="S260" s="325" t="str">
        <f>'Investīciju plāns_2023_2027'!S231</f>
        <v>Infrastruktūras un saimnieciskā nodrošinājuma nodaļa/pagasta pārvalde</v>
      </c>
      <c r="T260" s="195">
        <f>'Investīciju plāns_2023_2027'!T231</f>
        <v>0</v>
      </c>
      <c r="U260" s="331" t="str">
        <f>'Investīciju plāns_2023_2027'!U231</f>
        <v>2022-2027</v>
      </c>
    </row>
    <row r="261" spans="1:21" x14ac:dyDescent="0.25">
      <c r="A261">
        <f>'Investīciju plāns_2023_2027'!A245</f>
        <v>0</v>
      </c>
      <c r="B261">
        <f>'Investīciju plāns_2023_2027'!B245</f>
        <v>0</v>
      </c>
      <c r="C261">
        <f>'Investīciju plāns_2023_2027'!C245</f>
        <v>0</v>
      </c>
      <c r="D261">
        <f>'Investīciju plāns_2023_2027'!D245</f>
        <v>0</v>
      </c>
      <c r="E261">
        <f>'Investīciju plāns_2023_2027'!E245</f>
        <v>0</v>
      </c>
      <c r="F261" t="str">
        <f>'Investīciju plāns_2023_2027'!F245</f>
        <v>Kopā</v>
      </c>
      <c r="G261">
        <f>'Investīciju plāns_2023_2027'!G245</f>
        <v>0</v>
      </c>
      <c r="H261">
        <f>'Investīciju plāns_2023_2027'!H245</f>
        <v>220955452</v>
      </c>
      <c r="I261">
        <f>'Investīciju plāns_2023_2027'!I245</f>
        <v>10124091</v>
      </c>
      <c r="J261">
        <f>'Investīciju plāns_2023_2027'!J245</f>
        <v>4962899</v>
      </c>
      <c r="K261">
        <f>'Investīciju plāns_2023_2027'!K245</f>
        <v>5161192</v>
      </c>
      <c r="L261">
        <f>'Investīciju plāns_2023_2027'!L245</f>
        <v>20802000</v>
      </c>
      <c r="M261">
        <f>'Investīciju plāns_2023_2027'!M245</f>
        <v>190029361</v>
      </c>
      <c r="N261">
        <f>'Investīciju plāns_2023_2027'!N245</f>
        <v>0</v>
      </c>
      <c r="O261">
        <f>'Investīciju plāns_2023_2027'!O245</f>
        <v>0</v>
      </c>
      <c r="P261">
        <f>'Investīciju plāns_2023_2027'!P245</f>
        <v>0</v>
      </c>
      <c r="Q261">
        <f>'Investīciju plāns_2023_2027'!Q245</f>
        <v>0</v>
      </c>
      <c r="R261">
        <f>'Investīciju plāns_2023_2027'!R245</f>
        <v>0</v>
      </c>
      <c r="S261">
        <f>'Investīciju plāns_2023_2027'!S245</f>
        <v>0</v>
      </c>
      <c r="T261">
        <f>'Investīciju plāns_2023_2027'!T245</f>
        <v>0</v>
      </c>
      <c r="U261">
        <f>'Investīciju plāns_2023_2027'!U245</f>
        <v>0</v>
      </c>
    </row>
    <row r="262" spans="1:21" x14ac:dyDescent="0.25">
      <c r="A262" t="str">
        <f>'Investīciju plāns_2023_2027'!A250</f>
        <v>P2 I RV1</v>
      </c>
      <c r="B262" t="str">
        <f>'Investīciju plāns_2023_2027'!B250</f>
        <v>Izglītības iestāžu materiāli tehniskās bāzes pilnveidošana un modernizācija</v>
      </c>
      <c r="C262">
        <f>'Investīciju plāns_2023_2027'!C250</f>
        <v>0</v>
      </c>
      <c r="D262">
        <f>'Investīciju plāns_2023_2027'!D250</f>
        <v>0</v>
      </c>
      <c r="E262">
        <f>'Investīciju plāns_2023_2027'!E250</f>
        <v>0</v>
      </c>
      <c r="F262" t="e">
        <f>'Investīciju plāns_2023_2027'!#REF!</f>
        <v>#REF!</v>
      </c>
      <c r="G262">
        <f>'Investīciju plāns_2023_2027'!P250</f>
        <v>0</v>
      </c>
      <c r="H262">
        <f>'Investīciju plāns_2023_2027'!O250</f>
        <v>0</v>
      </c>
      <c r="I262">
        <f>'Investīciju plāns_2023_2027'!R250</f>
        <v>0</v>
      </c>
      <c r="J262">
        <f>'Investīciju plāns_2023_2027'!S250</f>
        <v>0</v>
      </c>
      <c r="K262">
        <f>'Investīciju plāns_2023_2027'!T250</f>
        <v>0</v>
      </c>
      <c r="L262">
        <f>'Investīciju plāns_2023_2027'!U250</f>
        <v>0</v>
      </c>
      <c r="M262">
        <f>'Investīciju plāns_2023_2027'!V250</f>
        <v>0</v>
      </c>
      <c r="N262">
        <f>'Investīciju plāns_2023_2027'!W250</f>
        <v>0</v>
      </c>
      <c r="O262" t="e">
        <f>'Investīciju plāns_2023_2027'!#REF!</f>
        <v>#REF!</v>
      </c>
      <c r="P262" t="e">
        <f>'Investīciju plāns_2023_2027'!#REF!</f>
        <v>#REF!</v>
      </c>
      <c r="Q262" t="e">
        <f>'Investīciju plāns_2023_2027'!#REF!</f>
        <v>#REF!</v>
      </c>
      <c r="R262" t="e">
        <f>'Investīciju plāns_2023_2027'!#REF!</f>
        <v>#REF!</v>
      </c>
      <c r="S262" t="e">
        <f>'Investīciju plāns_2023_2027'!#REF!</f>
        <v>#REF!</v>
      </c>
      <c r="T262" t="e">
        <f>'Investīciju plāns_2023_2027'!#REF!</f>
        <v>#REF!</v>
      </c>
      <c r="U262" t="e">
        <f>'Investīciju plāns_2023_2027'!#REF!</f>
        <v>#REF!</v>
      </c>
    </row>
    <row r="263" spans="1:21" x14ac:dyDescent="0.25">
      <c r="A263" t="str">
        <f>'Investīciju plāns_2023_2027'!A251</f>
        <v>P1 S RV1</v>
      </c>
      <c r="B263" t="str">
        <f>'Investīciju plāns_2023_2027'!B251</f>
        <v>Sporta izglītība un aktivitātes mūža garumā</v>
      </c>
      <c r="C263">
        <f>'Investīciju plāns_2023_2027'!C251</f>
        <v>0</v>
      </c>
      <c r="D263">
        <f>'Investīciju plāns_2023_2027'!D251</f>
        <v>0</v>
      </c>
      <c r="E263">
        <f>'Investīciju plāns_2023_2027'!E251</f>
        <v>0</v>
      </c>
      <c r="F263">
        <f>'Investīciju plāns_2023_2027'!O251</f>
        <v>0</v>
      </c>
      <c r="G263">
        <f>'Investīciju plāns_2023_2027'!P251</f>
        <v>0</v>
      </c>
      <c r="H263">
        <f>'Investīciju plāns_2023_2027'!Q251</f>
        <v>0</v>
      </c>
      <c r="I263">
        <f>'Investīciju plāns_2023_2027'!R251</f>
        <v>0</v>
      </c>
      <c r="J263">
        <f>'Investīciju plāns_2023_2027'!S251</f>
        <v>0</v>
      </c>
      <c r="K263">
        <f>'Investīciju plāns_2023_2027'!T251</f>
        <v>0</v>
      </c>
      <c r="L263">
        <f>'Investīciju plāns_2023_2027'!U251</f>
        <v>0</v>
      </c>
      <c r="M263">
        <f>'Investīciju plāns_2023_2027'!V251</f>
        <v>0</v>
      </c>
      <c r="N263">
        <f>'Investīciju plāns_2023_2027'!W251</f>
        <v>0</v>
      </c>
      <c r="O263" t="e">
        <f>'Investīciju plāns_2023_2027'!#REF!</f>
        <v>#REF!</v>
      </c>
      <c r="P263" t="e">
        <f>'Investīciju plāns_2023_2027'!#REF!</f>
        <v>#REF!</v>
      </c>
      <c r="Q263" t="e">
        <f>'Investīciju plāns_2023_2027'!#REF!</f>
        <v>#REF!</v>
      </c>
      <c r="R263" t="e">
        <f>'Investīciju plāns_2023_2027'!#REF!</f>
        <v>#REF!</v>
      </c>
      <c r="S263" t="e">
        <f>'Investīciju plāns_2023_2027'!#REF!</f>
        <v>#REF!</v>
      </c>
      <c r="T263" t="e">
        <f>'Investīciju plāns_2023_2027'!#REF!</f>
        <v>#REF!</v>
      </c>
      <c r="U263" t="e">
        <f>'Investīciju plāns_2023_2027'!#REF!</f>
        <v>#REF!</v>
      </c>
    </row>
    <row r="264" spans="1:21" x14ac:dyDescent="0.25">
      <c r="A264" t="str">
        <f>'Investīciju plāns_2023_2027'!A252</f>
        <v>P2 S RV1</v>
      </c>
      <c r="B264" t="str">
        <f>'Investīciju plāns_2023_2027'!B252</f>
        <v>Jaunas sporta infrastruktūras būvniecība</v>
      </c>
      <c r="C264">
        <f>'Investīciju plāns_2023_2027'!C252</f>
        <v>0</v>
      </c>
      <c r="D264">
        <f>'Investīciju plāns_2023_2027'!D252</f>
        <v>0</v>
      </c>
      <c r="E264">
        <f>'Investīciju plāns_2023_2027'!E252</f>
        <v>0</v>
      </c>
      <c r="F264">
        <f>'Investīciju plāns_2023_2027'!O252</f>
        <v>0</v>
      </c>
      <c r="G264" t="e">
        <f>'Investīciju plāns_2023_2027'!#REF!</f>
        <v>#REF!</v>
      </c>
      <c r="H264" t="e">
        <f>'Investīciju plāns_2023_2027'!#REF!</f>
        <v>#REF!</v>
      </c>
      <c r="I264" t="e">
        <f>'Investīciju plāns_2023_2027'!#REF!</f>
        <v>#REF!</v>
      </c>
      <c r="J264" t="e">
        <f>'Investīciju plāns_2023_2027'!#REF!</f>
        <v>#REF!</v>
      </c>
      <c r="K264">
        <f>'Investīciju plāns_2023_2027'!T252</f>
        <v>0</v>
      </c>
      <c r="L264">
        <f>'Investīciju plāns_2023_2027'!U252</f>
        <v>0</v>
      </c>
      <c r="M264">
        <f>'Investīciju plāns_2023_2027'!V252</f>
        <v>0</v>
      </c>
      <c r="N264">
        <f>'Investīciju plāns_2023_2027'!W252</f>
        <v>0</v>
      </c>
      <c r="O264" t="e">
        <f>'Investīciju plāns_2023_2027'!#REF!</f>
        <v>#REF!</v>
      </c>
      <c r="P264" t="e">
        <f>'Investīciju plāns_2023_2027'!#REF!</f>
        <v>#REF!</v>
      </c>
      <c r="Q264" t="e">
        <f>'Investīciju plāns_2023_2027'!#REF!</f>
        <v>#REF!</v>
      </c>
      <c r="R264" t="e">
        <f>'Investīciju plāns_2023_2027'!#REF!</f>
        <v>#REF!</v>
      </c>
      <c r="S264" t="e">
        <f>'Investīciju plāns_2023_2027'!#REF!</f>
        <v>#REF!</v>
      </c>
      <c r="T264" t="e">
        <f>'Investīciju plāns_2023_2027'!#REF!</f>
        <v>#REF!</v>
      </c>
      <c r="U264" t="e">
        <f>'Investīciju plāns_2023_2027'!#REF!</f>
        <v>#REF!</v>
      </c>
    </row>
    <row r="265" spans="1:21" x14ac:dyDescent="0.25">
      <c r="A265" t="str">
        <f>'Investīciju plāns_2023_2027'!A253</f>
        <v>P2 S RV2</v>
      </c>
      <c r="B265" t="str">
        <f>'Investīciju plāns_2023_2027'!B253</f>
        <v>Sporta iestāžu infrastruktūras un 
aprīkojuma atjaunošana</v>
      </c>
      <c r="C265">
        <f>'Investīciju plāns_2023_2027'!C253</f>
        <v>0</v>
      </c>
      <c r="D265">
        <f>'Investīciju plāns_2023_2027'!D253</f>
        <v>0</v>
      </c>
      <c r="E265">
        <f>'Investīciju plāns_2023_2027'!E253</f>
        <v>0</v>
      </c>
      <c r="F265">
        <f>'Investīciju plāns_2023_2027'!O253</f>
        <v>0</v>
      </c>
      <c r="G265" t="e">
        <f>'Investīciju plāns_2023_2027'!#REF!</f>
        <v>#REF!</v>
      </c>
      <c r="H265" t="e">
        <f>'Investīciju plāns_2023_2027'!#REF!</f>
        <v>#REF!</v>
      </c>
      <c r="I265" t="e">
        <f>'Investīciju plāns_2023_2027'!#REF!</f>
        <v>#REF!</v>
      </c>
      <c r="J265" t="e">
        <f>'Investīciju plāns_2023_2027'!#REF!</f>
        <v>#REF!</v>
      </c>
      <c r="K265">
        <f>'Investīciju plāns_2023_2027'!T253</f>
        <v>0</v>
      </c>
      <c r="L265">
        <f>'Investīciju plāns_2023_2027'!U253</f>
        <v>0</v>
      </c>
      <c r="M265">
        <f>'Investīciju plāns_2023_2027'!V253</f>
        <v>0</v>
      </c>
      <c r="N265">
        <f>'Investīciju plāns_2023_2027'!W253</f>
        <v>0</v>
      </c>
      <c r="O265" t="e">
        <f>'Investīciju plāns_2023_2027'!#REF!</f>
        <v>#REF!</v>
      </c>
      <c r="P265" t="e">
        <f>'Investīciju plāns_2023_2027'!#REF!</f>
        <v>#REF!</v>
      </c>
      <c r="Q265" t="e">
        <f>'Investīciju plāns_2023_2027'!#REF!</f>
        <v>#REF!</v>
      </c>
      <c r="R265" t="e">
        <f>'Investīciju plāns_2023_2027'!#REF!</f>
        <v>#REF!</v>
      </c>
      <c r="S265" t="e">
        <f>'Investīciju plāns_2023_2027'!#REF!</f>
        <v>#REF!</v>
      </c>
      <c r="T265" t="e">
        <f>'Investīciju plāns_2023_2027'!#REF!</f>
        <v>#REF!</v>
      </c>
      <c r="U265" t="e">
        <f>'Investīciju plāns_2023_2027'!#REF!</f>
        <v>#REF!</v>
      </c>
    </row>
    <row r="266" spans="1:21" x14ac:dyDescent="0.25">
      <c r="A266" t="str">
        <f>'Investīciju plāns_2023_2027'!A254</f>
        <v>P1 K RV1</v>
      </c>
      <c r="B266" t="str">
        <f>'Investīciju plāns_2023_2027'!B254</f>
        <v>Kultūras pakalpojuma nodrošināšana (pasākumi)</v>
      </c>
      <c r="C266">
        <f>'Investīciju plāns_2023_2027'!C254</f>
        <v>0</v>
      </c>
      <c r="D266">
        <f>'Investīciju plāns_2023_2027'!D254</f>
        <v>0</v>
      </c>
      <c r="E266">
        <f>'Investīciju plāns_2023_2027'!E254</f>
        <v>0</v>
      </c>
      <c r="F266">
        <f>'Investīciju plāns_2023_2027'!O254</f>
        <v>0</v>
      </c>
      <c r="G266" t="e">
        <f>'Investīciju plāns_2023_2027'!#REF!</f>
        <v>#REF!</v>
      </c>
      <c r="H266" t="e">
        <f>'Investīciju plāns_2023_2027'!#REF!</f>
        <v>#REF!</v>
      </c>
      <c r="I266" t="e">
        <f>'Investīciju plāns_2023_2027'!#REF!</f>
        <v>#REF!</v>
      </c>
      <c r="J266" t="e">
        <f>'Investīciju plāns_2023_2027'!#REF!</f>
        <v>#REF!</v>
      </c>
      <c r="K266">
        <f>'Investīciju plāns_2023_2027'!T254</f>
        <v>0</v>
      </c>
      <c r="L266">
        <f>'Investīciju plāns_2023_2027'!U254</f>
        <v>0</v>
      </c>
      <c r="M266">
        <f>'Investīciju plāns_2023_2027'!V254</f>
        <v>0</v>
      </c>
      <c r="N266">
        <f>'Investīciju plāns_2023_2027'!W254</f>
        <v>0</v>
      </c>
      <c r="O266" t="e">
        <f>'Investīciju plāns_2023_2027'!#REF!</f>
        <v>#REF!</v>
      </c>
      <c r="P266" t="e">
        <f>'Investīciju plāns_2023_2027'!#REF!</f>
        <v>#REF!</v>
      </c>
      <c r="Q266" t="e">
        <f>'Investīciju plāns_2023_2027'!#REF!</f>
        <v>#REF!</v>
      </c>
      <c r="R266" t="e">
        <f>'Investīciju plāns_2023_2027'!#REF!</f>
        <v>#REF!</v>
      </c>
      <c r="S266" t="e">
        <f>'Investīciju plāns_2023_2027'!#REF!</f>
        <v>#REF!</v>
      </c>
      <c r="T266" t="e">
        <f>'Investīciju plāns_2023_2027'!#REF!</f>
        <v>#REF!</v>
      </c>
      <c r="U266" t="e">
        <f>'Investīciju plāns_2023_2027'!#REF!</f>
        <v>#REF!</v>
      </c>
    </row>
    <row r="267" spans="1:21" x14ac:dyDescent="0.25">
      <c r="A267" t="str">
        <f>'Investīciju plāns_2023_2027'!A255</f>
        <v>P1 K RV2</v>
      </c>
      <c r="B267" t="str">
        <f>'Investīciju plāns_2023_2027'!B255</f>
        <v>Kultūras pakalpojuma nodrošināšana (uzturēšana)</v>
      </c>
      <c r="C267">
        <f>'Investīciju plāns_2023_2027'!C255</f>
        <v>0</v>
      </c>
      <c r="D267">
        <f>'Investīciju plāns_2023_2027'!D255</f>
        <v>0</v>
      </c>
      <c r="E267">
        <f>'Investīciju plāns_2023_2027'!E255</f>
        <v>0</v>
      </c>
      <c r="F267">
        <f>'Investīciju plāns_2023_2027'!O255</f>
        <v>0</v>
      </c>
      <c r="G267" t="e">
        <f>'Investīciju plāns_2023_2027'!#REF!</f>
        <v>#REF!</v>
      </c>
      <c r="H267" t="e">
        <f>'Investīciju plāns_2023_2027'!#REF!</f>
        <v>#REF!</v>
      </c>
      <c r="I267" t="e">
        <f>'Investīciju plāns_2023_2027'!#REF!</f>
        <v>#REF!</v>
      </c>
      <c r="J267" t="e">
        <f>'Investīciju plāns_2023_2027'!#REF!</f>
        <v>#REF!</v>
      </c>
      <c r="K267">
        <f>'Investīciju plāns_2023_2027'!T255</f>
        <v>0</v>
      </c>
      <c r="L267">
        <f>'Investīciju plāns_2023_2027'!U255</f>
        <v>0</v>
      </c>
      <c r="M267">
        <f>'Investīciju plāns_2023_2027'!V255</f>
        <v>0</v>
      </c>
      <c r="N267">
        <f>'Investīciju plāns_2023_2027'!W255</f>
        <v>0</v>
      </c>
      <c r="O267" t="e">
        <f>'Investīciju plāns_2023_2027'!#REF!</f>
        <v>#REF!</v>
      </c>
      <c r="P267" t="e">
        <f>'Investīciju plāns_2023_2027'!#REF!</f>
        <v>#REF!</v>
      </c>
      <c r="Q267" t="e">
        <f>'Investīciju plāns_2023_2027'!#REF!</f>
        <v>#REF!</v>
      </c>
      <c r="R267" t="e">
        <f>'Investīciju plāns_2023_2027'!#REF!</f>
        <v>#REF!</v>
      </c>
      <c r="S267" t="e">
        <f>'Investīciju plāns_2023_2027'!#REF!</f>
        <v>#REF!</v>
      </c>
      <c r="T267" t="e">
        <f>'Investīciju plāns_2023_2027'!#REF!</f>
        <v>#REF!</v>
      </c>
      <c r="U267" t="e">
        <f>'Investīciju plāns_2023_2027'!#REF!</f>
        <v>#REF!</v>
      </c>
    </row>
    <row r="268" spans="1:21" x14ac:dyDescent="0.25">
      <c r="A268" t="str">
        <f>'Investīciju plāns_2023_2027'!A256</f>
        <v>P2 K RV2</v>
      </c>
      <c r="B268" t="str">
        <f>'Investīciju plāns_2023_2027'!B256</f>
        <v>Kultūras iestāžu materiāli tehniskās bāzes pilnveidošana un modernizācija</v>
      </c>
      <c r="C268">
        <f>'Investīciju plāns_2023_2027'!C256</f>
        <v>0</v>
      </c>
      <c r="D268">
        <f>'Investīciju plāns_2023_2027'!D256</f>
        <v>0</v>
      </c>
      <c r="E268">
        <f>'Investīciju plāns_2023_2027'!E256</f>
        <v>0</v>
      </c>
      <c r="F268">
        <f>'Investīciju plāns_2023_2027'!O256</f>
        <v>0</v>
      </c>
      <c r="G268" t="e">
        <f>'Investīciju plāns_2023_2027'!#REF!</f>
        <v>#REF!</v>
      </c>
      <c r="H268" t="e">
        <f>'Investīciju plāns_2023_2027'!#REF!</f>
        <v>#REF!</v>
      </c>
      <c r="I268" t="e">
        <f>'Investīciju plāns_2023_2027'!#REF!</f>
        <v>#REF!</v>
      </c>
      <c r="J268" t="e">
        <f>'Investīciju plāns_2023_2027'!#REF!</f>
        <v>#REF!</v>
      </c>
      <c r="K268">
        <f>'Investīciju plāns_2023_2027'!T256</f>
        <v>0</v>
      </c>
      <c r="L268">
        <f>'Investīciju plāns_2023_2027'!U256</f>
        <v>0</v>
      </c>
      <c r="M268">
        <f>'Investīciju plāns_2023_2027'!V256</f>
        <v>0</v>
      </c>
      <c r="N268">
        <f>'Investīciju plāns_2023_2027'!W256</f>
        <v>0</v>
      </c>
      <c r="O268" t="e">
        <f>'Investīciju plāns_2023_2027'!#REF!</f>
        <v>#REF!</v>
      </c>
      <c r="P268" t="e">
        <f>'Investīciju plāns_2023_2027'!#REF!</f>
        <v>#REF!</v>
      </c>
      <c r="Q268" t="e">
        <f>'Investīciju plāns_2023_2027'!#REF!</f>
        <v>#REF!</v>
      </c>
      <c r="R268" t="e">
        <f>'Investīciju plāns_2023_2027'!#REF!</f>
        <v>#REF!</v>
      </c>
      <c r="S268" t="e">
        <f>'Investīciju plāns_2023_2027'!#REF!</f>
        <v>#REF!</v>
      </c>
      <c r="T268" t="e">
        <f>'Investīciju plāns_2023_2027'!#REF!</f>
        <v>#REF!</v>
      </c>
      <c r="U268" t="e">
        <f>'Investīciju plāns_2023_2027'!#REF!</f>
        <v>#REF!</v>
      </c>
    </row>
    <row r="269" spans="1:21" x14ac:dyDescent="0.25">
      <c r="A269" t="str">
        <f>'Investīciju plāns_2023_2027'!A257</f>
        <v>P4 T RV1</v>
      </c>
      <c r="B269" t="str">
        <f>'Investīciju plāns_2023_2027'!B257</f>
        <v xml:space="preserve">Tūrisma produktu un pakalpojumu piedāvājuma nodrošināšana un pilnveidošana </v>
      </c>
      <c r="C269">
        <f>'Investīciju plāns_2023_2027'!C257</f>
        <v>0</v>
      </c>
      <c r="D269">
        <f>'Investīciju plāns_2023_2027'!D257</f>
        <v>0</v>
      </c>
      <c r="E269">
        <f>'Investīciju plāns_2023_2027'!E257</f>
        <v>0</v>
      </c>
      <c r="F269">
        <f>'Investīciju plāns_2023_2027'!O257</f>
        <v>0</v>
      </c>
      <c r="G269" t="e">
        <f>'Investīciju plāns_2023_2027'!#REF!</f>
        <v>#REF!</v>
      </c>
      <c r="H269" t="e">
        <f>'Investīciju plāns_2023_2027'!#REF!</f>
        <v>#REF!</v>
      </c>
      <c r="I269" t="e">
        <f>'Investīciju plāns_2023_2027'!#REF!</f>
        <v>#REF!</v>
      </c>
      <c r="J269" t="e">
        <f>'Investīciju plāns_2023_2027'!#REF!</f>
        <v>#REF!</v>
      </c>
      <c r="K269">
        <f>'Investīciju plāns_2023_2027'!T257</f>
        <v>0</v>
      </c>
      <c r="L269">
        <f>'Investīciju plāns_2023_2027'!U257</f>
        <v>0</v>
      </c>
      <c r="M269">
        <f>'Investīciju plāns_2023_2027'!V257</f>
        <v>0</v>
      </c>
      <c r="N269">
        <f>'Investīciju plāns_2023_2027'!W257</f>
        <v>0</v>
      </c>
      <c r="O269" t="e">
        <f>'Investīciju plāns_2023_2027'!#REF!</f>
        <v>#REF!</v>
      </c>
      <c r="P269" t="e">
        <f>'Investīciju plāns_2023_2027'!#REF!</f>
        <v>#REF!</v>
      </c>
      <c r="Q269" t="e">
        <f>'Investīciju plāns_2023_2027'!#REF!</f>
        <v>#REF!</v>
      </c>
      <c r="R269" t="e">
        <f>'Investīciju plāns_2023_2027'!#REF!</f>
        <v>#REF!</v>
      </c>
      <c r="S269" t="e">
        <f>'Investīciju plāns_2023_2027'!#REF!</f>
        <v>#REF!</v>
      </c>
      <c r="T269" t="e">
        <f>'Investīciju plāns_2023_2027'!#REF!</f>
        <v>#REF!</v>
      </c>
      <c r="U269" t="e">
        <f>'Investīciju plāns_2023_2027'!#REF!</f>
        <v>#REF!</v>
      </c>
    </row>
    <row r="270" spans="1:21" x14ac:dyDescent="0.25">
      <c r="A270" t="str">
        <f>'Investīciju plāns_2023_2027'!A258</f>
        <v>P4 T RV2</v>
      </c>
      <c r="B270" t="str">
        <f>'Investīciju plāns_2023_2027'!B258</f>
        <v>Kultūrvēstures mantojuma objektu 
un infrastruktūras uzturēšana un saglabāšana</v>
      </c>
      <c r="C270">
        <f>'Investīciju plāns_2023_2027'!C258</f>
        <v>0</v>
      </c>
      <c r="D270">
        <f>'Investīciju plāns_2023_2027'!D258</f>
        <v>0</v>
      </c>
      <c r="E270">
        <f>'Investīciju plāns_2023_2027'!E258</f>
        <v>0</v>
      </c>
      <c r="F270">
        <f>'Investīciju plāns_2023_2027'!O258</f>
        <v>0</v>
      </c>
      <c r="G270" t="e">
        <f>'Investīciju plāns_2023_2027'!#REF!</f>
        <v>#REF!</v>
      </c>
      <c r="H270" t="e">
        <f>'Investīciju plāns_2023_2027'!#REF!</f>
        <v>#REF!</v>
      </c>
      <c r="I270" t="e">
        <f>'Investīciju plāns_2023_2027'!#REF!</f>
        <v>#REF!</v>
      </c>
      <c r="J270" t="e">
        <f>'Investīciju plāns_2023_2027'!#REF!</f>
        <v>#REF!</v>
      </c>
      <c r="K270">
        <f>'Investīciju plāns_2023_2027'!T258</f>
        <v>0</v>
      </c>
      <c r="L270">
        <f>'Investīciju plāns_2023_2027'!U258</f>
        <v>0</v>
      </c>
      <c r="M270">
        <f>'Investīciju plāns_2023_2027'!V258</f>
        <v>0</v>
      </c>
      <c r="N270">
        <f>'Investīciju plāns_2023_2027'!W258</f>
        <v>0</v>
      </c>
      <c r="O270" t="e">
        <f>'Investīciju plāns_2023_2027'!#REF!</f>
        <v>#REF!</v>
      </c>
      <c r="P270" t="e">
        <f>'Investīciju plāns_2023_2027'!#REF!</f>
        <v>#REF!</v>
      </c>
      <c r="Q270" t="e">
        <f>'Investīciju plāns_2023_2027'!#REF!</f>
        <v>#REF!</v>
      </c>
      <c r="R270" t="e">
        <f>'Investīciju plāns_2023_2027'!#REF!</f>
        <v>#REF!</v>
      </c>
      <c r="S270" t="e">
        <f>'Investīciju plāns_2023_2027'!#REF!</f>
        <v>#REF!</v>
      </c>
      <c r="T270" t="e">
        <f>'Investīciju plāns_2023_2027'!#REF!</f>
        <v>#REF!</v>
      </c>
      <c r="U270" t="e">
        <f>'Investīciju plāns_2023_2027'!#REF!</f>
        <v>#REF!</v>
      </c>
    </row>
    <row r="271" spans="1:21" x14ac:dyDescent="0.25">
      <c r="A271" t="str">
        <f>'Investīciju plāns_2023_2027'!A259</f>
        <v>P4 T RV3</v>
      </c>
      <c r="B271" t="str">
        <f>'Investīciju plāns_2023_2027'!B259</f>
        <v>Tūrisma attīstības veicināšana</v>
      </c>
      <c r="C271">
        <f>'Investīciju plāns_2023_2027'!C259</f>
        <v>0</v>
      </c>
      <c r="D271">
        <f>'Investīciju plāns_2023_2027'!D259</f>
        <v>0</v>
      </c>
      <c r="E271">
        <f>'Investīciju plāns_2023_2027'!E259</f>
        <v>0</v>
      </c>
      <c r="F271">
        <f>'Investīciju plāns_2023_2027'!F259</f>
        <v>0</v>
      </c>
      <c r="G271" t="e">
        <f>'Investīciju plāns_2023_2027'!#REF!</f>
        <v>#REF!</v>
      </c>
      <c r="H271" t="e">
        <f>'Investīciju plāns_2023_2027'!#REF!</f>
        <v>#REF!</v>
      </c>
      <c r="I271" t="e">
        <f>'Investīciju plāns_2023_2027'!#REF!</f>
        <v>#REF!</v>
      </c>
      <c r="J271" t="e">
        <f>'Investīciju plāns_2023_2027'!#REF!</f>
        <v>#REF!</v>
      </c>
      <c r="K271">
        <f>'Investīciju plāns_2023_2027'!K259</f>
        <v>0</v>
      </c>
      <c r="L271">
        <f>'Investīciju plāns_2023_2027'!L259</f>
        <v>0</v>
      </c>
      <c r="M271">
        <f>'Investīciju plāns_2023_2027'!M259</f>
        <v>0</v>
      </c>
      <c r="N271">
        <f>'Investīciju plāns_2023_2027'!N259</f>
        <v>0</v>
      </c>
      <c r="O271">
        <f>'Investīciju plāns_2023_2027'!O259</f>
        <v>0</v>
      </c>
      <c r="P271">
        <f>'Investīciju plāns_2023_2027'!P259</f>
        <v>0</v>
      </c>
      <c r="Q271">
        <f>'Investīciju plāns_2023_2027'!Q259</f>
        <v>0</v>
      </c>
      <c r="R271">
        <f>'Investīciju plāns_2023_2027'!R259</f>
        <v>0</v>
      </c>
      <c r="S271">
        <f>'Investīciju plāns_2023_2027'!S259</f>
        <v>0</v>
      </c>
      <c r="T271">
        <f>'Investīciju plāns_2023_2027'!T259</f>
        <v>0</v>
      </c>
      <c r="U271">
        <f>'Investīciju plāns_2023_2027'!U259</f>
        <v>0</v>
      </c>
    </row>
    <row r="272" spans="1:21" x14ac:dyDescent="0.25">
      <c r="A272" t="str">
        <f>'Investīciju plāns_2023_2027'!A260</f>
        <v>P2 U RV1</v>
      </c>
      <c r="B272" t="str">
        <f>'Investīciju plāns_2023_2027'!B260</f>
        <v>Ekonomisko attīstību veicinoša infrastruktūra (uzņēmējdarbība)</v>
      </c>
      <c r="C272">
        <f>'Investīciju plāns_2023_2027'!C260</f>
        <v>0</v>
      </c>
      <c r="D272">
        <f>'Investīciju plāns_2023_2027'!D260</f>
        <v>0</v>
      </c>
      <c r="E272">
        <f>'Investīciju plāns_2023_2027'!E260</f>
        <v>0</v>
      </c>
      <c r="F272">
        <f>'Investīciju plāns_2023_2027'!F260</f>
        <v>0</v>
      </c>
      <c r="G272" t="e">
        <f>'Investīciju plāns_2023_2027'!#REF!</f>
        <v>#REF!</v>
      </c>
      <c r="H272" t="e">
        <f>'Investīciju plāns_2023_2027'!#REF!</f>
        <v>#REF!</v>
      </c>
      <c r="I272" t="e">
        <f>'Investīciju plāns_2023_2027'!#REF!</f>
        <v>#REF!</v>
      </c>
      <c r="J272" t="e">
        <f>'Investīciju plāns_2023_2027'!#REF!</f>
        <v>#REF!</v>
      </c>
      <c r="K272">
        <f>'Investīciju plāns_2023_2027'!K260</f>
        <v>0</v>
      </c>
      <c r="L272">
        <f>'Investīciju plāns_2023_2027'!L260</f>
        <v>0</v>
      </c>
      <c r="M272">
        <f>'Investīciju plāns_2023_2027'!M260</f>
        <v>0</v>
      </c>
      <c r="N272">
        <f>'Investīciju plāns_2023_2027'!N260</f>
        <v>0</v>
      </c>
      <c r="O272">
        <f>'Investīciju plāns_2023_2027'!O260</f>
        <v>0</v>
      </c>
      <c r="P272">
        <f>'Investīciju plāns_2023_2027'!P260</f>
        <v>0</v>
      </c>
      <c r="Q272">
        <f>'Investīciju plāns_2023_2027'!Q260</f>
        <v>0</v>
      </c>
      <c r="R272">
        <f>'Investīciju plāns_2023_2027'!R260</f>
        <v>0</v>
      </c>
      <c r="S272">
        <f>'Investīciju plāns_2023_2027'!S260</f>
        <v>0</v>
      </c>
      <c r="T272">
        <f>'Investīciju plāns_2023_2027'!T260</f>
        <v>0</v>
      </c>
      <c r="U272">
        <f>'Investīciju plāns_2023_2027'!U260</f>
        <v>0</v>
      </c>
    </row>
    <row r="273" spans="1:21" x14ac:dyDescent="0.25">
      <c r="A273" t="str">
        <f>'Investīciju plāns_2023_2027'!A261</f>
        <v>P4 U RV1</v>
      </c>
      <c r="B273" t="str">
        <f>'Investīciju plāns_2023_2027'!B261</f>
        <v>Nodarbinātības veicināšanas pasākumi</v>
      </c>
      <c r="C273">
        <f>'Investīciju plāns_2023_2027'!C261</f>
        <v>0</v>
      </c>
      <c r="D273">
        <f>'Investīciju plāns_2023_2027'!D261</f>
        <v>0</v>
      </c>
      <c r="E273">
        <f>'Investīciju plāns_2023_2027'!E261</f>
        <v>0</v>
      </c>
      <c r="F273">
        <f>'Investīciju plāns_2023_2027'!F261</f>
        <v>0</v>
      </c>
      <c r="G273" t="e">
        <f>'Investīciju plāns_2023_2027'!#REF!</f>
        <v>#REF!</v>
      </c>
      <c r="H273" t="e">
        <f>'Investīciju plāns_2023_2027'!#REF!</f>
        <v>#REF!</v>
      </c>
      <c r="I273" t="e">
        <f>'Investīciju plāns_2023_2027'!#REF!</f>
        <v>#REF!</v>
      </c>
      <c r="J273" t="e">
        <f>'Investīciju plāns_2023_2027'!#REF!</f>
        <v>#REF!</v>
      </c>
      <c r="K273">
        <f>'Investīciju plāns_2023_2027'!K261</f>
        <v>0</v>
      </c>
      <c r="L273">
        <f>'Investīciju plāns_2023_2027'!L261</f>
        <v>0</v>
      </c>
      <c r="M273">
        <f>'Investīciju plāns_2023_2027'!M261</f>
        <v>0</v>
      </c>
      <c r="N273">
        <f>'Investīciju plāns_2023_2027'!N261</f>
        <v>0</v>
      </c>
      <c r="O273">
        <f>'Investīciju plāns_2023_2027'!O261</f>
        <v>0</v>
      </c>
      <c r="P273">
        <f>'Investīciju plāns_2023_2027'!P261</f>
        <v>0</v>
      </c>
      <c r="Q273">
        <f>'Investīciju plāns_2023_2027'!Q261</f>
        <v>0</v>
      </c>
      <c r="R273">
        <f>'Investīciju plāns_2023_2027'!R261</f>
        <v>0</v>
      </c>
      <c r="S273">
        <f>'Investīciju plāns_2023_2027'!S261</f>
        <v>0</v>
      </c>
      <c r="T273">
        <f>'Investīciju plāns_2023_2027'!T261</f>
        <v>0</v>
      </c>
      <c r="U273">
        <f>'Investīciju plāns_2023_2027'!U261</f>
        <v>0</v>
      </c>
    </row>
    <row r="274" spans="1:21" x14ac:dyDescent="0.25">
      <c r="A274" t="str">
        <f>'Investīciju plāns_2023_2027'!A262</f>
        <v>P4 U RV2</v>
      </c>
      <c r="B274" t="str">
        <f>'Investīciju plāns_2023_2027'!B262</f>
        <v>Atbalsta instrumenti uzņēmējdarbības attīstībai</v>
      </c>
      <c r="C274">
        <f>'Investīciju plāns_2023_2027'!C262</f>
        <v>0</v>
      </c>
      <c r="D274">
        <f>'Investīciju plāns_2023_2027'!D262</f>
        <v>0</v>
      </c>
      <c r="E274">
        <f>'Investīciju plāns_2023_2027'!E262</f>
        <v>0</v>
      </c>
      <c r="F274">
        <f>'Investīciju plāns_2023_2027'!F262</f>
        <v>0</v>
      </c>
      <c r="G274" t="e">
        <f>'Investīciju plāns_2023_2027'!#REF!</f>
        <v>#REF!</v>
      </c>
      <c r="H274" t="e">
        <f>'Investīciju plāns_2023_2027'!#REF!</f>
        <v>#REF!</v>
      </c>
      <c r="I274" t="e">
        <f>'Investīciju plāns_2023_2027'!#REF!</f>
        <v>#REF!</v>
      </c>
      <c r="J274" t="e">
        <f>'Investīciju plāns_2023_2027'!#REF!</f>
        <v>#REF!</v>
      </c>
      <c r="K274">
        <f>'Investīciju plāns_2023_2027'!K262</f>
        <v>0</v>
      </c>
      <c r="L274">
        <f>'Investīciju plāns_2023_2027'!L262</f>
        <v>0</v>
      </c>
      <c r="M274">
        <f>'Investīciju plāns_2023_2027'!M262</f>
        <v>0</v>
      </c>
      <c r="N274">
        <f>'Investīciju plāns_2023_2027'!N262</f>
        <v>0</v>
      </c>
      <c r="O274">
        <f>'Investīciju plāns_2023_2027'!O262</f>
        <v>0</v>
      </c>
      <c r="P274">
        <f>'Investīciju plāns_2023_2027'!P262</f>
        <v>0</v>
      </c>
      <c r="Q274">
        <f>'Investīciju plāns_2023_2027'!Q262</f>
        <v>0</v>
      </c>
      <c r="R274">
        <f>'Investīciju plāns_2023_2027'!R262</f>
        <v>0</v>
      </c>
      <c r="S274">
        <f>'Investīciju plāns_2023_2027'!S262</f>
        <v>0</v>
      </c>
      <c r="T274">
        <f>'Investīciju plāns_2023_2027'!T262</f>
        <v>0</v>
      </c>
      <c r="U274">
        <f>'Investīciju plāns_2023_2027'!U262</f>
        <v>0</v>
      </c>
    </row>
    <row r="275" spans="1:21" x14ac:dyDescent="0.25">
      <c r="A275" t="str">
        <f>'Investīciju plāns_2023_2027'!A263</f>
        <v xml:space="preserve">P2 V RV1 </v>
      </c>
      <c r="B275" t="str">
        <f>'Investīciju plāns_2023_2027'!B263</f>
        <v>Pašvaldības ceļu un ielu sakārtošana</v>
      </c>
      <c r="C275">
        <f>'Investīciju plāns_2023_2027'!C263</f>
        <v>0</v>
      </c>
      <c r="D275">
        <f>'Investīciju plāns_2023_2027'!D263</f>
        <v>0</v>
      </c>
      <c r="E275">
        <f>'Investīciju plāns_2023_2027'!E263</f>
        <v>0</v>
      </c>
      <c r="F275">
        <f>'Investīciju plāns_2023_2027'!F263</f>
        <v>0</v>
      </c>
      <c r="G275" t="e">
        <f>'Investīciju plāns_2023_2027'!#REF!</f>
        <v>#REF!</v>
      </c>
      <c r="H275" t="e">
        <f>'Investīciju plāns_2023_2027'!#REF!</f>
        <v>#REF!</v>
      </c>
      <c r="I275" t="e">
        <f>'Investīciju plāns_2023_2027'!#REF!</f>
        <v>#REF!</v>
      </c>
      <c r="J275" t="e">
        <f>'Investīciju plāns_2023_2027'!#REF!</f>
        <v>#REF!</v>
      </c>
      <c r="K275">
        <f>'Investīciju plāns_2023_2027'!K263</f>
        <v>0</v>
      </c>
      <c r="L275">
        <f>'Investīciju plāns_2023_2027'!L263</f>
        <v>0</v>
      </c>
      <c r="M275">
        <f>'Investīciju plāns_2023_2027'!M263</f>
        <v>0</v>
      </c>
      <c r="N275">
        <f>'Investīciju plāns_2023_2027'!N263</f>
        <v>0</v>
      </c>
      <c r="O275">
        <f>'Investīciju plāns_2023_2027'!O263</f>
        <v>0</v>
      </c>
      <c r="P275">
        <f>'Investīciju plāns_2023_2027'!P263</f>
        <v>0</v>
      </c>
      <c r="Q275">
        <f>'Investīciju plāns_2023_2027'!Q263</f>
        <v>0</v>
      </c>
      <c r="R275">
        <f>'Investīciju plāns_2023_2027'!R263</f>
        <v>0</v>
      </c>
      <c r="S275">
        <f>'Investīciju plāns_2023_2027'!S263</f>
        <v>0</v>
      </c>
      <c r="T275">
        <f>'Investīciju plāns_2023_2027'!T263</f>
        <v>0</v>
      </c>
      <c r="U275">
        <f>'Investīciju plāns_2023_2027'!U263</f>
        <v>0</v>
      </c>
    </row>
    <row r="276" spans="1:21" x14ac:dyDescent="0.25">
      <c r="A276" t="str">
        <f>'Investīciju plāns_2023_2027'!A264</f>
        <v>P2 V RV2</v>
      </c>
      <c r="B276" t="str">
        <f>'Investīciju plāns_2023_2027'!B264</f>
        <v>Atkritumu apsaimniekošana</v>
      </c>
      <c r="C276">
        <f>'Investīciju plāns_2023_2027'!C264</f>
        <v>0</v>
      </c>
      <c r="D276">
        <f>'Investīciju plāns_2023_2027'!D264</f>
        <v>0</v>
      </c>
      <c r="E276">
        <f>'Investīciju plāns_2023_2027'!E264</f>
        <v>0</v>
      </c>
      <c r="F276">
        <f>'Investīciju plāns_2023_2027'!F264</f>
        <v>0</v>
      </c>
      <c r="G276">
        <f>'Investīciju plāns_2023_2027'!P252</f>
        <v>0</v>
      </c>
      <c r="H276">
        <f>'Investīciju plāns_2023_2027'!Q252</f>
        <v>0</v>
      </c>
      <c r="I276">
        <f>'Investīciju plāns_2023_2027'!R252</f>
        <v>0</v>
      </c>
      <c r="J276">
        <f>'Investīciju plāns_2023_2027'!S252</f>
        <v>0</v>
      </c>
      <c r="K276">
        <f>'Investīciju plāns_2023_2027'!K264</f>
        <v>0</v>
      </c>
      <c r="L276">
        <f>'Investīciju plāns_2023_2027'!L264</f>
        <v>0</v>
      </c>
      <c r="M276">
        <f>'Investīciju plāns_2023_2027'!M264</f>
        <v>0</v>
      </c>
      <c r="N276">
        <f>'Investīciju plāns_2023_2027'!N264</f>
        <v>0</v>
      </c>
      <c r="O276">
        <f>'Investīciju plāns_2023_2027'!O264</f>
        <v>0</v>
      </c>
      <c r="P276">
        <f>'Investīciju plāns_2023_2027'!P264</f>
        <v>0</v>
      </c>
      <c r="Q276">
        <f>'Investīciju plāns_2023_2027'!Q264</f>
        <v>0</v>
      </c>
      <c r="R276">
        <f>'Investīciju plāns_2023_2027'!R264</f>
        <v>0</v>
      </c>
      <c r="S276">
        <f>'Investīciju plāns_2023_2027'!S264</f>
        <v>0</v>
      </c>
      <c r="T276">
        <f>'Investīciju plāns_2023_2027'!T264</f>
        <v>0</v>
      </c>
      <c r="U276">
        <f>'Investīciju plāns_2023_2027'!U264</f>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V276"/>
  <sheetViews>
    <sheetView topLeftCell="E1" workbookViewId="0">
      <selection activeCell="Q2" sqref="Q2"/>
    </sheetView>
  </sheetViews>
  <sheetFormatPr defaultRowHeight="15" x14ac:dyDescent="0.25"/>
  <cols>
    <col min="1" max="1" width="9" customWidth="1"/>
    <col min="2" max="3" width="12.42578125" customWidth="1"/>
    <col min="4" max="4" width="24.85546875" customWidth="1"/>
    <col min="5" max="5" width="55.85546875" customWidth="1"/>
    <col min="6" max="21" width="12.42578125" customWidth="1"/>
  </cols>
  <sheetData>
    <row r="1" spans="1:22" s="256" customFormat="1" ht="68.25" customHeight="1" x14ac:dyDescent="0.25">
      <c r="A1" s="293" t="s">
        <v>10</v>
      </c>
      <c r="B1" s="293" t="s">
        <v>11</v>
      </c>
      <c r="C1" s="294" t="s">
        <v>12</v>
      </c>
      <c r="D1" s="294" t="s">
        <v>13</v>
      </c>
      <c r="E1" s="294" t="s">
        <v>14</v>
      </c>
      <c r="F1" s="294" t="s">
        <v>15</v>
      </c>
      <c r="G1" s="334" t="s">
        <v>16</v>
      </c>
      <c r="H1" s="294" t="s">
        <v>17</v>
      </c>
      <c r="I1" s="297" t="s">
        <v>18</v>
      </c>
      <c r="J1" s="298" t="s">
        <v>19</v>
      </c>
      <c r="K1" s="299" t="s">
        <v>20</v>
      </c>
      <c r="L1" s="300" t="s">
        <v>21</v>
      </c>
      <c r="M1" s="301" t="s">
        <v>22</v>
      </c>
      <c r="N1" s="294" t="s">
        <v>23</v>
      </c>
      <c r="O1" s="257" t="s">
        <v>25</v>
      </c>
      <c r="P1" s="345" t="s">
        <v>541</v>
      </c>
      <c r="Q1" s="257" t="s">
        <v>26</v>
      </c>
      <c r="R1" s="271" t="s">
        <v>27</v>
      </c>
      <c r="S1" s="294" t="s">
        <v>28</v>
      </c>
      <c r="T1" s="302" t="s">
        <v>24</v>
      </c>
      <c r="U1" s="294" t="s">
        <v>29</v>
      </c>
      <c r="V1" s="296"/>
    </row>
    <row r="2" spans="1:22" ht="214.5" customHeight="1" x14ac:dyDescent="0.25">
      <c r="A2" s="161" t="e">
        <f>'Investīciju plāns_2023_2027'!#REF!</f>
        <v>#REF!</v>
      </c>
      <c r="B2" s="279" t="e">
        <f>'Investīciju plāns_2023_2027'!#REF!</f>
        <v>#REF!</v>
      </c>
      <c r="C2" s="196" t="e">
        <f>'Investīciju plāns_2023_2027'!#REF!</f>
        <v>#REF!</v>
      </c>
      <c r="D2" s="285" t="e">
        <f>'Investīciju plāns_2023_2027'!#REF!</f>
        <v>#REF!</v>
      </c>
      <c r="E2" s="285" t="e">
        <f>'Investīciju plāns_2023_2027'!#REF!</f>
        <v>#REF!</v>
      </c>
      <c r="F2" s="161" t="e">
        <f>'Investīciju plāns_2023_2027'!#REF!</f>
        <v>#REF!</v>
      </c>
      <c r="G2" s="366" t="e">
        <f>'Investīciju plāns_2023_2027'!#REF!</f>
        <v>#REF!</v>
      </c>
      <c r="H2" s="278" t="e">
        <f>'Investīciju plāns_2023_2027'!#REF!</f>
        <v>#REF!</v>
      </c>
      <c r="I2" s="303" t="e">
        <f>'Investīciju plāns_2023_2027'!#REF!</f>
        <v>#REF!</v>
      </c>
      <c r="J2" s="304" t="e">
        <f>'Investīciju plāns_2023_2027'!#REF!</f>
        <v>#REF!</v>
      </c>
      <c r="K2" s="305" t="e">
        <f>'Investīciju plāns_2023_2027'!#REF!</f>
        <v>#REF!</v>
      </c>
      <c r="L2" s="306" t="e">
        <f>'Investīciju plāns_2023_2027'!#REF!</f>
        <v>#REF!</v>
      </c>
      <c r="M2" s="307" t="e">
        <f>'Investīciju plāns_2023_2027'!#REF!</f>
        <v>#REF!</v>
      </c>
      <c r="N2" s="166" t="e">
        <f>'Investīciju plāns_2023_2027'!#REF!</f>
        <v>#REF!</v>
      </c>
      <c r="O2" s="161" t="e">
        <f>'Investīciju plāns_2023_2027'!#REF!</f>
        <v>#REF!</v>
      </c>
      <c r="P2" s="346" t="e">
        <f>'Investīciju plāns_2023_2027'!#REF!</f>
        <v>#REF!</v>
      </c>
      <c r="Q2" s="166" t="e">
        <f>'Investīciju plāns_2023_2027'!#REF!</f>
        <v>#REF!</v>
      </c>
      <c r="R2" s="196" t="e">
        <f>'Investīciju plāns_2023_2027'!#REF!</f>
        <v>#REF!</v>
      </c>
      <c r="S2" s="161" t="e">
        <f>'Investīciju plāns_2023_2027'!#REF!</f>
        <v>#REF!</v>
      </c>
      <c r="T2" s="166" t="e">
        <f>'Investīciju plāns_2023_2027'!#REF!</f>
        <v>#REF!</v>
      </c>
      <c r="U2" s="282" t="e">
        <f>'Investīciju plāns_2023_2027'!#REF!</f>
        <v>#REF!</v>
      </c>
    </row>
    <row r="3" spans="1:22" x14ac:dyDescent="0.25">
      <c r="A3" s="196" t="e">
        <f>'Investīciju plāns_2023_2027'!#REF!</f>
        <v>#REF!</v>
      </c>
      <c r="B3" s="279" t="e">
        <f>'Investīciju plāns_2023_2027'!#REF!</f>
        <v>#REF!</v>
      </c>
      <c r="C3" s="196" t="e">
        <f>'Investīciju plāns_2023_2027'!#REF!</f>
        <v>#REF!</v>
      </c>
      <c r="D3" s="285" t="e">
        <f>'Investīciju plāns_2023_2027'!#REF!</f>
        <v>#REF!</v>
      </c>
      <c r="E3" s="285" t="e">
        <f>'Investīciju plāns_2023_2027'!#REF!</f>
        <v>#REF!</v>
      </c>
      <c r="F3" s="161" t="e">
        <f>'Investīciju plāns_2023_2027'!#REF!</f>
        <v>#REF!</v>
      </c>
      <c r="G3" s="366" t="e">
        <f>'Investīciju plāns_2023_2027'!#REF!</f>
        <v>#REF!</v>
      </c>
      <c r="H3" s="278" t="e">
        <f>'Investīciju plāns_2023_2027'!#REF!</f>
        <v>#REF!</v>
      </c>
      <c r="I3" s="303" t="e">
        <f>'Investīciju plāns_2023_2027'!#REF!</f>
        <v>#REF!</v>
      </c>
      <c r="J3" s="304" t="e">
        <f>'Investīciju plāns_2023_2027'!#REF!</f>
        <v>#REF!</v>
      </c>
      <c r="K3" s="305" t="e">
        <f>'Investīciju plāns_2023_2027'!#REF!</f>
        <v>#REF!</v>
      </c>
      <c r="L3" s="306" t="e">
        <f>'Investīciju plāns_2023_2027'!#REF!</f>
        <v>#REF!</v>
      </c>
      <c r="M3" s="307" t="e">
        <f>'Investīciju plāns_2023_2027'!#REF!</f>
        <v>#REF!</v>
      </c>
      <c r="N3" s="166" t="e">
        <f>'Investīciju plāns_2023_2027'!#REF!</f>
        <v>#REF!</v>
      </c>
      <c r="O3" s="161" t="e">
        <f>'Investīciju plāns_2023_2027'!#REF!</f>
        <v>#REF!</v>
      </c>
      <c r="P3" s="346" t="e">
        <f>'Investīciju plāns_2023_2027'!#REF!</f>
        <v>#REF!</v>
      </c>
      <c r="Q3" s="166" t="e">
        <f>'Investīciju plāns_2023_2027'!#REF!</f>
        <v>#REF!</v>
      </c>
      <c r="R3" s="196" t="e">
        <f>'Investīciju plāns_2023_2027'!#REF!</f>
        <v>#REF!</v>
      </c>
      <c r="S3" s="161" t="e">
        <f>'Investīciju plāns_2023_2027'!#REF!</f>
        <v>#REF!</v>
      </c>
      <c r="T3" s="166" t="e">
        <f>'Investīciju plāns_2023_2027'!#REF!</f>
        <v>#REF!</v>
      </c>
      <c r="U3" s="282" t="e">
        <f>'Investīciju plāns_2023_2027'!#REF!</f>
        <v>#REF!</v>
      </c>
    </row>
    <row r="4" spans="1:22" x14ac:dyDescent="0.25">
      <c r="A4" s="161" t="e">
        <f>'Investīciju plāns_2023_2027'!#REF!</f>
        <v>#REF!</v>
      </c>
      <c r="B4" s="279" t="e">
        <f>'Investīciju plāns_2023_2027'!#REF!</f>
        <v>#REF!</v>
      </c>
      <c r="C4" s="196" t="e">
        <f>'Investīciju plāns_2023_2027'!#REF!</f>
        <v>#REF!</v>
      </c>
      <c r="D4" s="285" t="e">
        <f>'Investīciju plāns_2023_2027'!#REF!</f>
        <v>#REF!</v>
      </c>
      <c r="E4" s="371" t="e">
        <f>'Investīciju plāns_2023_2027'!#REF!</f>
        <v>#REF!</v>
      </c>
      <c r="F4" s="161" t="e">
        <f>'Investīciju plāns_2023_2027'!#REF!</f>
        <v>#REF!</v>
      </c>
      <c r="G4" s="366" t="e">
        <f>'Investīciju plāns_2023_2027'!#REF!</f>
        <v>#REF!</v>
      </c>
      <c r="H4" s="278" t="e">
        <f>'Investīciju plāns_2023_2027'!#REF!</f>
        <v>#REF!</v>
      </c>
      <c r="I4" s="303" t="e">
        <f>'Investīciju plāns_2023_2027'!#REF!</f>
        <v>#REF!</v>
      </c>
      <c r="J4" s="304" t="e">
        <f>'Investīciju plāns_2023_2027'!#REF!</f>
        <v>#REF!</v>
      </c>
      <c r="K4" s="305" t="e">
        <f>'Investīciju plāns_2023_2027'!#REF!</f>
        <v>#REF!</v>
      </c>
      <c r="L4" s="306" t="e">
        <f>'Investīciju plāns_2023_2027'!#REF!</f>
        <v>#REF!</v>
      </c>
      <c r="M4" s="307" t="e">
        <f>'Investīciju plāns_2023_2027'!#REF!</f>
        <v>#REF!</v>
      </c>
      <c r="N4" s="308" t="e">
        <f>'Investīciju plāns_2023_2027'!#REF!</f>
        <v>#REF!</v>
      </c>
      <c r="O4" s="161" t="e">
        <f>'Investīciju plāns_2023_2027'!#REF!</f>
        <v>#REF!</v>
      </c>
      <c r="P4" s="346" t="e">
        <f>'Investīciju plāns_2023_2027'!#REF!</f>
        <v>#REF!</v>
      </c>
      <c r="Q4" s="308" t="e">
        <f>'Investīciju plāns_2023_2027'!#REF!</f>
        <v>#REF!</v>
      </c>
      <c r="R4" s="312" t="e">
        <f>'Investīciju plāns_2023_2027'!#REF!</f>
        <v>#REF!</v>
      </c>
      <c r="S4" s="161" t="e">
        <f>'Investīciju plāns_2023_2027'!#REF!</f>
        <v>#REF!</v>
      </c>
      <c r="T4" s="166" t="e">
        <f>'Investīciju plāns_2023_2027'!#REF!</f>
        <v>#REF!</v>
      </c>
      <c r="U4" s="314" t="e">
        <f>'Investīciju plāns_2023_2027'!#REF!</f>
        <v>#REF!</v>
      </c>
    </row>
    <row r="5" spans="1:22" x14ac:dyDescent="0.25">
      <c r="A5" s="161" t="e">
        <f>'Investīciju plāns_2023_2027'!#REF!</f>
        <v>#REF!</v>
      </c>
      <c r="B5" s="279" t="e">
        <f>'Investīciju plāns_2023_2027'!#REF!</f>
        <v>#REF!</v>
      </c>
      <c r="C5" s="196" t="e">
        <f>'Investīciju plāns_2023_2027'!#REF!</f>
        <v>#REF!</v>
      </c>
      <c r="D5" s="285" t="e">
        <f>'Investīciju plāns_2023_2027'!#REF!</f>
        <v>#REF!</v>
      </c>
      <c r="E5" s="371" t="e">
        <f>'Investīciju plāns_2023_2027'!#REF!</f>
        <v>#REF!</v>
      </c>
      <c r="F5" s="161" t="e">
        <f>'Investīciju plāns_2023_2027'!#REF!</f>
        <v>#REF!</v>
      </c>
      <c r="G5" s="366" t="e">
        <f>'Investīciju plāns_2023_2027'!#REF!</f>
        <v>#REF!</v>
      </c>
      <c r="H5" s="278" t="e">
        <f>'Investīciju plāns_2023_2027'!#REF!</f>
        <v>#REF!</v>
      </c>
      <c r="I5" s="303" t="e">
        <f>'Investīciju plāns_2023_2027'!#REF!</f>
        <v>#REF!</v>
      </c>
      <c r="J5" s="304" t="e">
        <f>'Investīciju plāns_2023_2027'!#REF!</f>
        <v>#REF!</v>
      </c>
      <c r="K5" s="305" t="e">
        <f>'Investīciju plāns_2023_2027'!#REF!</f>
        <v>#REF!</v>
      </c>
      <c r="L5" s="306" t="e">
        <f>'Investīciju plāns_2023_2027'!#REF!</f>
        <v>#REF!</v>
      </c>
      <c r="M5" s="307" t="e">
        <f>'Investīciju plāns_2023_2027'!#REF!</f>
        <v>#REF!</v>
      </c>
      <c r="N5" s="166" t="e">
        <f>'Investīciju plāns_2023_2027'!#REF!</f>
        <v>#REF!</v>
      </c>
      <c r="O5" s="161" t="e">
        <f>'Investīciju plāns_2023_2027'!#REF!</f>
        <v>#REF!</v>
      </c>
      <c r="P5" s="346" t="e">
        <f>'Investīciju plāns_2023_2027'!#REF!</f>
        <v>#REF!</v>
      </c>
      <c r="Q5" s="166" t="e">
        <f>'Investīciju plāns_2023_2027'!#REF!</f>
        <v>#REF!</v>
      </c>
      <c r="R5" s="196" t="e">
        <f>'Investīciju plāns_2023_2027'!#REF!</f>
        <v>#REF!</v>
      </c>
      <c r="S5" s="161" t="e">
        <f>'Investīciju plāns_2023_2027'!#REF!</f>
        <v>#REF!</v>
      </c>
      <c r="T5" s="291" t="e">
        <f>'Investīciju plāns_2023_2027'!#REF!</f>
        <v>#REF!</v>
      </c>
      <c r="U5" s="282" t="e">
        <f>'Investīciju plāns_2023_2027'!#REF!</f>
        <v>#REF!</v>
      </c>
    </row>
    <row r="6" spans="1:22" x14ac:dyDescent="0.25">
      <c r="A6" s="196" t="e">
        <f>'Investīciju plāns_2023_2027'!#REF!</f>
        <v>#REF!</v>
      </c>
      <c r="B6" s="279" t="e">
        <f>'Investīciju plāns_2023_2027'!#REF!</f>
        <v>#REF!</v>
      </c>
      <c r="C6" s="196" t="e">
        <f>'Investīciju plāns_2023_2027'!#REF!</f>
        <v>#REF!</v>
      </c>
      <c r="D6" s="285" t="e">
        <f>'Investīciju plāns_2023_2027'!#REF!</f>
        <v>#REF!</v>
      </c>
      <c r="E6" s="335" t="e">
        <f>'Investīciju plāns_2023_2027'!#REF!</f>
        <v>#REF!</v>
      </c>
      <c r="F6" s="161" t="e">
        <f>'Investīciju plāns_2023_2027'!#REF!</f>
        <v>#REF!</v>
      </c>
      <c r="G6" s="366" t="e">
        <f>'Investīciju plāns_2023_2027'!#REF!</f>
        <v>#REF!</v>
      </c>
      <c r="H6" s="278" t="e">
        <f>'Investīciju plāns_2023_2027'!#REF!</f>
        <v>#REF!</v>
      </c>
      <c r="I6" s="303" t="e">
        <f>'Investīciju plāns_2023_2027'!#REF!</f>
        <v>#REF!</v>
      </c>
      <c r="J6" s="304" t="e">
        <f>'Investīciju plāns_2023_2027'!#REF!</f>
        <v>#REF!</v>
      </c>
      <c r="K6" s="305" t="e">
        <f>'Investīciju plāns_2023_2027'!#REF!</f>
        <v>#REF!</v>
      </c>
      <c r="L6" s="306" t="e">
        <f>'Investīciju plāns_2023_2027'!#REF!</f>
        <v>#REF!</v>
      </c>
      <c r="M6" s="307" t="e">
        <f>'Investīciju plāns_2023_2027'!#REF!</f>
        <v>#REF!</v>
      </c>
      <c r="N6" s="166" t="e">
        <f>'Investīciju plāns_2023_2027'!#REF!</f>
        <v>#REF!</v>
      </c>
      <c r="O6" s="161" t="e">
        <f>'Investīciju plāns_2023_2027'!#REF!</f>
        <v>#REF!</v>
      </c>
      <c r="P6" s="346" t="e">
        <f>'Investīciju plāns_2023_2027'!#REF!</f>
        <v>#REF!</v>
      </c>
      <c r="Q6" s="166" t="e">
        <f>'Investīciju plāns_2023_2027'!#REF!</f>
        <v>#REF!</v>
      </c>
      <c r="R6" s="196" t="e">
        <f>'Investīciju plāns_2023_2027'!#REF!</f>
        <v>#REF!</v>
      </c>
      <c r="S6" s="161" t="e">
        <f>'Investīciju plāns_2023_2027'!#REF!</f>
        <v>#REF!</v>
      </c>
      <c r="T6" s="291" t="e">
        <f>'Investīciju plāns_2023_2027'!#REF!</f>
        <v>#REF!</v>
      </c>
      <c r="U6" s="282" t="e">
        <f>'Investīciju plāns_2023_2027'!#REF!</f>
        <v>#REF!</v>
      </c>
    </row>
    <row r="7" spans="1:22" x14ac:dyDescent="0.25">
      <c r="A7" s="161" t="e">
        <f>'Investīciju plāns_2023_2027'!#REF!</f>
        <v>#REF!</v>
      </c>
      <c r="B7" s="279" t="e">
        <f>'Investīciju plāns_2023_2027'!#REF!</f>
        <v>#REF!</v>
      </c>
      <c r="C7" s="196" t="e">
        <f>'Investīciju plāns_2023_2027'!#REF!</f>
        <v>#REF!</v>
      </c>
      <c r="D7" s="285" t="e">
        <f>'Investīciju plāns_2023_2027'!#REF!</f>
        <v>#REF!</v>
      </c>
      <c r="E7" s="335" t="e">
        <f>'Investīciju plāns_2023_2027'!#REF!</f>
        <v>#REF!</v>
      </c>
      <c r="F7" s="161" t="e">
        <f>'Investīciju plāns_2023_2027'!#REF!</f>
        <v>#REF!</v>
      </c>
      <c r="G7" s="366" t="e">
        <f>'Investīciju plāns_2023_2027'!#REF!</f>
        <v>#REF!</v>
      </c>
      <c r="H7" s="278" t="e">
        <f>'Investīciju plāns_2023_2027'!#REF!</f>
        <v>#REF!</v>
      </c>
      <c r="I7" s="303" t="e">
        <f>'Investīciju plāns_2023_2027'!#REF!</f>
        <v>#REF!</v>
      </c>
      <c r="J7" s="304" t="e">
        <f>'Investīciju plāns_2023_2027'!#REF!</f>
        <v>#REF!</v>
      </c>
      <c r="K7" s="305" t="e">
        <f>'Investīciju plāns_2023_2027'!#REF!</f>
        <v>#REF!</v>
      </c>
      <c r="L7" s="306" t="e">
        <f>'Investīciju plāns_2023_2027'!#REF!</f>
        <v>#REF!</v>
      </c>
      <c r="M7" s="307" t="e">
        <f>'Investīciju plāns_2023_2027'!#REF!</f>
        <v>#REF!</v>
      </c>
      <c r="N7" s="166" t="e">
        <f>'Investīciju plāns_2023_2027'!#REF!</f>
        <v>#REF!</v>
      </c>
      <c r="O7" s="272" t="e">
        <f>'Investīciju plāns_2023_2027'!#REF!</f>
        <v>#REF!</v>
      </c>
      <c r="P7" s="346" t="e">
        <f>'Investīciju plāns_2023_2027'!#REF!</f>
        <v>#REF!</v>
      </c>
      <c r="Q7" s="166" t="e">
        <f>'Investīciju plāns_2023_2027'!#REF!</f>
        <v>#REF!</v>
      </c>
      <c r="R7" s="196" t="e">
        <f>'Investīciju plāns_2023_2027'!#REF!</f>
        <v>#REF!</v>
      </c>
      <c r="S7" s="161" t="e">
        <f>'Investīciju plāns_2023_2027'!#REF!</f>
        <v>#REF!</v>
      </c>
      <c r="T7" s="291" t="e">
        <f>'Investīciju plāns_2023_2027'!#REF!</f>
        <v>#REF!</v>
      </c>
      <c r="U7" s="282" t="e">
        <f>'Investīciju plāns_2023_2027'!#REF!</f>
        <v>#REF!</v>
      </c>
    </row>
    <row r="8" spans="1:22" x14ac:dyDescent="0.25">
      <c r="A8" s="161" t="e">
        <f>'Investīciju plāns_2023_2027'!#REF!</f>
        <v>#REF!</v>
      </c>
      <c r="B8" s="279" t="e">
        <f>'Investīciju plāns_2023_2027'!#REF!</f>
        <v>#REF!</v>
      </c>
      <c r="C8" s="196" t="e">
        <f>'Investīciju plāns_2023_2027'!#REF!</f>
        <v>#REF!</v>
      </c>
      <c r="D8" s="285" t="e">
        <f>'Investīciju plāns_2023_2027'!#REF!</f>
        <v>#REF!</v>
      </c>
      <c r="E8" s="285" t="e">
        <f>'Investīciju plāns_2023_2027'!#REF!</f>
        <v>#REF!</v>
      </c>
      <c r="F8" s="161" t="e">
        <f>'Investīciju plāns_2023_2027'!#REF!</f>
        <v>#REF!</v>
      </c>
      <c r="G8" s="366" t="e">
        <f>'Investīciju plāns_2023_2027'!#REF!</f>
        <v>#REF!</v>
      </c>
      <c r="H8" s="278" t="e">
        <f>'Investīciju plāns_2023_2027'!#REF!</f>
        <v>#REF!</v>
      </c>
      <c r="I8" s="303" t="e">
        <f>'Investīciju plāns_2023_2027'!#REF!</f>
        <v>#REF!</v>
      </c>
      <c r="J8" s="304" t="e">
        <f>'Investīciju plāns_2023_2027'!#REF!</f>
        <v>#REF!</v>
      </c>
      <c r="K8" s="305" t="e">
        <f>'Investīciju plāns_2023_2027'!#REF!</f>
        <v>#REF!</v>
      </c>
      <c r="L8" s="306" t="e">
        <f>'Investīciju plāns_2023_2027'!#REF!</f>
        <v>#REF!</v>
      </c>
      <c r="M8" s="307" t="e">
        <f>'Investīciju plāns_2023_2027'!#REF!</f>
        <v>#REF!</v>
      </c>
      <c r="N8" s="166" t="e">
        <f>'Investīciju plāns_2023_2027'!#REF!</f>
        <v>#REF!</v>
      </c>
      <c r="O8" s="272" t="e">
        <f>'Investīciju plāns_2023_2027'!#REF!</f>
        <v>#REF!</v>
      </c>
      <c r="P8" s="346" t="e">
        <f>'Investīciju plāns_2023_2027'!#REF!</f>
        <v>#REF!</v>
      </c>
      <c r="Q8" s="166" t="e">
        <f>'Investīciju plāns_2023_2027'!#REF!</f>
        <v>#REF!</v>
      </c>
      <c r="R8" s="196" t="e">
        <f>'Investīciju plāns_2023_2027'!#REF!</f>
        <v>#REF!</v>
      </c>
      <c r="S8" s="336" t="e">
        <f>'Investīciju plāns_2023_2027'!#REF!</f>
        <v>#REF!</v>
      </c>
      <c r="T8" s="291" t="e">
        <f>'Investīciju plāns_2023_2027'!#REF!</f>
        <v>#REF!</v>
      </c>
      <c r="U8" s="282" t="e">
        <f>'Investīciju plāns_2023_2027'!#REF!</f>
        <v>#REF!</v>
      </c>
    </row>
    <row r="9" spans="1:22" ht="76.5" x14ac:dyDescent="0.25">
      <c r="A9" s="196">
        <f>'Investīciju plāns_2023_2027'!A5</f>
        <v>3</v>
      </c>
      <c r="B9" s="279" t="str">
        <f>'Investīciju plāns_2023_2027'!B5</f>
        <v>06</v>
      </c>
      <c r="C9" s="196" t="str">
        <f>'Investīciju plāns_2023_2027'!C5</f>
        <v>Cenas</v>
      </c>
      <c r="D9" s="285" t="str">
        <f>'Investīciju plāns_2023_2027'!D5</f>
        <v>Pašvaldības daudzdzīvokļu ēkas Celtnieku ielā 24, Ānē energoefektivitātes paaugstināšana</v>
      </c>
      <c r="E9" s="285" t="str">
        <f>'Investīciju plāns_2023_2027'!E5</f>
        <v xml:space="preserve">Veikt ēkas pamatu, ārsienu, logu, durvju siltināšanu, centralizētās apkures sistēmas izbūvi.  </v>
      </c>
      <c r="F9" s="161" t="str">
        <f>'Investīciju plāns_2023_2027'!F5</f>
        <v>Energoefektivitāte</v>
      </c>
      <c r="G9" s="366" t="str">
        <f>'Investīciju plāns_2023_2027'!G5</f>
        <v>J/Pag/Iedz
IP/2021</v>
      </c>
      <c r="H9" s="278">
        <f>'Investīciju plāns_2023_2027'!H5</f>
        <v>728000</v>
      </c>
      <c r="I9" s="303">
        <f>'Investīciju plāns_2023_2027'!I5</f>
        <v>0</v>
      </c>
      <c r="J9" s="304">
        <f>'Investīciju plāns_2023_2027'!J5</f>
        <v>0</v>
      </c>
      <c r="K9" s="305">
        <f>'Investīciju plāns_2023_2027'!K5</f>
        <v>0</v>
      </c>
      <c r="L9" s="306">
        <f>'Investīciju plāns_2023_2027'!L5</f>
        <v>0</v>
      </c>
      <c r="M9" s="307">
        <f>'Investīciju plāns_2023_2027'!M5</f>
        <v>728000</v>
      </c>
      <c r="N9" s="161" t="str">
        <f>'Investīciju plāns_2023_2027'!N5</f>
        <v>P2 V RV8</v>
      </c>
      <c r="O9" s="336" t="str">
        <f>'Investīciju plāns_2023_2027'!O5</f>
        <v>P</v>
      </c>
      <c r="P9" s="347" t="str">
        <f>'Investīciju plāns_2023_2027'!P5</f>
        <v>VP2</v>
      </c>
      <c r="Q9" s="336" t="str">
        <f>'Investīciju plāns_2023_2027'!Q5</f>
        <v>RV5</v>
      </c>
      <c r="R9" s="344" t="str">
        <f>'Investīciju plāns_2023_2027'!R5</f>
        <v>U.5.4.</v>
      </c>
      <c r="S9" s="161" t="str">
        <f>'Investīciju plāns_2023_2027'!S5</f>
        <v>Infrastruktūras un saimnieciskā nodrošinājuma nodaļa/Pagasta pārvalde</v>
      </c>
      <c r="T9" s="284">
        <f>'Investīciju plāns_2023_2027'!T5</f>
        <v>0</v>
      </c>
      <c r="U9" s="282" t="str">
        <f>'Investīciju plāns_2023_2027'!U5</f>
        <v>2022-2027</v>
      </c>
    </row>
    <row r="10" spans="1:22" ht="76.5" x14ac:dyDescent="0.25">
      <c r="A10" s="161">
        <f>'Investīciju plāns_2023_2027'!A6</f>
        <v>4</v>
      </c>
      <c r="B10" s="279" t="str">
        <f>'Investīciju plāns_2023_2027'!B6</f>
        <v>06</v>
      </c>
      <c r="C10" s="196" t="str">
        <f>'Investīciju plāns_2023_2027'!C6</f>
        <v>Cenas</v>
      </c>
      <c r="D10" s="285" t="str">
        <f>'Investīciju plāns_2023_2027'!D6</f>
        <v>Branku pakalpojuma centra ēkas energoefektivitātes paaugstināšana</v>
      </c>
      <c r="E10" s="370" t="str">
        <f>'Investīciju plāns_2023_2027'!E6</f>
        <v>Ēkas energoefektivitātes veikšana</v>
      </c>
      <c r="F10" s="161" t="str">
        <f>'Investīciju plāns_2023_2027'!F6</f>
        <v>Energoefektivitāte</v>
      </c>
      <c r="G10" s="366" t="str">
        <f>'Investīciju plāns_2023_2027'!G6</f>
        <v>J/Pag/Iedz
IP/2021</v>
      </c>
      <c r="H10" s="278">
        <f>'Investīciju plāns_2023_2027'!H6</f>
        <v>250000</v>
      </c>
      <c r="I10" s="303">
        <f>'Investīciju plāns_2023_2027'!I6</f>
        <v>0</v>
      </c>
      <c r="J10" s="304">
        <f>'Investīciju plāns_2023_2027'!J6</f>
        <v>0</v>
      </c>
      <c r="K10" s="305">
        <f>'Investīciju plāns_2023_2027'!K6</f>
        <v>0</v>
      </c>
      <c r="L10" s="306">
        <f>'Investīciju plāns_2023_2027'!L6</f>
        <v>0</v>
      </c>
      <c r="M10" s="307">
        <f>'Investīciju plāns_2023_2027'!M6</f>
        <v>250000</v>
      </c>
      <c r="N10" s="161" t="str">
        <f>'Investīciju plāns_2023_2027'!N6</f>
        <v>P2 V RV8</v>
      </c>
      <c r="O10" s="336" t="str">
        <f>'Investīciju plāns_2023_2027'!O6</f>
        <v>D</v>
      </c>
      <c r="P10" s="347" t="str">
        <f>'Investīciju plāns_2023_2027'!P6</f>
        <v>VP2</v>
      </c>
      <c r="Q10" s="336" t="str">
        <f>'Investīciju plāns_2023_2027'!Q6</f>
        <v>RV5</v>
      </c>
      <c r="R10" s="344" t="str">
        <f>'Investīciju plāns_2023_2027'!R6</f>
        <v>U.5.4.</v>
      </c>
      <c r="S10" s="161" t="str">
        <f>'Investīciju plāns_2023_2027'!S6</f>
        <v>Infrastruktūras un saimnieciskā nodrošinājuma nodaļa/Pagasta pārvalde</v>
      </c>
      <c r="T10" s="284">
        <f>'Investīciju plāns_2023_2027'!T6</f>
        <v>0</v>
      </c>
      <c r="U10" s="282" t="str">
        <f>'Investīciju plāns_2023_2027'!U6</f>
        <v>2022-2027</v>
      </c>
    </row>
    <row r="11" spans="1:22" ht="76.5" x14ac:dyDescent="0.25">
      <c r="A11" s="161">
        <f>'Investīciju plāns_2023_2027'!A7</f>
        <v>5</v>
      </c>
      <c r="B11" s="279" t="str">
        <f>'Investīciju plāns_2023_2027'!B7</f>
        <v>08</v>
      </c>
      <c r="C11" s="196" t="str">
        <f>'Investīciju plāns_2023_2027'!C7</f>
        <v>Cenas</v>
      </c>
      <c r="D11" s="285" t="str">
        <f>'Investīciju plāns_2023_2027'!D7</f>
        <v>Ānes Tautas nama fasādes remonts</v>
      </c>
      <c r="E11" s="285" t="str">
        <f>'Investīciju plāns_2023_2027'!E7</f>
        <v xml:space="preserve">Fasādes apmetuma remonts </v>
      </c>
      <c r="F11" s="161" t="str">
        <f>'Investīciju plāns_2023_2027'!F7</f>
        <v>Ēku remontdarbi</v>
      </c>
      <c r="G11" s="366" t="str">
        <f>'Investīciju plāns_2023_2027'!G7</f>
        <v>J/Pag/Iedz
IP/2021</v>
      </c>
      <c r="H11" s="278">
        <f>'Investīciju plāns_2023_2027'!H7</f>
        <v>60000</v>
      </c>
      <c r="I11" s="303">
        <f>'Investīciju plāns_2023_2027'!I7</f>
        <v>0</v>
      </c>
      <c r="J11" s="304">
        <f>'Investīciju plāns_2023_2027'!J7</f>
        <v>0</v>
      </c>
      <c r="K11" s="305">
        <f>'Investīciju plāns_2023_2027'!K7</f>
        <v>0</v>
      </c>
      <c r="L11" s="306">
        <f>'Investīciju plāns_2023_2027'!L7</f>
        <v>0</v>
      </c>
      <c r="M11" s="307">
        <f>'Investīciju plāns_2023_2027'!M7</f>
        <v>60000</v>
      </c>
      <c r="N11" s="161" t="str">
        <f>'Investīciju plāns_2023_2027'!N7</f>
        <v>P2 K RV1</v>
      </c>
      <c r="O11" s="336" t="str">
        <f>'Investīciju plāns_2023_2027'!O7</f>
        <v>P</v>
      </c>
      <c r="P11" s="347" t="str">
        <f>'Investīciju plāns_2023_2027'!P7</f>
        <v>VP1</v>
      </c>
      <c r="Q11" s="336" t="str">
        <f>'Investīciju plāns_2023_2027'!Q7</f>
        <v>RV3</v>
      </c>
      <c r="R11" s="344" t="str">
        <f>'Investīciju plāns_2023_2027'!R7</f>
        <v>3.3.</v>
      </c>
      <c r="S11" s="161" t="str">
        <f>'Investīciju plāns_2023_2027'!S7</f>
        <v>Infrastruktūras un saimnieciskā nodrošinājuma nodaļa/Pagasta pārvalde</v>
      </c>
      <c r="T11" s="284">
        <f>'Investīciju plāns_2023_2027'!T7</f>
        <v>0</v>
      </c>
      <c r="U11" s="282" t="str">
        <f>'Investīciju plāns_2023_2027'!U7</f>
        <v>2022-2027</v>
      </c>
    </row>
    <row r="12" spans="1:22" ht="76.5" x14ac:dyDescent="0.25">
      <c r="A12" s="196">
        <f>'Investīciju plāns_2023_2027'!A8</f>
        <v>6</v>
      </c>
      <c r="B12" s="279" t="str">
        <f>'Investīciju plāns_2023_2027'!B8</f>
        <v>09</v>
      </c>
      <c r="C12" s="196" t="str">
        <f>'Investīciju plāns_2023_2027'!C8</f>
        <v>Cenas</v>
      </c>
      <c r="D12" s="285" t="str">
        <f>'Investīciju plāns_2023_2027'!D8</f>
        <v>Teteles pamatskolas teritorijas labiekārtošana</v>
      </c>
      <c r="E12" s="285" t="str">
        <f>'Investīciju plāns_2023_2027'!E8</f>
        <v>Bruģētu taciņu un laukuma ierīkošana pie tornīša</v>
      </c>
      <c r="F12" s="161" t="str">
        <f>'Investīciju plāns_2023_2027'!F8</f>
        <v>Izglītības iestāžu infrastruktūra</v>
      </c>
      <c r="G12" s="366" t="str">
        <f>'Investīciju plāns_2023_2027'!G8</f>
        <v>J/Pag/Iedz
IP/2021</v>
      </c>
      <c r="H12" s="278">
        <f>'Investīciju plāns_2023_2027'!H8</f>
        <v>50000</v>
      </c>
      <c r="I12" s="303">
        <f>'Investīciju plāns_2023_2027'!I8</f>
        <v>0</v>
      </c>
      <c r="J12" s="304">
        <f>'Investīciju plāns_2023_2027'!J8</f>
        <v>0</v>
      </c>
      <c r="K12" s="305">
        <f>'Investīciju plāns_2023_2027'!K8</f>
        <v>0</v>
      </c>
      <c r="L12" s="306">
        <f>'Investīciju plāns_2023_2027'!L8</f>
        <v>0</v>
      </c>
      <c r="M12" s="307">
        <f>'Investīciju plāns_2023_2027'!M8</f>
        <v>50000</v>
      </c>
      <c r="N12" s="161" t="str">
        <f>'Investīciju plāns_2023_2027'!N8</f>
        <v>P2 I RV1</v>
      </c>
      <c r="O12" s="161" t="str">
        <f>'Investīciju plāns_2023_2027'!O8</f>
        <v>D</v>
      </c>
      <c r="P12" s="347" t="str">
        <f>'Investīciju plāns_2023_2027'!P8</f>
        <v>VP1</v>
      </c>
      <c r="Q12" s="336" t="str">
        <f>'Investīciju plāns_2023_2027'!Q8</f>
        <v>RV1</v>
      </c>
      <c r="R12" s="344" t="str">
        <f>'Investīciju plāns_2023_2027'!R8</f>
        <v>1.1.</v>
      </c>
      <c r="S12" s="161" t="str">
        <f>'Investīciju plāns_2023_2027'!S8</f>
        <v>Infrastruktūras un saimnieciskā nodrošinājuma nodaļa/Pagasta pārvalde</v>
      </c>
      <c r="T12" s="284">
        <f>'Investīciju plāns_2023_2027'!T8</f>
        <v>0</v>
      </c>
      <c r="U12" s="282" t="str">
        <f>'Investīciju plāns_2023_2027'!U8</f>
        <v>2022-2027</v>
      </c>
    </row>
    <row r="13" spans="1:22" ht="76.5" x14ac:dyDescent="0.25">
      <c r="A13" s="161">
        <f>'Investīciju plāns_2023_2027'!A9</f>
        <v>7</v>
      </c>
      <c r="B13" s="279" t="str">
        <f>'Investīciju plāns_2023_2027'!B9</f>
        <v>06</v>
      </c>
      <c r="C13" s="196" t="str">
        <f>'Investīciju plāns_2023_2027'!C9</f>
        <v>Cenas</v>
      </c>
      <c r="D13" s="285" t="str">
        <f>'Investīciju plāns_2023_2027'!D9</f>
        <v>Teteles kapličas būvniecība</v>
      </c>
      <c r="E13" s="285" t="str">
        <f>'Investīciju plāns_2023_2027'!E9</f>
        <v>Izstrādātā būvprojekta aktualizācija</v>
      </c>
      <c r="F13" s="161" t="str">
        <f>'Investīciju plāns_2023_2027'!F9</f>
        <v>Kapu teritorijas labiekārtošana</v>
      </c>
      <c r="G13" s="366" t="str">
        <f>'Investīciju plāns_2023_2027'!G9</f>
        <v>J/Pag/Iedz
IP/2021</v>
      </c>
      <c r="H13" s="278">
        <f>'Investīciju plāns_2023_2027'!H9</f>
        <v>300000</v>
      </c>
      <c r="I13" s="303">
        <f>'Investīciju plāns_2023_2027'!I9</f>
        <v>0</v>
      </c>
      <c r="J13" s="304">
        <f>'Investīciju plāns_2023_2027'!J9</f>
        <v>0</v>
      </c>
      <c r="K13" s="305">
        <f>'Investīciju plāns_2023_2027'!K9</f>
        <v>0</v>
      </c>
      <c r="L13" s="306">
        <f>'Investīciju plāns_2023_2027'!L9</f>
        <v>0</v>
      </c>
      <c r="M13" s="307">
        <f>'Investīciju plāns_2023_2027'!M9</f>
        <v>300000</v>
      </c>
      <c r="N13" s="196" t="str">
        <f>'Investīciju plāns_2023_2027'!N9</f>
        <v>P3 V RV9</v>
      </c>
      <c r="O13" s="161" t="str">
        <f>'Investīciju plāns_2023_2027'!O9</f>
        <v>P</v>
      </c>
      <c r="P13" s="347" t="str">
        <f>'Investīciju plāns_2023_2027'!P9</f>
        <v>VP2</v>
      </c>
      <c r="Q13" s="336" t="str">
        <f>'Investīciju plāns_2023_2027'!Q9</f>
        <v>RV5</v>
      </c>
      <c r="R13" s="344" t="str">
        <f>'Investīciju plāns_2023_2027'!R9</f>
        <v>U.5.5.</v>
      </c>
      <c r="S13" s="161" t="str">
        <f>'Investīciju plāns_2023_2027'!S9</f>
        <v>Infrastruktūras un saimnieciskā nodrošinājuma nodaļa/Pagasta pārvalde</v>
      </c>
      <c r="T13" s="309">
        <f>'Investīciju plāns_2023_2027'!T9</f>
        <v>0</v>
      </c>
      <c r="U13" s="282" t="str">
        <f>'Investīciju plāns_2023_2027'!U9</f>
        <v>2022-2027</v>
      </c>
    </row>
    <row r="14" spans="1:22" ht="76.5" x14ac:dyDescent="0.25">
      <c r="A14" s="161">
        <f>'Investīciju plāns_2023_2027'!A10</f>
        <v>8</v>
      </c>
      <c r="B14" s="279" t="str">
        <f>'Investīciju plāns_2023_2027'!B10</f>
        <v>06</v>
      </c>
      <c r="C14" s="196" t="str">
        <f>'Investīciju plāns_2023_2027'!C10</f>
        <v>Cenas</v>
      </c>
      <c r="D14" s="285" t="str">
        <f>'Investīciju plāns_2023_2027'!D10</f>
        <v xml:space="preserve">Džammu dīķa teritorijas labiekārtošana </v>
      </c>
      <c r="E14" s="285" t="str">
        <f>'Investīciju plāns_2023_2027'!E10</f>
        <v xml:space="preserve">Pludmales izveide, rotaļu iekārtu uzstādīšana </v>
      </c>
      <c r="F14" s="161" t="str">
        <f>'Investīciju plāns_2023_2027'!F10</f>
        <v>Teritorijas labiekārtošana</v>
      </c>
      <c r="G14" s="366" t="str">
        <f>'Investīciju plāns_2023_2027'!G10</f>
        <v>J/Pag/Iedz
IP/2021</v>
      </c>
      <c r="H14" s="278">
        <f>'Investīciju plāns_2023_2027'!H10</f>
        <v>20000</v>
      </c>
      <c r="I14" s="303">
        <f>'Investīciju plāns_2023_2027'!I10</f>
        <v>0</v>
      </c>
      <c r="J14" s="304">
        <f>'Investīciju plāns_2023_2027'!J10</f>
        <v>0</v>
      </c>
      <c r="K14" s="305">
        <f>'Investīciju plāns_2023_2027'!K10</f>
        <v>0</v>
      </c>
      <c r="L14" s="306">
        <f>'Investīciju plāns_2023_2027'!L10</f>
        <v>20000</v>
      </c>
      <c r="M14" s="307">
        <f>'Investīciju plāns_2023_2027'!M10</f>
        <v>0</v>
      </c>
      <c r="N14" s="196" t="str">
        <f>'Investīciju plāns_2023_2027'!N10</f>
        <v>P3 V RV9</v>
      </c>
      <c r="O14" s="161" t="str">
        <f>'Investīciju plāns_2023_2027'!O10</f>
        <v>P</v>
      </c>
      <c r="P14" s="347" t="str">
        <f>'Investīciju plāns_2023_2027'!P10</f>
        <v>VP2</v>
      </c>
      <c r="Q14" s="336" t="str">
        <f>'Investīciju plāns_2023_2027'!Q10</f>
        <v>RV5</v>
      </c>
      <c r="R14" s="344" t="str">
        <f>'Investīciju plāns_2023_2027'!R10</f>
        <v>U.5.5.</v>
      </c>
      <c r="S14" s="161" t="str">
        <f>'Investīciju plāns_2023_2027'!S10</f>
        <v>Infrastruktūras un saimnieciskā nodrošinājuma nodaļa/Pagasta pārvalde</v>
      </c>
      <c r="T14" s="309">
        <f>'Investīciju plāns_2023_2027'!T10</f>
        <v>0</v>
      </c>
      <c r="U14" s="282" t="str">
        <f>'Investīciju plāns_2023_2027'!U10</f>
        <v>2022-2027</v>
      </c>
    </row>
    <row r="15" spans="1:22" ht="76.5" x14ac:dyDescent="0.25">
      <c r="A15" s="196">
        <f>'Investīciju plāns_2023_2027'!A11</f>
        <v>9</v>
      </c>
      <c r="B15" s="279" t="str">
        <f>'Investīciju plāns_2023_2027'!B11</f>
        <v>06</v>
      </c>
      <c r="C15" s="196" t="str">
        <f>'Investīciju plāns_2023_2027'!C11</f>
        <v>Cenas</v>
      </c>
      <c r="D15" s="285" t="str">
        <f>'Investīciju plāns_2023_2027'!D11</f>
        <v>Spartaka sporta laukuma labiekārtošana</v>
      </c>
      <c r="E15" s="285" t="str">
        <f>'Investīciju plāns_2023_2027'!E11</f>
        <v>Vingrošanas rīku izvietošana pie sporta laukuma</v>
      </c>
      <c r="F15" s="161" t="str">
        <f>'Investīciju plāns_2023_2027'!F11</f>
        <v>Teritorijas labiekārtošana</v>
      </c>
      <c r="G15" s="366" t="str">
        <f>'Investīciju plāns_2023_2027'!G11</f>
        <v>J/Pag/Iedz
IP/2021</v>
      </c>
      <c r="H15" s="278">
        <f>'Investīciju plāns_2023_2027'!H11</f>
        <v>15000</v>
      </c>
      <c r="I15" s="303">
        <f>'Investīciju plāns_2023_2027'!I11</f>
        <v>0</v>
      </c>
      <c r="J15" s="304">
        <f>'Investīciju plāns_2023_2027'!J11</f>
        <v>0</v>
      </c>
      <c r="K15" s="305">
        <f>'Investīciju plāns_2023_2027'!K11</f>
        <v>0</v>
      </c>
      <c r="L15" s="306">
        <f>'Investīciju plāns_2023_2027'!L11</f>
        <v>15000</v>
      </c>
      <c r="M15" s="307">
        <f>'Investīciju plāns_2023_2027'!M11</f>
        <v>0</v>
      </c>
      <c r="N15" s="196" t="str">
        <f>'Investīciju plāns_2023_2027'!N11</f>
        <v>P3 V RV9</v>
      </c>
      <c r="O15" s="161" t="str">
        <f>'Investīciju plāns_2023_2027'!O11</f>
        <v>P</v>
      </c>
      <c r="P15" s="347" t="str">
        <f>'Investīciju plāns_2023_2027'!P11</f>
        <v>VP1</v>
      </c>
      <c r="Q15" s="336" t="str">
        <f>'Investīciju plāns_2023_2027'!Q11</f>
        <v>RV3</v>
      </c>
      <c r="R15" s="344" t="str">
        <f>'Investīciju plāns_2023_2027'!R11</f>
        <v>3.1.</v>
      </c>
      <c r="S15" s="161" t="str">
        <f>'Investīciju plāns_2023_2027'!S11</f>
        <v>Infrastruktūras un saimnieciskā nodrošinājuma nodaļa/Pagasta pārvalde</v>
      </c>
      <c r="T15" s="309">
        <f>'Investīciju plāns_2023_2027'!T11</f>
        <v>0</v>
      </c>
      <c r="U15" s="282" t="str">
        <f>'Investīciju plāns_2023_2027'!U11</f>
        <v>2022-2027</v>
      </c>
    </row>
    <row r="16" spans="1:22" ht="76.5" x14ac:dyDescent="0.25">
      <c r="A16" s="161">
        <f>'Investīciju plāns_2023_2027'!A12</f>
        <v>10</v>
      </c>
      <c r="B16" s="279" t="str">
        <f>'Investīciju plāns_2023_2027'!B12</f>
        <v>06</v>
      </c>
      <c r="C16" s="196" t="str">
        <f>'Investīciju plāns_2023_2027'!C12</f>
        <v>Cenas</v>
      </c>
      <c r="D16" s="285" t="str">
        <f>'Investīciju plāns_2023_2027'!D12</f>
        <v>Branku parka teritorijas labiekārtošana</v>
      </c>
      <c r="E16" s="285" t="str">
        <f>'Investīciju plāns_2023_2027'!E12</f>
        <v xml:space="preserve">Taciņu uzbēršana, dīķa aizrakšana, pāraugušo koku izzāģēšana, jaunu koku un krūmu stādīšana. </v>
      </c>
      <c r="F16" s="161" t="str">
        <f>'Investīciju plāns_2023_2027'!F12</f>
        <v>Teritorijas labiekārtošana</v>
      </c>
      <c r="G16" s="366" t="str">
        <f>'Investīciju plāns_2023_2027'!G12</f>
        <v>J/Pag/Iedz
IP/2021</v>
      </c>
      <c r="H16" s="278">
        <f>'Investīciju plāns_2023_2027'!H12</f>
        <v>20000</v>
      </c>
      <c r="I16" s="303">
        <f>'Investīciju plāns_2023_2027'!I12</f>
        <v>0</v>
      </c>
      <c r="J16" s="304">
        <f>'Investīciju plāns_2023_2027'!J12</f>
        <v>0</v>
      </c>
      <c r="K16" s="305">
        <f>'Investīciju plāns_2023_2027'!K12</f>
        <v>0</v>
      </c>
      <c r="L16" s="306">
        <f>'Investīciju plāns_2023_2027'!L12</f>
        <v>20000</v>
      </c>
      <c r="M16" s="307">
        <f>'Investīciju plāns_2023_2027'!M12</f>
        <v>0</v>
      </c>
      <c r="N16" s="196" t="str">
        <f>'Investīciju plāns_2023_2027'!N12</f>
        <v>P3 V RV9</v>
      </c>
      <c r="O16" s="336" t="str">
        <f>'Investīciju plāns_2023_2027'!O12</f>
        <v>P</v>
      </c>
      <c r="P16" s="347" t="str">
        <f>'Investīciju plāns_2023_2027'!P12</f>
        <v>VP2</v>
      </c>
      <c r="Q16" s="336" t="str">
        <f>'Investīciju plāns_2023_2027'!Q12</f>
        <v>RV5</v>
      </c>
      <c r="R16" s="344" t="str">
        <f>'Investīciju plāns_2023_2027'!R12</f>
        <v>U.5.5.</v>
      </c>
      <c r="S16" s="161" t="str">
        <f>'Investīciju plāns_2023_2027'!S12</f>
        <v>Infrastruktūras un saimnieciskā nodrošinājuma nodaļa/Pagasta pārvalde</v>
      </c>
      <c r="T16" s="309">
        <f>'Investīciju plāns_2023_2027'!T12</f>
        <v>0</v>
      </c>
      <c r="U16" s="282" t="str">
        <f>'Investīciju plāns_2023_2027'!U12</f>
        <v>2022-2027</v>
      </c>
    </row>
    <row r="17" spans="1:21" ht="76.5" x14ac:dyDescent="0.25">
      <c r="A17" s="161">
        <f>'Investīciju plāns_2023_2027'!A13</f>
        <v>11</v>
      </c>
      <c r="B17" s="279" t="str">
        <f>'Investīciju plāns_2023_2027'!B13</f>
        <v>06</v>
      </c>
      <c r="C17" s="196" t="str">
        <f>'Investīciju plāns_2023_2027'!C13</f>
        <v>Cenas</v>
      </c>
      <c r="D17" s="285" t="str">
        <f>'Investīciju plāns_2023_2027'!D13</f>
        <v xml:space="preserve">Ānes dīķa teritorijas labiekārtošana
 </v>
      </c>
      <c r="E17" s="285" t="str">
        <f>'Investīciju plāns_2023_2027'!E13</f>
        <v>Taciņas posma izbūve, peldvietas teritorijas labiekārtošana, labiekārtojuma elementu uzstādīšana.  Turpmāk, dīķa teritorijas niedru pļaušana, 2 putnu vērošanas terašu izveide, pontonu laipas izbūve Lielupē. Treniņu laukuma izveide birzī aiz pagrabiem</v>
      </c>
      <c r="F17" s="161" t="str">
        <f>'Investīciju plāns_2023_2027'!F13</f>
        <v>Teritorijas labiekārtošana</v>
      </c>
      <c r="G17" s="366" t="str">
        <f>'Investīciju plāns_2023_2027'!G13</f>
        <v>J/Pag/Iedz
IP/2021</v>
      </c>
      <c r="H17" s="278">
        <f>'Investīciju plāns_2023_2027'!H13</f>
        <v>70000</v>
      </c>
      <c r="I17" s="303">
        <f>'Investīciju plāns_2023_2027'!I13</f>
        <v>0</v>
      </c>
      <c r="J17" s="304">
        <f>'Investīciju plāns_2023_2027'!J13</f>
        <v>0</v>
      </c>
      <c r="K17" s="305">
        <f>'Investīciju plāns_2023_2027'!K13</f>
        <v>0</v>
      </c>
      <c r="L17" s="306">
        <f>'Investīciju plāns_2023_2027'!L13</f>
        <v>0</v>
      </c>
      <c r="M17" s="307">
        <f>'Investīciju plāns_2023_2027'!M13</f>
        <v>70000</v>
      </c>
      <c r="N17" s="196" t="str">
        <f>'Investīciju plāns_2023_2027'!N13</f>
        <v>P3 V RV9</v>
      </c>
      <c r="O17" s="161" t="str">
        <f>'Investīciju plāns_2023_2027'!O13</f>
        <v>P</v>
      </c>
      <c r="P17" s="347" t="str">
        <f>'Investīciju plāns_2023_2027'!P13</f>
        <v>VP2</v>
      </c>
      <c r="Q17" s="336" t="str">
        <f>'Investīciju plāns_2023_2027'!Q13</f>
        <v>RV5</v>
      </c>
      <c r="R17" s="344" t="str">
        <f>'Investīciju plāns_2023_2027'!R13</f>
        <v>U.5.5.</v>
      </c>
      <c r="S17" s="161" t="str">
        <f>'Investīciju plāns_2023_2027'!S13</f>
        <v>Infrastruktūras un saimnieciskā nodrošinājuma nodaļa/Pagasta pārvalde</v>
      </c>
      <c r="T17" s="309">
        <f>'Investīciju plāns_2023_2027'!T13</f>
        <v>0</v>
      </c>
      <c r="U17" s="282" t="str">
        <f>'Investīciju plāns_2023_2027'!U13</f>
        <v>2022-2027</v>
      </c>
    </row>
    <row r="18" spans="1:21" ht="89.25" x14ac:dyDescent="0.25">
      <c r="A18" s="196">
        <f>'Investīciju plāns_2023_2027'!A14</f>
        <v>12</v>
      </c>
      <c r="B18" s="279" t="str">
        <f>'Investīciju plāns_2023_2027'!B14</f>
        <v>06</v>
      </c>
      <c r="C18" s="196" t="str">
        <f>'Investīciju plāns_2023_2027'!C14</f>
        <v>Cenas</v>
      </c>
      <c r="D18" s="285" t="str">
        <f>'Investīciju plāns_2023_2027'!D14</f>
        <v>Ānes parka labiekārtošana</v>
      </c>
      <c r="E18" s="285" t="str">
        <f>'Investīciju plāns_2023_2027'!E14</f>
        <v>Grants seguma taciņu izveide, labiekārtojuma elementu uzstādīšana, bērnu rotaļu laukuma elementu uzstādīšana. 
2022.gadā uzsākta Ānes parka labiekārtošanas celiņu izbūve 1.kārta, ELFLA projekta “Ānes parka labiekārtošana, I kārta” (Nr.22-06-AL019.2203-000005) ietvaros
2022.gadā plānots realizēt projeka 1.kārtu 28000EUR atbilstoši plānotajam</v>
      </c>
      <c r="F18" s="161" t="str">
        <f>'Investīciju plāns_2023_2027'!F14</f>
        <v>Teritorijas labiekārtošana</v>
      </c>
      <c r="G18" s="366" t="str">
        <f>'Investīciju plāns_2023_2027'!G14</f>
        <v xml:space="preserve">PP
</v>
      </c>
      <c r="H18" s="278">
        <f>'Investīciju plāns_2023_2027'!H14</f>
        <v>144494</v>
      </c>
      <c r="I18" s="303">
        <f>'Investīciju plāns_2023_2027'!I14</f>
        <v>39494</v>
      </c>
      <c r="J18" s="304">
        <f>'Investīciju plāns_2023_2027'!J14</f>
        <v>39494</v>
      </c>
      <c r="K18" s="305">
        <f>'Investīciju plāns_2023_2027'!K14</f>
        <v>0</v>
      </c>
      <c r="L18" s="306">
        <f>'Investīciju plāns_2023_2027'!L14</f>
        <v>0</v>
      </c>
      <c r="M18" s="307">
        <f>'Investīciju plāns_2023_2027'!M14</f>
        <v>105000</v>
      </c>
      <c r="N18" s="196" t="str">
        <f>'Investīciju plāns_2023_2027'!N14</f>
        <v>P3 V RV9</v>
      </c>
      <c r="O18" s="161" t="str">
        <f>'Investīciju plāns_2023_2027'!O14</f>
        <v>P</v>
      </c>
      <c r="P18" s="347" t="str">
        <f>'Investīciju plāns_2023_2027'!P14</f>
        <v>VP2</v>
      </c>
      <c r="Q18" s="336" t="str">
        <f>'Investīciju plāns_2023_2027'!Q14</f>
        <v>RV5</v>
      </c>
      <c r="R18" s="344" t="str">
        <f>'Investīciju plāns_2023_2027'!R14</f>
        <v>U.5.5.</v>
      </c>
      <c r="S18" s="161" t="str">
        <f>'Investīciju plāns_2023_2027'!S14</f>
        <v>Infrastruktūras un saimnieciskā nodrošinājuma nodaļa/Pagasta pārvalde</v>
      </c>
      <c r="T18" s="309">
        <f>'Investīciju plāns_2023_2027'!T14</f>
        <v>0</v>
      </c>
      <c r="U18" s="282" t="str">
        <f>'Investīciju plāns_2023_2027'!U14</f>
        <v>2022-2027</v>
      </c>
    </row>
    <row r="19" spans="1:21" ht="89.25" x14ac:dyDescent="0.25">
      <c r="A19" s="161">
        <f>'Investīciju plāns_2023_2027'!A15</f>
        <v>13</v>
      </c>
      <c r="B19" s="279">
        <f>'Investīciju plāns_2023_2027'!B15</f>
        <v>0</v>
      </c>
      <c r="C19" s="196" t="str">
        <f>'Investīciju plāns_2023_2027'!C15</f>
        <v>Cenas</v>
      </c>
      <c r="D19" s="285" t="str">
        <f>'Investīciju plāns_2023_2027'!D15</f>
        <v>Cenu pagasta  transporta infrastruktūras attīstība</v>
      </c>
      <c r="E19" s="285" t="str">
        <f>'Investīciju plāns_2023_2027'!E15</f>
        <v>Transporta infrastruktūras attīstība, t.sk.: 
 2022/2023.gads:
Cietā seguma un apgaismojuma izbūve Ievu ielā, Iecēnu ciemā, Cenu pagastā - būvprojekta izstrāde (9770.75EUR), būvniecība (~260 000EUR)
Iepirkumu procedūra projektēšanai uzsākta 2022.gadā, noslēgti līgumi par projektēšanu</v>
      </c>
      <c r="F19" s="161" t="str">
        <f>'Investīciju plāns_2023_2027'!F15</f>
        <v>Transporta infrastruktūra, t.sk. Apgaismojums</v>
      </c>
      <c r="G19" s="366" t="str">
        <f>'Investīciju plāns_2023_2027'!G15</f>
        <v>AG2023
J/Pag/Iedz
Dep/ieros</v>
      </c>
      <c r="H19" s="278">
        <f>'Investīciju plāns_2023_2027'!H15</f>
        <v>269771</v>
      </c>
      <c r="I19" s="303">
        <f>'Investīciju plāns_2023_2027'!I15</f>
        <v>269771</v>
      </c>
      <c r="J19" s="304">
        <f>'Investīciju plāns_2023_2027'!J15</f>
        <v>48771</v>
      </c>
      <c r="K19" s="305">
        <f>'Investīciju plāns_2023_2027'!K15</f>
        <v>221000</v>
      </c>
      <c r="L19" s="306">
        <f>'Investīciju plāns_2023_2027'!L15</f>
        <v>0</v>
      </c>
      <c r="M19" s="307">
        <f>'Investīciju plāns_2023_2027'!M15</f>
        <v>0</v>
      </c>
      <c r="N19" s="196" t="str">
        <f>'Investīciju plāns_2023_2027'!N15</f>
        <v>P2 V RV1</v>
      </c>
      <c r="O19" s="161">
        <f>'Investīciju plāns_2023_2027'!O15</f>
        <v>0</v>
      </c>
      <c r="P19" s="347">
        <f>'Investīciju plāns_2023_2027'!P15</f>
        <v>0</v>
      </c>
      <c r="Q19" s="336" t="str">
        <f>'Investīciju plāns_2023_2027'!Q15</f>
        <v>RV4</v>
      </c>
      <c r="R19" s="344" t="str">
        <f>'Investīciju plāns_2023_2027'!R15</f>
        <v>4.1.</v>
      </c>
      <c r="S19" s="161" t="str">
        <f>'Investīciju plāns_2023_2027'!S15</f>
        <v>Infrastruktūras un saimnieciskā nodrošinājuma nodaļa/Pagasta pārvalde</v>
      </c>
      <c r="T19" s="309">
        <f>'Investīciju plāns_2023_2027'!T15</f>
        <v>0</v>
      </c>
      <c r="U19" s="282" t="str">
        <f>'Investīciju plāns_2023_2027'!U15</f>
        <v>2022-2027</v>
      </c>
    </row>
    <row r="20" spans="1:21" ht="255" x14ac:dyDescent="0.25">
      <c r="A20" s="161">
        <f>'Investīciju plāns_2023_2027'!A16</f>
        <v>14</v>
      </c>
      <c r="B20" s="279">
        <f>'Investīciju plāns_2023_2027'!B16</f>
        <v>0</v>
      </c>
      <c r="C20" s="196" t="str">
        <f>'Investīciju plāns_2023_2027'!C16</f>
        <v>Cenas</v>
      </c>
      <c r="D20" s="285" t="str">
        <f>'Investīciju plāns_2023_2027'!D16</f>
        <v>Cenu pagasta  transporta infrastruktūras attīstība</v>
      </c>
      <c r="E20" s="285" t="str">
        <f>'Investīciju plāns_2023_2027'!E16</f>
        <v>Transporta infrastruktūras attīstība, t.sk.: 
2024.-2027.gads
1. Parka ielas virskārtas atjaunošana, Branku ciemā , ~330m
Plānots uzsākt projektēšanu 2023.gada otrajā pusē, izmaksas plānot 2024.gadā 
2. Garozas šoseja (Smēdes) - Spartaka iela ceļa posma seguma uzlabošana (Veikt asfaltbetona ceļa seguma izbūvi. Projekts uzņēmējdarbības atbalstam un apdzīvotības veicināšanai)
3. Pašvaldības ceļa  Brankas - Tiltiņi asfalta seguma atjaunošana
4. Valdavu ceļa seguma atjaunošana
5. Muižas ielas gājēju celiņa izbūve - no Teteles pamatskolas līdz autobusu pieturvietai, gājēju - skolēnu un ciema iedzīvotāju drošības nodrošināšanai
6. Gājēju un velo celiņa izbūve no Ānes ciema līdz Jelgavas pilsētas robežai
7. Gājēju pārejas ar apgaismojumu izveide Tetelē (pie P93 gājēju drošības uzlabošanai)
8. Ielu apgaismojuma izbūve no Brankstūriem līdz DUS, t.sk. Gājēju ietves izbūve gar autoceļu V1068 no Ausekļu ielas Branku ciemā līdz DUS ASTARTE "Brankstūri"</v>
      </c>
      <c r="F20" s="161" t="str">
        <f>'Investīciju plāns_2023_2027'!F16</f>
        <v>Transporta infrastruktūra, t.sk. Apgaismojums</v>
      </c>
      <c r="G20" s="366" t="str">
        <f>'Investīciju plāns_2023_2027'!G16</f>
        <v>J/Pag/Iedz
Dep/ieros</v>
      </c>
      <c r="H20" s="278">
        <f>'Investīciju plāns_2023_2027'!H16</f>
        <v>2872000</v>
      </c>
      <c r="I20" s="303">
        <f>'Investīciju plāns_2023_2027'!I16</f>
        <v>0</v>
      </c>
      <c r="J20" s="304">
        <f>'Investīciju plāns_2023_2027'!J16</f>
        <v>0</v>
      </c>
      <c r="K20" s="305">
        <f>'Investīciju plāns_2023_2027'!K16</f>
        <v>0</v>
      </c>
      <c r="L20" s="306">
        <f>'Investīciju plāns_2023_2027'!L16</f>
        <v>100000</v>
      </c>
      <c r="M20" s="307">
        <f>'Investīciju plāns_2023_2027'!M16</f>
        <v>2772000</v>
      </c>
      <c r="N20" s="196" t="str">
        <f>'Investīciju plāns_2023_2027'!N16</f>
        <v>P2 V RV1</v>
      </c>
      <c r="O20" s="161">
        <f>'Investīciju plāns_2023_2027'!O16</f>
        <v>0</v>
      </c>
      <c r="P20" s="347">
        <f>'Investīciju plāns_2023_2027'!P16</f>
        <v>0</v>
      </c>
      <c r="Q20" s="336" t="str">
        <f>'Investīciju plāns_2023_2027'!Q16</f>
        <v>RV4</v>
      </c>
      <c r="R20" s="344" t="str">
        <f>'Investīciju plāns_2023_2027'!R16</f>
        <v>4.1.</v>
      </c>
      <c r="S20" s="161" t="str">
        <f>'Investīciju plāns_2023_2027'!S16</f>
        <v>Infrastruktūras un saimnieciskā nodrošinājuma nodaļa/Pagasta pārvalde</v>
      </c>
      <c r="T20" s="309">
        <f>'Investīciju plāns_2023_2027'!T16</f>
        <v>0</v>
      </c>
      <c r="U20" s="282" t="str">
        <f>'Investīciju plāns_2023_2027'!U16</f>
        <v>2022-2027</v>
      </c>
    </row>
    <row r="21" spans="1:21" ht="76.5" x14ac:dyDescent="0.25">
      <c r="A21" s="196">
        <f>'Investīciju plāns_2023_2027'!A17</f>
        <v>15</v>
      </c>
      <c r="B21" s="279" t="str">
        <f>'Investīciju plāns_2023_2027'!B17</f>
        <v>06</v>
      </c>
      <c r="C21" s="196" t="str">
        <f>'Investīciju plāns_2023_2027'!C17</f>
        <v>Cenas</v>
      </c>
      <c r="D21" s="285" t="str">
        <f>'Investīciju plāns_2023_2027'!D17</f>
        <v>Notekūdeņu attīrīšanas iekārtu izbūve Jaunpēternieku ciemā</v>
      </c>
      <c r="E21" s="285" t="str">
        <f>'Investīciju plāns_2023_2027'!E17</f>
        <v>OKSDU projekts Divām daudzdzīvokļu dzīvojamām mājām jāveic bioloģiskās NAI izbūve.
2023.gadā plānots Jaunu NAI izbūve Jaunpēternieki, Cenu pagasts</v>
      </c>
      <c r="F21" s="161" t="str">
        <f>'Investīciju plāns_2023_2027'!F17</f>
        <v>Ūdenssaimniecības attīstība</v>
      </c>
      <c r="G21" s="366" t="str">
        <f>'Investīciju plāns_2023_2027'!G17</f>
        <v>J/Pag/Iedz
IP/2021</v>
      </c>
      <c r="H21" s="278">
        <f>'Investīciju plāns_2023_2027'!H17</f>
        <v>100000</v>
      </c>
      <c r="I21" s="303">
        <f>'Investīciju plāns_2023_2027'!I17</f>
        <v>0</v>
      </c>
      <c r="J21" s="304">
        <f>'Investīciju plāns_2023_2027'!J17</f>
        <v>0</v>
      </c>
      <c r="K21" s="305">
        <f>'Investīciju plāns_2023_2027'!K17</f>
        <v>0</v>
      </c>
      <c r="L21" s="306">
        <f>'Investīciju plāns_2023_2027'!L17</f>
        <v>100000</v>
      </c>
      <c r="M21" s="307">
        <f>'Investīciju plāns_2023_2027'!M17</f>
        <v>0</v>
      </c>
      <c r="N21" s="196" t="str">
        <f>'Investīciju plāns_2023_2027'!N17</f>
        <v>P2 V RV3</v>
      </c>
      <c r="O21" s="336" t="str">
        <f>'Investīciju plāns_2023_2027'!O17</f>
        <v>P</v>
      </c>
      <c r="P21" s="347" t="str">
        <f>'Investīciju plāns_2023_2027'!P17</f>
        <v>VP2</v>
      </c>
      <c r="Q21" s="336" t="str">
        <f>'Investīciju plāns_2023_2027'!Q17</f>
        <v>RV5</v>
      </c>
      <c r="R21" s="344" t="str">
        <f>'Investīciju plāns_2023_2027'!R17</f>
        <v>U.5.1.</v>
      </c>
      <c r="S21" s="161" t="str">
        <f>'Investīciju plāns_2023_2027'!S17</f>
        <v>Infrastruktūras un saimnieciskā nodrošinājuma nodaļa/Pagasta pārvalde</v>
      </c>
      <c r="T21" s="309">
        <f>'Investīciju plāns_2023_2027'!T17</f>
        <v>0</v>
      </c>
      <c r="U21" s="282" t="str">
        <f>'Investīciju plāns_2023_2027'!U17</f>
        <v>2022-2027</v>
      </c>
    </row>
    <row r="22" spans="1:21" ht="76.5" x14ac:dyDescent="0.25">
      <c r="A22" s="161">
        <f>'Investīciju plāns_2023_2027'!A18</f>
        <v>16</v>
      </c>
      <c r="B22" s="279" t="str">
        <f>'Investīciju plāns_2023_2027'!B18</f>
        <v>06</v>
      </c>
      <c r="C22" s="196" t="str">
        <f>'Investīciju plāns_2023_2027'!C18</f>
        <v>Cenas</v>
      </c>
      <c r="D22" s="285" t="str">
        <f>'Investīciju plāns_2023_2027'!D18</f>
        <v>Ūdenssaimniecības pakalpojumu attīstība Ānes un Teteles ciemu savrupmāju rajonā - ūdens, sadzīves kanalizācija, NAI, LŪK, ietve</v>
      </c>
      <c r="E22" s="285" t="str">
        <f>'Investīciju plāns_2023_2027'!E18</f>
        <v xml:space="preserve">Projektēšana, ietverot Tirgoņu rajonu, Progresa ielas mājas, pārslēdzot esošo kanalizāciju pie kopējiem tīkliem. 
2023.gadā plānots- kanalizācijas tīklu paplašināšana Ānē, Cenu pagastā, 550m garā posmā (Atpūtas iela, Pļavu iela, Tirgotāju iela)  būvprojekta izstrāde 
</v>
      </c>
      <c r="F22" s="161" t="str">
        <f>'Investīciju plāns_2023_2027'!F18</f>
        <v>Ūdenssaimniecības attīstība</v>
      </c>
      <c r="G22" s="366" t="str">
        <f>'Investīciju plāns_2023_2027'!G18</f>
        <v>J/Pag/Iedz
IP/2021</v>
      </c>
      <c r="H22" s="278">
        <f>'Investīciju plāns_2023_2027'!H18</f>
        <v>800000</v>
      </c>
      <c r="I22" s="303">
        <f>'Investīciju plāns_2023_2027'!I18</f>
        <v>0</v>
      </c>
      <c r="J22" s="304">
        <f>'Investīciju plāns_2023_2027'!J18</f>
        <v>0</v>
      </c>
      <c r="K22" s="305">
        <f>'Investīciju plāns_2023_2027'!K18</f>
        <v>0</v>
      </c>
      <c r="L22" s="306">
        <f>'Investīciju plāns_2023_2027'!L18</f>
        <v>100000</v>
      </c>
      <c r="M22" s="307">
        <f>'Investīciju plāns_2023_2027'!M18</f>
        <v>700000</v>
      </c>
      <c r="N22" s="161" t="str">
        <f>'Investīciju plāns_2023_2027'!N18</f>
        <v>P2 V RV3</v>
      </c>
      <c r="O22" s="336" t="str">
        <f>'Investīciju plāns_2023_2027'!O18</f>
        <v>P</v>
      </c>
      <c r="P22" s="347" t="str">
        <f>'Investīciju plāns_2023_2027'!P18</f>
        <v>VP2</v>
      </c>
      <c r="Q22" s="336" t="str">
        <f>'Investīciju plāns_2023_2027'!Q18</f>
        <v>RV5</v>
      </c>
      <c r="R22" s="344" t="str">
        <f>'Investīciju plāns_2023_2027'!R18</f>
        <v>U.5.1.</v>
      </c>
      <c r="S22" s="161" t="str">
        <f>'Investīciju plāns_2023_2027'!S18</f>
        <v>Infrastruktūras un saimnieciskā nodrošinājuma nodaļa/Pagasta pārvalde</v>
      </c>
      <c r="T22" s="284">
        <f>'Investīciju plāns_2023_2027'!T18</f>
        <v>0</v>
      </c>
      <c r="U22" s="282" t="str">
        <f>'Investīciju plāns_2023_2027'!U18</f>
        <v>2022-2027</v>
      </c>
    </row>
    <row r="23" spans="1:21" x14ac:dyDescent="0.25">
      <c r="A23" s="161" t="e">
        <f>'Investīciju plāns_2023_2027'!#REF!</f>
        <v>#REF!</v>
      </c>
      <c r="B23" s="279" t="e">
        <f>'Investīciju plāns_2023_2027'!#REF!</f>
        <v>#REF!</v>
      </c>
      <c r="C23" s="196" t="e">
        <f>'Investīciju plāns_2023_2027'!#REF!</f>
        <v>#REF!</v>
      </c>
      <c r="D23" s="285" t="e">
        <f>'Investīciju plāns_2023_2027'!#REF!</f>
        <v>#REF!</v>
      </c>
      <c r="E23" s="285" t="e">
        <f>'Investīciju plāns_2023_2027'!#REF!</f>
        <v>#REF!</v>
      </c>
      <c r="F23" s="161" t="e">
        <f>'Investīciju plāns_2023_2027'!#REF!</f>
        <v>#REF!</v>
      </c>
      <c r="G23" s="366" t="e">
        <f>'Investīciju plāns_2023_2027'!#REF!</f>
        <v>#REF!</v>
      </c>
      <c r="H23" s="278" t="e">
        <f>'Investīciju plāns_2023_2027'!#REF!</f>
        <v>#REF!</v>
      </c>
      <c r="I23" s="303" t="e">
        <f>'Investīciju plāns_2023_2027'!#REF!</f>
        <v>#REF!</v>
      </c>
      <c r="J23" s="304" t="e">
        <f>'Investīciju plāns_2023_2027'!#REF!</f>
        <v>#REF!</v>
      </c>
      <c r="K23" s="305" t="e">
        <f>'Investīciju plāns_2023_2027'!#REF!</f>
        <v>#REF!</v>
      </c>
      <c r="L23" s="306" t="e">
        <f>'Investīciju plāns_2023_2027'!#REF!</f>
        <v>#REF!</v>
      </c>
      <c r="M23" s="307" t="e">
        <f>'Investīciju plāns_2023_2027'!#REF!</f>
        <v>#REF!</v>
      </c>
      <c r="N23" s="161" t="e">
        <f>'Investīciju plāns_2023_2027'!#REF!</f>
        <v>#REF!</v>
      </c>
      <c r="O23" s="336" t="e">
        <f>'Investīciju plāns_2023_2027'!#REF!</f>
        <v>#REF!</v>
      </c>
      <c r="P23" s="347" t="e">
        <f>'Investīciju plāns_2023_2027'!#REF!</f>
        <v>#REF!</v>
      </c>
      <c r="Q23" s="336" t="e">
        <f>'Investīciju plāns_2023_2027'!#REF!</f>
        <v>#REF!</v>
      </c>
      <c r="R23" s="344" t="e">
        <f>'Investīciju plāns_2023_2027'!#REF!</f>
        <v>#REF!</v>
      </c>
      <c r="S23" s="161" t="e">
        <f>'Investīciju plāns_2023_2027'!#REF!</f>
        <v>#REF!</v>
      </c>
      <c r="T23" s="284" t="e">
        <f>'Investīciju plāns_2023_2027'!#REF!</f>
        <v>#REF!</v>
      </c>
      <c r="U23" s="282" t="e">
        <f>'Investīciju plāns_2023_2027'!#REF!</f>
        <v>#REF!</v>
      </c>
    </row>
    <row r="24" spans="1:21" ht="178.5" x14ac:dyDescent="0.25">
      <c r="A24" s="196">
        <f>'Investīciju plāns_2023_2027'!A19</f>
        <v>17</v>
      </c>
      <c r="B24" s="279" t="str">
        <f>'Investīciju plāns_2023_2027'!B19</f>
        <v>04</v>
      </c>
      <c r="C24" s="196" t="str">
        <f>'Investīciju plāns_2023_2027'!C19</f>
        <v>Eleja</v>
      </c>
      <c r="D24" s="285" t="str">
        <f>'Investīciju plāns_2023_2027'!D19</f>
        <v>Atjaunojamo energoresursu izmantošanas veicināšana - ģeotermālās enerģijas izmantošana</v>
      </c>
      <c r="E24" s="285" t="str">
        <f>'Investīciju plāns_2023_2027'!E19</f>
        <v>Sadarbojoties pilsētu un lauku teritorijām, attīstīt  uzņēmējdarbību ģeotermālās enerģijas ieguves vietā- peldbaseina, vannas, pirtis un balneoloģiju, lauksaimniecība, akvakultūra.
Ģeotermālās enerģijas izmantošanas izpēte Elejas pagastā. 2 izpētes tehnisko projektu izstrāde Elejas termālajiem ūdeņiem, zemes dzīļu skanēšana. Ģeotermālās enerģijas izmantošana Elejas pagastā Jelgavas novadā (saistība ar reģionālo projektu). Provizoriski kopējā summa 33 200 000 EUR
Ģeotermālās enerģijas izmantošana Elejā ir iespējama vairākos veidos:
• siltumapgāde un dzesēšana, iekļaujot arī centralizēto siltumapgādi;
• peldbaseini, vannas, pirtis un balneoloģija;
• lauksaimniecība;
• akvakultūra;
• ražošana ( ir interese no dažādiem uzņēmējiem)</v>
      </c>
      <c r="F24" s="161" t="str">
        <f>'Investīciju plāns_2023_2027'!F19</f>
        <v>Atbalsts uzņēmējdarbībai</v>
      </c>
      <c r="G24" s="366" t="str">
        <f>'Investīciju plāns_2023_2027'!G19</f>
        <v xml:space="preserve">J/Pag/Iedz
</v>
      </c>
      <c r="H24" s="278">
        <f>'Investīciju plāns_2023_2027'!H19</f>
        <v>33200000</v>
      </c>
      <c r="I24" s="303">
        <f>'Investīciju plāns_2023_2027'!I19</f>
        <v>0</v>
      </c>
      <c r="J24" s="304">
        <f>'Investīciju plāns_2023_2027'!J19</f>
        <v>0</v>
      </c>
      <c r="K24" s="305">
        <f>'Investīciju plāns_2023_2027'!K19</f>
        <v>0</v>
      </c>
      <c r="L24" s="306">
        <f>'Investīciju plāns_2023_2027'!L19</f>
        <v>0</v>
      </c>
      <c r="M24" s="307">
        <f>'Investīciju plāns_2023_2027'!M19</f>
        <v>33200000</v>
      </c>
      <c r="N24" s="161" t="str">
        <f>'Investīciju plāns_2023_2027'!N19</f>
        <v>P2 U RV1</v>
      </c>
      <c r="O24" s="336" t="str">
        <f>'Investīciju plāns_2023_2027'!O19</f>
        <v>D</v>
      </c>
      <c r="P24" s="347" t="str">
        <f>'Investīciju plāns_2023_2027'!P19</f>
        <v>VP3</v>
      </c>
      <c r="Q24" s="336" t="str">
        <f>'Investīciju plāns_2023_2027'!Q19</f>
        <v>RV7</v>
      </c>
      <c r="R24" s="344" t="str">
        <f>'Investīciju plāns_2023_2027'!R19</f>
        <v>U.7.1.</v>
      </c>
      <c r="S24" s="161" t="str">
        <f>'Investīciju plāns_2023_2027'!S19</f>
        <v>Attīstības nodaļa/Infrastruktūras un saimnieciskā nodrošinājuma nodaļa/pagasta pārvalde</v>
      </c>
      <c r="T24" s="284">
        <f>'Investīciju plāns_2023_2027'!T19</f>
        <v>0</v>
      </c>
      <c r="U24" s="282" t="str">
        <f>'Investīciju plāns_2023_2027'!U19</f>
        <v>2022-2027</v>
      </c>
    </row>
    <row r="25" spans="1:21" x14ac:dyDescent="0.25">
      <c r="A25" s="161" t="e">
        <f>'Investīciju plāns_2023_2027'!#REF!</f>
        <v>#REF!</v>
      </c>
      <c r="B25" s="279" t="e">
        <f>'Investīciju plāns_2023_2027'!#REF!</f>
        <v>#REF!</v>
      </c>
      <c r="C25" s="196" t="e">
        <f>'Investīciju plāns_2023_2027'!#REF!</f>
        <v>#REF!</v>
      </c>
      <c r="D25" s="285" t="e">
        <f>'Investīciju plāns_2023_2027'!#REF!</f>
        <v>#REF!</v>
      </c>
      <c r="E25" s="285" t="e">
        <f>'Investīciju plāns_2023_2027'!#REF!</f>
        <v>#REF!</v>
      </c>
      <c r="F25" s="161" t="e">
        <f>'Investīciju plāns_2023_2027'!#REF!</f>
        <v>#REF!</v>
      </c>
      <c r="G25" s="366" t="e">
        <f>'Investīciju plāns_2023_2027'!#REF!</f>
        <v>#REF!</v>
      </c>
      <c r="H25" s="278" t="e">
        <f>'Investīciju plāns_2023_2027'!#REF!</f>
        <v>#REF!</v>
      </c>
      <c r="I25" s="303" t="e">
        <f>'Investīciju plāns_2023_2027'!#REF!</f>
        <v>#REF!</v>
      </c>
      <c r="J25" s="304" t="e">
        <f>'Investīciju plāns_2023_2027'!#REF!</f>
        <v>#REF!</v>
      </c>
      <c r="K25" s="305" t="e">
        <f>'Investīciju plāns_2023_2027'!#REF!</f>
        <v>#REF!</v>
      </c>
      <c r="L25" s="306" t="e">
        <f>'Investīciju plāns_2023_2027'!#REF!</f>
        <v>#REF!</v>
      </c>
      <c r="M25" s="307" t="e">
        <f>'Investīciju plāns_2023_2027'!#REF!</f>
        <v>#REF!</v>
      </c>
      <c r="N25" s="161" t="e">
        <f>'Investīciju plāns_2023_2027'!#REF!</f>
        <v>#REF!</v>
      </c>
      <c r="O25" s="336" t="e">
        <f>'Investīciju plāns_2023_2027'!#REF!</f>
        <v>#REF!</v>
      </c>
      <c r="P25" s="346" t="e">
        <f>'Investīciju plāns_2023_2027'!#REF!</f>
        <v>#REF!</v>
      </c>
      <c r="Q25" s="348" t="e">
        <f>'Investīciju plāns_2023_2027'!#REF!</f>
        <v>#REF!</v>
      </c>
      <c r="R25" s="344" t="e">
        <f>'Investīciju plāns_2023_2027'!#REF!</f>
        <v>#REF!</v>
      </c>
      <c r="S25" s="161" t="e">
        <f>'Investīciju plāns_2023_2027'!#REF!</f>
        <v>#REF!</v>
      </c>
      <c r="T25" s="284" t="e">
        <f>'Investīciju plāns_2023_2027'!#REF!</f>
        <v>#REF!</v>
      </c>
      <c r="U25" s="282" t="e">
        <f>'Investīciju plāns_2023_2027'!#REF!</f>
        <v>#REF!</v>
      </c>
    </row>
    <row r="26" spans="1:21" x14ac:dyDescent="0.25">
      <c r="A26" s="161" t="e">
        <f>'Investīciju plāns_2023_2027'!#REF!</f>
        <v>#REF!</v>
      </c>
      <c r="B26" s="279" t="e">
        <f>'Investīciju plāns_2023_2027'!#REF!</f>
        <v>#REF!</v>
      </c>
      <c r="C26" s="196" t="e">
        <f>'Investīciju plāns_2023_2027'!#REF!</f>
        <v>#REF!</v>
      </c>
      <c r="D26" s="285" t="e">
        <f>'Investīciju plāns_2023_2027'!#REF!</f>
        <v>#REF!</v>
      </c>
      <c r="E26" s="335" t="e">
        <f>'Investīciju plāns_2023_2027'!#REF!</f>
        <v>#REF!</v>
      </c>
      <c r="F26" s="161" t="e">
        <f>'Investīciju plāns_2023_2027'!#REF!</f>
        <v>#REF!</v>
      </c>
      <c r="G26" s="366" t="e">
        <f>'Investīciju plāns_2023_2027'!#REF!</f>
        <v>#REF!</v>
      </c>
      <c r="H26" s="278" t="e">
        <f>'Investīciju plāns_2023_2027'!#REF!</f>
        <v>#REF!</v>
      </c>
      <c r="I26" s="303" t="e">
        <f>'Investīciju plāns_2023_2027'!#REF!</f>
        <v>#REF!</v>
      </c>
      <c r="J26" s="304" t="e">
        <f>'Investīciju plāns_2023_2027'!#REF!</f>
        <v>#REF!</v>
      </c>
      <c r="K26" s="305" t="e">
        <f>'Investīciju plāns_2023_2027'!#REF!</f>
        <v>#REF!</v>
      </c>
      <c r="L26" s="306" t="e">
        <f>'Investīciju plāns_2023_2027'!#REF!</f>
        <v>#REF!</v>
      </c>
      <c r="M26" s="307" t="e">
        <f>'Investīciju plāns_2023_2027'!#REF!</f>
        <v>#REF!</v>
      </c>
      <c r="N26" s="161" t="e">
        <f>'Investīciju plāns_2023_2027'!#REF!</f>
        <v>#REF!</v>
      </c>
      <c r="O26" s="336" t="e">
        <f>'Investīciju plāns_2023_2027'!#REF!</f>
        <v>#REF!</v>
      </c>
      <c r="P26" s="346" t="e">
        <f>'Investīciju plāns_2023_2027'!#REF!</f>
        <v>#REF!</v>
      </c>
      <c r="Q26" s="348" t="e">
        <f>'Investīciju plāns_2023_2027'!#REF!</f>
        <v>#REF!</v>
      </c>
      <c r="R26" s="344" t="e">
        <f>'Investīciju plāns_2023_2027'!#REF!</f>
        <v>#REF!</v>
      </c>
      <c r="S26" s="161" t="e">
        <f>'Investīciju plāns_2023_2027'!#REF!</f>
        <v>#REF!</v>
      </c>
      <c r="T26" s="284" t="e">
        <f>'Investīciju plāns_2023_2027'!#REF!</f>
        <v>#REF!</v>
      </c>
      <c r="U26" s="282" t="e">
        <f>'Investīciju plāns_2023_2027'!#REF!</f>
        <v>#REF!</v>
      </c>
    </row>
    <row r="27" spans="1:21" ht="76.5" x14ac:dyDescent="0.25">
      <c r="A27" s="196">
        <f>'Investīciju plāns_2023_2027'!A20</f>
        <v>18</v>
      </c>
      <c r="B27" s="277" t="str">
        <f>'Investīciju plāns_2023_2027'!B20</f>
        <v>09</v>
      </c>
      <c r="C27" s="161" t="str">
        <f>'Investīciju plāns_2023_2027'!C20</f>
        <v>Eleja</v>
      </c>
      <c r="D27" s="285" t="str">
        <f>'Investīciju plāns_2023_2027'!D20</f>
        <v>Elejas vidusskolas mājturības un tehnoloģiju darbnīcas energoefektivitātes paaugstināšana</v>
      </c>
      <c r="E27" s="295" t="str">
        <f>'Investīciju plāns_2023_2027'!E20</f>
        <v>Uzsākts dizaina un tehnoloģiju virziens vidējā izglītībā no 7.-12.kl. Nepieciešams ēkas energoefektivitātes paaugstināšana. 2023.gadā uzsākta iepirkumu procedūra būvprojekta izstrādi ~ 15 000 EUR un būvdarbus plānots uzsākt 2023.gadā ~ 400000 EUR)</v>
      </c>
      <c r="F27" s="161" t="str">
        <f>'Investīciju plāns_2023_2027'!F20</f>
        <v>Energoefektivitāte</v>
      </c>
      <c r="G27" s="366" t="str">
        <f>'Investīciju plāns_2023_2027'!G20</f>
        <v xml:space="preserve">J/Pag/Iedz
</v>
      </c>
      <c r="H27" s="290">
        <f>'Investīciju plāns_2023_2027'!H20</f>
        <v>415000</v>
      </c>
      <c r="I27" s="303">
        <f>'Investīciju plāns_2023_2027'!I20</f>
        <v>415000</v>
      </c>
      <c r="J27" s="304">
        <f>'Investīciju plāns_2023_2027'!J20</f>
        <v>55000</v>
      </c>
      <c r="K27" s="305">
        <f>'Investīciju plāns_2023_2027'!K20</f>
        <v>360000</v>
      </c>
      <c r="L27" s="306">
        <f>'Investīciju plāns_2023_2027'!L20</f>
        <v>0</v>
      </c>
      <c r="M27" s="307">
        <f>'Investīciju plāns_2023_2027'!M20</f>
        <v>0</v>
      </c>
      <c r="N27" s="195" t="str">
        <f>'Investīciju plāns_2023_2027'!N20</f>
        <v>P2 I RV1</v>
      </c>
      <c r="O27" s="336" t="str">
        <f>'Investīciju plāns_2023_2027'!O20</f>
        <v>P</v>
      </c>
      <c r="P27" s="349" t="str">
        <f>'Investīciju plāns_2023_2027'!P20</f>
        <v>VP1</v>
      </c>
      <c r="Q27" s="336" t="str">
        <f>'Investīciju plāns_2023_2027'!Q20</f>
        <v>RV1</v>
      </c>
      <c r="R27" s="344" t="str">
        <f>'Investīciju plāns_2023_2027'!R20</f>
        <v>1.1.</v>
      </c>
      <c r="S27" s="161" t="str">
        <f>'Investīciju plāns_2023_2027'!S20</f>
        <v>Infrastruktūras un saimnieciskā nodrošinājuma nodaļa/Izglītības pārvalde</v>
      </c>
      <c r="T27" s="310">
        <f>'Investīciju plāns_2023_2027'!T20</f>
        <v>0</v>
      </c>
      <c r="U27" s="282" t="str">
        <f>'Investīciju plāns_2023_2027'!U20</f>
        <v>2022-2027</v>
      </c>
    </row>
    <row r="28" spans="1:21" ht="127.5" x14ac:dyDescent="0.25">
      <c r="A28" s="161">
        <f>'Investīciju plāns_2023_2027'!A21</f>
        <v>19</v>
      </c>
      <c r="B28" s="277" t="str">
        <f>'Investīciju plāns_2023_2027'!B21</f>
        <v>10</v>
      </c>
      <c r="C28" s="161" t="str">
        <f>'Investīciju plāns_2023_2027'!C21</f>
        <v>Eleja</v>
      </c>
      <c r="D28" s="285" t="str">
        <f>'Investīciju plāns_2023_2027'!D21</f>
        <v>SARC Eleja ēku energoefektivitātes paaugstināšana un pārbūve</v>
      </c>
      <c r="E28" s="285" t="str">
        <f>'Investīciju plāns_2023_2027'!E21</f>
        <v>2022.gadā uzsāktais investīciju projekts saskaņā ar 2022.gada 8.februāra noteikumiem Nr.112 “Kārtība, kādā piešķiramas un izlietojamas mērķdotācijas investīcijām pašvaldībām”  - 1 500 000EUR= PB finansējums būvuzraudzība 12099 EUR un autoruzraudzība 12099EUR
Finansējuma sadalījums pa gadiem:
2022.gads 65% = 975000 būvdarbi mērķdotācijas projekts +autoruzraudzība 7864 EUR+ būvuzraudzība 7864 =990 728 EUR
2023.gads 35% = 525000 EUR būvdarbi mērķdotācijas projekts + autoruzraudzība 423EUR5+ būvuzraudzība 4235EUR=533 468 EUR</v>
      </c>
      <c r="F28" s="161" t="str">
        <f>'Investīciju plāns_2023_2027'!F21</f>
        <v>Energoefektivitāte</v>
      </c>
      <c r="G28" s="368" t="str">
        <f>'Investīciju plāns_2023_2027'!G21</f>
        <v xml:space="preserve">PP
J/Pag/Iedz
</v>
      </c>
      <c r="H28" s="278">
        <f>'Investīciju plāns_2023_2027'!H21</f>
        <v>533470</v>
      </c>
      <c r="I28" s="303">
        <f>'Investīciju plāns_2023_2027'!I21</f>
        <v>533470</v>
      </c>
      <c r="J28" s="304">
        <f>'Investīciju plāns_2023_2027'!J21</f>
        <v>533470</v>
      </c>
      <c r="K28" s="305">
        <f>'Investīciju plāns_2023_2027'!K21</f>
        <v>0</v>
      </c>
      <c r="L28" s="306">
        <f>'Investīciju plāns_2023_2027'!L21</f>
        <v>0</v>
      </c>
      <c r="M28" s="307">
        <f>'Investīciju plāns_2023_2027'!M21</f>
        <v>0</v>
      </c>
      <c r="N28" s="166" t="str">
        <f>'Investīciju plāns_2023_2027'!N21</f>
        <v>P2 V RV8</v>
      </c>
      <c r="O28" s="336" t="str">
        <f>'Investīciju plāns_2023_2027'!O21</f>
        <v>P</v>
      </c>
      <c r="P28" s="347" t="str">
        <f>'Investīciju plāns_2023_2027'!P21</f>
        <v>VP1</v>
      </c>
      <c r="Q28" s="336" t="str">
        <f>'Investīciju plāns_2023_2027'!Q21</f>
        <v>RV2</v>
      </c>
      <c r="R28" s="344" t="str">
        <f>'Investīciju plāns_2023_2027'!R21</f>
        <v>2.2.</v>
      </c>
      <c r="S28" s="161" t="str">
        <f>'Investīciju plāns_2023_2027'!S21</f>
        <v xml:space="preserve">Infrastruktūras un saimnieciskā nodrošinājuma nodaļa/SARC Eleja </v>
      </c>
      <c r="T28" s="291">
        <f>'Investīciju plāns_2023_2027'!T21</f>
        <v>0</v>
      </c>
      <c r="U28" s="282" t="str">
        <f>'Investīciju plāns_2023_2027'!U21</f>
        <v>2022-2027</v>
      </c>
    </row>
    <row r="29" spans="1:21" ht="76.5" x14ac:dyDescent="0.25">
      <c r="A29" s="161">
        <f>'Investīciju plāns_2023_2027'!A22</f>
        <v>20</v>
      </c>
      <c r="B29" s="277" t="str">
        <f>'Investīciju plāns_2023_2027'!B22</f>
        <v>08k</v>
      </c>
      <c r="C29" s="161" t="str">
        <f>'Investīciju plāns_2023_2027'!C22</f>
        <v>Eleja</v>
      </c>
      <c r="D29" s="285" t="str">
        <f>'Investīciju plāns_2023_2027'!D22</f>
        <v>Elejas vidusskolas sporta zāles pārveidošana par kultūras pakalpojumu iestādi</v>
      </c>
      <c r="E29" s="285" t="str">
        <f>'Investīciju plāns_2023_2027'!E22</f>
        <v xml:space="preserve">Vecās skolas sporta zāles pārveide par  kultūras centru, jo Elejas pagastā nav nodrošināta vieta kultūras iekštelpu  pasākumiem. Secīgi darbi pēc Elejas pagasta sporta kompleksa būvniecības.
Izstrādāts būvprojekts estrādes būvniecībai - derīgs līdz 2024.gadam
</v>
      </c>
      <c r="F29" s="161" t="str">
        <f>'Investīciju plāns_2023_2027'!F22</f>
        <v>Kultūras iestāžu infrastruktūra</v>
      </c>
      <c r="G29" s="366" t="str">
        <f>'Investīciju plāns_2023_2027'!G22</f>
        <v xml:space="preserve">AG
J/Pag/Iedz
</v>
      </c>
      <c r="H29" s="278">
        <f>'Investīciju plāns_2023_2027'!H22</f>
        <v>1600000</v>
      </c>
      <c r="I29" s="303">
        <f>'Investīciju plāns_2023_2027'!I22</f>
        <v>0</v>
      </c>
      <c r="J29" s="304">
        <f>'Investīciju plāns_2023_2027'!J22</f>
        <v>0</v>
      </c>
      <c r="K29" s="305">
        <f>'Investīciju plāns_2023_2027'!K22</f>
        <v>0</v>
      </c>
      <c r="L29" s="306">
        <f>'Investīciju plāns_2023_2027'!L22</f>
        <v>0</v>
      </c>
      <c r="M29" s="307">
        <f>'Investīciju plāns_2023_2027'!M22</f>
        <v>1600000</v>
      </c>
      <c r="N29" s="196" t="str">
        <f>'Investīciju plāns_2023_2027'!N22</f>
        <v>P2 V RV8</v>
      </c>
      <c r="O29" s="336" t="str">
        <f>'Investīciju plāns_2023_2027'!O22</f>
        <v>P</v>
      </c>
      <c r="P29" s="346" t="str">
        <f>'Investīciju plāns_2023_2027'!P22</f>
        <v>VP1</v>
      </c>
      <c r="Q29" s="348" t="str">
        <f>'Investīciju plāns_2023_2027'!Q22</f>
        <v>RV3</v>
      </c>
      <c r="R29" s="344" t="str">
        <f>'Investīciju plāns_2023_2027'!R22</f>
        <v>3.3.</v>
      </c>
      <c r="S29" s="161" t="str">
        <f>'Investīciju plāns_2023_2027'!S22</f>
        <v>Infrastruktūras un saimnieciskā nodrošinājuma nodaļa/pagasta pārvalde</v>
      </c>
      <c r="T29" s="309">
        <f>'Investīciju plāns_2023_2027'!T22</f>
        <v>0</v>
      </c>
      <c r="U29" s="282" t="str">
        <f>'Investīciju plāns_2023_2027'!U22</f>
        <v>2022-2027</v>
      </c>
    </row>
    <row r="30" spans="1:21" ht="63.75" x14ac:dyDescent="0.25">
      <c r="A30" s="196">
        <f>'Investīciju plāns_2023_2027'!A23</f>
        <v>21</v>
      </c>
      <c r="B30" s="279" t="str">
        <f>'Investīciju plāns_2023_2027'!B23</f>
        <v>04</v>
      </c>
      <c r="C30" s="196" t="str">
        <f>'Investīciju plāns_2023_2027'!C23</f>
        <v>Eleja</v>
      </c>
      <c r="D30" s="285" t="str">
        <f>'Investīciju plāns_2023_2027'!D23</f>
        <v>Elejas pagasta Elejas ciema Lietus ūdens un kanalizācijas (LKT) sistēmas pārbūve 2.kārta</v>
      </c>
      <c r="E30" s="285" t="str">
        <f>'Investīciju plāns_2023_2027'!E23</f>
        <v>Lietus ūdens un kanalizācijas (LKT) sakārtošanai Bauskas, Parka, Pelšes un Ievu ielām (būvprojekts, būvniecība)</v>
      </c>
      <c r="F30" s="161" t="str">
        <f>'Investīciju plāns_2023_2027'!F23</f>
        <v>LŪK attīstība</v>
      </c>
      <c r="G30" s="366" t="str">
        <f>'Investīciju plāns_2023_2027'!G23</f>
        <v xml:space="preserve">J/Pag/Iedz
</v>
      </c>
      <c r="H30" s="278">
        <f>'Investīciju plāns_2023_2027'!H23</f>
        <v>330000</v>
      </c>
      <c r="I30" s="303">
        <f>'Investīciju plāns_2023_2027'!I23</f>
        <v>0</v>
      </c>
      <c r="J30" s="304">
        <f>'Investīciju plāns_2023_2027'!J23</f>
        <v>0</v>
      </c>
      <c r="K30" s="305">
        <f>'Investīciju plāns_2023_2027'!K23</f>
        <v>0</v>
      </c>
      <c r="L30" s="306">
        <f>'Investīciju plāns_2023_2027'!L23</f>
        <v>5000</v>
      </c>
      <c r="M30" s="307">
        <f>'Investīciju plāns_2023_2027'!M23</f>
        <v>325000</v>
      </c>
      <c r="N30" s="196" t="str">
        <f>'Investīciju plāns_2023_2027'!N23</f>
        <v>P2 V RV6</v>
      </c>
      <c r="O30" s="336" t="str">
        <f>'Investīciju plāns_2023_2027'!O23</f>
        <v>P</v>
      </c>
      <c r="P30" s="347" t="str">
        <f>'Investīciju plāns_2023_2027'!P23</f>
        <v>VP2</v>
      </c>
      <c r="Q30" s="336" t="str">
        <f>'Investīciju plāns_2023_2027'!Q23</f>
        <v>RV5</v>
      </c>
      <c r="R30" s="344" t="str">
        <f>'Investīciju plāns_2023_2027'!R23</f>
        <v>U.5.2.</v>
      </c>
      <c r="S30" s="161" t="str">
        <f>'Investīciju plāns_2023_2027'!S23</f>
        <v>Infrastruktūras un saimnieciskā nodrošinājuma nodaļa</v>
      </c>
      <c r="T30" s="309">
        <f>'Investīciju plāns_2023_2027'!T23</f>
        <v>0</v>
      </c>
      <c r="U30" s="282" t="str">
        <f>'Investīciju plāns_2023_2027'!U23</f>
        <v>2022-2027</v>
      </c>
    </row>
    <row r="31" spans="1:21" ht="76.5" x14ac:dyDescent="0.25">
      <c r="A31" s="161">
        <f>'Investīciju plāns_2023_2027'!A24</f>
        <v>22</v>
      </c>
      <c r="B31" s="277" t="str">
        <f>'Investīciju plāns_2023_2027'!B24</f>
        <v>10</v>
      </c>
      <c r="C31" s="161" t="str">
        <f>'Investīciju plāns_2023_2027'!C24</f>
        <v>Eleja</v>
      </c>
      <c r="D31" s="285" t="str">
        <f>'Investīciju plāns_2023_2027'!D24</f>
        <v xml:space="preserve">SARC Eleja, Lietuvas 19 teritorijas labiekārtošana </v>
      </c>
      <c r="E31" s="295" t="str">
        <f>'Investīciju plāns_2023_2027'!E24</f>
        <v>Žoga izbūve, celiņu izbūve, apgaismojuma, LŪK, ūdensapgāde, elektroapgāde, siltumapgāde, kanalizācijas labiekārtošana.
Teritorijas labiekārtošana ~300 000 EUR + izstrādājot atsevišķu projektēšanu (cenu aptauja par projektēšanu 8470 EUR)</v>
      </c>
      <c r="F31" s="161" t="str">
        <f>'Investīciju plāns_2023_2027'!F24</f>
        <v>Sociālo pakalpojumu infrastruktūra</v>
      </c>
      <c r="G31" s="366" t="str">
        <f>'Investīciju plāns_2023_2027'!G24</f>
        <v xml:space="preserve">PP
J/Pag/Iedz
</v>
      </c>
      <c r="H31" s="278">
        <f>'Investīciju plāns_2023_2027'!H24</f>
        <v>308470</v>
      </c>
      <c r="I31" s="303">
        <f>'Investīciju plāns_2023_2027'!I24</f>
        <v>308470</v>
      </c>
      <c r="J31" s="304">
        <f>'Investīciju plāns_2023_2027'!J24</f>
        <v>308470</v>
      </c>
      <c r="K31" s="305">
        <f>'Investīciju plāns_2023_2027'!K24</f>
        <v>0</v>
      </c>
      <c r="L31" s="306">
        <f>'Investīciju plāns_2023_2027'!L24</f>
        <v>0</v>
      </c>
      <c r="M31" s="307">
        <f>'Investīciju plāns_2023_2027'!M24</f>
        <v>0</v>
      </c>
      <c r="N31" s="195" t="str">
        <f>'Investīciju plāns_2023_2027'!N24</f>
        <v>P2 L RV2</v>
      </c>
      <c r="O31" s="336" t="str">
        <f>'Investīciju plāns_2023_2027'!O24</f>
        <v>P</v>
      </c>
      <c r="P31" s="347" t="str">
        <f>'Investīciju plāns_2023_2027'!P24</f>
        <v>VP1</v>
      </c>
      <c r="Q31" s="336" t="str">
        <f>'Investīciju plāns_2023_2027'!Q24</f>
        <v>RV2</v>
      </c>
      <c r="R31" s="344" t="str">
        <f>'Investīciju plāns_2023_2027'!R24</f>
        <v>2.2.</v>
      </c>
      <c r="S31" s="161" t="str">
        <f>'Investīciju plāns_2023_2027'!S24</f>
        <v xml:space="preserve">Infrastruktūras un saimnieciskā nodrošinājuma nodaļa/SARC Eleja </v>
      </c>
      <c r="T31" s="310">
        <f>'Investīciju plāns_2023_2027'!T24</f>
        <v>0</v>
      </c>
      <c r="U31" s="282" t="str">
        <f>'Investīciju plāns_2023_2027'!U24</f>
        <v>2022-2027</v>
      </c>
    </row>
    <row r="32" spans="1:21" x14ac:dyDescent="0.25">
      <c r="A32" s="161" t="e">
        <f>'Investīciju plāns_2023_2027'!#REF!</f>
        <v>#REF!</v>
      </c>
      <c r="B32" s="279" t="e">
        <f>'Investīciju plāns_2023_2027'!#REF!</f>
        <v>#REF!</v>
      </c>
      <c r="C32" s="161" t="e">
        <f>'Investīciju plāns_2023_2027'!#REF!</f>
        <v>#REF!</v>
      </c>
      <c r="D32" s="285" t="e">
        <f>'Investīciju plāns_2023_2027'!#REF!</f>
        <v>#REF!</v>
      </c>
      <c r="E32" s="285" t="e">
        <f>'Investīciju plāns_2023_2027'!#REF!</f>
        <v>#REF!</v>
      </c>
      <c r="F32" s="161" t="e">
        <f>'Investīciju plāns_2023_2027'!#REF!</f>
        <v>#REF!</v>
      </c>
      <c r="G32" s="368" t="e">
        <f>'Investīciju plāns_2023_2027'!#REF!</f>
        <v>#REF!</v>
      </c>
      <c r="H32" s="278" t="e">
        <f>'Investīciju plāns_2023_2027'!#REF!</f>
        <v>#REF!</v>
      </c>
      <c r="I32" s="303" t="e">
        <f>'Investīciju plāns_2023_2027'!#REF!</f>
        <v>#REF!</v>
      </c>
      <c r="J32" s="304" t="e">
        <f>'Investīciju plāns_2023_2027'!#REF!</f>
        <v>#REF!</v>
      </c>
      <c r="K32" s="305" t="e">
        <f>'Investīciju plāns_2023_2027'!#REF!</f>
        <v>#REF!</v>
      </c>
      <c r="L32" s="306" t="e">
        <f>'Investīciju plāns_2023_2027'!#REF!</f>
        <v>#REF!</v>
      </c>
      <c r="M32" s="307" t="e">
        <f>'Investīciju plāns_2023_2027'!#REF!</f>
        <v>#REF!</v>
      </c>
      <c r="N32" s="195" t="e">
        <f>'Investīciju plāns_2023_2027'!#REF!</f>
        <v>#REF!</v>
      </c>
      <c r="O32" s="336" t="e">
        <f>'Investīciju plāns_2023_2027'!#REF!</f>
        <v>#REF!</v>
      </c>
      <c r="P32" s="349" t="e">
        <f>'Investīciju plāns_2023_2027'!#REF!</f>
        <v>#REF!</v>
      </c>
      <c r="Q32" s="336" t="e">
        <f>'Investīciju plāns_2023_2027'!#REF!</f>
        <v>#REF!</v>
      </c>
      <c r="R32" s="344" t="e">
        <f>'Investīciju plāns_2023_2027'!#REF!</f>
        <v>#REF!</v>
      </c>
      <c r="S32" s="161" t="e">
        <f>'Investīciju plāns_2023_2027'!#REF!</f>
        <v>#REF!</v>
      </c>
      <c r="T32" s="310" t="e">
        <f>'Investīciju plāns_2023_2027'!#REF!</f>
        <v>#REF!</v>
      </c>
      <c r="U32" s="282" t="e">
        <f>'Investīciju plāns_2023_2027'!#REF!</f>
        <v>#REF!</v>
      </c>
    </row>
    <row r="33" spans="1:21" ht="76.5" x14ac:dyDescent="0.25">
      <c r="A33" s="196">
        <f>'Investīciju plāns_2023_2027'!A25</f>
        <v>23</v>
      </c>
      <c r="B33" s="277" t="str">
        <f>'Investīciju plāns_2023_2027'!B25</f>
        <v>08s</v>
      </c>
      <c r="C33" s="161" t="str">
        <f>'Investīciju plāns_2023_2027'!C25</f>
        <v>Eleja</v>
      </c>
      <c r="D33" s="285" t="str">
        <f>'Investīciju plāns_2023_2027'!D25</f>
        <v>Elejas pagasta sporta kompleksa būvniecība</v>
      </c>
      <c r="E33" s="295" t="str">
        <f>'Investīciju plāns_2023_2027'!E25</f>
        <v xml:space="preserve">Jaunas sporta infrastruktūras vietas izveidošana.
2023.gadā uzsākta iepirkumu procedūra par būvprojekta pārstrāde (termiņš 2023.g.decembris). ~50 000 EUR;
Būvdarbi 2024/2025.gads ~ 2 000 000EUR 
</v>
      </c>
      <c r="F33" s="161" t="str">
        <f>'Investīciju plāns_2023_2027'!F25</f>
        <v>Sporta infrastruktūra</v>
      </c>
      <c r="G33" s="366" t="str">
        <f>'Investīciju plāns_2023_2027'!G25</f>
        <v xml:space="preserve">AG
J/Pag/Iedz
</v>
      </c>
      <c r="H33" s="278">
        <f>'Investīciju plāns_2023_2027'!H25</f>
        <v>6050000</v>
      </c>
      <c r="I33" s="303">
        <f>'Investīciju plāns_2023_2027'!I25</f>
        <v>50000</v>
      </c>
      <c r="J33" s="304">
        <f>'Investīciju plāns_2023_2027'!J25</f>
        <v>50000</v>
      </c>
      <c r="K33" s="305">
        <f>'Investīciju plāns_2023_2027'!K25</f>
        <v>0</v>
      </c>
      <c r="L33" s="306">
        <f>'Investīciju plāns_2023_2027'!L25</f>
        <v>0</v>
      </c>
      <c r="M33" s="307">
        <f>'Investīciju plāns_2023_2027'!M25</f>
        <v>6000000</v>
      </c>
      <c r="N33" s="166" t="str">
        <f>'Investīciju plāns_2023_2027'!N25</f>
        <v xml:space="preserve">P2 S RV1
</v>
      </c>
      <c r="O33" s="336" t="str">
        <f>'Investīciju plāns_2023_2027'!O25</f>
        <v>P</v>
      </c>
      <c r="P33" s="347" t="str">
        <f>'Investīciju plāns_2023_2027'!P25</f>
        <v>VP1</v>
      </c>
      <c r="Q33" s="336" t="str">
        <f>'Investīciju plāns_2023_2027'!Q25</f>
        <v>RV3</v>
      </c>
      <c r="R33" s="357" t="str">
        <f>'Investīciju plāns_2023_2027'!R25</f>
        <v>3.2.</v>
      </c>
      <c r="S33" s="161" t="str">
        <f>'Investīciju plāns_2023_2027'!S25</f>
        <v>Infrastruktūras un saimnieciskā nodrošinājuma nodaļa/pagasta pārvalde</v>
      </c>
      <c r="T33" s="291">
        <f>'Investīciju plāns_2023_2027'!T25</f>
        <v>0</v>
      </c>
      <c r="U33" s="282" t="str">
        <f>'Investīciju plāns_2023_2027'!U25</f>
        <v>2022-2027</v>
      </c>
    </row>
    <row r="34" spans="1:21" ht="114.75" x14ac:dyDescent="0.25">
      <c r="A34" s="161">
        <f>'Investīciju plāns_2023_2027'!A27</f>
        <v>25</v>
      </c>
      <c r="B34" s="277" t="str">
        <f>'Investīciju plāns_2023_2027'!B27</f>
        <v>04</v>
      </c>
      <c r="C34" s="161" t="str">
        <f>'Investīciju plāns_2023_2027'!C27</f>
        <v>Eleja</v>
      </c>
      <c r="D34" s="285" t="str">
        <f>'Investīciju plāns_2023_2027'!D27</f>
        <v>Elejas pagasta  transporta infrastruktūras attīstība</v>
      </c>
      <c r="E34" s="295" t="str">
        <f>'Investīciju plāns_2023_2027'!E27</f>
        <v xml:space="preserve">Transporta infrastruktūras attīstība, t.sk.: 
 2022/2023.gads:
1.Parka ielas, Eleja- virskārtas atjaunošana 820 m (projektēšana 4114 EUR, būvdarbi ~ 123 000EUR)
2.Stacijas ielas, Eleja - virskārtas atjaunošana 80 m (projektēšana 3146 EUR, būvdarbi ~ 12 000 EUR)
Iepirkumu procedūra projektēšanai uzsākta 2022.gadā, noslēgti līgumi par projektēšanu
</v>
      </c>
      <c r="F34" s="161" t="str">
        <f>'Investīciju plāns_2023_2027'!F27</f>
        <v>Transporta infrastruktūra, t.sk. Apgaismojums</v>
      </c>
      <c r="G34" s="366" t="str">
        <f>'Investīciju plāns_2023_2027'!G27</f>
        <v>AG2023
J/Pag/Iedz
Dep/ieros</v>
      </c>
      <c r="H34" s="278">
        <f>'Investīciju plāns_2023_2027'!H27</f>
        <v>142260</v>
      </c>
      <c r="I34" s="303">
        <f>'Investīciju plāns_2023_2027'!I27</f>
        <v>142260</v>
      </c>
      <c r="J34" s="304">
        <f>'Investīciju plāns_2023_2027'!J27</f>
        <v>27510</v>
      </c>
      <c r="K34" s="305">
        <f>'Investīciju plāns_2023_2027'!K27</f>
        <v>114750</v>
      </c>
      <c r="L34" s="306">
        <f>'Investīciju plāns_2023_2027'!L27</f>
        <v>0</v>
      </c>
      <c r="M34" s="307">
        <f>'Investīciju plāns_2023_2027'!M27</f>
        <v>0</v>
      </c>
      <c r="N34" s="196" t="str">
        <f>'Investīciju plāns_2023_2027'!N27</f>
        <v>P2 V RV1</v>
      </c>
      <c r="O34" s="336">
        <f>'Investīciju plāns_2023_2027'!O27</f>
        <v>0</v>
      </c>
      <c r="P34" s="350">
        <f>'Investīciju plāns_2023_2027'!P27</f>
        <v>0</v>
      </c>
      <c r="Q34" s="344" t="str">
        <f>'Investīciju plāns_2023_2027'!Q27</f>
        <v>RV4</v>
      </c>
      <c r="R34" s="344" t="str">
        <f>'Investīciju plāns_2023_2027'!R27</f>
        <v>4.1.</v>
      </c>
      <c r="S34" s="161" t="str">
        <f>'Investīciju plāns_2023_2027'!S27</f>
        <v>Infrastruktūras un saimnieciskā nodrošinājuma nodaļa/Pagasta pārvalde</v>
      </c>
      <c r="T34" s="309">
        <f>'Investīciju plāns_2023_2027'!T27</f>
        <v>0</v>
      </c>
      <c r="U34" s="282" t="str">
        <f>'Investīciju plāns_2023_2027'!U27</f>
        <v>2022-2027</v>
      </c>
    </row>
    <row r="35" spans="1:21" ht="127.5" x14ac:dyDescent="0.25">
      <c r="A35" s="161">
        <f>'Investīciju plāns_2023_2027'!A28</f>
        <v>26</v>
      </c>
      <c r="B35" s="277" t="str">
        <f>'Investīciju plāns_2023_2027'!B28</f>
        <v>08</v>
      </c>
      <c r="C35" s="161" t="str">
        <f>'Investīciju plāns_2023_2027'!C28</f>
        <v>Eleja</v>
      </c>
      <c r="D35" s="285" t="str">
        <f>'Investīciju plāns_2023_2027'!D28</f>
        <v>Elejas muižas parka teritorijas infrastruktūras atjaunošana</v>
      </c>
      <c r="E35" s="295" t="str">
        <f>'Investīciju plāns_2023_2027'!E28</f>
        <v>Elejas muižas parka teritorijas infrastruktūras atjaunošana- izstāžu zāles izveidošana (uzsākts 2021.gadā) un iekārtošana (ekspozīcija, mēbeles, interjers), estrādes  rekonstrukcija/būvniecība (Izstrādāts būvprojekts estrādes būvniecībai - derīgs līdz 2023.gadam, būvdarbi provizoriski būtu jāuzsāk 2024.gadā). 
Teritorijas infrastruktūras atjaunošanai piesaistīti vairāki ES fondu projektu  un pašvaldības finansējums.
2023. gadā paredzmie darbi:
Lietus ūdens kanalizācijas sakārtošana pie izstāžu zāles apliecinājuma kartes iztrāde -  3025 EUR; darbi 2023.gadā ~120 000 EUR</v>
      </c>
      <c r="F35" s="161" t="str">
        <f>'Investīciju plāns_2023_2027'!F28</f>
        <v>Vēstures mantojums - teritorija</v>
      </c>
      <c r="G35" s="366" t="str">
        <f>'Investīciju plāns_2023_2027'!G28</f>
        <v>PP
AG</v>
      </c>
      <c r="H35" s="278">
        <f>'Investīciju plāns_2023_2027'!H28</f>
        <v>1123025</v>
      </c>
      <c r="I35" s="303">
        <f>'Investīciju plāns_2023_2027'!I28</f>
        <v>123025</v>
      </c>
      <c r="J35" s="304">
        <f>'Investīciju plāns_2023_2027'!J28</f>
        <v>123025</v>
      </c>
      <c r="K35" s="305">
        <f>'Investīciju plāns_2023_2027'!K28</f>
        <v>0</v>
      </c>
      <c r="L35" s="306">
        <f>'Investīciju plāns_2023_2027'!L28</f>
        <v>400000</v>
      </c>
      <c r="M35" s="307">
        <f>'Investīciju plāns_2023_2027'!M28</f>
        <v>600000</v>
      </c>
      <c r="N35" s="166" t="str">
        <f>'Investīciju plāns_2023_2027'!N28</f>
        <v>P4 T RV2</v>
      </c>
      <c r="O35" s="281" t="str">
        <f>'Investīciju plāns_2023_2027'!O28</f>
        <v>P</v>
      </c>
      <c r="P35" s="275" t="str">
        <f>'Investīciju plāns_2023_2027'!P28</f>
        <v>VP1</v>
      </c>
      <c r="Q35" s="195" t="str">
        <f>'Investīciju plāns_2023_2027'!Q28</f>
        <v>RV3</v>
      </c>
      <c r="R35" s="268" t="str">
        <f>'Investīciju plāns_2023_2027'!R28</f>
        <v>3.3.</v>
      </c>
      <c r="S35" s="161" t="str">
        <f>'Investīciju plāns_2023_2027'!S28</f>
        <v>Infrastruktūras un saimnieciskā nodrošinājuma nodaļa/pagasta pārvalde/Attīstības nodaļa</v>
      </c>
      <c r="T35" s="291">
        <f>'Investīciju plāns_2023_2027'!T28</f>
        <v>0</v>
      </c>
      <c r="U35" s="282" t="str">
        <f>'Investīciju plāns_2023_2027'!U28</f>
        <v>2022-2027</v>
      </c>
    </row>
    <row r="36" spans="1:21" ht="140.25" x14ac:dyDescent="0.25">
      <c r="A36" s="196">
        <f>'Investīciju plāns_2023_2027'!A29</f>
        <v>27</v>
      </c>
      <c r="B36" s="277" t="str">
        <f>'Investīciju plāns_2023_2027'!B29</f>
        <v>09</v>
      </c>
      <c r="C36" s="161" t="str">
        <f>'Investīciju plāns_2023_2027'!C29</f>
        <v>Glūda</v>
      </c>
      <c r="D36" s="285" t="str">
        <f>'Investīciju plāns_2023_2027'!D29</f>
        <v>Jelgavas novada Mūzikas un mākslas skolas ēkas un teritorijas labiekārtošana</v>
      </c>
      <c r="E36" s="295" t="str">
        <f>'Investīciju plāns_2023_2027'!E29</f>
        <v>Būvprojekta izstrāde-izstāžu zāle, vēstures liecību krātuve, autostāvlaukuma izbūve, zaļās klases izveide, estrādes būvniecība,  teritorijas labiekārtošana.
Vizuāli skolas teritorija neatbilst tās būtībai un mērķim veicināt estētisku un ētisku lietu skatījumu. Autostāvlaukuma izbūve pie ēkas. Skolas ēkā izvietots arī vēstures informācijas centrs, tādēļ teritorijā būtu lietderīgi atvēlēt vietu vēstures liecību (priekšmetu) krātuvei.  Teritorija tiek izmantota arī kultūras pasākumiem, tajā plānots izbūvēt estrādi. Veicot teritorijas labiekārtošanu, ieguvēji būtu ne tikai MMS audzēkņi un pedagogi, bet arī kultūras un sporta atbalstītāji un baudītāji.</v>
      </c>
      <c r="F36" s="161" t="str">
        <f>'Investīciju plāns_2023_2027'!F29</f>
        <v>Izglītības iestāžu infrastruktūra</v>
      </c>
      <c r="G36" s="366" t="str">
        <f>'Investīciju plāns_2023_2027'!G29</f>
        <v>J/Pag/Iedz</v>
      </c>
      <c r="H36" s="278">
        <f>'Investīciju plāns_2023_2027'!H29</f>
        <v>600000</v>
      </c>
      <c r="I36" s="303">
        <f>'Investīciju plāns_2023_2027'!I29</f>
        <v>0</v>
      </c>
      <c r="J36" s="304">
        <f>'Investīciju plāns_2023_2027'!J29</f>
        <v>0</v>
      </c>
      <c r="K36" s="305">
        <f>'Investīciju plāns_2023_2027'!K29</f>
        <v>0</v>
      </c>
      <c r="L36" s="306">
        <f>'Investīciju plāns_2023_2027'!L29</f>
        <v>0</v>
      </c>
      <c r="M36" s="307">
        <f>'Investīciju plāns_2023_2027'!M29</f>
        <v>600000</v>
      </c>
      <c r="N36" s="196" t="str">
        <f>'Investīciju plāns_2023_2027'!N29</f>
        <v>P2 I RV1</v>
      </c>
      <c r="O36" s="151" t="str">
        <f>'Investīciju plāns_2023_2027'!O29</f>
        <v>P</v>
      </c>
      <c r="P36" s="287" t="str">
        <f>'Investīciju plāns_2023_2027'!P29</f>
        <v>VP1</v>
      </c>
      <c r="Q36" s="195" t="str">
        <f>'Investīciju plāns_2023_2027'!Q29</f>
        <v>RV1</v>
      </c>
      <c r="R36" s="268" t="str">
        <f>'Investīciju plāns_2023_2027'!R29</f>
        <v>1.1.</v>
      </c>
      <c r="S36" s="161" t="str">
        <f>'Investīciju plāns_2023_2027'!S29</f>
        <v>Infrastruktūras un saimnieciskā nodrošinājuma nodaļa</v>
      </c>
      <c r="T36" s="309">
        <f>'Investīciju plāns_2023_2027'!T29</f>
        <v>0</v>
      </c>
      <c r="U36" s="282" t="str">
        <f>'Investīciju plāns_2023_2027'!U29</f>
        <v>2022-2027</v>
      </c>
    </row>
    <row r="37" spans="1:21" ht="102" x14ac:dyDescent="0.25">
      <c r="A37" s="161">
        <f>'Investīciju plāns_2023_2027'!A30</f>
        <v>28</v>
      </c>
      <c r="B37" s="277" t="str">
        <f>'Investīciju plāns_2023_2027'!B30</f>
        <v>09</v>
      </c>
      <c r="C37" s="161" t="str">
        <f>'Investīciju plāns_2023_2027'!C30</f>
        <v>Glūda</v>
      </c>
      <c r="D37" s="285" t="str">
        <f>'Investīciju plāns_2023_2027'!D30</f>
        <v>Glūdas pagasta Šķibes pamatskolas pirmsskolas ēkas teritorijas labiekārtošana</v>
      </c>
      <c r="E37" s="295" t="str">
        <f>'Investīciju plāns_2023_2027'!E30</f>
        <v xml:space="preserve">Bērnudārza tehniskā laukuma asfaltēšana satiksmes noteikumu apmācību laukuma izbūve. Teritorijas apgaismojuma izbūve. Teritorijas labiekārtošana (celiņi, soliņi, rotaļu elementi, nožogojums). Tehnisko (saimniecisko) telpu izbūve ēkas galā.
Plānots uzsākt projektēšanu 2023.gada otrajā pusē, izmaksas plānot 2024.gadā </v>
      </c>
      <c r="F37" s="161" t="str">
        <f>'Investīciju plāns_2023_2027'!F30</f>
        <v>Izglītības iestāžu infrastruktūra</v>
      </c>
      <c r="G37" s="368" t="str">
        <f>'Investīciju plāns_2023_2027'!G30</f>
        <v>J/Pag/Iedz</v>
      </c>
      <c r="H37" s="278">
        <f>'Investīciju plāns_2023_2027'!H30</f>
        <v>300000</v>
      </c>
      <c r="I37" s="303">
        <f>'Investīciju plāns_2023_2027'!I30</f>
        <v>0</v>
      </c>
      <c r="J37" s="304">
        <f>'Investīciju plāns_2023_2027'!J30</f>
        <v>0</v>
      </c>
      <c r="K37" s="305">
        <f>'Investīciju plāns_2023_2027'!K30</f>
        <v>0</v>
      </c>
      <c r="L37" s="306">
        <f>'Investīciju plāns_2023_2027'!L30</f>
        <v>300000</v>
      </c>
      <c r="M37" s="307">
        <f>'Investīciju plāns_2023_2027'!M30</f>
        <v>0</v>
      </c>
      <c r="N37" s="196" t="str">
        <f>'Investīciju plāns_2023_2027'!N30</f>
        <v>P2 I RV1</v>
      </c>
      <c r="O37" s="352" t="str">
        <f>'Investīciju plāns_2023_2027'!O30</f>
        <v>P</v>
      </c>
      <c r="P37" s="356" t="str">
        <f>'Investīciju plāns_2023_2027'!P30</f>
        <v>VP1</v>
      </c>
      <c r="Q37" s="336" t="str">
        <f>'Investīciju plāns_2023_2027'!Q30</f>
        <v>RV1</v>
      </c>
      <c r="R37" s="344" t="str">
        <f>'Investīciju plāns_2023_2027'!R30</f>
        <v>1.1.</v>
      </c>
      <c r="S37" s="161" t="str">
        <f>'Investīciju plāns_2023_2027'!S30</f>
        <v>Infrastruktūras un saimnieciskā nodrošinājuma nodaļa'/pagasta pārvalde/Izglītības pārvalde</v>
      </c>
      <c r="T37" s="309">
        <f>'Investīciju plāns_2023_2027'!T30</f>
        <v>0</v>
      </c>
      <c r="U37" s="282" t="str">
        <f>'Investīciju plāns_2023_2027'!U30</f>
        <v>2022-2027</v>
      </c>
    </row>
    <row r="38" spans="1:21" ht="114.75" x14ac:dyDescent="0.25">
      <c r="A38" s="161">
        <f>'Investīciju plāns_2023_2027'!A31</f>
        <v>29</v>
      </c>
      <c r="B38" s="279" t="str">
        <f>'Investīciju plāns_2023_2027'!B31</f>
        <v>04</v>
      </c>
      <c r="C38" s="196" t="str">
        <f>'Investīciju plāns_2023_2027'!C31</f>
        <v>Glūda</v>
      </c>
      <c r="D38" s="285" t="str">
        <f>'Investīciju plāns_2023_2027'!D31</f>
        <v>Glūdas pagasta  transporta infrastruktūras attīstība</v>
      </c>
      <c r="E38" s="285" t="str">
        <f>'Investīciju plāns_2023_2027'!E31</f>
        <v>Transporta infrastruktūras attīstība, t.sk.: 
2024.-2027.gads
1. Glūdas pagasta ceļa „Dailes”- Tomsona iela virskārtas atjaunošana , t.sk. gājēju celiņu un ielu apgaismojuma izbūve
Plānots uzsākt projektēšanu 2023.gada otrajā pusē, izmaksas plānot 2024.gadā 
2. Ielu apgaismojuma izbūve Glūdas pagasta Ūdelēs
3. Kalnenieku ceļa sakārtošana Glūdas pagastā ( Mētras – Mazkaušnieki – Kalnenieki – Zemgaļi)</v>
      </c>
      <c r="F38" s="161" t="str">
        <f>'Investīciju plāns_2023_2027'!F31</f>
        <v>Transporta infrastruktūra, t.sk. Apgaismojums</v>
      </c>
      <c r="G38" s="367" t="str">
        <f>'Investīciju plāns_2023_2027'!G31</f>
        <v xml:space="preserve">J/Pag/Iedz
</v>
      </c>
      <c r="H38" s="278">
        <f>'Investīciju plāns_2023_2027'!H31</f>
        <v>840000</v>
      </c>
      <c r="I38" s="303">
        <f>'Investīciju plāns_2023_2027'!I31</f>
        <v>0</v>
      </c>
      <c r="J38" s="304">
        <f>'Investīciju plāns_2023_2027'!J31</f>
        <v>0</v>
      </c>
      <c r="K38" s="305">
        <f>'Investīciju plāns_2023_2027'!K31</f>
        <v>0</v>
      </c>
      <c r="L38" s="306">
        <f>'Investīciju plāns_2023_2027'!L31</f>
        <v>200000</v>
      </c>
      <c r="M38" s="307">
        <f>'Investīciju plāns_2023_2027'!M31</f>
        <v>640000</v>
      </c>
      <c r="N38" s="166" t="str">
        <f>'Investīciju plāns_2023_2027'!N31</f>
        <v>P2 V RV1</v>
      </c>
      <c r="O38" s="336">
        <f>'Investīciju plāns_2023_2027'!O31</f>
        <v>0</v>
      </c>
      <c r="P38" s="346" t="str">
        <f>'Investīciju plāns_2023_2027'!P31</f>
        <v>VP2</v>
      </c>
      <c r="Q38" s="336" t="str">
        <f>'Investīciju plāns_2023_2027'!Q31</f>
        <v>RV4</v>
      </c>
      <c r="R38" s="344" t="str">
        <f>'Investīciju plāns_2023_2027'!R31</f>
        <v>4.1.</v>
      </c>
      <c r="S38" s="161" t="str">
        <f>'Investīciju plāns_2023_2027'!S31</f>
        <v>Infrastruktūras un saimnieciskā nodrošinājuma nodaļa/Pagasta pārvalde</v>
      </c>
      <c r="T38" s="291">
        <f>'Investīciju plāns_2023_2027'!T31</f>
        <v>0</v>
      </c>
      <c r="U38" s="282" t="str">
        <f>'Investīciju plāns_2023_2027'!U31</f>
        <v>2022-2027</v>
      </c>
    </row>
    <row r="39" spans="1:21" ht="89.25" x14ac:dyDescent="0.25">
      <c r="A39" s="196">
        <f>'Investīciju plāns_2023_2027'!A32</f>
        <v>30</v>
      </c>
      <c r="B39" s="279" t="str">
        <f>'Investīciju plāns_2023_2027'!B32</f>
        <v>04</v>
      </c>
      <c r="C39" s="196" t="str">
        <f>'Investīciju plāns_2023_2027'!C32</f>
        <v>Glūda</v>
      </c>
      <c r="D39" s="285" t="str">
        <f>'Investīciju plāns_2023_2027'!D32</f>
        <v>Glūdas pagasta  transporta infrastruktūras attīstība</v>
      </c>
      <c r="E39" s="285" t="str">
        <f>'Investīciju plāns_2023_2027'!E32</f>
        <v xml:space="preserve">Transporta infrastruktūras attīstība, t.sk.: 
 2022/2023.gads:
Skolas un Dārza iela, Glūda -  virskārtas atjaunošana 1km (projektēšana 12584 EUR, būvdarbi ~ 150 000EUR)
Iepirkumu procedūra projektēšanai uzsākta 2022.gadā, noslēgti līgumi par projektēšanu
</v>
      </c>
      <c r="F39" s="161" t="str">
        <f>'Investīciju plāns_2023_2027'!F32</f>
        <v>Transporta infrastruktūra, t.sk. Apgaismojums</v>
      </c>
      <c r="G39" s="367" t="str">
        <f>'Investīciju plāns_2023_2027'!G32</f>
        <v>AG2023
J/Pag/Iedz
Dep/ieros</v>
      </c>
      <c r="H39" s="278">
        <f>'Investīciju plāns_2023_2027'!H32</f>
        <v>162584</v>
      </c>
      <c r="I39" s="303">
        <f>'Investīciju plāns_2023_2027'!I32</f>
        <v>162584</v>
      </c>
      <c r="J39" s="304">
        <f>'Investīciju plāns_2023_2027'!J32</f>
        <v>35084</v>
      </c>
      <c r="K39" s="305">
        <f>'Investīciju plāns_2023_2027'!K32</f>
        <v>127500</v>
      </c>
      <c r="L39" s="306">
        <f>'Investīciju plāns_2023_2027'!L32</f>
        <v>0</v>
      </c>
      <c r="M39" s="307">
        <f>'Investīciju plāns_2023_2027'!M32</f>
        <v>0</v>
      </c>
      <c r="N39" s="166" t="str">
        <f>'Investīciju plāns_2023_2027'!N32</f>
        <v>P2 V RV1</v>
      </c>
      <c r="O39" s="336">
        <f>'Investīciju plāns_2023_2027'!O32</f>
        <v>0</v>
      </c>
      <c r="P39" s="346" t="str">
        <f>'Investīciju plāns_2023_2027'!P32</f>
        <v>VP2</v>
      </c>
      <c r="Q39" s="336" t="str">
        <f>'Investīciju plāns_2023_2027'!Q32</f>
        <v>RV4</v>
      </c>
      <c r="R39" s="344" t="str">
        <f>'Investīciju plāns_2023_2027'!R32</f>
        <v>4.1.</v>
      </c>
      <c r="S39" s="161" t="str">
        <f>'Investīciju plāns_2023_2027'!S32</f>
        <v>Infrastruktūras un saimnieciskā nodrošinājuma nodaļa/Pagasta pārvalde</v>
      </c>
      <c r="T39" s="291">
        <f>'Investīciju plāns_2023_2027'!T32</f>
        <v>0</v>
      </c>
      <c r="U39" s="282">
        <f>'Investīciju plāns_2023_2027'!U32</f>
        <v>0</v>
      </c>
    </row>
    <row r="40" spans="1:21" x14ac:dyDescent="0.25">
      <c r="A40" s="161" t="e">
        <f>'Investīciju plāns_2023_2027'!#REF!</f>
        <v>#REF!</v>
      </c>
      <c r="B40" s="279" t="e">
        <f>'Investīciju plāns_2023_2027'!#REF!</f>
        <v>#REF!</v>
      </c>
      <c r="C40" s="196" t="e">
        <f>'Investīciju plāns_2023_2027'!#REF!</f>
        <v>#REF!</v>
      </c>
      <c r="D40" s="285" t="e">
        <f>'Investīciju plāns_2023_2027'!#REF!</f>
        <v>#REF!</v>
      </c>
      <c r="E40" s="285" t="e">
        <f>'Investīciju plāns_2023_2027'!#REF!</f>
        <v>#REF!</v>
      </c>
      <c r="F40" s="161" t="e">
        <f>'Investīciju plāns_2023_2027'!#REF!</f>
        <v>#REF!</v>
      </c>
      <c r="G40" s="366" t="e">
        <f>'Investīciju plāns_2023_2027'!#REF!</f>
        <v>#REF!</v>
      </c>
      <c r="H40" s="278" t="e">
        <f>'Investīciju plāns_2023_2027'!#REF!</f>
        <v>#REF!</v>
      </c>
      <c r="I40" s="303" t="e">
        <f>'Investīciju plāns_2023_2027'!#REF!</f>
        <v>#REF!</v>
      </c>
      <c r="J40" s="304" t="e">
        <f>'Investīciju plāns_2023_2027'!#REF!</f>
        <v>#REF!</v>
      </c>
      <c r="K40" s="305" t="e">
        <f>'Investīciju plāns_2023_2027'!#REF!</f>
        <v>#REF!</v>
      </c>
      <c r="L40" s="306" t="e">
        <f>'Investīciju plāns_2023_2027'!#REF!</f>
        <v>#REF!</v>
      </c>
      <c r="M40" s="307" t="e">
        <f>'Investīciju plāns_2023_2027'!#REF!</f>
        <v>#REF!</v>
      </c>
      <c r="N40" s="161" t="e">
        <f>'Investīciju plāns_2023_2027'!#REF!</f>
        <v>#REF!</v>
      </c>
      <c r="O40" s="352" t="e">
        <f>'Investīciju plāns_2023_2027'!#REF!</f>
        <v>#REF!</v>
      </c>
      <c r="P40" s="383" t="e">
        <f>'Investīciju plāns_2023_2027'!#REF!</f>
        <v>#REF!</v>
      </c>
      <c r="Q40" s="355" t="e">
        <f>'Investīciju plāns_2023_2027'!#REF!</f>
        <v>#REF!</v>
      </c>
      <c r="R40" s="354" t="e">
        <f>'Investīciju plāns_2023_2027'!#REF!</f>
        <v>#REF!</v>
      </c>
      <c r="S40" s="161" t="e">
        <f>'Investīciju plāns_2023_2027'!#REF!</f>
        <v>#REF!</v>
      </c>
      <c r="T40" s="284" t="e">
        <f>'Investīciju plāns_2023_2027'!#REF!</f>
        <v>#REF!</v>
      </c>
      <c r="U40" s="282" t="e">
        <f>'Investīciju plāns_2023_2027'!#REF!</f>
        <v>#REF!</v>
      </c>
    </row>
    <row r="41" spans="1:21" x14ac:dyDescent="0.25">
      <c r="A41" s="161" t="e">
        <f>'Investīciju plāns_2023_2027'!#REF!</f>
        <v>#REF!</v>
      </c>
      <c r="B41" s="279" t="e">
        <f>'Investīciju plāns_2023_2027'!#REF!</f>
        <v>#REF!</v>
      </c>
      <c r="C41" s="196" t="e">
        <f>'Investīciju plāns_2023_2027'!#REF!</f>
        <v>#REF!</v>
      </c>
      <c r="D41" s="285" t="e">
        <f>'Investīciju plāns_2023_2027'!#REF!</f>
        <v>#REF!</v>
      </c>
      <c r="E41" s="285" t="e">
        <f>'Investīciju plāns_2023_2027'!#REF!</f>
        <v>#REF!</v>
      </c>
      <c r="F41" s="161" t="e">
        <f>'Investīciju plāns_2023_2027'!#REF!</f>
        <v>#REF!</v>
      </c>
      <c r="G41" s="366" t="e">
        <f>'Investīciju plāns_2023_2027'!#REF!</f>
        <v>#REF!</v>
      </c>
      <c r="H41" s="278" t="e">
        <f>'Investīciju plāns_2023_2027'!#REF!</f>
        <v>#REF!</v>
      </c>
      <c r="I41" s="303" t="e">
        <f>'Investīciju plāns_2023_2027'!#REF!</f>
        <v>#REF!</v>
      </c>
      <c r="J41" s="304" t="e">
        <f>'Investīciju plāns_2023_2027'!#REF!</f>
        <v>#REF!</v>
      </c>
      <c r="K41" s="305" t="e">
        <f>'Investīciju plāns_2023_2027'!#REF!</f>
        <v>#REF!</v>
      </c>
      <c r="L41" s="306" t="e">
        <f>'Investīciju plāns_2023_2027'!#REF!</f>
        <v>#REF!</v>
      </c>
      <c r="M41" s="307" t="e">
        <f>'Investīciju plāns_2023_2027'!#REF!</f>
        <v>#REF!</v>
      </c>
      <c r="N41" s="161" t="e">
        <f>'Investīciju plāns_2023_2027'!#REF!</f>
        <v>#REF!</v>
      </c>
      <c r="O41" s="336" t="e">
        <f>'Investīciju plāns_2023_2027'!#REF!</f>
        <v>#REF!</v>
      </c>
      <c r="P41" s="346" t="e">
        <f>'Investīciju plāns_2023_2027'!#REF!</f>
        <v>#REF!</v>
      </c>
      <c r="Q41" s="348" t="e">
        <f>'Investīciju plāns_2023_2027'!#REF!</f>
        <v>#REF!</v>
      </c>
      <c r="R41" s="344" t="e">
        <f>'Investīciju plāns_2023_2027'!#REF!</f>
        <v>#REF!</v>
      </c>
      <c r="S41" s="161" t="e">
        <f>'Investīciju plāns_2023_2027'!#REF!</f>
        <v>#REF!</v>
      </c>
      <c r="T41" s="284" t="e">
        <f>'Investīciju plāns_2023_2027'!#REF!</f>
        <v>#REF!</v>
      </c>
      <c r="U41" s="282" t="e">
        <f>'Investīciju plāns_2023_2027'!#REF!</f>
        <v>#REF!</v>
      </c>
    </row>
    <row r="42" spans="1:21" x14ac:dyDescent="0.25">
      <c r="A42" s="196" t="e">
        <f>'Investīciju plāns_2023_2027'!#REF!</f>
        <v>#REF!</v>
      </c>
      <c r="B42" s="279" t="e">
        <f>'Investīciju plāns_2023_2027'!#REF!</f>
        <v>#REF!</v>
      </c>
      <c r="C42" s="196" t="e">
        <f>'Investīciju plāns_2023_2027'!#REF!</f>
        <v>#REF!</v>
      </c>
      <c r="D42" s="285" t="e">
        <f>'Investīciju plāns_2023_2027'!#REF!</f>
        <v>#REF!</v>
      </c>
      <c r="E42" s="285" t="e">
        <f>'Investīciju plāns_2023_2027'!#REF!</f>
        <v>#REF!</v>
      </c>
      <c r="F42" s="161" t="e">
        <f>'Investīciju plāns_2023_2027'!#REF!</f>
        <v>#REF!</v>
      </c>
      <c r="G42" s="368" t="e">
        <f>'Investīciju plāns_2023_2027'!#REF!</f>
        <v>#REF!</v>
      </c>
      <c r="H42" s="290" t="e">
        <f>'Investīciju plāns_2023_2027'!#REF!</f>
        <v>#REF!</v>
      </c>
      <c r="I42" s="303" t="e">
        <f>'Investīciju plāns_2023_2027'!#REF!</f>
        <v>#REF!</v>
      </c>
      <c r="J42" s="304" t="e">
        <f>'Investīciju plāns_2023_2027'!#REF!</f>
        <v>#REF!</v>
      </c>
      <c r="K42" s="305" t="e">
        <f>'Investīciju plāns_2023_2027'!#REF!</f>
        <v>#REF!</v>
      </c>
      <c r="L42" s="306" t="e">
        <f>'Investīciju plāns_2023_2027'!#REF!</f>
        <v>#REF!</v>
      </c>
      <c r="M42" s="307" t="e">
        <f>'Investīciju plāns_2023_2027'!#REF!</f>
        <v>#REF!</v>
      </c>
      <c r="N42" s="195" t="e">
        <f>'Investīciju plāns_2023_2027'!#REF!</f>
        <v>#REF!</v>
      </c>
      <c r="O42" s="336" t="e">
        <f>'Investīciju plāns_2023_2027'!#REF!</f>
        <v>#REF!</v>
      </c>
      <c r="P42" s="347" t="e">
        <f>'Investīciju plāns_2023_2027'!#REF!</f>
        <v>#REF!</v>
      </c>
      <c r="Q42" s="351" t="e">
        <f>'Investīciju plāns_2023_2027'!#REF!</f>
        <v>#REF!</v>
      </c>
      <c r="R42" s="344" t="e">
        <f>'Investīciju plāns_2023_2027'!#REF!</f>
        <v>#REF!</v>
      </c>
      <c r="S42" s="161" t="e">
        <f>'Investīciju plāns_2023_2027'!#REF!</f>
        <v>#REF!</v>
      </c>
      <c r="T42" s="310" t="e">
        <f>'Investīciju plāns_2023_2027'!#REF!</f>
        <v>#REF!</v>
      </c>
      <c r="U42" s="282" t="e">
        <f>'Investīciju plāns_2023_2027'!#REF!</f>
        <v>#REF!</v>
      </c>
    </row>
    <row r="43" spans="1:21" ht="140.25" x14ac:dyDescent="0.25">
      <c r="A43" s="161">
        <f>'Investīciju plāns_2023_2027'!A35</f>
        <v>33</v>
      </c>
      <c r="B43" s="277" t="str">
        <f>'Investīciju plāns_2023_2027'!B35</f>
        <v>09</v>
      </c>
      <c r="C43" s="161" t="str">
        <f>'Investīciju plāns_2023_2027'!C35</f>
        <v>Jaunsvirlauka</v>
      </c>
      <c r="D43" s="285" t="str">
        <f>'Investīciju plāns_2023_2027'!D35</f>
        <v>Staļģenes vidusskolas teritorijas labiekārtošana</v>
      </c>
      <c r="E43" s="285" t="str">
        <f>'Investīciju plāns_2023_2027'!E35</f>
        <v>1.kārta: teritorijas norobežojošā žoga un vārtu uzstādīšana, vienlaikus paplašinot skolas teritoriju. Uzlabota bērnu drošība teritorijā; gājēju un transporta celiņu atjaunošana, nomainot sadrupušo asfaltu ar betona bruģi un jaunu asfalta segumu; jaunas teritorijas apgaismojuma izbūve;	 lietus ūdens kanalizācijas sistēmas izbūve; sporta laukuma ierīkošana; āra sporta un rotaļu rīku, atbilstoši  LR normatīvajiem aktiem, uzstādīšana; teritorijas apzaļumošana un košumkrūmu iestādīšana. Pabeigti darbi 2021.gadā
Izstrādāts būvprojekts (derīgs līdz 2023.gadam): 
2.kārta: Staļģenes vidusskolas parka teritorijas labiekārtošana.
3.kārta: Staļģenes vidusskolas galvenās ieejas puses labiekārtošana.</v>
      </c>
      <c r="F43" s="161" t="str">
        <f>'Investīciju plāns_2023_2027'!F35</f>
        <v>Izglītības iestāžu teritorijas labiekārtošana</v>
      </c>
      <c r="G43" s="366" t="str">
        <f>'Investīciju plāns_2023_2027'!G35</f>
        <v xml:space="preserve">AG
J/Pag/Iedz
</v>
      </c>
      <c r="H43" s="278">
        <f>'Investīciju plāns_2023_2027'!H35</f>
        <v>600000</v>
      </c>
      <c r="I43" s="303">
        <f>'Investīciju plāns_2023_2027'!I35</f>
        <v>0</v>
      </c>
      <c r="J43" s="304">
        <f>'Investīciju plāns_2023_2027'!J35</f>
        <v>0</v>
      </c>
      <c r="K43" s="305">
        <f>'Investīciju plāns_2023_2027'!K35</f>
        <v>0</v>
      </c>
      <c r="L43" s="306">
        <f>'Investīciju plāns_2023_2027'!L35</f>
        <v>0</v>
      </c>
      <c r="M43" s="307">
        <f>'Investīciju plāns_2023_2027'!M35</f>
        <v>600000</v>
      </c>
      <c r="N43" s="166" t="str">
        <f>'Investīciju plāns_2023_2027'!N35</f>
        <v>P2 I RV1</v>
      </c>
      <c r="O43" s="352" t="str">
        <f>'Investīciju plāns_2023_2027'!O35</f>
        <v>P</v>
      </c>
      <c r="P43" s="353" t="str">
        <f>'Investīciju plāns_2023_2027'!P35</f>
        <v>VP1</v>
      </c>
      <c r="Q43" s="336" t="str">
        <f>'Investīciju plāns_2023_2027'!Q35</f>
        <v>RV1</v>
      </c>
      <c r="R43" s="344" t="str">
        <f>'Investīciju plāns_2023_2027'!R35</f>
        <v>1.1.</v>
      </c>
      <c r="S43" s="161" t="str">
        <f>'Investīciju plāns_2023_2027'!S35</f>
        <v>Infrastruktūras un saimnieciskā nodrošinājuma nodaļa</v>
      </c>
      <c r="T43" s="291">
        <f>'Investīciju plāns_2023_2027'!T35</f>
        <v>0</v>
      </c>
      <c r="U43" s="282" t="str">
        <f>'Investīciju plāns_2023_2027'!U35</f>
        <v>2022-2027</v>
      </c>
    </row>
    <row r="44" spans="1:21" x14ac:dyDescent="0.25">
      <c r="A44" s="161" t="e">
        <f>'Investīciju plāns_2023_2027'!#REF!</f>
        <v>#REF!</v>
      </c>
      <c r="B44" s="279" t="e">
        <f>'Investīciju plāns_2023_2027'!#REF!</f>
        <v>#REF!</v>
      </c>
      <c r="C44" s="196" t="e">
        <f>'Investīciju plāns_2023_2027'!#REF!</f>
        <v>#REF!</v>
      </c>
      <c r="D44" s="285" t="e">
        <f>'Investīciju plāns_2023_2027'!#REF!</f>
        <v>#REF!</v>
      </c>
      <c r="E44" s="285" t="e">
        <f>'Investīciju plāns_2023_2027'!#REF!</f>
        <v>#REF!</v>
      </c>
      <c r="F44" s="161" t="e">
        <f>'Investīciju plāns_2023_2027'!#REF!</f>
        <v>#REF!</v>
      </c>
      <c r="G44" s="368" t="e">
        <f>'Investīciju plāns_2023_2027'!#REF!</f>
        <v>#REF!</v>
      </c>
      <c r="H44" s="278" t="e">
        <f>'Investīciju plāns_2023_2027'!#REF!</f>
        <v>#REF!</v>
      </c>
      <c r="I44" s="303" t="e">
        <f>'Investīciju plāns_2023_2027'!#REF!</f>
        <v>#REF!</v>
      </c>
      <c r="J44" s="304" t="e">
        <f>'Investīciju plāns_2023_2027'!#REF!</f>
        <v>#REF!</v>
      </c>
      <c r="K44" s="305" t="e">
        <f>'Investīciju plāns_2023_2027'!#REF!</f>
        <v>#REF!</v>
      </c>
      <c r="L44" s="306" t="e">
        <f>'Investīciju plāns_2023_2027'!#REF!</f>
        <v>#REF!</v>
      </c>
      <c r="M44" s="307" t="e">
        <f>'Investīciju plāns_2023_2027'!#REF!</f>
        <v>#REF!</v>
      </c>
      <c r="N44" s="166" t="e">
        <f>'Investīciju plāns_2023_2027'!#REF!</f>
        <v>#REF!</v>
      </c>
      <c r="O44" s="336" t="e">
        <f>'Investīciju plāns_2023_2027'!#REF!</f>
        <v>#REF!</v>
      </c>
      <c r="P44" s="346" t="e">
        <f>'Investīciju plāns_2023_2027'!#REF!</f>
        <v>#REF!</v>
      </c>
      <c r="Q44" s="348" t="e">
        <f>'Investīciju plāns_2023_2027'!#REF!</f>
        <v>#REF!</v>
      </c>
      <c r="R44" s="344" t="e">
        <f>'Investīciju plāns_2023_2027'!#REF!</f>
        <v>#REF!</v>
      </c>
      <c r="S44" s="161" t="e">
        <f>'Investīciju plāns_2023_2027'!#REF!</f>
        <v>#REF!</v>
      </c>
      <c r="T44" s="291" t="e">
        <f>'Investīciju plāns_2023_2027'!#REF!</f>
        <v>#REF!</v>
      </c>
      <c r="U44" s="282" t="e">
        <f>'Investīciju plāns_2023_2027'!#REF!</f>
        <v>#REF!</v>
      </c>
    </row>
    <row r="45" spans="1:21" ht="102" x14ac:dyDescent="0.25">
      <c r="A45" s="196">
        <f>'Investīciju plāns_2023_2027'!A36</f>
        <v>34</v>
      </c>
      <c r="B45" s="277" t="str">
        <f>'Investīciju plāns_2023_2027'!B36</f>
        <v>08k</v>
      </c>
      <c r="C45" s="161" t="str">
        <f>'Investīciju plāns_2023_2027'!C36</f>
        <v>Jaunsvirlauka</v>
      </c>
      <c r="D45" s="285" t="str">
        <f>'Investīciju plāns_2023_2027'!D36</f>
        <v>Jaunsvirlaukas pagasta IKSC „Līdumi” ēkas remontdarbi, renovācija</v>
      </c>
      <c r="E45" s="285" t="str">
        <f>'Investīciju plāns_2023_2027'!E36</f>
        <v>Fasādes remonts, pamatu hidroizolācija, pagraba renovācija, telpu izbūve u.c., ventilācijas sistēmas rekonstrukcija.</v>
      </c>
      <c r="F45" s="161" t="str">
        <f>'Investīciju plāns_2023_2027'!F36</f>
        <v>Kultūras iestāžu infrastruktūra</v>
      </c>
      <c r="G45" s="366" t="str">
        <f>'Investīciju plāns_2023_2027'!G36</f>
        <v>J/Pag/Iedz</v>
      </c>
      <c r="H45" s="278">
        <f>'Investīciju plāns_2023_2027'!H36</f>
        <v>100000</v>
      </c>
      <c r="I45" s="303">
        <f>'Investīciju plāns_2023_2027'!I36</f>
        <v>0</v>
      </c>
      <c r="J45" s="304">
        <f>'Investīciju plāns_2023_2027'!J36</f>
        <v>0</v>
      </c>
      <c r="K45" s="305">
        <f>'Investīciju plāns_2023_2027'!K36</f>
        <v>0</v>
      </c>
      <c r="L45" s="306">
        <f>'Investīciju plāns_2023_2027'!L36</f>
        <v>70000</v>
      </c>
      <c r="M45" s="307">
        <f>'Investīciju plāns_2023_2027'!M36</f>
        <v>30000</v>
      </c>
      <c r="N45" s="166" t="str">
        <f>'Investīciju plāns_2023_2027'!N36</f>
        <v>P2 K RV1</v>
      </c>
      <c r="O45" s="336" t="str">
        <f>'Investīciju plāns_2023_2027'!O36</f>
        <v>P</v>
      </c>
      <c r="P45" s="347" t="str">
        <f>'Investīciju plāns_2023_2027'!P36</f>
        <v>VP1</v>
      </c>
      <c r="Q45" s="336" t="str">
        <f>'Investīciju plāns_2023_2027'!Q36</f>
        <v>RV3</v>
      </c>
      <c r="R45" s="344" t="str">
        <f>'Investīciju plāns_2023_2027'!R36</f>
        <v>3.3.</v>
      </c>
      <c r="S45" s="161" t="str">
        <f>'Investīciju plāns_2023_2027'!S36</f>
        <v>Infrastruktūras un saimnieciskā nodrošinājuma nodaļa/Kultūras pārvalde/Pagasta pārvalde</v>
      </c>
      <c r="T45" s="291">
        <f>'Investīciju plāns_2023_2027'!T36</f>
        <v>0</v>
      </c>
      <c r="U45" s="282" t="str">
        <f>'Investīciju plāns_2023_2027'!U36</f>
        <v>2022-2027</v>
      </c>
    </row>
    <row r="46" spans="1:21" x14ac:dyDescent="0.25">
      <c r="A46" s="161" t="e">
        <f>'Investīciju plāns_2023_2027'!#REF!</f>
        <v>#REF!</v>
      </c>
      <c r="B46" s="277" t="e">
        <f>'Investīciju plāns_2023_2027'!#REF!</f>
        <v>#REF!</v>
      </c>
      <c r="C46" s="161" t="e">
        <f>'Investīciju plāns_2023_2027'!#REF!</f>
        <v>#REF!</v>
      </c>
      <c r="D46" s="285" t="e">
        <f>'Investīciju plāns_2023_2027'!#REF!</f>
        <v>#REF!</v>
      </c>
      <c r="E46" s="285" t="e">
        <f>'Investīciju plāns_2023_2027'!#REF!</f>
        <v>#REF!</v>
      </c>
      <c r="F46" s="161" t="e">
        <f>'Investīciju plāns_2023_2027'!#REF!</f>
        <v>#REF!</v>
      </c>
      <c r="G46" s="366" t="e">
        <f>'Investīciju plāns_2023_2027'!#REF!</f>
        <v>#REF!</v>
      </c>
      <c r="H46" s="278" t="e">
        <f>'Investīciju plāns_2023_2027'!#REF!</f>
        <v>#REF!</v>
      </c>
      <c r="I46" s="303" t="e">
        <f>'Investīciju plāns_2023_2027'!#REF!</f>
        <v>#REF!</v>
      </c>
      <c r="J46" s="304" t="e">
        <f>'Investīciju plāns_2023_2027'!#REF!</f>
        <v>#REF!</v>
      </c>
      <c r="K46" s="305" t="e">
        <f>'Investīciju plāns_2023_2027'!#REF!</f>
        <v>#REF!</v>
      </c>
      <c r="L46" s="306" t="e">
        <f>'Investīciju plāns_2023_2027'!#REF!</f>
        <v>#REF!</v>
      </c>
      <c r="M46" s="307" t="e">
        <f>'Investīciju plāns_2023_2027'!#REF!</f>
        <v>#REF!</v>
      </c>
      <c r="N46" s="161" t="e">
        <f>'Investīciju plāns_2023_2027'!#REF!</f>
        <v>#REF!</v>
      </c>
      <c r="O46" s="336" t="e">
        <f>'Investīciju plāns_2023_2027'!#REF!</f>
        <v>#REF!</v>
      </c>
      <c r="P46" s="346" t="e">
        <f>'Investīciju plāns_2023_2027'!#REF!</f>
        <v>#REF!</v>
      </c>
      <c r="Q46" s="348" t="e">
        <f>'Investīciju plāns_2023_2027'!#REF!</f>
        <v>#REF!</v>
      </c>
      <c r="R46" s="344" t="e">
        <f>'Investīciju plāns_2023_2027'!#REF!</f>
        <v>#REF!</v>
      </c>
      <c r="S46" s="161" t="e">
        <f>'Investīciju plāns_2023_2027'!#REF!</f>
        <v>#REF!</v>
      </c>
      <c r="T46" s="284" t="e">
        <f>'Investīciju plāns_2023_2027'!#REF!</f>
        <v>#REF!</v>
      </c>
      <c r="U46" s="282" t="e">
        <f>'Investīciju plāns_2023_2027'!#REF!</f>
        <v>#REF!</v>
      </c>
    </row>
    <row r="47" spans="1:21" ht="127.5" x14ac:dyDescent="0.25">
      <c r="A47" s="161">
        <f>'Investīciju plāns_2023_2027'!A38</f>
        <v>36</v>
      </c>
      <c r="B47" s="277">
        <f>'Investīciju plāns_2023_2027'!B38</f>
        <v>0</v>
      </c>
      <c r="C47" s="161" t="str">
        <f>'Investīciju plāns_2023_2027'!C38</f>
        <v>Jaunsvirlauka</v>
      </c>
      <c r="D47" s="285" t="str">
        <f>'Investīciju plāns_2023_2027'!D38</f>
        <v>Jaunsvirlaukas pagasta  transporta infrastruktūras attīstība</v>
      </c>
      <c r="E47" s="285" t="str">
        <f>'Investīciju plāns_2023_2027'!E38</f>
        <v xml:space="preserve">Transporta infrastruktūras attīstība, t.sk.: 
2023.-2027gads:
Jaunsvirlaukas pagastā gar P94 no Staļģenes līdz Emburgai gājēju celiņa izbūve  (projektēšana 12 000 EUR, būvdarbi ~ 260 000 EUR)
Plānots uzsākt projektēšanu 2023.gada otrajā pusē, izmaksas plānot 2024.gadā 
2. Jaunsvirlaukas pagasta  Dzirnieku ciema ielu virskārtas atjaunošana
3. Apgaismojuma ierīkošana un ielas cietā seguma uzklāšana Meža ielā, Mežciemā
</v>
      </c>
      <c r="F47" s="161" t="str">
        <f>'Investīciju plāns_2023_2027'!F38</f>
        <v>Transporta infrastruktūra, t.sk. Apgaismojums</v>
      </c>
      <c r="G47" s="366" t="str">
        <f>'Investīciju plāns_2023_2027'!G38</f>
        <v>J/Pag/Iedz</v>
      </c>
      <c r="H47" s="278">
        <f>'Investīciju plāns_2023_2027'!H38</f>
        <v>400000</v>
      </c>
      <c r="I47" s="303">
        <f>'Investīciju plāns_2023_2027'!I38</f>
        <v>0</v>
      </c>
      <c r="J47" s="304">
        <f>'Investīciju plāns_2023_2027'!J38</f>
        <v>0</v>
      </c>
      <c r="K47" s="305">
        <f>'Investīciju plāns_2023_2027'!K38</f>
        <v>0</v>
      </c>
      <c r="L47" s="306">
        <f>'Investīciju plāns_2023_2027'!L38</f>
        <v>25000</v>
      </c>
      <c r="M47" s="307">
        <f>'Investīciju plāns_2023_2027'!M38</f>
        <v>375000</v>
      </c>
      <c r="N47" s="283">
        <f>'Investīciju plāns_2023_2027'!N38</f>
        <v>0</v>
      </c>
      <c r="O47" s="336">
        <f>'Investīciju plāns_2023_2027'!O38</f>
        <v>0</v>
      </c>
      <c r="P47" s="347">
        <f>'Investīciju plāns_2023_2027'!P38</f>
        <v>0</v>
      </c>
      <c r="Q47" s="336">
        <f>'Investīciju plāns_2023_2027'!Q38</f>
        <v>0</v>
      </c>
      <c r="R47" s="344">
        <f>'Investīciju plāns_2023_2027'!R38</f>
        <v>0</v>
      </c>
      <c r="S47" s="161" t="str">
        <f>'Investīciju plāns_2023_2027'!S38</f>
        <v>Infrastruktūras un saimnieciskā nodrošinājuma nodaļa/Pagasta pārvalde</v>
      </c>
      <c r="T47" s="311">
        <f>'Investīciju plāns_2023_2027'!T38</f>
        <v>0</v>
      </c>
      <c r="U47" s="282" t="str">
        <f>'Investīciju plāns_2023_2027'!U38</f>
        <v>2022-2027</v>
      </c>
    </row>
    <row r="48" spans="1:21" ht="127.5" x14ac:dyDescent="0.25">
      <c r="A48" s="196">
        <f>'Investīciju plāns_2023_2027'!A39</f>
        <v>37</v>
      </c>
      <c r="B48" s="277" t="str">
        <f>'Investīciju plāns_2023_2027'!B39</f>
        <v>09</v>
      </c>
      <c r="C48" s="161" t="str">
        <f>'Investīciju plāns_2023_2027'!C39</f>
        <v>Kalnciems</v>
      </c>
      <c r="D48" s="285" t="str">
        <f>'Investīciju plāns_2023_2027'!D39</f>
        <v>Kalnciema pagasta vidusskolas telpu atjaunošana un teritorijas labiekārtošana</v>
      </c>
      <c r="E48" s="285" t="str">
        <f>'Investīciju plāns_2023_2027'!E39</f>
        <v>Paredzēts veikt ēkas energoefektivitātes paaugstināšanu, veidojot jaunu izskatu esošajai ēkai, ietverot jaunas iekšējās un ārējās inženierkomunikācijas, izbūvējot liftu un nodrošinot visā ēkā nokļūšanu cilvēkiem ar kustības traucējumiem.
Profesionālās ievirzes izglītības programmas attīstība,  šūšanas kabinetu un darbmācības kabinetu labiekārtošana Telpas pielāgot atbilstoši Latvijas Būvnormatīvu, VUGD un Veselības Inspekcijas prasībām.
2021.gadā veikts 1.stāva gaiteņa un garderobes remonts 
Izstrādāts būvprojekts (derīgs līdz 2024.gadam)</v>
      </c>
      <c r="F48" s="161" t="str">
        <f>'Investīciju plāns_2023_2027'!F39</f>
        <v>Izglītības iestāžu teritorijas labiekārtošana</v>
      </c>
      <c r="G48" s="366" t="str">
        <f>'Investīciju plāns_2023_2027'!G39</f>
        <v xml:space="preserve">AG
J/Pag/Iedz
</v>
      </c>
      <c r="H48" s="278">
        <f>'Investīciju plāns_2023_2027'!H39</f>
        <v>4300000</v>
      </c>
      <c r="I48" s="303">
        <f>'Investīciju plāns_2023_2027'!I39</f>
        <v>0</v>
      </c>
      <c r="J48" s="304">
        <f>'Investīciju plāns_2023_2027'!J39</f>
        <v>0</v>
      </c>
      <c r="K48" s="305">
        <f>'Investīciju plāns_2023_2027'!K39</f>
        <v>0</v>
      </c>
      <c r="L48" s="306">
        <f>'Investīciju plāns_2023_2027'!L39</f>
        <v>300000</v>
      </c>
      <c r="M48" s="307">
        <f>'Investīciju plāns_2023_2027'!M39</f>
        <v>4000000</v>
      </c>
      <c r="N48" s="166" t="str">
        <f>'Investīciju plāns_2023_2027'!N39</f>
        <v>P2 I RV1</v>
      </c>
      <c r="O48" s="336" t="str">
        <f>'Investīciju plāns_2023_2027'!O39</f>
        <v>P</v>
      </c>
      <c r="P48" s="347" t="str">
        <f>'Investīciju plāns_2023_2027'!P39</f>
        <v>VP1</v>
      </c>
      <c r="Q48" s="336" t="str">
        <f>'Investīciju plāns_2023_2027'!Q39</f>
        <v>RV1</v>
      </c>
      <c r="R48" s="344" t="str">
        <f>'Investīciju plāns_2023_2027'!R39</f>
        <v>1.1.</v>
      </c>
      <c r="S48" s="161" t="str">
        <f>'Investīciju plāns_2023_2027'!S39</f>
        <v>Infrastruktūras un saimnieciskā nodrošinājuma nodaļa/Izglītības pārvalde</v>
      </c>
      <c r="T48" s="291">
        <f>'Investīciju plāns_2023_2027'!T39</f>
        <v>0</v>
      </c>
      <c r="U48" s="282" t="str">
        <f>'Investīciju plāns_2023_2027'!U39</f>
        <v>2022-2027</v>
      </c>
    </row>
    <row r="49" spans="1:21" ht="76.5" x14ac:dyDescent="0.25">
      <c r="A49" s="161">
        <f>'Investīciju plāns_2023_2027'!A40</f>
        <v>38</v>
      </c>
      <c r="B49" s="277" t="str">
        <f>'Investīciju plāns_2023_2027'!B40</f>
        <v>04</v>
      </c>
      <c r="C49" s="161" t="str">
        <f>'Investīciju plāns_2023_2027'!C40</f>
        <v>Kalnciems</v>
      </c>
      <c r="D49" s="285" t="str">
        <f>'Investīciju plāns_2023_2027'!D40</f>
        <v>Kalnciema pagasta Lielupes ielas pagarinājuma, dambja būvniecība</v>
      </c>
      <c r="E49" s="295" t="str">
        <f>'Investīciju plāns_2023_2027'!E40</f>
        <v>Esošā posma asfalta seguma atjaunošana, jauna ceļa posma - plūdu aizsargdambja izbūve. 
Pastāv augsts risks zemju applūšanai ar palu ūdeni, jo aizsargdambis tikai daļēji pilda savas funkcijas. Nepieciešams veikt būvdarbus, lai nodrošinātu Kalnciema apdzīvotās vietas aizsardzību pret paliem. 2018. gadā veikta aizsargdambja inventarizācija un izpēte</v>
      </c>
      <c r="F49" s="161" t="str">
        <f>'Investīciju plāns_2023_2027'!F40</f>
        <v>Meliorācijas sistēmu sakārtošana</v>
      </c>
      <c r="G49" s="366" t="str">
        <f>'Investīciju plāns_2023_2027'!G40</f>
        <v>J/Pag/Iedz</v>
      </c>
      <c r="H49" s="278">
        <f>'Investīciju plāns_2023_2027'!H40</f>
        <v>1200000</v>
      </c>
      <c r="I49" s="303">
        <f>'Investīciju plāns_2023_2027'!I40</f>
        <v>0</v>
      </c>
      <c r="J49" s="304">
        <f>'Investīciju plāns_2023_2027'!J40</f>
        <v>0</v>
      </c>
      <c r="K49" s="305">
        <f>'Investīciju plāns_2023_2027'!K40</f>
        <v>0</v>
      </c>
      <c r="L49" s="306">
        <f>'Investīciju plāns_2023_2027'!L40</f>
        <v>0</v>
      </c>
      <c r="M49" s="307">
        <f>'Investīciju plāns_2023_2027'!M40</f>
        <v>1200000</v>
      </c>
      <c r="N49" s="195" t="str">
        <f>'Investīciju plāns_2023_2027'!N40</f>
        <v>P2 V RV6</v>
      </c>
      <c r="O49" s="336" t="str">
        <f>'Investīciju plāns_2023_2027'!O40</f>
        <v>P</v>
      </c>
      <c r="P49" s="349" t="str">
        <f>'Investīciju plāns_2023_2027'!P40</f>
        <v>VP2</v>
      </c>
      <c r="Q49" s="336" t="str">
        <f>'Investīciju plāns_2023_2027'!Q40</f>
        <v>RV4</v>
      </c>
      <c r="R49" s="344" t="str">
        <f>'Investīciju plāns_2023_2027'!R40</f>
        <v>4.1.</v>
      </c>
      <c r="S49" s="161" t="str">
        <f>'Investīciju plāns_2023_2027'!S40</f>
        <v>Infrastruktūras un saimnieciskā nodrošinājuma nodaļa/Pagasta pārvalde</v>
      </c>
      <c r="T49" s="310">
        <f>'Investīciju plāns_2023_2027'!T40</f>
        <v>0</v>
      </c>
      <c r="U49" s="282" t="str">
        <f>'Investīciju plāns_2023_2027'!U40</f>
        <v>2022-2027</v>
      </c>
    </row>
    <row r="50" spans="1:21" x14ac:dyDescent="0.25">
      <c r="A50" s="161" t="e">
        <f>'Investīciju plāns_2023_2027'!#REF!</f>
        <v>#REF!</v>
      </c>
      <c r="B50" s="277" t="e">
        <f>'Investīciju plāns_2023_2027'!#REF!</f>
        <v>#REF!</v>
      </c>
      <c r="C50" s="161" t="e">
        <f>'Investīciju plāns_2023_2027'!#REF!</f>
        <v>#REF!</v>
      </c>
      <c r="D50" s="285" t="e">
        <f>'Investīciju plāns_2023_2027'!#REF!</f>
        <v>#REF!</v>
      </c>
      <c r="E50" s="295" t="e">
        <f>'Investīciju plāns_2023_2027'!#REF!</f>
        <v>#REF!</v>
      </c>
      <c r="F50" s="161" t="e">
        <f>'Investīciju plāns_2023_2027'!#REF!</f>
        <v>#REF!</v>
      </c>
      <c r="G50" s="368" t="e">
        <f>'Investīciju plāns_2023_2027'!#REF!</f>
        <v>#REF!</v>
      </c>
      <c r="H50" s="278" t="e">
        <f>'Investīciju plāns_2023_2027'!#REF!</f>
        <v>#REF!</v>
      </c>
      <c r="I50" s="303" t="e">
        <f>'Investīciju plāns_2023_2027'!#REF!</f>
        <v>#REF!</v>
      </c>
      <c r="J50" s="304" t="e">
        <f>'Investīciju plāns_2023_2027'!#REF!</f>
        <v>#REF!</v>
      </c>
      <c r="K50" s="305" t="e">
        <f>'Investīciju plāns_2023_2027'!#REF!</f>
        <v>#REF!</v>
      </c>
      <c r="L50" s="306" t="e">
        <f>'Investīciju plāns_2023_2027'!#REF!</f>
        <v>#REF!</v>
      </c>
      <c r="M50" s="307" t="e">
        <f>'Investīciju plāns_2023_2027'!#REF!</f>
        <v>#REF!</v>
      </c>
      <c r="N50" s="195" t="e">
        <f>'Investīciju plāns_2023_2027'!#REF!</f>
        <v>#REF!</v>
      </c>
      <c r="O50" s="336" t="e">
        <f>'Investīciju plāns_2023_2027'!#REF!</f>
        <v>#REF!</v>
      </c>
      <c r="P50" s="347" t="e">
        <f>'Investīciju plāns_2023_2027'!#REF!</f>
        <v>#REF!</v>
      </c>
      <c r="Q50" s="336" t="e">
        <f>'Investīciju plāns_2023_2027'!#REF!</f>
        <v>#REF!</v>
      </c>
      <c r="R50" s="344" t="e">
        <f>'Investīciju plāns_2023_2027'!#REF!</f>
        <v>#REF!</v>
      </c>
      <c r="S50" s="161" t="e">
        <f>'Investīciju plāns_2023_2027'!#REF!</f>
        <v>#REF!</v>
      </c>
      <c r="T50" s="310" t="e">
        <f>'Investīciju plāns_2023_2027'!#REF!</f>
        <v>#REF!</v>
      </c>
      <c r="U50" s="282" t="e">
        <f>'Investīciju plāns_2023_2027'!#REF!</f>
        <v>#REF!</v>
      </c>
    </row>
    <row r="51" spans="1:21" ht="102" x14ac:dyDescent="0.25">
      <c r="A51" s="196">
        <f>'Investīciju plāns_2023_2027'!A41</f>
        <v>39</v>
      </c>
      <c r="B51" s="277" t="str">
        <f>'Investīciju plāns_2023_2027'!B41</f>
        <v>10</v>
      </c>
      <c r="C51" s="161" t="str">
        <f>'Investīciju plāns_2023_2027'!C41</f>
        <v>Kalnciems</v>
      </c>
      <c r="D51" s="285" t="str">
        <f>'Investīciju plāns_2023_2027'!D41</f>
        <v>SARC Kalnciems ēkas remonts un teritorijas labiekārtošana</v>
      </c>
      <c r="E51" s="295" t="str">
        <f>'Investīciju plāns_2023_2027'!E41</f>
        <v>Teritorijas labiekārtošana, iežogošana, kāpņu remonts, lai nodrošinātu drošu un estētiski sakārtotu vidi cilvēkiem ar kustību un funkcionāliem traucējumiem atpūtai un kvalitatīvai laika pavadīšanai. Teritorijas iežogošana nepieciešama, lai radītu klientiem drošību, lai pasargātu cilvēkus ar demenci un garīga rakstura traucējumiem no iekļūšanas bīstamās situācijās, aizklīšanas, nomaldīšanās, kā arī lai pasargātu teritoriju no izdemolēšanas, nepiederošām personām un SARC klientu miera traucēšanas nakts stundās.</v>
      </c>
      <c r="F51" s="161" t="str">
        <f>'Investīciju plāns_2023_2027'!F41</f>
        <v>Teritorijas labiekārtošana</v>
      </c>
      <c r="G51" s="366" t="str">
        <f>'Investīciju plāns_2023_2027'!G41</f>
        <v xml:space="preserve">J/Pag/Iedz
</v>
      </c>
      <c r="H51" s="278">
        <f>'Investīciju plāns_2023_2027'!H41</f>
        <v>150000</v>
      </c>
      <c r="I51" s="303">
        <f>'Investīciju plāns_2023_2027'!I41</f>
        <v>0</v>
      </c>
      <c r="J51" s="304">
        <f>'Investīciju plāns_2023_2027'!J41</f>
        <v>0</v>
      </c>
      <c r="K51" s="305">
        <f>'Investīciju plāns_2023_2027'!K41</f>
        <v>0</v>
      </c>
      <c r="L51" s="306">
        <f>'Investīciju plāns_2023_2027'!L41</f>
        <v>150000</v>
      </c>
      <c r="M51" s="307">
        <f>'Investīciju plāns_2023_2027'!M41</f>
        <v>0</v>
      </c>
      <c r="N51" s="161" t="str">
        <f>'Investīciju plāns_2023_2027'!N41</f>
        <v>P2 L RV2</v>
      </c>
      <c r="O51" s="336" t="str">
        <f>'Investīciju plāns_2023_2027'!O41</f>
        <v>P</v>
      </c>
      <c r="P51" s="346" t="str">
        <f>'Investīciju plāns_2023_2027'!P41</f>
        <v>VP1</v>
      </c>
      <c r="Q51" s="348" t="str">
        <f>'Investīciju plāns_2023_2027'!Q41</f>
        <v>RV2</v>
      </c>
      <c r="R51" s="344" t="str">
        <f>'Investīciju plāns_2023_2027'!R41</f>
        <v>2.2.</v>
      </c>
      <c r="S51" s="161" t="str">
        <f>'Investīciju plāns_2023_2027'!S41</f>
        <v>Infrastruktūras un saimnieciskā nodrošinājuma nodaļa/pagasta pārvalde/Labklājības pārvalde</v>
      </c>
      <c r="T51" s="284">
        <f>'Investīciju plāns_2023_2027'!T41</f>
        <v>0</v>
      </c>
      <c r="U51" s="282" t="str">
        <f>'Investīciju plāns_2023_2027'!U41</f>
        <v>2022-2027</v>
      </c>
    </row>
    <row r="52" spans="1:21" ht="76.5" x14ac:dyDescent="0.25">
      <c r="A52" s="161">
        <f>'Investīciju plāns_2023_2027'!A42</f>
        <v>40</v>
      </c>
      <c r="B52" s="277" t="str">
        <f>'Investīciju plāns_2023_2027'!B42</f>
        <v>04</v>
      </c>
      <c r="C52" s="161" t="str">
        <f>'Investīciju plāns_2023_2027'!C42</f>
        <v>Kalnciems</v>
      </c>
      <c r="D52" s="285" t="str">
        <f>'Investīciju plāns_2023_2027'!D42</f>
        <v>Kalnciema pagasta  transporta infrastruktūras attīstība</v>
      </c>
      <c r="E52" s="295" t="str">
        <f>'Investīciju plāns_2023_2027'!E42</f>
        <v>Ielas seguma atjaunošana t.sk.:
2022/2023.gads
Lielā iela un Mazā iela - (projektēšana 4211 EUR, būvdarbi ~ 60 000EUR)
Iepirkumu procedūra projektēšanai uzsākta 2022.gadā, noslēgti līgumi par projektēšanu</v>
      </c>
      <c r="F52" s="161" t="str">
        <f>'Investīciju plāns_2023_2027'!F42</f>
        <v>Transporta infrastruktūra, t.sk. Apgaismojums</v>
      </c>
      <c r="G52" s="366" t="str">
        <f>'Investīciju plāns_2023_2027'!G42</f>
        <v>AG2023
J/Pag/Iedz
Dep/ieros</v>
      </c>
      <c r="H52" s="278">
        <f>'Investīciju plāns_2023_2027'!H42</f>
        <v>64211</v>
      </c>
      <c r="I52" s="303">
        <f>'Investīciju plāns_2023_2027'!I42</f>
        <v>64211</v>
      </c>
      <c r="J52" s="304">
        <f>'Investīciju plāns_2023_2027'!J42</f>
        <v>13211</v>
      </c>
      <c r="K52" s="305">
        <f>'Investīciju plāns_2023_2027'!K42</f>
        <v>51000</v>
      </c>
      <c r="L52" s="306">
        <f>'Investīciju plāns_2023_2027'!L42</f>
        <v>0</v>
      </c>
      <c r="M52" s="307">
        <f>'Investīciju plāns_2023_2027'!M42</f>
        <v>0</v>
      </c>
      <c r="N52" s="161" t="str">
        <f>'Investīciju plāns_2023_2027'!N42</f>
        <v>P2 V RV1</v>
      </c>
      <c r="O52" s="336" t="str">
        <f>'Investīciju plāns_2023_2027'!O42</f>
        <v>P</v>
      </c>
      <c r="P52" s="346" t="str">
        <f>'Investīciju plāns_2023_2027'!P42</f>
        <v>VP2</v>
      </c>
      <c r="Q52" s="348" t="str">
        <f>'Investīciju plāns_2023_2027'!Q42</f>
        <v>RV4</v>
      </c>
      <c r="R52" s="344" t="str">
        <f>'Investīciju plāns_2023_2027'!R42</f>
        <v>4.1.</v>
      </c>
      <c r="S52" s="161" t="str">
        <f>'Investīciju plāns_2023_2027'!S42</f>
        <v>Infrastruktūras un saimnieciskā nodrošinājuma nodaļa/Pagasta pārvalde</v>
      </c>
      <c r="T52" s="284">
        <f>'Investīciju plāns_2023_2027'!T42</f>
        <v>0</v>
      </c>
      <c r="U52" s="282" t="str">
        <f>'Investīciju plāns_2023_2027'!U42</f>
        <v>2022-2027</v>
      </c>
    </row>
    <row r="53" spans="1:21" ht="76.5" x14ac:dyDescent="0.25">
      <c r="A53" s="161">
        <f>'Investīciju plāns_2023_2027'!A44</f>
        <v>42</v>
      </c>
      <c r="B53" s="277" t="str">
        <f>'Investīciju plāns_2023_2027'!B44</f>
        <v>10</v>
      </c>
      <c r="C53" s="161" t="str">
        <f>'Investīciju plāns_2023_2027'!C44</f>
        <v>Lielplatone</v>
      </c>
      <c r="D53" s="285" t="str">
        <f>'Investīciju plāns_2023_2027'!D44</f>
        <v xml:space="preserve">Aktivitāšu centra Birztaliņas ēkas energoefektivitāte </v>
      </c>
      <c r="E53" s="285" t="str">
        <f>'Investīciju plāns_2023_2027'!E44</f>
        <v>Jumta seguma nomaiņa, ēkas sienu siltināšana, apkures sistēmas nomaiņa</v>
      </c>
      <c r="F53" s="161" t="str">
        <f>'Investīciju plāns_2023_2027'!F44</f>
        <v xml:space="preserve">Energoefektivitāte </v>
      </c>
      <c r="G53" s="366" t="str">
        <f>'Investīciju plāns_2023_2027'!G44</f>
        <v>J/Pag/Iedz
IP/2021</v>
      </c>
      <c r="H53" s="278">
        <f>'Investīciju plāns_2023_2027'!H44</f>
        <v>150000</v>
      </c>
      <c r="I53" s="303">
        <f>'Investīciju plāns_2023_2027'!I44</f>
        <v>0</v>
      </c>
      <c r="J53" s="304">
        <f>'Investīciju plāns_2023_2027'!J44</f>
        <v>0</v>
      </c>
      <c r="K53" s="305">
        <f>'Investīciju plāns_2023_2027'!K44</f>
        <v>0</v>
      </c>
      <c r="L53" s="306">
        <f>'Investīciju plāns_2023_2027'!L44</f>
        <v>0</v>
      </c>
      <c r="M53" s="307">
        <f>'Investīciju plāns_2023_2027'!M44</f>
        <v>150000</v>
      </c>
      <c r="N53" s="195" t="str">
        <f>'Investīciju plāns_2023_2027'!N44</f>
        <v>P2 V RV8</v>
      </c>
      <c r="O53" s="151" t="str">
        <f>'Investīciju plāns_2023_2027'!O44</f>
        <v>P</v>
      </c>
      <c r="P53" s="286" t="str">
        <f>'Investīciju plāns_2023_2027'!P44</f>
        <v>VP2</v>
      </c>
      <c r="Q53" s="145" t="str">
        <f>'Investīciju plāns_2023_2027'!Q44</f>
        <v>RV5</v>
      </c>
      <c r="R53" s="268" t="str">
        <f>'Investīciju plāns_2023_2027'!R44</f>
        <v>U.5.4.</v>
      </c>
      <c r="S53" s="161" t="str">
        <f>'Investīciju plāns_2023_2027'!S44</f>
        <v>Infrastruktūras un saimnieciskā nodrošinājuma nodaļa/pagasta pārvalde</v>
      </c>
      <c r="T53" s="310">
        <f>'Investīciju plāns_2023_2027'!T44</f>
        <v>0</v>
      </c>
      <c r="U53" s="282" t="str">
        <f>'Investīciju plāns_2023_2027'!U44</f>
        <v>2022-2027</v>
      </c>
    </row>
    <row r="54" spans="1:21" ht="63.75" x14ac:dyDescent="0.25">
      <c r="A54" s="196">
        <f>'Investīciju plāns_2023_2027'!A45</f>
        <v>43</v>
      </c>
      <c r="B54" s="277" t="str">
        <f>'Investīciju plāns_2023_2027'!B45</f>
        <v>08k</v>
      </c>
      <c r="C54" s="161" t="str">
        <f>'Investīciju plāns_2023_2027'!C45</f>
        <v>Lielplatone</v>
      </c>
      <c r="D54" s="285" t="str">
        <f>'Investīciju plāns_2023_2027'!D45</f>
        <v>Lielplatones pagasta tautas nama rekonstrukcija, teritorijas labiekārtošana, apgaismojuma izbūve</v>
      </c>
      <c r="E54" s="285" t="str">
        <f>'Investīciju plāns_2023_2027'!E45</f>
        <v>Tautas nama rekonstrukcija, teritorijas labiekārtošana un apgaismojuma izbūve.
Aktuāls problēma lielās zāles un skatuves grīdas remonta darbi</v>
      </c>
      <c r="F54" s="161" t="str">
        <f>'Investīciju plāns_2023_2027'!F45</f>
        <v>Kultūras iestāžu infrastruktūra</v>
      </c>
      <c r="G54" s="366" t="str">
        <f>'Investīciju plāns_2023_2027'!G45</f>
        <v>J/Pag/Iedz
IP/2021</v>
      </c>
      <c r="H54" s="278">
        <f>'Investīciju plāns_2023_2027'!H45</f>
        <v>500000</v>
      </c>
      <c r="I54" s="303">
        <f>'Investīciju plāns_2023_2027'!I45</f>
        <v>0</v>
      </c>
      <c r="J54" s="304">
        <f>'Investīciju plāns_2023_2027'!J45</f>
        <v>0</v>
      </c>
      <c r="K54" s="305">
        <f>'Investīciju plāns_2023_2027'!K45</f>
        <v>0</v>
      </c>
      <c r="L54" s="306">
        <f>'Investīciju plāns_2023_2027'!L45</f>
        <v>0</v>
      </c>
      <c r="M54" s="307">
        <f>'Investīciju plāns_2023_2027'!M45</f>
        <v>500000</v>
      </c>
      <c r="N54" s="196" t="str">
        <f>'Investīciju plāns_2023_2027'!N45</f>
        <v>P2 K RV1</v>
      </c>
      <c r="O54" s="336" t="str">
        <f>'Investīciju plāns_2023_2027'!O45</f>
        <v>P</v>
      </c>
      <c r="P54" s="347" t="str">
        <f>'Investīciju plāns_2023_2027'!P45</f>
        <v>VP1</v>
      </c>
      <c r="Q54" s="336" t="str">
        <f>'Investīciju plāns_2023_2027'!Q45</f>
        <v>RV3</v>
      </c>
      <c r="R54" s="344" t="str">
        <f>'Investīciju plāns_2023_2027'!R45</f>
        <v>3.3.</v>
      </c>
      <c r="S54" s="161" t="str">
        <f>'Investīciju plāns_2023_2027'!S45</f>
        <v>Infrastruktūras un saimnieciskā nodrošinājuma nodaļa</v>
      </c>
      <c r="T54" s="309">
        <f>'Investīciju plāns_2023_2027'!T45</f>
        <v>0</v>
      </c>
      <c r="U54" s="282" t="str">
        <f>'Investīciju plāns_2023_2027'!U45</f>
        <v>2022-2027</v>
      </c>
    </row>
    <row r="55" spans="1:21" ht="76.5" x14ac:dyDescent="0.25">
      <c r="A55" s="161">
        <f>'Investīciju plāns_2023_2027'!A46</f>
        <v>44</v>
      </c>
      <c r="B55" s="277" t="str">
        <f>'Investīciju plāns_2023_2027'!B46</f>
        <v>04</v>
      </c>
      <c r="C55" s="161" t="str">
        <f>'Investīciju plāns_2023_2027'!C46</f>
        <v>Lielplatone</v>
      </c>
      <c r="D55" s="285" t="str">
        <f>'Investīciju plāns_2023_2027'!D46</f>
        <v>Stāvlaukuma izveide pie Lielplatones muižas</v>
      </c>
      <c r="E55" s="285" t="str">
        <f>'Investīciju plāns_2023_2027'!E46</f>
        <v>Stāvlaukuma izbūve, drošas satiksmes vides nodrošināšanai</v>
      </c>
      <c r="F55" s="161" t="str">
        <f>'Investīciju plāns_2023_2027'!F46</f>
        <v>Teritorijas labiekārtošana</v>
      </c>
      <c r="G55" s="366" t="str">
        <f>'Investīciju plāns_2023_2027'!G46</f>
        <v>J/Pag/Iedz
IP/2021</v>
      </c>
      <c r="H55" s="278">
        <f>'Investīciju plāns_2023_2027'!H46</f>
        <v>80000</v>
      </c>
      <c r="I55" s="303">
        <f>'Investīciju plāns_2023_2027'!I46</f>
        <v>0</v>
      </c>
      <c r="J55" s="304">
        <f>'Investīciju plāns_2023_2027'!J46</f>
        <v>0</v>
      </c>
      <c r="K55" s="305">
        <f>'Investīciju plāns_2023_2027'!K46</f>
        <v>0</v>
      </c>
      <c r="L55" s="306">
        <f>'Investīciju plāns_2023_2027'!L46</f>
        <v>80000</v>
      </c>
      <c r="M55" s="307">
        <f>'Investīciju plāns_2023_2027'!M46</f>
        <v>0</v>
      </c>
      <c r="N55" s="196" t="str">
        <f>'Investīciju plāns_2023_2027'!N46</f>
        <v>P3 V RV9</v>
      </c>
      <c r="O55" s="336" t="str">
        <f>'Investīciju plāns_2023_2027'!O46</f>
        <v>P</v>
      </c>
      <c r="P55" s="346">
        <f>'Investīciju plāns_2023_2027'!P46</f>
        <v>0</v>
      </c>
      <c r="Q55" s="348">
        <f>'Investīciju plāns_2023_2027'!Q46</f>
        <v>0</v>
      </c>
      <c r="R55" s="344">
        <f>'Investīciju plāns_2023_2027'!R46</f>
        <v>0</v>
      </c>
      <c r="S55" s="161" t="str">
        <f>'Investīciju plāns_2023_2027'!S46</f>
        <v>Infrastruktūras un saimnieciskā nodrošinājuma nodaļa/Pagasta pārvalde</v>
      </c>
      <c r="T55" s="309">
        <f>'Investīciju plāns_2023_2027'!T46</f>
        <v>0</v>
      </c>
      <c r="U55" s="282" t="str">
        <f>'Investīciju plāns_2023_2027'!U46</f>
        <v>2022-2027</v>
      </c>
    </row>
    <row r="56" spans="1:21" ht="102" x14ac:dyDescent="0.25">
      <c r="A56" s="161">
        <f>'Investīciju plāns_2023_2027'!A47</f>
        <v>45</v>
      </c>
      <c r="B56" s="277" t="str">
        <f>'Investīciju plāns_2023_2027'!B47</f>
        <v>09</v>
      </c>
      <c r="C56" s="161" t="str">
        <f>'Investīciju plāns_2023_2027'!C47</f>
        <v>Lielplatone</v>
      </c>
      <c r="D56" s="285" t="str">
        <f>'Investīciju plāns_2023_2027'!D47</f>
        <v>Lielplatones pamatskola - atbalsta centra teritorijas  labiekārtošana</v>
      </c>
      <c r="E56" s="285" t="str">
        <f>'Investīciju plāns_2023_2027'!E47</f>
        <v>Katlu mājas pāreja no fosilās apkures uz atjaunojamiem resursiem, apkures mobilā bloka montāža un ugunsdrošības jautājuma risinājums (dīķis, piekļūšana, teritorija) pabeigts 2020.gadā. Nepieciešama teritorijas labiekārtošana. Izstrādāts būvprojekts teritorijas labiekārtošanai (derīgs līdz 2023.gadam)</v>
      </c>
      <c r="F56" s="161" t="str">
        <f>'Investīciju plāns_2023_2027'!F47</f>
        <v>Teritorijas labiekārtošana</v>
      </c>
      <c r="G56" s="366" t="str">
        <f>'Investīciju plāns_2023_2027'!G47</f>
        <v xml:space="preserve">AG
J/Pag/Iedz
</v>
      </c>
      <c r="H56" s="278">
        <f>'Investīciju plāns_2023_2027'!H47</f>
        <v>200000</v>
      </c>
      <c r="I56" s="303">
        <f>'Investīciju plāns_2023_2027'!I47</f>
        <v>0</v>
      </c>
      <c r="J56" s="304">
        <f>'Investīciju plāns_2023_2027'!J47</f>
        <v>0</v>
      </c>
      <c r="K56" s="305">
        <f>'Investīciju plāns_2023_2027'!K47</f>
        <v>0</v>
      </c>
      <c r="L56" s="306">
        <f>'Investīciju plāns_2023_2027'!L47</f>
        <v>200000</v>
      </c>
      <c r="M56" s="307">
        <f>'Investīciju plāns_2023_2027'!M47</f>
        <v>0</v>
      </c>
      <c r="N56" s="196" t="str">
        <f>'Investīciju plāns_2023_2027'!N47</f>
        <v>P2 I RV1</v>
      </c>
      <c r="O56" s="336" t="str">
        <f>'Investīciju plāns_2023_2027'!O47</f>
        <v>P</v>
      </c>
      <c r="P56" s="346" t="str">
        <f>'Investīciju plāns_2023_2027'!P47</f>
        <v>VP1</v>
      </c>
      <c r="Q56" s="348" t="str">
        <f>'Investīciju plāns_2023_2027'!Q47</f>
        <v>RV1</v>
      </c>
      <c r="R56" s="344" t="str">
        <f>'Investīciju plāns_2023_2027'!R47</f>
        <v>1.1.</v>
      </c>
      <c r="S56" s="161" t="str">
        <f>'Investīciju plāns_2023_2027'!S47</f>
        <v>Infrastruktūras un saimnieciskā nodrošinājuma nodaļa/pagasta pārvalde/Izglītības pārvalde</v>
      </c>
      <c r="T56" s="309">
        <f>'Investīciju plāns_2023_2027'!T47</f>
        <v>0</v>
      </c>
      <c r="U56" s="282" t="str">
        <f>'Investīciju plāns_2023_2027'!U47</f>
        <v>2022-2027</v>
      </c>
    </row>
    <row r="57" spans="1:21" x14ac:dyDescent="0.25">
      <c r="A57" s="196" t="e">
        <f>'Investīciju plāns_2023_2027'!#REF!</f>
        <v>#REF!</v>
      </c>
      <c r="B57" s="277" t="e">
        <f>'Investīciju plāns_2023_2027'!#REF!</f>
        <v>#REF!</v>
      </c>
      <c r="C57" s="161" t="e">
        <f>'Investīciju plāns_2023_2027'!#REF!</f>
        <v>#REF!</v>
      </c>
      <c r="D57" s="285" t="e">
        <f>'Investīciju plāns_2023_2027'!#REF!</f>
        <v>#REF!</v>
      </c>
      <c r="E57" s="285" t="e">
        <f>'Investīciju plāns_2023_2027'!#REF!</f>
        <v>#REF!</v>
      </c>
      <c r="F57" s="161" t="e">
        <f>'Investīciju plāns_2023_2027'!#REF!</f>
        <v>#REF!</v>
      </c>
      <c r="G57" s="366" t="e">
        <f>'Investīciju plāns_2023_2027'!#REF!</f>
        <v>#REF!</v>
      </c>
      <c r="H57" s="278" t="e">
        <f>'Investīciju plāns_2023_2027'!#REF!</f>
        <v>#REF!</v>
      </c>
      <c r="I57" s="303" t="e">
        <f>'Investīciju plāns_2023_2027'!#REF!</f>
        <v>#REF!</v>
      </c>
      <c r="J57" s="304" t="e">
        <f>'Investīciju plāns_2023_2027'!#REF!</f>
        <v>#REF!</v>
      </c>
      <c r="K57" s="305" t="e">
        <f>'Investīciju plāns_2023_2027'!#REF!</f>
        <v>#REF!</v>
      </c>
      <c r="L57" s="306" t="e">
        <f>'Investīciju plāns_2023_2027'!#REF!</f>
        <v>#REF!</v>
      </c>
      <c r="M57" s="307" t="e">
        <f>'Investīciju plāns_2023_2027'!#REF!</f>
        <v>#REF!</v>
      </c>
      <c r="N57" s="196" t="e">
        <f>'Investīciju plāns_2023_2027'!#REF!</f>
        <v>#REF!</v>
      </c>
      <c r="O57" s="151" t="e">
        <f>'Investīciju plāns_2023_2027'!#REF!</f>
        <v>#REF!</v>
      </c>
      <c r="P57" s="291" t="e">
        <f>'Investīciju plāns_2023_2027'!#REF!</f>
        <v>#REF!</v>
      </c>
      <c r="Q57" s="166" t="e">
        <f>'Investīciju plāns_2023_2027'!#REF!</f>
        <v>#REF!</v>
      </c>
      <c r="R57" s="160" t="e">
        <f>'Investīciju plāns_2023_2027'!#REF!</f>
        <v>#REF!</v>
      </c>
      <c r="S57" s="161" t="e">
        <f>'Investīciju plāns_2023_2027'!#REF!</f>
        <v>#REF!</v>
      </c>
      <c r="T57" s="309" t="e">
        <f>'Investīciju plāns_2023_2027'!#REF!</f>
        <v>#REF!</v>
      </c>
      <c r="U57" s="282" t="e">
        <f>'Investīciju plāns_2023_2027'!#REF!</f>
        <v>#REF!</v>
      </c>
    </row>
    <row r="58" spans="1:21" ht="89.25" x14ac:dyDescent="0.25">
      <c r="A58" s="161">
        <f>'Investīciju plāns_2023_2027'!A48</f>
        <v>46</v>
      </c>
      <c r="B58" s="279" t="str">
        <f>'Investīciju plāns_2023_2027'!B48</f>
        <v>04</v>
      </c>
      <c r="C58" s="161" t="str">
        <f>'Investīciju plāns_2023_2027'!C48</f>
        <v>Lielplatone</v>
      </c>
      <c r="D58" s="285" t="str">
        <f>'Investīciju plāns_2023_2027'!D48</f>
        <v>Lielplatones pagasta transporta infrastruktūras attīstība</v>
      </c>
      <c r="E58" s="285" t="str">
        <f>'Investīciju plāns_2023_2027'!E48</f>
        <v>Inženierizpēte, seguma atjaunošana, joslas paplašināšana, stāvvietas izveide, satiksmes kustības uzlabošanai
2022/2023.gads: 
Tirgus ielas virskārtas seguma atjaunošana-  (projektēšana 3509 EUR, būvdarbi ~ 60 000EUR)
Iepirkumu procedūra projektēšanai uzsākta 2022.gadā, noslēgti līgumi par projektēšanu</v>
      </c>
      <c r="F58" s="161" t="str">
        <f>'Investīciju plāns_2023_2027'!F48</f>
        <v>Transporta infrastruktūra, t.sk. Apgaismojums</v>
      </c>
      <c r="G58" s="366" t="str">
        <f>'Investīciju plāns_2023_2027'!G48</f>
        <v xml:space="preserve">AG2023
J/Pag/Iedz
</v>
      </c>
      <c r="H58" s="278">
        <f>'Investīciju plāns_2023_2027'!H48</f>
        <v>63509</v>
      </c>
      <c r="I58" s="303">
        <f>'Investīciju plāns_2023_2027'!I48</f>
        <v>63509</v>
      </c>
      <c r="J58" s="304">
        <f>'Investīciju plāns_2023_2027'!J48</f>
        <v>12509</v>
      </c>
      <c r="K58" s="305">
        <f>'Investīciju plāns_2023_2027'!K48</f>
        <v>51000</v>
      </c>
      <c r="L58" s="306">
        <f>'Investīciju plāns_2023_2027'!L48</f>
        <v>0</v>
      </c>
      <c r="M58" s="307">
        <f>'Investīciju plāns_2023_2027'!M48</f>
        <v>0</v>
      </c>
      <c r="N58" s="196" t="str">
        <f>'Investīciju plāns_2023_2027'!N48</f>
        <v>P2 V RV1</v>
      </c>
      <c r="O58" s="151" t="str">
        <f>'Investīciju plāns_2023_2027'!O48</f>
        <v>P</v>
      </c>
      <c r="P58" s="284" t="str">
        <f>'Investīciju plāns_2023_2027'!P48</f>
        <v>VP2</v>
      </c>
      <c r="Q58" s="281" t="str">
        <f>'Investīciju plāns_2023_2027'!Q48</f>
        <v>RV4</v>
      </c>
      <c r="R58" s="312" t="str">
        <f>'Investīciju plāns_2023_2027'!R48</f>
        <v>4.2.</v>
      </c>
      <c r="S58" s="161" t="str">
        <f>'Investīciju plāns_2023_2027'!S48</f>
        <v>Infrastruktūras un saimnieciskā nodrošinājuma nodaļa/Pagasta pārvalde</v>
      </c>
      <c r="T58" s="309">
        <f>'Investīciju plāns_2023_2027'!T48</f>
        <v>0</v>
      </c>
      <c r="U58" s="282" t="str">
        <f>'Investīciju plāns_2023_2027'!U48</f>
        <v>2022-2027</v>
      </c>
    </row>
    <row r="59" spans="1:21" ht="76.5" x14ac:dyDescent="0.25">
      <c r="A59" s="161">
        <f>'Investīciju plāns_2023_2027'!A49</f>
        <v>47</v>
      </c>
      <c r="B59" s="279" t="str">
        <f>'Investīciju plāns_2023_2027'!B49</f>
        <v>04</v>
      </c>
      <c r="C59" s="196" t="str">
        <f>'Investīciju plāns_2023_2027'!C49</f>
        <v>Lielplatone</v>
      </c>
      <c r="D59" s="285" t="str">
        <f>'Investīciju plāns_2023_2027'!D49</f>
        <v>Lielplatones pagasta transporta infrastruktūras attīstība</v>
      </c>
      <c r="E59" s="285" t="str">
        <f>'Investīciju plāns_2023_2027'!E49</f>
        <v xml:space="preserve">Transporta infrastruktūras attīstība, t.sk.: 
2024.-2027gads:
1. Gājēju celiņa un apgaismojuma izbūve gar Alejas ielu līdz Tirgus ielai un gar ceļu Alejas iela-Mazeleja, drošas satiksmes vides nodrošināšanai 
2. Mazplatones ielas apgaismojuma būvniecība </v>
      </c>
      <c r="F59" s="161" t="str">
        <f>'Investīciju plāns_2023_2027'!F49</f>
        <v>Transporta infrastruktūra, t.sk. Apgaismojums</v>
      </c>
      <c r="G59" s="366" t="str">
        <f>'Investīciju plāns_2023_2027'!G49</f>
        <v xml:space="preserve">J/Pag/Iedz
</v>
      </c>
      <c r="H59" s="278">
        <f>'Investīciju plāns_2023_2027'!H49</f>
        <v>220000</v>
      </c>
      <c r="I59" s="303">
        <f>'Investīciju plāns_2023_2027'!I49</f>
        <v>0</v>
      </c>
      <c r="J59" s="304">
        <f>'Investīciju plāns_2023_2027'!J49</f>
        <v>0</v>
      </c>
      <c r="K59" s="305">
        <f>'Investīciju plāns_2023_2027'!K49</f>
        <v>0</v>
      </c>
      <c r="L59" s="306">
        <f>'Investīciju plāns_2023_2027'!L49</f>
        <v>0</v>
      </c>
      <c r="M59" s="307">
        <f>'Investīciju plāns_2023_2027'!M49</f>
        <v>220000</v>
      </c>
      <c r="N59" s="196" t="str">
        <f>'Investīciju plāns_2023_2027'!N49</f>
        <v>P2 V RV1</v>
      </c>
      <c r="O59" s="151" t="str">
        <f>'Investīciju plāns_2023_2027'!O49</f>
        <v>P</v>
      </c>
      <c r="P59" s="291" t="str">
        <f>'Investīciju plāns_2023_2027'!P49</f>
        <v>VP2</v>
      </c>
      <c r="Q59" s="166" t="str">
        <f>'Investīciju plāns_2023_2027'!Q49</f>
        <v>RV4</v>
      </c>
      <c r="R59" s="160" t="str">
        <f>'Investīciju plāns_2023_2027'!R49</f>
        <v>4.3.</v>
      </c>
      <c r="S59" s="161" t="str">
        <f>'Investīciju plāns_2023_2027'!S49</f>
        <v>Infrastruktūras un saimnieciskā nodrošinājuma nodaļa/Pagasta pārvalde</v>
      </c>
      <c r="T59" s="309">
        <f>'Investīciju plāns_2023_2027'!T49</f>
        <v>0</v>
      </c>
      <c r="U59" s="282" t="str">
        <f>'Investīciju plāns_2023_2027'!U49</f>
        <v>2022-2027</v>
      </c>
    </row>
    <row r="60" spans="1:21" ht="51" x14ac:dyDescent="0.25">
      <c r="A60" s="196">
        <f>'Investīciju plāns_2023_2027'!A50</f>
        <v>48</v>
      </c>
      <c r="B60" s="277" t="str">
        <f>'Investīciju plāns_2023_2027'!B50</f>
        <v>04</v>
      </c>
      <c r="C60" s="161" t="str">
        <f>'Investīciju plāns_2023_2027'!C50</f>
        <v>Līvbērze</v>
      </c>
      <c r="D60" s="285" t="str">
        <f>'Investīciju plāns_2023_2027'!D50</f>
        <v>“Laflora” vēja parks un Zaļās industriālās zonas iecere Kaigu purvā, Jelgavas novadā</v>
      </c>
      <c r="E60" s="295" t="str">
        <f>'Investīciju plāns_2023_2027'!E50</f>
        <v>Zaļās enerģijas avots uzņēmuma ražošanas un tehnoloģiskajos procesos • 
Vēja parks kā atjaunīgo enerģijas nesēju avots - ceļa infrastruktūras uzlabošana</v>
      </c>
      <c r="F60" s="161" t="str">
        <f>'Investīciju plāns_2023_2027'!F50</f>
        <v>Atbalsts uzņēmējdarbībai</v>
      </c>
      <c r="G60" s="366" t="str">
        <f>'Investīciju plāns_2023_2027'!G50</f>
        <v>J/Pag/Iedz</v>
      </c>
      <c r="H60" s="278">
        <f>'Investīciju plāns_2023_2027'!H50</f>
        <v>600000</v>
      </c>
      <c r="I60" s="303">
        <f>'Investīciju plāns_2023_2027'!I50</f>
        <v>0</v>
      </c>
      <c r="J60" s="304">
        <f>'Investīciju plāns_2023_2027'!J50</f>
        <v>0</v>
      </c>
      <c r="K60" s="305">
        <f>'Investīciju plāns_2023_2027'!K50</f>
        <v>0</v>
      </c>
      <c r="L60" s="306">
        <f>'Investīciju plāns_2023_2027'!L50</f>
        <v>0</v>
      </c>
      <c r="M60" s="307">
        <f>'Investīciju plāns_2023_2027'!M50</f>
        <v>600000</v>
      </c>
      <c r="N60" s="195" t="str">
        <f>'Investīciju plāns_2023_2027'!N50</f>
        <v>P2 U RV1</v>
      </c>
      <c r="O60" s="151" t="str">
        <f>'Investīciju plāns_2023_2027'!O50</f>
        <v>D</v>
      </c>
      <c r="P60" s="286" t="str">
        <f>'Investīciju plāns_2023_2027'!P50</f>
        <v>VP3</v>
      </c>
      <c r="Q60" s="151" t="str">
        <f>'Investīciju plāns_2023_2027'!Q50</f>
        <v>RV7</v>
      </c>
      <c r="R60" s="160" t="str">
        <f>'Investīciju plāns_2023_2027'!R50</f>
        <v>U.7.1.</v>
      </c>
      <c r="S60" s="161" t="str">
        <f>'Investīciju plāns_2023_2027'!S50</f>
        <v>ZPR, Jelgavas novada pašvaldība</v>
      </c>
      <c r="T60" s="310">
        <f>'Investīciju plāns_2023_2027'!T50</f>
        <v>0</v>
      </c>
      <c r="U60" s="282" t="str">
        <f>'Investīciju plāns_2023_2027'!U50</f>
        <v>2022-2027</v>
      </c>
    </row>
    <row r="61" spans="1:21" ht="76.5" x14ac:dyDescent="0.25">
      <c r="A61" s="161">
        <f>'Investīciju plāns_2023_2027'!A51</f>
        <v>49</v>
      </c>
      <c r="B61" s="277">
        <f>'Investīciju plāns_2023_2027'!B51</f>
        <v>0</v>
      </c>
      <c r="C61" s="161" t="str">
        <f>'Investīciju plāns_2023_2027'!C51</f>
        <v>Līvbērze</v>
      </c>
      <c r="D61" s="285" t="str">
        <f>'Investīciju plāns_2023_2027'!D51</f>
        <v>Līvbērzes pagasta pārvaldes ēkas  energoefektivitātes paaugstināšana</v>
      </c>
      <c r="E61" s="285" t="str">
        <f>'Investīciju plāns_2023_2027'!E51</f>
        <v>Ēkas energoefektivitātes paaugstināšana , tai skaitā projekts EUR 10 000, būvdarbi EUR 590 000 
 2022/2023.gads:
Energosertifikāta izstrāde, būvprojekta izstrāde, būvdarbi</v>
      </c>
      <c r="F61" s="161" t="str">
        <f>'Investīciju plāns_2023_2027'!F51</f>
        <v>Energoefektivitāte</v>
      </c>
      <c r="G61" s="366" t="str">
        <f>'Investīciju plāns_2023_2027'!G51</f>
        <v xml:space="preserve">AG2024
J/Pag/Iedz
</v>
      </c>
      <c r="H61" s="278">
        <f>'Investīciju plāns_2023_2027'!H51</f>
        <v>600000</v>
      </c>
      <c r="I61" s="303">
        <f>'Investīciju plāns_2023_2027'!I51</f>
        <v>600000</v>
      </c>
      <c r="J61" s="304">
        <f>'Investīciju plāns_2023_2027'!J51</f>
        <v>98500</v>
      </c>
      <c r="K61" s="305">
        <f>'Investīciju plāns_2023_2027'!K51</f>
        <v>501500</v>
      </c>
      <c r="L61" s="306">
        <f>'Investīciju plāns_2023_2027'!L51</f>
        <v>0</v>
      </c>
      <c r="M61" s="307">
        <f>'Investīciju plāns_2023_2027'!M51</f>
        <v>0</v>
      </c>
      <c r="N61" s="196">
        <f>'Investīciju plāns_2023_2027'!N51</f>
        <v>0</v>
      </c>
      <c r="O61" s="161">
        <f>'Investīciju plāns_2023_2027'!O51</f>
        <v>0</v>
      </c>
      <c r="P61" s="284">
        <f>'Investīciju plāns_2023_2027'!P51</f>
        <v>0</v>
      </c>
      <c r="Q61" s="161">
        <f>'Investīciju plāns_2023_2027'!Q51</f>
        <v>0</v>
      </c>
      <c r="R61" s="160">
        <f>'Investīciju plāns_2023_2027'!R51</f>
        <v>0</v>
      </c>
      <c r="S61" s="336" t="str">
        <f>'Investīciju plāns_2023_2027'!S51</f>
        <v>Infrastruktūras  pārvaldības nodaļa/Projektu nodaļa/Pagasta pārvalde</v>
      </c>
      <c r="T61" s="309">
        <f>'Investīciju plāns_2023_2027'!T51</f>
        <v>0</v>
      </c>
      <c r="U61" s="282" t="str">
        <f>'Investīciju plāns_2023_2027'!U51</f>
        <v>2022-2027</v>
      </c>
    </row>
    <row r="62" spans="1:21" ht="76.5" x14ac:dyDescent="0.25">
      <c r="A62" s="161">
        <f>'Investīciju plāns_2023_2027'!A52</f>
        <v>50</v>
      </c>
      <c r="B62" s="277">
        <f>'Investīciju plāns_2023_2027'!B52</f>
        <v>0</v>
      </c>
      <c r="C62" s="161" t="str">
        <f>'Investīciju plāns_2023_2027'!C52</f>
        <v>Līvbērze</v>
      </c>
      <c r="D62" s="285" t="str">
        <f>'Investīciju plāns_2023_2027'!D52</f>
        <v>Līvbērzes pagasta Aktivitāšu centrs " Līvbērze" , Ceriņu iela 2, Vārpa  energoefektivitātes paaugstināšana</v>
      </c>
      <c r="E62" s="285" t="str">
        <f>'Investīciju plāns_2023_2027'!E52</f>
        <v>Ēkas energoefektivitātes paaugstināšana, ta iskaitā projekts EUR 10 000, būvdarbi EUR 590 000
 2022/2023.gads:
Energosertifikāta izstrāde, būvprojekta izstrāde, būvdarbi</v>
      </c>
      <c r="F62" s="161" t="str">
        <f>'Investīciju plāns_2023_2027'!F52</f>
        <v>Energoefektivitāte</v>
      </c>
      <c r="G62" s="366" t="str">
        <f>'Investīciju plāns_2023_2027'!G52</f>
        <v xml:space="preserve">AG2024
J/Pag/Iedz
</v>
      </c>
      <c r="H62" s="278">
        <f>'Investīciju plāns_2023_2027'!H52</f>
        <v>600000</v>
      </c>
      <c r="I62" s="303">
        <f>'Investīciju plāns_2023_2027'!I52</f>
        <v>600000</v>
      </c>
      <c r="J62" s="304">
        <f>'Investīciju plāns_2023_2027'!J52</f>
        <v>98500</v>
      </c>
      <c r="K62" s="305">
        <f>'Investīciju plāns_2023_2027'!K52</f>
        <v>501500</v>
      </c>
      <c r="L62" s="306">
        <f>'Investīciju plāns_2023_2027'!L52</f>
        <v>0</v>
      </c>
      <c r="M62" s="307">
        <f>'Investīciju plāns_2023_2027'!M52</f>
        <v>0</v>
      </c>
      <c r="N62" s="196">
        <f>'Investīciju plāns_2023_2027'!N52</f>
        <v>0</v>
      </c>
      <c r="O62" s="161">
        <f>'Investīciju plāns_2023_2027'!O52</f>
        <v>0</v>
      </c>
      <c r="P62" s="161">
        <f>'Investīciju plāns_2023_2027'!P52</f>
        <v>0</v>
      </c>
      <c r="Q62" s="161">
        <f>'Investīciju plāns_2023_2027'!Q52</f>
        <v>0</v>
      </c>
      <c r="R62" s="160">
        <f>'Investīciju plāns_2023_2027'!R52</f>
        <v>0</v>
      </c>
      <c r="S62" s="161" t="str">
        <f>'Investīciju plāns_2023_2027'!S52</f>
        <v>Infrastruktūras  pārvaldības nodaļa/Projektu nodaļa/Pagasta pārvalde</v>
      </c>
      <c r="T62" s="309">
        <f>'Investīciju plāns_2023_2027'!T52</f>
        <v>0</v>
      </c>
      <c r="U62" s="282" t="str">
        <f>'Investīciju plāns_2023_2027'!U52</f>
        <v>2022-2027</v>
      </c>
    </row>
    <row r="63" spans="1:21" x14ac:dyDescent="0.25">
      <c r="A63" s="196" t="e">
        <f>'Investīciju plāns_2023_2027'!#REF!</f>
        <v>#REF!</v>
      </c>
      <c r="B63" s="277" t="e">
        <f>'Investīciju plāns_2023_2027'!#REF!</f>
        <v>#REF!</v>
      </c>
      <c r="C63" s="161" t="e">
        <f>'Investīciju plāns_2023_2027'!#REF!</f>
        <v>#REF!</v>
      </c>
      <c r="D63" s="285" t="e">
        <f>'Investīciju plāns_2023_2027'!#REF!</f>
        <v>#REF!</v>
      </c>
      <c r="E63" s="285" t="e">
        <f>'Investīciju plāns_2023_2027'!#REF!</f>
        <v>#REF!</v>
      </c>
      <c r="F63" s="161" t="e">
        <f>'Investīciju plāns_2023_2027'!#REF!</f>
        <v>#REF!</v>
      </c>
      <c r="G63" s="366" t="e">
        <f>'Investīciju plāns_2023_2027'!#REF!</f>
        <v>#REF!</v>
      </c>
      <c r="H63" s="278" t="e">
        <f>'Investīciju plāns_2023_2027'!#REF!</f>
        <v>#REF!</v>
      </c>
      <c r="I63" s="303" t="e">
        <f>'Investīciju plāns_2023_2027'!#REF!</f>
        <v>#REF!</v>
      </c>
      <c r="J63" s="304" t="e">
        <f>'Investīciju plāns_2023_2027'!#REF!</f>
        <v>#REF!</v>
      </c>
      <c r="K63" s="305" t="e">
        <f>'Investīciju plāns_2023_2027'!#REF!</f>
        <v>#REF!</v>
      </c>
      <c r="L63" s="306" t="e">
        <f>'Investīciju plāns_2023_2027'!#REF!</f>
        <v>#REF!</v>
      </c>
      <c r="M63" s="307" t="e">
        <f>'Investīciju plāns_2023_2027'!#REF!</f>
        <v>#REF!</v>
      </c>
      <c r="N63" s="196" t="e">
        <f>'Investīciju plāns_2023_2027'!#REF!</f>
        <v>#REF!</v>
      </c>
      <c r="O63" s="151" t="e">
        <f>'Investīciju plāns_2023_2027'!#REF!</f>
        <v>#REF!</v>
      </c>
      <c r="P63" s="166" t="e">
        <f>'Investīciju plāns_2023_2027'!#REF!</f>
        <v>#REF!</v>
      </c>
      <c r="Q63" s="166" t="e">
        <f>'Investīciju plāns_2023_2027'!#REF!</f>
        <v>#REF!</v>
      </c>
      <c r="R63" s="160" t="e">
        <f>'Investīciju plāns_2023_2027'!#REF!</f>
        <v>#REF!</v>
      </c>
      <c r="S63" s="161" t="e">
        <f>'Investīciju plāns_2023_2027'!#REF!</f>
        <v>#REF!</v>
      </c>
      <c r="T63" s="309" t="e">
        <f>'Investīciju plāns_2023_2027'!#REF!</f>
        <v>#REF!</v>
      </c>
      <c r="U63" s="282" t="e">
        <f>'Investīciju plāns_2023_2027'!#REF!</f>
        <v>#REF!</v>
      </c>
    </row>
    <row r="64" spans="1:21" x14ac:dyDescent="0.25">
      <c r="A64" s="161" t="e">
        <f>'Investīciju plāns_2023_2027'!#REF!</f>
        <v>#REF!</v>
      </c>
      <c r="B64" s="279" t="e">
        <f>'Investīciju plāns_2023_2027'!#REF!</f>
        <v>#REF!</v>
      </c>
      <c r="C64" s="196" t="e">
        <f>'Investīciju plāns_2023_2027'!#REF!</f>
        <v>#REF!</v>
      </c>
      <c r="D64" s="285" t="e">
        <f>'Investīciju plāns_2023_2027'!#REF!</f>
        <v>#REF!</v>
      </c>
      <c r="E64" s="285" t="e">
        <f>'Investīciju plāns_2023_2027'!#REF!</f>
        <v>#REF!</v>
      </c>
      <c r="F64" s="161" t="e">
        <f>'Investīciju plāns_2023_2027'!#REF!</f>
        <v>#REF!</v>
      </c>
      <c r="G64" s="368" t="e">
        <f>'Investīciju plāns_2023_2027'!#REF!</f>
        <v>#REF!</v>
      </c>
      <c r="H64" s="278" t="e">
        <f>'Investīciju plāns_2023_2027'!#REF!</f>
        <v>#REF!</v>
      </c>
      <c r="I64" s="303" t="e">
        <f>'Investīciju plāns_2023_2027'!#REF!</f>
        <v>#REF!</v>
      </c>
      <c r="J64" s="304" t="e">
        <f>'Investīciju plāns_2023_2027'!#REF!</f>
        <v>#REF!</v>
      </c>
      <c r="K64" s="305" t="e">
        <f>'Investīciju plāns_2023_2027'!#REF!</f>
        <v>#REF!</v>
      </c>
      <c r="L64" s="306" t="e">
        <f>'Investīciju plāns_2023_2027'!#REF!</f>
        <v>#REF!</v>
      </c>
      <c r="M64" s="307" t="e">
        <f>'Investīciju plāns_2023_2027'!#REF!</f>
        <v>#REF!</v>
      </c>
      <c r="N64" s="196" t="e">
        <f>'Investīciju plāns_2023_2027'!#REF!</f>
        <v>#REF!</v>
      </c>
      <c r="O64" s="161" t="e">
        <f>'Investīciju plāns_2023_2027'!#REF!</f>
        <v>#REF!</v>
      </c>
      <c r="P64" s="161" t="e">
        <f>'Investīciju plāns_2023_2027'!#REF!</f>
        <v>#REF!</v>
      </c>
      <c r="Q64" s="161" t="e">
        <f>'Investīciju plāns_2023_2027'!#REF!</f>
        <v>#REF!</v>
      </c>
      <c r="R64" s="160" t="e">
        <f>'Investīciju plāns_2023_2027'!#REF!</f>
        <v>#REF!</v>
      </c>
      <c r="S64" s="161" t="e">
        <f>'Investīciju plāns_2023_2027'!#REF!</f>
        <v>#REF!</v>
      </c>
      <c r="T64" s="309" t="e">
        <f>'Investīciju plāns_2023_2027'!#REF!</f>
        <v>#REF!</v>
      </c>
      <c r="U64" s="282" t="e">
        <f>'Investīciju plāns_2023_2027'!#REF!</f>
        <v>#REF!</v>
      </c>
    </row>
    <row r="65" spans="1:21" ht="76.5" x14ac:dyDescent="0.25">
      <c r="A65" s="161">
        <f>'Investīciju plāns_2023_2027'!A54</f>
        <v>52</v>
      </c>
      <c r="B65" s="279" t="str">
        <f>'Investīciju plāns_2023_2027'!B54</f>
        <v>04</v>
      </c>
      <c r="C65" s="196" t="str">
        <f>'Investīciju plāns_2023_2027'!C54</f>
        <v>Līvbērze</v>
      </c>
      <c r="D65" s="285" t="str">
        <f>'Investīciju plāns_2023_2027'!D54</f>
        <v xml:space="preserve">Līvbērzes pagasta katlu mājas (noliktavas) pārbūve </v>
      </c>
      <c r="E65" s="285" t="str">
        <f>'Investīciju plāns_2023_2027'!E54</f>
        <v>Katlu mājas (noliktavas) rekonstrukcija, energoefektivitāte (Jelgavas iela 19 (2.korpuss))</v>
      </c>
      <c r="F65" s="161" t="str">
        <f>'Investīciju plāns_2023_2027'!F54</f>
        <v>Ēku apsaimniekošana</v>
      </c>
      <c r="G65" s="366" t="str">
        <f>'Investīciju plāns_2023_2027'!G54</f>
        <v xml:space="preserve">J/Pag/Iedz
</v>
      </c>
      <c r="H65" s="278">
        <f>'Investīciju plāns_2023_2027'!H54</f>
        <v>100000</v>
      </c>
      <c r="I65" s="303">
        <f>'Investīciju plāns_2023_2027'!I54</f>
        <v>0</v>
      </c>
      <c r="J65" s="304">
        <f>'Investīciju plāns_2023_2027'!J54</f>
        <v>0</v>
      </c>
      <c r="K65" s="305">
        <f>'Investīciju plāns_2023_2027'!K54</f>
        <v>0</v>
      </c>
      <c r="L65" s="306">
        <f>'Investīciju plāns_2023_2027'!L54</f>
        <v>0</v>
      </c>
      <c r="M65" s="307">
        <f>'Investīciju plāns_2023_2027'!M54</f>
        <v>100000</v>
      </c>
      <c r="N65" s="166" t="str">
        <f>'Investīciju plāns_2023_2027'!N54</f>
        <v>P3 V RV9</v>
      </c>
      <c r="O65" s="151" t="str">
        <f>'Investīciju plāns_2023_2027'!O54</f>
        <v>P</v>
      </c>
      <c r="P65" s="156" t="str">
        <f>'Investīciju plāns_2023_2027'!P54</f>
        <v>VP2</v>
      </c>
      <c r="Q65" s="151" t="str">
        <f>'Investīciju plāns_2023_2027'!Q54</f>
        <v>RV5</v>
      </c>
      <c r="R65" s="160" t="str">
        <f>'Investīciju plāns_2023_2027'!R54</f>
        <v>U.5.4.</v>
      </c>
      <c r="S65" s="161" t="str">
        <f>'Investīciju plāns_2023_2027'!S54</f>
        <v>Infrastruktūras un saimnieciskā nodrošinājuma nodaļa/pagasta pārvalde</v>
      </c>
      <c r="T65" s="291">
        <f>'Investīciju plāns_2023_2027'!T54</f>
        <v>0</v>
      </c>
      <c r="U65" s="282" t="str">
        <f>'Investīciju plāns_2023_2027'!U54</f>
        <v>2022-2027</v>
      </c>
    </row>
    <row r="66" spans="1:21" ht="102" x14ac:dyDescent="0.25">
      <c r="A66" s="196">
        <f>'Investīciju plāns_2023_2027'!A55</f>
        <v>53</v>
      </c>
      <c r="B66" s="277" t="str">
        <f>'Investīciju plāns_2023_2027'!B55</f>
        <v>09</v>
      </c>
      <c r="C66" s="161" t="str">
        <f>'Investīciju plāns_2023_2027'!C55</f>
        <v>Līvbērze</v>
      </c>
      <c r="D66" s="285" t="str">
        <f>'Investīciju plāns_2023_2027'!D55</f>
        <v>Aizupes pamatskolas teritorijas labiekārtošana un apbūve</v>
      </c>
      <c r="E66" s="295" t="str">
        <f>'Investīciju plāns_2023_2027'!E55</f>
        <v>Aizupes pamatskolas teritorijas labiekārtošana un apbūve - zema enerģijas patēriņa ēkas būvniecība (piebūve, teritorijas labiekārtošana mācību procesa nodrošināšanai). Paredzamie darbi - topogrāfija un saskaņošanas darbi, komunikācijas, projektēšana un būvniecība.
Tiks nodrošinātas telpas pirmsskolas izglītības grupām un nodrošināti tehnoloģiju un dabas zinātņu kabineti, slēgta tipa pāreja un sporta zāle.
2021.gadā noslēdzies metu konkurss, secīgi jāiztrādā būvprojekts</v>
      </c>
      <c r="F66" s="161" t="str">
        <f>'Investīciju plāns_2023_2027'!F55</f>
        <v>Izglītības iestāžu infrastruktūra</v>
      </c>
      <c r="G66" s="366" t="str">
        <f>'Investīciju plāns_2023_2027'!G55</f>
        <v xml:space="preserve">AG
J/Pag/Iedz
</v>
      </c>
      <c r="H66" s="278">
        <f>'Investīciju plāns_2023_2027'!H55</f>
        <v>5300000</v>
      </c>
      <c r="I66" s="303">
        <f>'Investīciju plāns_2023_2027'!I55</f>
        <v>0</v>
      </c>
      <c r="J66" s="304">
        <f>'Investīciju plāns_2023_2027'!J55</f>
        <v>0</v>
      </c>
      <c r="K66" s="305">
        <f>'Investīciju plāns_2023_2027'!K55</f>
        <v>0</v>
      </c>
      <c r="L66" s="306">
        <f>'Investīciju plāns_2023_2027'!L55</f>
        <v>300000</v>
      </c>
      <c r="M66" s="307">
        <f>'Investīciju plāns_2023_2027'!M55</f>
        <v>5000000</v>
      </c>
      <c r="N66" s="166" t="str">
        <f>'Investīciju plāns_2023_2027'!N55</f>
        <v>P2 I RV1</v>
      </c>
      <c r="O66" s="151" t="str">
        <f>'Investīciju plāns_2023_2027'!O55</f>
        <v>P</v>
      </c>
      <c r="P66" s="156" t="str">
        <f>'Investīciju plāns_2023_2027'!P55</f>
        <v>VP1</v>
      </c>
      <c r="Q66" s="156" t="str">
        <f>'Investīciju plāns_2023_2027'!Q55</f>
        <v>RV1</v>
      </c>
      <c r="R66" s="160" t="str">
        <f>'Investīciju plāns_2023_2027'!R55</f>
        <v>1.1.</v>
      </c>
      <c r="S66" s="161" t="str">
        <f>'Investīciju plāns_2023_2027'!S55</f>
        <v>Infrastruktūras un saimnieciskā nodrošinājuma nodaļa/Izglītības pārvalde</v>
      </c>
      <c r="T66" s="291">
        <f>'Investīciju plāns_2023_2027'!T55</f>
        <v>0</v>
      </c>
      <c r="U66" s="282" t="str">
        <f>'Investīciju plāns_2023_2027'!U55</f>
        <v>2022-2027</v>
      </c>
    </row>
    <row r="67" spans="1:21" ht="76.5" x14ac:dyDescent="0.25">
      <c r="A67" s="161">
        <f>'Investīciju plāns_2023_2027'!A58</f>
        <v>56</v>
      </c>
      <c r="B67" s="279" t="str">
        <f>'Investīciju plāns_2023_2027'!B58</f>
        <v>04</v>
      </c>
      <c r="C67" s="196" t="str">
        <f>'Investīciju plāns_2023_2027'!C58</f>
        <v>Līvbērze</v>
      </c>
      <c r="D67" s="285" t="str">
        <f>'Investīciju plāns_2023_2027'!D58</f>
        <v>Līvbērzes pagasta  transporta infrastruktūras attīstība</v>
      </c>
      <c r="E67" s="285" t="str">
        <f>'Investīciju plāns_2023_2027'!E58</f>
        <v>Transporta infrastruktūras attīstība, t.sk.: 
2025.-2027gads:
Būriņu ceļa pārbūve - sakarā ar lielo transporta intensitāti, iespējams kopīgs risinājums ar Jelgavas valstspilsētu</v>
      </c>
      <c r="F67" s="161" t="str">
        <f>'Investīciju plāns_2023_2027'!F58</f>
        <v>Transporta infrastruktūra, t.sk. Apgaismojums</v>
      </c>
      <c r="G67" s="367" t="str">
        <f>'Investīciju plāns_2023_2027'!G58</f>
        <v xml:space="preserve">J/Pag/Iedz
</v>
      </c>
      <c r="H67" s="278">
        <f>'Investīciju plāns_2023_2027'!H58</f>
        <v>1000000</v>
      </c>
      <c r="I67" s="303">
        <f>'Investīciju plāns_2023_2027'!I58</f>
        <v>0</v>
      </c>
      <c r="J67" s="304">
        <f>'Investīciju plāns_2023_2027'!J58</f>
        <v>0</v>
      </c>
      <c r="K67" s="305">
        <f>'Investīciju plāns_2023_2027'!K58</f>
        <v>0</v>
      </c>
      <c r="L67" s="306">
        <f>'Investīciju plāns_2023_2027'!L58</f>
        <v>0</v>
      </c>
      <c r="M67" s="307">
        <f>'Investīciju plāns_2023_2027'!M58</f>
        <v>1000000</v>
      </c>
      <c r="N67" s="196" t="str">
        <f>'Investīciju plāns_2023_2027'!N58</f>
        <v>P2 V RV1</v>
      </c>
      <c r="O67" s="161" t="str">
        <f>'Investīciju plāns_2023_2027'!O58</f>
        <v>P</v>
      </c>
      <c r="P67" s="196" t="str">
        <f>'Investīciju plāns_2023_2027'!P58</f>
        <v>VP2</v>
      </c>
      <c r="Q67" s="196" t="str">
        <f>'Investīciju plāns_2023_2027'!Q58</f>
        <v>RV4</v>
      </c>
      <c r="R67" s="196" t="str">
        <f>'Investīciju plāns_2023_2027'!R58</f>
        <v>4.1.</v>
      </c>
      <c r="S67" s="161" t="str">
        <f>'Investīciju plāns_2023_2027'!S58</f>
        <v>Infrastruktūras un saimnieciskā nodrošinājuma nodaļa/Pagasta pārvalde</v>
      </c>
      <c r="T67" s="309">
        <f>'Investīciju plāns_2023_2027'!T58</f>
        <v>0</v>
      </c>
      <c r="U67" s="282" t="str">
        <f>'Investīciju plāns_2023_2027'!U58</f>
        <v>2022-2027</v>
      </c>
    </row>
    <row r="68" spans="1:21" ht="76.5" x14ac:dyDescent="0.25">
      <c r="A68" s="161">
        <f>'Investīciju plāns_2023_2027'!A59</f>
        <v>57</v>
      </c>
      <c r="B68" s="277" t="str">
        <f>'Investīciju plāns_2023_2027'!B59</f>
        <v>06</v>
      </c>
      <c r="C68" s="161" t="str">
        <f>'Investīciju plāns_2023_2027'!C59</f>
        <v>Novads</v>
      </c>
      <c r="D68" s="285" t="str">
        <f>'Investīciju plāns_2023_2027'!D59</f>
        <v>Āra apgaismojuma uzlabošanas darbi Jelgavas novadā - pārbūve/izbūve/armatūru nomaiņa</v>
      </c>
      <c r="E68" s="295" t="str">
        <f>'Investīciju plāns_2023_2027'!E59</f>
        <v>Āra apgaismojuma uzlabošanas darbi Jelgavas novadā, vienots iepirkums, lai nodrošinātu publisko teritoriju apgaismojumu uzturēšanu</v>
      </c>
      <c r="F68" s="161" t="str">
        <f>'Investīciju plāns_2023_2027'!F59</f>
        <v>Apgaismojuma infrastruktūra</v>
      </c>
      <c r="G68" s="366" t="str">
        <f>'Investīciju plāns_2023_2027'!G59</f>
        <v>Kopīgs/J/Pag/Iedz</v>
      </c>
      <c r="H68" s="290">
        <f>'Investīciju plāns_2023_2027'!H59</f>
        <v>1100000</v>
      </c>
      <c r="I68" s="303">
        <f>'Investīciju plāns_2023_2027'!I59</f>
        <v>0</v>
      </c>
      <c r="J68" s="304">
        <f>'Investīciju plāns_2023_2027'!J59</f>
        <v>0</v>
      </c>
      <c r="K68" s="305">
        <f>'Investīciju plāns_2023_2027'!K59</f>
        <v>0</v>
      </c>
      <c r="L68" s="306">
        <f>'Investīciju plāns_2023_2027'!L59</f>
        <v>100000</v>
      </c>
      <c r="M68" s="307">
        <f>'Investīciju plāns_2023_2027'!M59</f>
        <v>1000000</v>
      </c>
      <c r="N68" s="195" t="str">
        <f>'Investīciju plāns_2023_2027'!N59</f>
        <v>P2 V RV8</v>
      </c>
      <c r="O68" s="151" t="str">
        <f>'Investīciju plāns_2023_2027'!O59</f>
        <v>P</v>
      </c>
      <c r="P68" s="161" t="str">
        <f>'Investīciju plāns_2023_2027'!P59</f>
        <v>VP2</v>
      </c>
      <c r="Q68" s="161" t="str">
        <f>'Investīciju plāns_2023_2027'!Q59</f>
        <v>RV4</v>
      </c>
      <c r="R68" s="196" t="str">
        <f>'Investīciju plāns_2023_2027'!R59</f>
        <v>4.2.</v>
      </c>
      <c r="S68" s="161" t="str">
        <f>'Investīciju plāns_2023_2027'!S59</f>
        <v>Infrastruktūras un saimnieciskā nodrošinājuma nodaļa/pagasta pārvalde</v>
      </c>
      <c r="T68" s="310">
        <f>'Investīciju plāns_2023_2027'!T59</f>
        <v>0</v>
      </c>
      <c r="U68" s="282" t="str">
        <f>'Investīciju plāns_2023_2027'!U59</f>
        <v>2022-2027</v>
      </c>
    </row>
    <row r="69" spans="1:21" ht="76.5" x14ac:dyDescent="0.25">
      <c r="A69" s="196">
        <f>'Investīciju plāns_2023_2027'!A60</f>
        <v>58</v>
      </c>
      <c r="B69" s="277" t="str">
        <f>'Investīciju plāns_2023_2027'!B60</f>
        <v>04</v>
      </c>
      <c r="C69" s="161" t="str">
        <f>'Investīciju plāns_2023_2027'!C60</f>
        <v>Novads</v>
      </c>
      <c r="D69" s="285" t="str">
        <f>'Investīciju plāns_2023_2027'!D60</f>
        <v>Ekonomiskās attīstības veicināšanai pašvaldības ceļu atjaunošana visā novada teritorijā</v>
      </c>
      <c r="E69" s="295" t="str">
        <f>'Investīciju plāns_2023_2027'!E60</f>
        <v>Ceļu  atjaunošana visā novada teritorijā ekonomiskās attīstības veicināšanai</v>
      </c>
      <c r="F69" s="161" t="str">
        <f>'Investīciju plāns_2023_2027'!F60</f>
        <v>Atbalsts uzņēmējdarbībai</v>
      </c>
      <c r="G69" s="366" t="str">
        <f>'Investīciju plāns_2023_2027'!G60</f>
        <v>Kopīgs/J/Pag/Iedz</v>
      </c>
      <c r="H69" s="290">
        <f>'Investīciju plāns_2023_2027'!H60</f>
        <v>4000000</v>
      </c>
      <c r="I69" s="303">
        <f>'Investīciju plāns_2023_2027'!I60</f>
        <v>0</v>
      </c>
      <c r="J69" s="304">
        <f>'Investīciju plāns_2023_2027'!J60</f>
        <v>0</v>
      </c>
      <c r="K69" s="305">
        <f>'Investīciju plāns_2023_2027'!K60</f>
        <v>0</v>
      </c>
      <c r="L69" s="306">
        <f>'Investīciju plāns_2023_2027'!L60</f>
        <v>1000000</v>
      </c>
      <c r="M69" s="307">
        <f>'Investīciju plāns_2023_2027'!M60</f>
        <v>3000000</v>
      </c>
      <c r="N69" s="195" t="str">
        <f>'Investīciju plāns_2023_2027'!N60</f>
        <v>P2 U RV1</v>
      </c>
      <c r="O69" s="151" t="str">
        <f>'Investīciju plāns_2023_2027'!O60</f>
        <v>P</v>
      </c>
      <c r="P69" s="161" t="str">
        <f>'Investīciju plāns_2023_2027'!P60</f>
        <v>VP2</v>
      </c>
      <c r="Q69" s="161" t="str">
        <f>'Investīciju plāns_2023_2027'!Q60</f>
        <v>RV4</v>
      </c>
      <c r="R69" s="196" t="str">
        <f>'Investīciju plāns_2023_2027'!R60</f>
        <v>4.1.</v>
      </c>
      <c r="S69" s="161" t="str">
        <f>'Investīciju plāns_2023_2027'!S60</f>
        <v>Infrastruktūras un saimnieciskā nodrošinājuma nodaļa/pagasta pārvalde</v>
      </c>
      <c r="T69" s="310">
        <f>'Investīciju plāns_2023_2027'!T60</f>
        <v>0</v>
      </c>
      <c r="U69" s="282" t="str">
        <f>'Investīciju plāns_2023_2027'!U60</f>
        <v>2022-2027</v>
      </c>
    </row>
    <row r="70" spans="1:21" ht="38.25" x14ac:dyDescent="0.25">
      <c r="A70" s="161">
        <f>'Investīciju plāns_2023_2027'!A61</f>
        <v>59</v>
      </c>
      <c r="B70" s="277" t="str">
        <f>'Investīciju plāns_2023_2027'!B61</f>
        <v>04</v>
      </c>
      <c r="C70" s="161" t="str">
        <f>'Investīciju plāns_2023_2027'!C61</f>
        <v>Novads</v>
      </c>
      <c r="D70" s="285" t="str">
        <f>'Investīciju plāns_2023_2027'!D61</f>
        <v xml:space="preserve">Tirdzniecības vietu ierīkošana/iekārtošana Jelgavas novada ciemos </v>
      </c>
      <c r="E70" s="341" t="str">
        <f>'Investīciju plāns_2023_2027'!E61</f>
        <v>Tirdzniecības vietu ierīkošana/iekārtošana Jelgavas novada ciemos</v>
      </c>
      <c r="F70" s="161" t="str">
        <f>'Investīciju plāns_2023_2027'!F61</f>
        <v>Atbalsts uzņēmējdarbībai</v>
      </c>
      <c r="G70" s="366" t="str">
        <f>'Investīciju plāns_2023_2027'!G61</f>
        <v>Kopīgs/J/Pag/Iedz</v>
      </c>
      <c r="H70" s="290">
        <f>'Investīciju plāns_2023_2027'!H61</f>
        <v>200000</v>
      </c>
      <c r="I70" s="303">
        <f>'Investīciju plāns_2023_2027'!I61</f>
        <v>0</v>
      </c>
      <c r="J70" s="304">
        <f>'Investīciju plāns_2023_2027'!J61</f>
        <v>0</v>
      </c>
      <c r="K70" s="305">
        <f>'Investīciju plāns_2023_2027'!K61</f>
        <v>0</v>
      </c>
      <c r="L70" s="306">
        <f>'Investīciju plāns_2023_2027'!L61</f>
        <v>0</v>
      </c>
      <c r="M70" s="307">
        <f>'Investīciju plāns_2023_2027'!M61</f>
        <v>200000</v>
      </c>
      <c r="N70" s="195" t="str">
        <f>'Investīciju plāns_2023_2027'!N61</f>
        <v>P2 U RV1</v>
      </c>
      <c r="O70" s="151" t="str">
        <f>'Investīciju plāns_2023_2027'!O61</f>
        <v>D</v>
      </c>
      <c r="P70" s="145" t="str">
        <f>'Investīciju plāns_2023_2027'!P61</f>
        <v>VP3</v>
      </c>
      <c r="Q70" s="151" t="str">
        <f>'Investīciju plāns_2023_2027'!Q61</f>
        <v>RV7</v>
      </c>
      <c r="R70" s="151" t="str">
        <f>'Investīciju plāns_2023_2027'!R61</f>
        <v>U.7.2.</v>
      </c>
      <c r="S70" s="161" t="str">
        <f>'Investīciju plāns_2023_2027'!S61</f>
        <v>Pagasta pārvalde/Attīstības nodaļa</v>
      </c>
      <c r="T70" s="310">
        <f>'Investīciju plāns_2023_2027'!T61</f>
        <v>0</v>
      </c>
      <c r="U70" s="282" t="str">
        <f>'Investīciju plāns_2023_2027'!U61</f>
        <v>2022-2027</v>
      </c>
    </row>
    <row r="71" spans="1:21" ht="51" x14ac:dyDescent="0.25">
      <c r="A71" s="161">
        <f>'Investīciju plāns_2023_2027'!A62</f>
        <v>60</v>
      </c>
      <c r="B71" s="277" t="str">
        <f>'Investīciju plāns_2023_2027'!B62</f>
        <v>04</v>
      </c>
      <c r="C71" s="161" t="str">
        <f>'Investīciju plāns_2023_2027'!C62</f>
        <v>Novads</v>
      </c>
      <c r="D71" s="285" t="str">
        <f>'Investīciju plāns_2023_2027'!D62</f>
        <v>Pārejas uz klimatneitralitāti radīto ekonomisko, sociālo un vides seku mazināšana visvairāk skartajos reģionos</v>
      </c>
      <c r="E71" s="295" t="str">
        <f>'Investīciju plāns_2023_2027'!E62</f>
        <v xml:space="preserve">Atbalsts uzņēmējdarbībai nepieciešamās publiskās infrastruktūras attīstībai, veicinot pāreju uz klimatneitrālu ekonomiku industriālajās zonās </v>
      </c>
      <c r="F71" s="161" t="str">
        <f>'Investīciju plāns_2023_2027'!F62</f>
        <v>Atbalsts uzņēmējdarbībai</v>
      </c>
      <c r="G71" s="366" t="str">
        <f>'Investīciju plāns_2023_2027'!G62</f>
        <v>Kopīgs/J/Pag/Iedz
SAM</v>
      </c>
      <c r="H71" s="290">
        <f>'Investīciju plāns_2023_2027'!H62</f>
        <v>2000000</v>
      </c>
      <c r="I71" s="303">
        <f>'Investīciju plāns_2023_2027'!I62</f>
        <v>0</v>
      </c>
      <c r="J71" s="304">
        <f>'Investīciju plāns_2023_2027'!J62</f>
        <v>0</v>
      </c>
      <c r="K71" s="305">
        <f>'Investīciju plāns_2023_2027'!K62</f>
        <v>0</v>
      </c>
      <c r="L71" s="306">
        <f>'Investīciju plāns_2023_2027'!L62</f>
        <v>0</v>
      </c>
      <c r="M71" s="307">
        <f>'Investīciju plāns_2023_2027'!M62</f>
        <v>2000000</v>
      </c>
      <c r="N71" s="195" t="str">
        <f>'Investīciju plāns_2023_2027'!N62</f>
        <v>P2 U RV1</v>
      </c>
      <c r="O71" s="151" t="str">
        <f>'Investīciju plāns_2023_2027'!O62</f>
        <v>D</v>
      </c>
      <c r="P71" s="145" t="str">
        <f>'Investīciju plāns_2023_2027'!P62</f>
        <v>VP3</v>
      </c>
      <c r="Q71" s="151" t="str">
        <f>'Investīciju plāns_2023_2027'!Q62</f>
        <v>RV7</v>
      </c>
      <c r="R71" s="160" t="str">
        <f>'Investīciju plāns_2023_2027'!R62</f>
        <v>U.7.2.</v>
      </c>
      <c r="S71" s="161" t="str">
        <f>'Investīciju plāns_2023_2027'!S62</f>
        <v>Plānošanas un attīstības departamenta</v>
      </c>
      <c r="T71" s="310">
        <f>'Investīciju plāns_2023_2027'!T62</f>
        <v>0</v>
      </c>
      <c r="U71" s="282" t="str">
        <f>'Investīciju plāns_2023_2027'!U62</f>
        <v>2022-2027</v>
      </c>
    </row>
    <row r="72" spans="1:21" ht="51" x14ac:dyDescent="0.25">
      <c r="A72" s="196">
        <f>'Investīciju plāns_2023_2027'!A63</f>
        <v>61</v>
      </c>
      <c r="B72" s="279" t="str">
        <f>'Investīciju plāns_2023_2027'!B63</f>
        <v>04</v>
      </c>
      <c r="C72" s="161" t="str">
        <f>'Investīciju plāns_2023_2027'!C63</f>
        <v>Novads</v>
      </c>
      <c r="D72" s="285" t="str">
        <f>'Investīciju plāns_2023_2027'!D63</f>
        <v>Investīcijas uzņēmējdarbības publiskajā infrastruktūrā industriālo parku un teritoriju attīstīšanai reģionos</v>
      </c>
      <c r="E72" s="285" t="str">
        <f>'Investīciju plāns_2023_2027'!E63</f>
        <v>Investīcijas uzņēmējdarbības publiskajā infrastruktūrā industriālo parku un teritoriju attīstīšanai reģionos</v>
      </c>
      <c r="F72" s="161" t="str">
        <f>'Investīciju plāns_2023_2027'!F63</f>
        <v>Atbalsts uzņēmējdarbībai</v>
      </c>
      <c r="G72" s="366" t="str">
        <f>'Investīciju plāns_2023_2027'!G63</f>
        <v>Kopīgs/J/Pag/Iedz
SAM</v>
      </c>
      <c r="H72" s="290">
        <f>'Investīciju plāns_2023_2027'!H63</f>
        <v>2000000</v>
      </c>
      <c r="I72" s="303">
        <f>'Investīciju plāns_2023_2027'!I63</f>
        <v>0</v>
      </c>
      <c r="J72" s="304">
        <f>'Investīciju plāns_2023_2027'!J63</f>
        <v>0</v>
      </c>
      <c r="K72" s="305">
        <f>'Investīciju plāns_2023_2027'!K63</f>
        <v>0</v>
      </c>
      <c r="L72" s="306">
        <f>'Investīciju plāns_2023_2027'!L63</f>
        <v>0</v>
      </c>
      <c r="M72" s="307">
        <f>'Investīciju plāns_2023_2027'!M63</f>
        <v>2000000</v>
      </c>
      <c r="N72" s="196" t="str">
        <f>'Investīciju plāns_2023_2027'!N63</f>
        <v>P2 U RV1</v>
      </c>
      <c r="O72" s="151" t="str">
        <f>'Investīciju plāns_2023_2027'!O63</f>
        <v>D</v>
      </c>
      <c r="P72" s="160" t="str">
        <f>'Investīciju plāns_2023_2027'!P63</f>
        <v>VP3</v>
      </c>
      <c r="Q72" s="151" t="str">
        <f>'Investīciju plāns_2023_2027'!Q63</f>
        <v>RV7</v>
      </c>
      <c r="R72" s="160" t="str">
        <f>'Investīciju plāns_2023_2027'!R63</f>
        <v>U.7.2.</v>
      </c>
      <c r="S72" s="161" t="str">
        <f>'Investīciju plāns_2023_2027'!S63</f>
        <v>Plānošanas un attīstības departamenta</v>
      </c>
      <c r="T72" s="309">
        <f>'Investīciju plāns_2023_2027'!T63</f>
        <v>0</v>
      </c>
      <c r="U72" s="282" t="str">
        <f>'Investīciju plāns_2023_2027'!U63</f>
        <v>2022-2027</v>
      </c>
    </row>
    <row r="73" spans="1:21" ht="89.25" x14ac:dyDescent="0.25">
      <c r="A73" s="161">
        <f>'Investīciju plāns_2023_2027'!A64</f>
        <v>62</v>
      </c>
      <c r="B73" s="279" t="str">
        <f>'Investīciju plāns_2023_2027'!B64</f>
        <v>04</v>
      </c>
      <c r="C73" s="161" t="str">
        <f>'Investīciju plāns_2023_2027'!C64</f>
        <v>Novads</v>
      </c>
      <c r="D73" s="285" t="str">
        <f>'Investīciju plāns_2023_2027'!D64</f>
        <v>Civilās aizsardzības sistēmas attīstība un pilnveide</v>
      </c>
      <c r="E73" s="295" t="str">
        <f>'Investīciju plāns_2023_2027'!E64</f>
        <v xml:space="preserve">Pilnveidot sadarbību civilās aizsardzības jautājumos starp pilsētu un novadu, kā arī ar kaimiņu teritorijām.
2022.gadā. Civilās aizsardzības plāns izstrādāts Jelgavas novada pašvaldības teritorijai
Droša vide, informēta sabiedrība, saskaņota rīcība starp dažādām institūcijām mazina draudu riskus. 
</v>
      </c>
      <c r="F73" s="161" t="str">
        <f>'Investīciju plāns_2023_2027'!F64</f>
        <v>Civilā aizsardzība</v>
      </c>
      <c r="G73" s="366" t="str">
        <f>'Investīciju plāns_2023_2027'!G64</f>
        <v>Kopīgs/J/Pag/Iedz</v>
      </c>
      <c r="H73" s="278">
        <f>'Investīciju plāns_2023_2027'!H64</f>
        <v>810000</v>
      </c>
      <c r="I73" s="303">
        <f>'Investīciju plāns_2023_2027'!I64</f>
        <v>0</v>
      </c>
      <c r="J73" s="304">
        <f>'Investīciju plāns_2023_2027'!J64</f>
        <v>0</v>
      </c>
      <c r="K73" s="305">
        <f>'Investīciju plāns_2023_2027'!K64</f>
        <v>0</v>
      </c>
      <c r="L73" s="306">
        <f>'Investīciju plāns_2023_2027'!L64</f>
        <v>10000</v>
      </c>
      <c r="M73" s="307">
        <f>'Investīciju plāns_2023_2027'!M64</f>
        <v>800000</v>
      </c>
      <c r="N73" s="166" t="str">
        <f>'Investīciju plāns_2023_2027'!N64</f>
        <v>P5 A RV5</v>
      </c>
      <c r="O73" s="151" t="str">
        <f>'Investīciju plāns_2023_2027'!O64</f>
        <v>D</v>
      </c>
      <c r="P73" s="161" t="str">
        <f>'Investīciju plāns_2023_2027'!P64</f>
        <v>HP5</v>
      </c>
      <c r="Q73" s="161" t="str">
        <f>'Investīciju plāns_2023_2027'!Q64</f>
        <v>RV5</v>
      </c>
      <c r="R73" s="196">
        <f>'Investīciju plāns_2023_2027'!R64</f>
        <v>5.7</v>
      </c>
      <c r="S73" s="161" t="str">
        <f>'Investīciju plāns_2023_2027'!S64</f>
        <v>Darba aizsardzības, ugunsdrošības
un civilās aizsardzības nodaļa</v>
      </c>
      <c r="T73" s="291">
        <f>'Investīciju plāns_2023_2027'!T64</f>
        <v>0</v>
      </c>
      <c r="U73" s="282" t="str">
        <f>'Investīciju plāns_2023_2027'!U64</f>
        <v>2022-2027</v>
      </c>
    </row>
    <row r="74" spans="1:21" ht="63.75" x14ac:dyDescent="0.25">
      <c r="A74" s="161">
        <f>'Investīciju plāns_2023_2027'!A65</f>
        <v>63</v>
      </c>
      <c r="B74" s="277" t="str">
        <f>'Investīciju plāns_2023_2027'!B65</f>
        <v>03</v>
      </c>
      <c r="C74" s="161" t="str">
        <f>'Investīciju plāns_2023_2027'!C65</f>
        <v>Novads</v>
      </c>
      <c r="D74" s="285" t="str">
        <f>'Investīciju plāns_2023_2027'!D65</f>
        <v>Jelgavas novada pašvaldības policijas infrastruktūras un materiāltehniskā nodrošinājuma attīstība un pilnveidošana</v>
      </c>
      <c r="E74" s="285" t="str">
        <f>'Investīciju plāns_2023_2027'!E65</f>
        <v>Materiāltehniskās bāzes atjaunošana/papildināšana/modernizēšana, drošības pasākumu nodrošināšanai Jelgavas novada teritorijā (specializēts transports, materiāltehniskās bāzes papildināšana t.sk. zivju fonda….)</v>
      </c>
      <c r="F74" s="161" t="str">
        <f>'Investīciju plāns_2023_2027'!F65</f>
        <v>Drošības pasākumu īstenošana</v>
      </c>
      <c r="G74" s="366" t="str">
        <f>'Investīciju plāns_2023_2027'!G65</f>
        <v>Kopīgs/J/Pag/Iedz</v>
      </c>
      <c r="H74" s="278">
        <f>'Investīciju plāns_2023_2027'!H65</f>
        <v>550000</v>
      </c>
      <c r="I74" s="303">
        <f>'Investīciju plāns_2023_2027'!I65</f>
        <v>0</v>
      </c>
      <c r="J74" s="304">
        <f>'Investīciju plāns_2023_2027'!J65</f>
        <v>0</v>
      </c>
      <c r="K74" s="305">
        <f>'Investīciju plāns_2023_2027'!K65</f>
        <v>0</v>
      </c>
      <c r="L74" s="306">
        <f>'Investīciju plāns_2023_2027'!L65</f>
        <v>50000</v>
      </c>
      <c r="M74" s="307">
        <f>'Investīciju plāns_2023_2027'!M65</f>
        <v>500000</v>
      </c>
      <c r="N74" s="166" t="str">
        <f>'Investīciju plāns_2023_2027'!N65</f>
        <v>P1 A RV1</v>
      </c>
      <c r="O74" s="151" t="str">
        <f>'Investīciju plāns_2023_2027'!O65</f>
        <v>D</v>
      </c>
      <c r="P74" s="161" t="str">
        <f>'Investīciju plāns_2023_2027'!P65</f>
        <v>HP4</v>
      </c>
      <c r="Q74" s="161" t="str">
        <f>'Investīciju plāns_2023_2027'!Q65</f>
        <v>RV8</v>
      </c>
      <c r="R74" s="160">
        <f>'Investīciju plāns_2023_2027'!R65</f>
        <v>8.1</v>
      </c>
      <c r="S74" s="161" t="str">
        <f>'Investīciju plāns_2023_2027'!S65</f>
        <v>Pašvaldības policija</v>
      </c>
      <c r="T74" s="291">
        <f>'Investīciju plāns_2023_2027'!T65</f>
        <v>0</v>
      </c>
      <c r="U74" s="282" t="str">
        <f>'Investīciju plāns_2023_2027'!U65</f>
        <v>2022-2027</v>
      </c>
    </row>
    <row r="75" spans="1:21" ht="102" x14ac:dyDescent="0.25">
      <c r="A75" s="196">
        <f>'Investīciju plāns_2023_2027'!A66</f>
        <v>64</v>
      </c>
      <c r="B75" s="277" t="str">
        <f>'Investīciju plāns_2023_2027'!B66</f>
        <v>06</v>
      </c>
      <c r="C75" s="161" t="str">
        <f>'Investīciju plāns_2023_2027'!C66</f>
        <v>Novads</v>
      </c>
      <c r="D75" s="285" t="str">
        <f>'Investīciju plāns_2023_2027'!D66</f>
        <v>Pašvaldību ēku un infrastruktūras uzlabošana, veicinot pāreju uz atjaunojamo energoresursu tehnoloģiju izmantošanu un uzlabojot energoefektivitāti, t.sk. siltumnīcefekta gāzu emisiju samazināšana</v>
      </c>
      <c r="E75" s="285" t="str">
        <f>'Investīciju plāns_2023_2027'!E66</f>
        <v>Pašvaldību ēku un infrastruktūras uzlabošana, veicinot pāreju uz atjaunojamo energoresursu tehnoloģiju izmantošanu un uzlabojot energoefektivitāti, t.sk. siltumnīcefekta gāzu emisiju samazināšana. Pasākumu komplekss ēku energoefektivitātes uzlabošanai ieviešot viedus risinājumus pašvaldības ēkās, t.sk. automatizētas ēku pārvaldības sistēmas attīstīšana un energoefektīvu pasākumu nodrošināšana (alokatori, u.c, ēku energosertifikācija)</v>
      </c>
      <c r="F75" s="161" t="str">
        <f>'Investīciju plāns_2023_2027'!F66</f>
        <v>Energoefektivitāte</v>
      </c>
      <c r="G75" s="366" t="str">
        <f>'Investīciju plāns_2023_2027'!G66</f>
        <v>Kopīgs/J/Pag/Iedz
SAM</v>
      </c>
      <c r="H75" s="278">
        <f>'Investīciju plāns_2023_2027'!H66</f>
        <v>8000000</v>
      </c>
      <c r="I75" s="303">
        <f>'Investīciju plāns_2023_2027'!I66</f>
        <v>0</v>
      </c>
      <c r="J75" s="304">
        <f>'Investīciju plāns_2023_2027'!J66</f>
        <v>0</v>
      </c>
      <c r="K75" s="305">
        <f>'Investīciju plāns_2023_2027'!K66</f>
        <v>0</v>
      </c>
      <c r="L75" s="306">
        <f>'Investīciju plāns_2023_2027'!L66</f>
        <v>0</v>
      </c>
      <c r="M75" s="307">
        <f>'Investīciju plāns_2023_2027'!M66</f>
        <v>8000000</v>
      </c>
      <c r="N75" s="166" t="str">
        <f>'Investīciju plāns_2023_2027'!N66</f>
        <v>P2 V RV8</v>
      </c>
      <c r="O75" s="151" t="str">
        <f>'Investīciju plāns_2023_2027'!O66</f>
        <v>D</v>
      </c>
      <c r="P75" s="284" t="str">
        <f>'Investīciju plāns_2023_2027'!P66</f>
        <v>VP2</v>
      </c>
      <c r="Q75" s="161" t="str">
        <f>'Investīciju plāns_2023_2027'!Q66</f>
        <v>RV5</v>
      </c>
      <c r="R75" s="160" t="str">
        <f>'Investīciju plāns_2023_2027'!R66</f>
        <v>U.5.4.</v>
      </c>
      <c r="S75" s="161" t="str">
        <f>'Investīciju plāns_2023_2027'!S66</f>
        <v>Infrastruktūras un saimnieciskā nodrošinājuma nodaļa/pagasta pārvalde</v>
      </c>
      <c r="T75" s="291">
        <f>'Investīciju plāns_2023_2027'!T66</f>
        <v>0</v>
      </c>
      <c r="U75" s="282" t="str">
        <f>'Investīciju plāns_2023_2027'!U66</f>
        <v>2022-2027</v>
      </c>
    </row>
    <row r="76" spans="1:21" ht="140.25" x14ac:dyDescent="0.25">
      <c r="A76" s="161">
        <f>'Investīciju plāns_2023_2027'!A67</f>
        <v>65</v>
      </c>
      <c r="B76" s="279" t="str">
        <f>'Investīciju plāns_2023_2027'!B67</f>
        <v>09</v>
      </c>
      <c r="C76" s="161" t="str">
        <f>'Investīciju plāns_2023_2027'!C67</f>
        <v>Novads</v>
      </c>
      <c r="D76" s="285" t="str">
        <f>'Investīciju plāns_2023_2027'!D67</f>
        <v>Izglītības iestāžu remontdarbi, telpu aprīkošana, modernizācija</v>
      </c>
      <c r="E76" s="285" t="str">
        <f>'Investīciju plāns_2023_2027'!E67</f>
        <v>Izglītības iestāžu remontdarbi, telpu aprīkošana, modernizācija (ventilācijas, ugunsdrošības un elektroinstalācijas u.c.),  lai tiktu nodrošināts kvalitatīvs, drošs izglītības pakalpojums - ieviešot un attīstot dažādas izglītības programmas Jelgavas novada izglītības iestādēs, tajā skaitā:
*Skolu mājturības kabinetiem programmējamie darbagaldi;
*Vispārējo pamatizglītības iestāžu dabaszinātņu kabinetu iekārtošana;
*Inovatīvu IKT risinājumu ieviešana vispārizglītojošo skolu mācību procesā;
*Atbalsts metodisko centru funkciju īstenošanai IKT jomā;
*Vides izglītības programmu attīstība un aprīkošana;</v>
      </c>
      <c r="F76" s="161" t="str">
        <f>'Investīciju plāns_2023_2027'!F67</f>
        <v>Ēku remontdarbi</v>
      </c>
      <c r="G76" s="366" t="str">
        <f>'Investīciju plāns_2023_2027'!G67</f>
        <v>Kopīgs/J/Pag/Iedz</v>
      </c>
      <c r="H76" s="278">
        <f>'Investīciju plāns_2023_2027'!H67</f>
        <v>1500000</v>
      </c>
      <c r="I76" s="303">
        <f>'Investīciju plāns_2023_2027'!I67</f>
        <v>0</v>
      </c>
      <c r="J76" s="304">
        <f>'Investīciju plāns_2023_2027'!J67</f>
        <v>0</v>
      </c>
      <c r="K76" s="305">
        <f>'Investīciju plāns_2023_2027'!K67</f>
        <v>0</v>
      </c>
      <c r="L76" s="306">
        <f>'Investīciju plāns_2023_2027'!L67</f>
        <v>500000</v>
      </c>
      <c r="M76" s="307">
        <f>'Investīciju plāns_2023_2027'!M67</f>
        <v>1000000</v>
      </c>
      <c r="N76" s="166" t="str">
        <f>'Investīciju plāns_2023_2027'!N67</f>
        <v>P2 I RV1</v>
      </c>
      <c r="O76" s="161" t="str">
        <f>'Investīciju plāns_2023_2027'!O67</f>
        <v>P</v>
      </c>
      <c r="P76" s="196" t="str">
        <f>'Investīciju plāns_2023_2027'!P67</f>
        <v>VP1</v>
      </c>
      <c r="Q76" s="196" t="str">
        <f>'Investīciju plāns_2023_2027'!Q67</f>
        <v>RV1</v>
      </c>
      <c r="R76" s="196" t="str">
        <f>'Investīciju plāns_2023_2027'!R67</f>
        <v>1.1.</v>
      </c>
      <c r="S76" s="161" t="str">
        <f>'Investīciju plāns_2023_2027'!S67</f>
        <v>Infrastruktūras un saimnieciskā nodrošinājuma nodaļa/Izglītības pārvalde</v>
      </c>
      <c r="T76" s="291">
        <f>'Investīciju plāns_2023_2027'!T67</f>
        <v>0</v>
      </c>
      <c r="U76" s="282" t="str">
        <f>'Investīciju plāns_2023_2027'!U67</f>
        <v>2022-2027</v>
      </c>
    </row>
    <row r="77" spans="1:21" ht="76.5" x14ac:dyDescent="0.25">
      <c r="A77" s="161">
        <f>'Investīciju plāns_2023_2027'!A68</f>
        <v>66</v>
      </c>
      <c r="B77" s="277" t="str">
        <f>'Investīciju plāns_2023_2027'!B68</f>
        <v>01</v>
      </c>
      <c r="C77" s="161" t="str">
        <f>'Investīciju plāns_2023_2027'!C68</f>
        <v>Novads</v>
      </c>
      <c r="D77" s="285" t="str">
        <f>'Investīciju plāns_2023_2027'!D68</f>
        <v>Pašvaldības ēku remontdarbi</v>
      </c>
      <c r="E77" s="295" t="str">
        <f>'Investīciju plāns_2023_2027'!E68</f>
        <v>Pašvaldības ēku remonti - fasādes krāsošanas, tīrīšanas, vides pieejamības nodrošināšana, telpu remonti, t.sk. administratīvās ēkas Jelgava, Pasta ielas 37 remontdarbi -  kabinetu durvju nomaiņa un koridoru kosmētiskais remonts, logu nomaiņa, grīdas seguma remonts lielajai zālei</v>
      </c>
      <c r="F77" s="161" t="str">
        <f>'Investīciju plāns_2023_2027'!F68</f>
        <v>Ēku remontdarbi</v>
      </c>
      <c r="G77" s="366" t="str">
        <f>'Investīciju plāns_2023_2027'!G68</f>
        <v>Kopīgs/J/Pag/Iedz</v>
      </c>
      <c r="H77" s="278">
        <f>'Investīciju plāns_2023_2027'!H68</f>
        <v>2000000</v>
      </c>
      <c r="I77" s="303">
        <f>'Investīciju plāns_2023_2027'!I68</f>
        <v>0</v>
      </c>
      <c r="J77" s="304">
        <f>'Investīciju plāns_2023_2027'!J68</f>
        <v>0</v>
      </c>
      <c r="K77" s="305">
        <f>'Investīciju plāns_2023_2027'!K68</f>
        <v>0</v>
      </c>
      <c r="L77" s="306">
        <f>'Investīciju plāns_2023_2027'!L68</f>
        <v>0</v>
      </c>
      <c r="M77" s="307">
        <f>'Investīciju plāns_2023_2027'!M68</f>
        <v>2000000</v>
      </c>
      <c r="N77" s="166" t="str">
        <f>'Investīciju plāns_2023_2027'!N68</f>
        <v>P3 V RV9</v>
      </c>
      <c r="O77" s="161" t="str">
        <f>'Investīciju plāns_2023_2027'!O68</f>
        <v>D</v>
      </c>
      <c r="P77" s="196" t="str">
        <f>'Investīciju plāns_2023_2027'!P68</f>
        <v>VP2</v>
      </c>
      <c r="Q77" s="196" t="str">
        <f>'Investīciju plāns_2023_2027'!Q68</f>
        <v>RV5</v>
      </c>
      <c r="R77" s="196" t="str">
        <f>'Investīciju plāns_2023_2027'!R68</f>
        <v>U.5.4.</v>
      </c>
      <c r="S77" s="161" t="str">
        <f>'Investīciju plāns_2023_2027'!S68</f>
        <v>Infrastruktūras un saimnieciskā nodrošinājuma nodaļa/pagasta pārvalde</v>
      </c>
      <c r="T77" s="291">
        <f>'Investīciju plāns_2023_2027'!T68</f>
        <v>0</v>
      </c>
      <c r="U77" s="282" t="str">
        <f>'Investīciju plāns_2023_2027'!U68</f>
        <v>2022-2027</v>
      </c>
    </row>
    <row r="78" spans="1:21" x14ac:dyDescent="0.25">
      <c r="A78" s="196" t="e">
        <f>'Investīciju plāns_2023_2027'!#REF!</f>
        <v>#REF!</v>
      </c>
      <c r="B78" s="277" t="e">
        <f>'Investīciju plāns_2023_2027'!#REF!</f>
        <v>#REF!</v>
      </c>
      <c r="C78" s="161" t="e">
        <f>'Investīciju plāns_2023_2027'!#REF!</f>
        <v>#REF!</v>
      </c>
      <c r="D78" s="285" t="e">
        <f>'Investīciju plāns_2023_2027'!#REF!</f>
        <v>#REF!</v>
      </c>
      <c r="E78" s="295" t="e">
        <f>'Investīciju plāns_2023_2027'!#REF!</f>
        <v>#REF!</v>
      </c>
      <c r="F78" s="161" t="e">
        <f>'Investīciju plāns_2023_2027'!#REF!</f>
        <v>#REF!</v>
      </c>
      <c r="G78" s="366" t="e">
        <f>'Investīciju plāns_2023_2027'!#REF!</f>
        <v>#REF!</v>
      </c>
      <c r="H78" s="278" t="e">
        <f>'Investīciju plāns_2023_2027'!#REF!</f>
        <v>#REF!</v>
      </c>
      <c r="I78" s="303" t="e">
        <f>'Investīciju plāns_2023_2027'!#REF!</f>
        <v>#REF!</v>
      </c>
      <c r="J78" s="304" t="e">
        <f>'Investīciju plāns_2023_2027'!#REF!</f>
        <v>#REF!</v>
      </c>
      <c r="K78" s="305" t="e">
        <f>'Investīciju plāns_2023_2027'!#REF!</f>
        <v>#REF!</v>
      </c>
      <c r="L78" s="306" t="e">
        <f>'Investīciju plāns_2023_2027'!#REF!</f>
        <v>#REF!</v>
      </c>
      <c r="M78" s="307" t="e">
        <f>'Investīciju plāns_2023_2027'!#REF!</f>
        <v>#REF!</v>
      </c>
      <c r="N78" s="166" t="e">
        <f>'Investīciju plāns_2023_2027'!#REF!</f>
        <v>#REF!</v>
      </c>
      <c r="O78" s="161" t="e">
        <f>'Investīciju plāns_2023_2027'!#REF!</f>
        <v>#REF!</v>
      </c>
      <c r="P78" s="196" t="e">
        <f>'Investīciju plāns_2023_2027'!#REF!</f>
        <v>#REF!</v>
      </c>
      <c r="Q78" s="196" t="e">
        <f>'Investīciju plāns_2023_2027'!#REF!</f>
        <v>#REF!</v>
      </c>
      <c r="R78" s="196" t="e">
        <f>'Investīciju plāns_2023_2027'!#REF!</f>
        <v>#REF!</v>
      </c>
      <c r="S78" s="336" t="e">
        <f>'Investīciju plāns_2023_2027'!#REF!</f>
        <v>#REF!</v>
      </c>
      <c r="T78" s="291" t="e">
        <f>'Investīciju plāns_2023_2027'!#REF!</f>
        <v>#REF!</v>
      </c>
      <c r="U78" s="282" t="e">
        <f>'Investīciju plāns_2023_2027'!#REF!</f>
        <v>#REF!</v>
      </c>
    </row>
    <row r="79" spans="1:21" ht="63.75" x14ac:dyDescent="0.25">
      <c r="A79" s="161">
        <f>'Investīciju plāns_2023_2027'!A69</f>
        <v>67</v>
      </c>
      <c r="B79" s="196" t="str">
        <f>'Investīciju plāns_2023_2027'!B69</f>
        <v>09</v>
      </c>
      <c r="C79" s="161" t="str">
        <f>'Investīciju plāns_2023_2027'!C69</f>
        <v>Novads</v>
      </c>
      <c r="D79" s="285" t="str">
        <f>'Investīciju plāns_2023_2027'!D69</f>
        <v>Izglītības iestāžu infrastruktūras sakārtošana/teritorijas labiekārtošana/modernizācija/atjaunošana/remonti</v>
      </c>
      <c r="E79" s="285" t="str">
        <f>'Investīciju plāns_2023_2027'!E69</f>
        <v>Izglītības iestāžu teritoriju infrastruktūras sakārtošana/modernizācija/atjaunošana/labiekārtošana (t.sk. rotaļlaukumi, jaunsardzes attīstīšana, tehniskie laukumi, ceļu satiksmes noteikumu mācību laukuma ierīkošana/būvniecība) Jelgavas novada izglītības iestādēs</v>
      </c>
      <c r="F79" s="161" t="str">
        <f>'Investīciju plāns_2023_2027'!F69</f>
        <v>Izglītības iestāžu infrastruktūra</v>
      </c>
      <c r="G79" s="366" t="str">
        <f>'Investīciju plāns_2023_2027'!G69</f>
        <v>Kopīgs/J/Pag/Iedz
SAM</v>
      </c>
      <c r="H79" s="278">
        <f>'Investīciju plāns_2023_2027'!H69</f>
        <v>1200000</v>
      </c>
      <c r="I79" s="303">
        <f>'Investīciju plāns_2023_2027'!I69</f>
        <v>0</v>
      </c>
      <c r="J79" s="304">
        <f>'Investīciju plāns_2023_2027'!J69</f>
        <v>0</v>
      </c>
      <c r="K79" s="305">
        <f>'Investīciju plāns_2023_2027'!K69</f>
        <v>0</v>
      </c>
      <c r="L79" s="306">
        <f>'Investīciju plāns_2023_2027'!L69</f>
        <v>200000</v>
      </c>
      <c r="M79" s="307">
        <f>'Investīciju plāns_2023_2027'!M69</f>
        <v>1000000</v>
      </c>
      <c r="N79" s="196" t="str">
        <f>'Investīciju plāns_2023_2027'!N69</f>
        <v>P2 I RV1</v>
      </c>
      <c r="O79" s="151" t="str">
        <f>'Investīciju plāns_2023_2027'!O69</f>
        <v>P</v>
      </c>
      <c r="P79" s="284" t="str">
        <f>'Investīciju plāns_2023_2027'!P69</f>
        <v>VP1</v>
      </c>
      <c r="Q79" s="161" t="str">
        <f>'Investīciju plāns_2023_2027'!Q69</f>
        <v>RV1</v>
      </c>
      <c r="R79" s="160" t="str">
        <f>'Investīciju plāns_2023_2027'!R69</f>
        <v>1.1.</v>
      </c>
      <c r="S79" s="161" t="str">
        <f>'Investīciju plāns_2023_2027'!S69</f>
        <v>Izglītības pārvalde</v>
      </c>
      <c r="T79" s="309">
        <f>'Investīciju plāns_2023_2027'!T69</f>
        <v>0</v>
      </c>
      <c r="U79" s="282" t="str">
        <f>'Investīciju plāns_2023_2027'!U69</f>
        <v>2022-2027</v>
      </c>
    </row>
    <row r="80" spans="1:21" ht="306" x14ac:dyDescent="0.25">
      <c r="A80" s="161">
        <f>'Investīciju plāns_2023_2027'!A70</f>
        <v>68</v>
      </c>
      <c r="B80" s="196" t="str">
        <f>'Investīciju plāns_2023_2027'!B70</f>
        <v>09</v>
      </c>
      <c r="C80" s="196" t="str">
        <f>'Investīciju plāns_2023_2027'!C70</f>
        <v>Novads</v>
      </c>
      <c r="D80" s="285" t="str">
        <f>'Investīciju plāns_2023_2027'!D70</f>
        <v>Izglītības iestāžu  mācību vides pilnveidošana un materiāli tehniskās bāzes atjaunošana Jelgavas novada izglītības iestādēs</v>
      </c>
      <c r="E80" s="285" t="str">
        <f>'Investīciju plāns_2023_2027'!E70</f>
        <v>Mācību vides pilnveidošana un materiāli tehniskās bāzes atjaunošana Jelgavas novada izglītības iestādēs, izglītības iestāžu  nodrošinājums jaunā mācību satura kvalitatīvai ieviešana, tajā skaitā:
*Informācijas tehnoloģiju iegāde Jelgavas novada pašvaldības izglītības iestādēs mācību procesa nodrošināšanai;
*Profesionālās izglītības mācību vides pilnveidošana atbilstoši tautsaimniecības nozaru attīstībai (Zaļenieku KAV);
*Profesionālās ievirzes izglītības programmu ieviešana vispārizglītojošās skolās atbilstoši tautsaimniecības nozaru attīstībai;
*Mazo lauku skolu tīkla un darbības pilnveide (Izveidot mācību klases Lauku skolu projekta īstenošanai, lai izglītojamie varētu apgūt obligāto mācību saturu ārpusskolas mācībās);
*Sākotnējās profesionālās izglītības programmu īstenošana ( pamatbāzes izveide izvēlēto profesiju pamatu apguvei. Skolās ir atšķirīga profesionālā izvēle. Līdzekļi nepieciešami mācību satura veidošanai un mācību programmu izstrādei);
*Praktiskās mācības un mācību prakses profesionālajā izglītībā (Sadarbības attīstīšana ar LLU un darba devējiem);
*Jelgavas novada jaunsargu bāzes inventāra iegāde (Pārgājienu inventāra iegāde jaunsargiem Valgundē, nojumes iekārtošana "Tīsu "bāzē. Parka sadaļas pielāgošana fizisko aktivitāšu vajadzībām Kalnciema Vsk. Šautuves labiekārtošana un ieroču iegāde Kalnciema vsk. un Kalnciema pagasta vsk. Konteinera iegāde jaunsargu ekipējuma un materiālu glabāšanai) u.c.</v>
      </c>
      <c r="F80" s="161" t="str">
        <f>'Investīciju plāns_2023_2027'!F70</f>
        <v xml:space="preserve">Izglītības iestāžu materiāli tehniskā bāze </v>
      </c>
      <c r="G80" s="366" t="str">
        <f>'Investīciju plāns_2023_2027'!G70</f>
        <v>Kopīgs/J/Pag/Iedz
SAM</v>
      </c>
      <c r="H80" s="278">
        <f>'Investīciju plāns_2023_2027'!H70</f>
        <v>4000000</v>
      </c>
      <c r="I80" s="303">
        <f>'Investīciju plāns_2023_2027'!I70</f>
        <v>0</v>
      </c>
      <c r="J80" s="304">
        <f>'Investīciju plāns_2023_2027'!J70</f>
        <v>0</v>
      </c>
      <c r="K80" s="305">
        <f>'Investīciju plāns_2023_2027'!K70</f>
        <v>0</v>
      </c>
      <c r="L80" s="306">
        <f>'Investīciju plāns_2023_2027'!L70</f>
        <v>1000000</v>
      </c>
      <c r="M80" s="307">
        <f>'Investīciju plāns_2023_2027'!M70</f>
        <v>3000000</v>
      </c>
      <c r="N80" s="161" t="str">
        <f>'Investīciju plāns_2023_2027'!N70</f>
        <v>P1 I RV1</v>
      </c>
      <c r="O80" s="151" t="str">
        <f>'Investīciju plāns_2023_2027'!O70</f>
        <v>D</v>
      </c>
      <c r="P80" s="151" t="str">
        <f>'Investīciju plāns_2023_2027'!P70</f>
        <v>VP1</v>
      </c>
      <c r="Q80" s="151" t="str">
        <f>'Investīciju plāns_2023_2027'!Q70</f>
        <v>RV1</v>
      </c>
      <c r="R80" s="196" t="str">
        <f>'Investīciju plāns_2023_2027'!R70</f>
        <v>1.1.
1.2.</v>
      </c>
      <c r="S80" s="161" t="str">
        <f>'Investīciju plāns_2023_2027'!S70</f>
        <v>Izglītības pārvalde</v>
      </c>
      <c r="T80" s="284">
        <f>'Investīciju plāns_2023_2027'!T70</f>
        <v>0</v>
      </c>
      <c r="U80" s="282" t="str">
        <f>'Investīciju plāns_2023_2027'!U70</f>
        <v>2022-2027</v>
      </c>
    </row>
    <row r="81" spans="1:21" ht="38.25" x14ac:dyDescent="0.25">
      <c r="A81" s="196">
        <f>'Investīciju plāns_2023_2027'!A71</f>
        <v>69</v>
      </c>
      <c r="B81" s="277" t="str">
        <f>'Investīciju plāns_2023_2027'!B71</f>
        <v>06</v>
      </c>
      <c r="C81" s="161" t="str">
        <f>'Investīciju plāns_2023_2027'!C71</f>
        <v>Novads</v>
      </c>
      <c r="D81" s="285" t="str">
        <f>'Investīciju plāns_2023_2027'!D71</f>
        <v>Kapu teritoriju paplašināšana, uzturēšana; kapliču remonts Jelgavas novada teritorijā</v>
      </c>
      <c r="E81" s="295" t="str">
        <f>'Investīciju plāns_2023_2027'!E71</f>
        <v>Paplašināta kapsēta, kapliču remonti, uzturēšana Jelgavas novada teritorijā</v>
      </c>
      <c r="F81" s="161" t="str">
        <f>'Investīciju plāns_2023_2027'!F71</f>
        <v>Kapu teritoriju paplašināšana</v>
      </c>
      <c r="G81" s="366" t="str">
        <f>'Investīciju plāns_2023_2027'!G71</f>
        <v>Kopīgs/J/Pag/Iedz</v>
      </c>
      <c r="H81" s="278">
        <f>'Investīciju plāns_2023_2027'!H71</f>
        <v>898898</v>
      </c>
      <c r="I81" s="303">
        <f>'Investīciju plāns_2023_2027'!I71</f>
        <v>598898</v>
      </c>
      <c r="J81" s="304">
        <f>'Investīciju plāns_2023_2027'!J71</f>
        <v>598898</v>
      </c>
      <c r="K81" s="305">
        <f>'Investīciju plāns_2023_2027'!K71</f>
        <v>0</v>
      </c>
      <c r="L81" s="306">
        <f>'Investīciju plāns_2023_2027'!L71</f>
        <v>0</v>
      </c>
      <c r="M81" s="307">
        <f>'Investīciju plāns_2023_2027'!M71</f>
        <v>300000</v>
      </c>
      <c r="N81" s="195" t="str">
        <f>'Investīciju plāns_2023_2027'!N71</f>
        <v>P3 V RV11</v>
      </c>
      <c r="O81" s="336" t="str">
        <f>'Investīciju plāns_2023_2027'!O71</f>
        <v>D</v>
      </c>
      <c r="P81" s="284" t="str">
        <f>'Investīciju plāns_2023_2027'!P71</f>
        <v>VP2</v>
      </c>
      <c r="Q81" s="196" t="str">
        <f>'Investīciju plāns_2023_2027'!Q71</f>
        <v>RV5</v>
      </c>
      <c r="R81" s="336" t="str">
        <f>'Investīciju plāns_2023_2027'!R71</f>
        <v>U.5.5.</v>
      </c>
      <c r="S81" s="161" t="str">
        <f>'Investīciju plāns_2023_2027'!S71</f>
        <v>Īpašuma pārvaldības nodaļa</v>
      </c>
      <c r="T81" s="310">
        <f>'Investīciju plāns_2023_2027'!T71</f>
        <v>0</v>
      </c>
      <c r="U81" s="282" t="str">
        <f>'Investīciju plāns_2023_2027'!U71</f>
        <v>2022-2027</v>
      </c>
    </row>
    <row r="82" spans="1:21" ht="76.5" x14ac:dyDescent="0.25">
      <c r="A82" s="161">
        <f>'Investīciju plāns_2023_2027'!A72</f>
        <v>70</v>
      </c>
      <c r="B82" s="277" t="str">
        <f>'Investīciju plāns_2023_2027'!B72</f>
        <v>08</v>
      </c>
      <c r="C82" s="161" t="str">
        <f>'Investīciju plāns_2023_2027'!C72</f>
        <v>Novads</v>
      </c>
      <c r="D82" s="285" t="str">
        <f>'Investīciju plāns_2023_2027'!D72</f>
        <v>Kultūras iestāžu  infrastruktūras sakārtošana/ēku labiekārtošana/modernizācija/atjaunošana/remonti Jelgavas novada kultūras iestādēs</v>
      </c>
      <c r="E82" s="285" t="str">
        <f>'Investīciju plāns_2023_2027'!E72</f>
        <v>Kultūras iestāžu ēku infrastruktūras sakārtošana/modernizācija/atjaunošana/labiekārtošana</v>
      </c>
      <c r="F82" s="161" t="str">
        <f>'Investīciju plāns_2023_2027'!F72</f>
        <v>Kultūras iestāžu infrastruktūra</v>
      </c>
      <c r="G82" s="366" t="str">
        <f>'Investīciju plāns_2023_2027'!G72</f>
        <v>Kopīgs/J/Pag/Iedz</v>
      </c>
      <c r="H82" s="278">
        <f>'Investīciju plāns_2023_2027'!H72</f>
        <v>3000000</v>
      </c>
      <c r="I82" s="303">
        <f>'Investīciju plāns_2023_2027'!I72</f>
        <v>0</v>
      </c>
      <c r="J82" s="304">
        <f>'Investīciju plāns_2023_2027'!J72</f>
        <v>0</v>
      </c>
      <c r="K82" s="305">
        <f>'Investīciju plāns_2023_2027'!K72</f>
        <v>0</v>
      </c>
      <c r="L82" s="306">
        <f>'Investīciju plāns_2023_2027'!L72</f>
        <v>1000000</v>
      </c>
      <c r="M82" s="307">
        <f>'Investīciju plāns_2023_2027'!M72</f>
        <v>2000000</v>
      </c>
      <c r="N82" s="195" t="str">
        <f>'Investīciju plāns_2023_2027'!N72</f>
        <v>P2 K RV1</v>
      </c>
      <c r="O82" s="151" t="str">
        <f>'Investīciju plāns_2023_2027'!O72</f>
        <v>P</v>
      </c>
      <c r="P82" s="145" t="str">
        <f>'Investīciju plāns_2023_2027'!P72</f>
        <v>VP1</v>
      </c>
      <c r="Q82" s="145" t="str">
        <f>'Investīciju plāns_2023_2027'!Q72</f>
        <v>RV3</v>
      </c>
      <c r="R82" s="160" t="str">
        <f>'Investīciju plāns_2023_2027'!R72</f>
        <v>3.3.</v>
      </c>
      <c r="S82" s="161" t="str">
        <f>'Investīciju plāns_2023_2027'!S72</f>
        <v>Kultūraspārvalde/pagastu pārvaldes</v>
      </c>
      <c r="T82" s="310">
        <f>'Investīciju plāns_2023_2027'!T72</f>
        <v>0</v>
      </c>
      <c r="U82" s="282" t="str">
        <f>'Investīciju plāns_2023_2027'!U72</f>
        <v>2022-2027</v>
      </c>
    </row>
    <row r="83" spans="1:21" ht="102" x14ac:dyDescent="0.25">
      <c r="A83" s="161">
        <f>'Investīciju plāns_2023_2027'!A73</f>
        <v>71</v>
      </c>
      <c r="B83" s="277" t="str">
        <f>'Investīciju plāns_2023_2027'!B73</f>
        <v>08k</v>
      </c>
      <c r="C83" s="161" t="str">
        <f>'Investīciju plāns_2023_2027'!C73</f>
        <v>Novads</v>
      </c>
      <c r="D83" s="285" t="str">
        <f>'Investīciju plāns_2023_2027'!D73</f>
        <v>Modernizēti kultūras un tautas nami ar viedajiem risinājumiem</v>
      </c>
      <c r="E83" s="285" t="str">
        <f>'Investīciju plāns_2023_2027'!E73</f>
        <v>Ieviesti digitalizēti risinājumi kultūras un tautas namos Jelgavas novadā - apmeklētāju plūsmas uzskaite, biļešu elektroniska kontrole u.c. digitalizēti risinājumi</v>
      </c>
      <c r="F83" s="161" t="str">
        <f>'Investīciju plāns_2023_2027'!F73</f>
        <v>Kultūras iestāžu infrastruktūra</v>
      </c>
      <c r="G83" s="366" t="str">
        <f>'Investīciju plāns_2023_2027'!G73</f>
        <v>Kopīgs/J/Pag/Iedz</v>
      </c>
      <c r="H83" s="278">
        <f>'Investīciju plāns_2023_2027'!H73</f>
        <v>500000</v>
      </c>
      <c r="I83" s="303">
        <f>'Investīciju plāns_2023_2027'!I73</f>
        <v>0</v>
      </c>
      <c r="J83" s="304">
        <f>'Investīciju plāns_2023_2027'!J73</f>
        <v>0</v>
      </c>
      <c r="K83" s="305">
        <f>'Investīciju plāns_2023_2027'!K73</f>
        <v>0</v>
      </c>
      <c r="L83" s="306">
        <f>'Investīciju plāns_2023_2027'!L73</f>
        <v>0</v>
      </c>
      <c r="M83" s="307">
        <f>'Investīciju plāns_2023_2027'!M73</f>
        <v>500000</v>
      </c>
      <c r="N83" s="196" t="str">
        <f>'Investīciju plāns_2023_2027'!N73</f>
        <v>P2 K RV1</v>
      </c>
      <c r="O83" s="336" t="str">
        <f>'Investīciju plāns_2023_2027'!O73</f>
        <v>P</v>
      </c>
      <c r="P83" s="161" t="str">
        <f>'Investīciju plāns_2023_2027'!P73</f>
        <v>VP1</v>
      </c>
      <c r="Q83" s="196" t="str">
        <f>'Investīciju plāns_2023_2027'!Q73</f>
        <v>RV3</v>
      </c>
      <c r="R83" s="336" t="str">
        <f>'Investīciju plāns_2023_2027'!R73</f>
        <v>3.3.</v>
      </c>
      <c r="S83" s="161" t="str">
        <f>'Investīciju plāns_2023_2027'!S73</f>
        <v>Infrastruktūras un saimnieciskā nodrošinājuma nodaļa/Kultūras pārvalde/Pagasta pārvalde</v>
      </c>
      <c r="T83" s="309">
        <f>'Investīciju plāns_2023_2027'!T73</f>
        <v>0</v>
      </c>
      <c r="U83" s="282" t="str">
        <f>'Investīciju plāns_2023_2027'!U73</f>
        <v>2022-2027</v>
      </c>
    </row>
    <row r="84" spans="1:21" x14ac:dyDescent="0.25">
      <c r="A84" s="196" t="e">
        <f>'Investīciju plāns_2023_2027'!#REF!</f>
        <v>#REF!</v>
      </c>
      <c r="B84" s="279" t="e">
        <f>'Investīciju plāns_2023_2027'!#REF!</f>
        <v>#REF!</v>
      </c>
      <c r="C84" s="196" t="e">
        <f>'Investīciju plāns_2023_2027'!#REF!</f>
        <v>#REF!</v>
      </c>
      <c r="D84" s="285" t="e">
        <f>'Investīciju plāns_2023_2027'!#REF!</f>
        <v>#REF!</v>
      </c>
      <c r="E84" s="285" t="e">
        <f>'Investīciju plāns_2023_2027'!#REF!</f>
        <v>#REF!</v>
      </c>
      <c r="F84" s="161" t="e">
        <f>'Investīciju plāns_2023_2027'!#REF!</f>
        <v>#REF!</v>
      </c>
      <c r="G84" s="366" t="e">
        <f>'Investīciju plāns_2023_2027'!#REF!</f>
        <v>#REF!</v>
      </c>
      <c r="H84" s="278" t="e">
        <f>'Investīciju plāns_2023_2027'!#REF!</f>
        <v>#REF!</v>
      </c>
      <c r="I84" s="303" t="e">
        <f>'Investīciju plāns_2023_2027'!#REF!</f>
        <v>#REF!</v>
      </c>
      <c r="J84" s="304" t="e">
        <f>'Investīciju plāns_2023_2027'!#REF!</f>
        <v>#REF!</v>
      </c>
      <c r="K84" s="305" t="e">
        <f>'Investīciju plāns_2023_2027'!#REF!</f>
        <v>#REF!</v>
      </c>
      <c r="L84" s="306" t="e">
        <f>'Investīciju plāns_2023_2027'!#REF!</f>
        <v>#REF!</v>
      </c>
      <c r="M84" s="307" t="e">
        <f>'Investīciju plāns_2023_2027'!#REF!</f>
        <v>#REF!</v>
      </c>
      <c r="N84" s="166" t="e">
        <f>'Investīciju plāns_2023_2027'!#REF!</f>
        <v>#REF!</v>
      </c>
      <c r="O84" s="336" t="e">
        <f>'Investīciju plāns_2023_2027'!#REF!</f>
        <v>#REF!</v>
      </c>
      <c r="P84" s="348" t="e">
        <f>'Investīciju plāns_2023_2027'!#REF!</f>
        <v>#REF!</v>
      </c>
      <c r="Q84" s="348" t="e">
        <f>'Investīciju plāns_2023_2027'!#REF!</f>
        <v>#REF!</v>
      </c>
      <c r="R84" s="337" t="e">
        <f>'Investīciju plāns_2023_2027'!#REF!</f>
        <v>#REF!</v>
      </c>
      <c r="S84" s="161" t="e">
        <f>'Investīciju plāns_2023_2027'!#REF!</f>
        <v>#REF!</v>
      </c>
      <c r="T84" s="291" t="e">
        <f>'Investīciju plāns_2023_2027'!#REF!</f>
        <v>#REF!</v>
      </c>
      <c r="U84" s="282" t="e">
        <f>'Investīciju plāns_2023_2027'!#REF!</f>
        <v>#REF!</v>
      </c>
    </row>
    <row r="85" spans="1:21" ht="51" x14ac:dyDescent="0.25">
      <c r="A85" s="161">
        <f>'Investīciju plāns_2023_2027'!A74</f>
        <v>72</v>
      </c>
      <c r="B85" s="279" t="str">
        <f>'Investīciju plāns_2023_2027'!B74</f>
        <v>04</v>
      </c>
      <c r="C85" s="161" t="str">
        <f>'Investīciju plāns_2023_2027'!C74</f>
        <v>Novads</v>
      </c>
      <c r="D85" s="335" t="str">
        <f>'Investīciju plāns_2023_2027'!D74</f>
        <v>Digitālo mārketinga rīku izmantošana tūrisma objektu popularizēšanā Jelgavas novadā</v>
      </c>
      <c r="E85" s="341" t="str">
        <f>'Investīciju plāns_2023_2027'!E74</f>
        <v>Attīstīt digitālo rīku izmantošanas tūrisma objektos, muižās, parkos Jelgavas novadā - mobilās aplikācijas -  QR kodi, audio gidi, apmeklētāju skaitītāji un tml.  Muižu un pagastu vēsturiskā materiāla digitalizācija, noformēšana, interaktīvu ekspozīciju izveidošana.</v>
      </c>
      <c r="F85" s="161" t="str">
        <f>'Investīciju plāns_2023_2027'!F74</f>
        <v>Kultūras iestāžu infrastruktūra</v>
      </c>
      <c r="G85" s="366" t="str">
        <f>'Investīciju plāns_2023_2027'!G74</f>
        <v>Kopīgs/J/Pag/Iedz</v>
      </c>
      <c r="H85" s="278">
        <f>'Investīciju plāns_2023_2027'!H74</f>
        <v>500000</v>
      </c>
      <c r="I85" s="303">
        <f>'Investīciju plāns_2023_2027'!I74</f>
        <v>0</v>
      </c>
      <c r="J85" s="304">
        <f>'Investīciju plāns_2023_2027'!J74</f>
        <v>0</v>
      </c>
      <c r="K85" s="305">
        <f>'Investīciju plāns_2023_2027'!K74</f>
        <v>0</v>
      </c>
      <c r="L85" s="306">
        <f>'Investīciju plāns_2023_2027'!L74</f>
        <v>0</v>
      </c>
      <c r="M85" s="307">
        <f>'Investīciju plāns_2023_2027'!M74</f>
        <v>500000</v>
      </c>
      <c r="N85" s="166" t="str">
        <f>'Investīciju plāns_2023_2027'!N74</f>
        <v>P4 T RV2</v>
      </c>
      <c r="O85" s="336" t="str">
        <f>'Investīciju plāns_2023_2027'!O74</f>
        <v>P</v>
      </c>
      <c r="P85" s="336" t="str">
        <f>'Investīciju plāns_2023_2027'!P74</f>
        <v>VP1</v>
      </c>
      <c r="Q85" s="348" t="str">
        <f>'Investīciju plāns_2023_2027'!Q74</f>
        <v>RV1</v>
      </c>
      <c r="R85" s="336" t="str">
        <f>'Investīciju plāns_2023_2027'!R74</f>
        <v>1.1.</v>
      </c>
      <c r="S85" s="161" t="str">
        <f>'Investīciju plāns_2023_2027'!S74</f>
        <v>Attīstības nodaļa</v>
      </c>
      <c r="T85" s="291">
        <f>'Investīciju plāns_2023_2027'!T74</f>
        <v>0</v>
      </c>
      <c r="U85" s="282" t="str">
        <f>'Investīciju plāns_2023_2027'!U74</f>
        <v>2022-2027</v>
      </c>
    </row>
    <row r="86" spans="1:21" x14ac:dyDescent="0.25">
      <c r="A86" s="161" t="e">
        <f>'Investīciju plāns_2023_2027'!#REF!</f>
        <v>#REF!</v>
      </c>
      <c r="B86" s="279" t="e">
        <f>'Investīciju plāns_2023_2027'!#REF!</f>
        <v>#REF!</v>
      </c>
      <c r="C86" s="161" t="e">
        <f>'Investīciju plāns_2023_2027'!#REF!</f>
        <v>#REF!</v>
      </c>
      <c r="D86" s="285" t="e">
        <f>'Investīciju plāns_2023_2027'!#REF!</f>
        <v>#REF!</v>
      </c>
      <c r="E86" s="295" t="e">
        <f>'Investīciju plāns_2023_2027'!#REF!</f>
        <v>#REF!</v>
      </c>
      <c r="F86" s="161" t="e">
        <f>'Investīciju plāns_2023_2027'!#REF!</f>
        <v>#REF!</v>
      </c>
      <c r="G86" s="366" t="e">
        <f>'Investīciju plāns_2023_2027'!#REF!</f>
        <v>#REF!</v>
      </c>
      <c r="H86" s="278" t="e">
        <f>'Investīciju plāns_2023_2027'!#REF!</f>
        <v>#REF!</v>
      </c>
      <c r="I86" s="303" t="e">
        <f>'Investīciju plāns_2023_2027'!#REF!</f>
        <v>#REF!</v>
      </c>
      <c r="J86" s="304" t="e">
        <f>'Investīciju plāns_2023_2027'!#REF!</f>
        <v>#REF!</v>
      </c>
      <c r="K86" s="305" t="e">
        <f>'Investīciju plāns_2023_2027'!#REF!</f>
        <v>#REF!</v>
      </c>
      <c r="L86" s="306" t="e">
        <f>'Investīciju plāns_2023_2027'!#REF!</f>
        <v>#REF!</v>
      </c>
      <c r="M86" s="307" t="e">
        <f>'Investīciju plāns_2023_2027'!#REF!</f>
        <v>#REF!</v>
      </c>
      <c r="N86" s="317" t="e">
        <f>'Investīciju plāns_2023_2027'!#REF!</f>
        <v>#REF!</v>
      </c>
      <c r="O86" s="336" t="e">
        <f>'Investīciju plāns_2023_2027'!#REF!</f>
        <v>#REF!</v>
      </c>
      <c r="P86" s="336" t="e">
        <f>'Investīciju plāns_2023_2027'!#REF!</f>
        <v>#REF!</v>
      </c>
      <c r="Q86" s="348" t="e">
        <f>'Investīciju plāns_2023_2027'!#REF!</f>
        <v>#REF!</v>
      </c>
      <c r="R86" s="336" t="e">
        <f>'Investīciju plāns_2023_2027'!#REF!</f>
        <v>#REF!</v>
      </c>
      <c r="S86" s="336" t="e">
        <f>'Investīciju plāns_2023_2027'!#REF!</f>
        <v>#REF!</v>
      </c>
      <c r="T86" s="318" t="e">
        <f>'Investīciju plāns_2023_2027'!#REF!</f>
        <v>#REF!</v>
      </c>
      <c r="U86" s="282" t="e">
        <f>'Investīciju plāns_2023_2027'!#REF!</f>
        <v>#REF!</v>
      </c>
    </row>
    <row r="87" spans="1:21" ht="102" x14ac:dyDescent="0.25">
      <c r="A87" s="196">
        <f>'Investīciju plāns_2023_2027'!A75</f>
        <v>73</v>
      </c>
      <c r="B87" s="279" t="str">
        <f>'Investīciju plāns_2023_2027'!B75</f>
        <v>09</v>
      </c>
      <c r="C87" s="161" t="str">
        <f>'Investīciju plāns_2023_2027'!C75</f>
        <v>Novads</v>
      </c>
      <c r="D87" s="285" t="str">
        <f>'Investīciju plāns_2023_2027'!D75</f>
        <v>Uzlabot piekļuvi iekļaujošiem un kvalitatīviem pakalpojumiem izglītībā, mācībās un mūžizglītībā, attīstot infrastruktūru, tostarp stiprinot tālmācību, tiešsaistes izglītību un mācības</v>
      </c>
      <c r="E87" s="295" t="str">
        <f>'Investīciju plāns_2023_2027'!E75</f>
        <v>Izglītības iestāžu  nodrošinājums jaunā mācību satura kvalitatīvai ieviešanai t.sk. vai -   izglītības iestāžu infrastruktūras uzlabošanu un mācību vides labiekārtošanu mūsdienīgas un kvalitatīvas izglītības nodrošināšanai veselībai drošos apstākļos  -  speciālās izglītības efektīvai nodrošināšanai;
kvalitatīvas un mūsdienīgas izglītības īstenošanai pirmskolas izglītības iestādēs;
pirmskolas izglītības infrastruktūras attīstībai.</v>
      </c>
      <c r="F87" s="161" t="str">
        <f>'Investīciju plāns_2023_2027'!F75</f>
        <v>Kvalitatīva un mūsdienīga izglītība</v>
      </c>
      <c r="G87" s="366" t="str">
        <f>'Investīciju plāns_2023_2027'!G75</f>
        <v>Kopīgs/J/Pag/Iedz
SAM</v>
      </c>
      <c r="H87" s="278">
        <f>'Investīciju plāns_2023_2027'!H75</f>
        <v>600000</v>
      </c>
      <c r="I87" s="303">
        <f>'Investīciju plāns_2023_2027'!I75</f>
        <v>0</v>
      </c>
      <c r="J87" s="304">
        <f>'Investīciju plāns_2023_2027'!J75</f>
        <v>0</v>
      </c>
      <c r="K87" s="305">
        <f>'Investīciju plāns_2023_2027'!K75</f>
        <v>0</v>
      </c>
      <c r="L87" s="306">
        <f>'Investīciju plāns_2023_2027'!L75</f>
        <v>100000</v>
      </c>
      <c r="M87" s="307">
        <f>'Investīciju plāns_2023_2027'!M75</f>
        <v>500000</v>
      </c>
      <c r="N87" s="166" t="str">
        <f>'Investīciju plāns_2023_2027'!N75</f>
        <v>P1 I RV1</v>
      </c>
      <c r="O87" s="336" t="str">
        <f>'Investīciju plāns_2023_2027'!O75</f>
        <v>D</v>
      </c>
      <c r="P87" s="347" t="str">
        <f>'Investīciju plāns_2023_2027'!P75</f>
        <v>VP1</v>
      </c>
      <c r="Q87" s="348" t="str">
        <f>'Investīciju plāns_2023_2027'!Q75</f>
        <v>RV1</v>
      </c>
      <c r="R87" s="336" t="str">
        <f>'Investīciju plāns_2023_2027'!R75</f>
        <v>1.1.</v>
      </c>
      <c r="S87" s="161" t="str">
        <f>'Investīciju plāns_2023_2027'!S75</f>
        <v>Izglītības pārvalde</v>
      </c>
      <c r="T87" s="291">
        <f>'Investīciju plāns_2023_2027'!T75</f>
        <v>0</v>
      </c>
      <c r="U87" s="282" t="str">
        <f>'Investīciju plāns_2023_2027'!U75</f>
        <v>2022-2027</v>
      </c>
    </row>
    <row r="88" spans="1:21" ht="165.75" x14ac:dyDescent="0.25">
      <c r="A88" s="161">
        <f>'Investīciju plāns_2023_2027'!A76</f>
        <v>74</v>
      </c>
      <c r="B88" s="279" t="str">
        <f>'Investīciju plāns_2023_2027'!B76</f>
        <v>09</v>
      </c>
      <c r="C88" s="161" t="str">
        <f>'Investīciju plāns_2023_2027'!C76</f>
        <v>Novads</v>
      </c>
      <c r="D88" s="285" t="str">
        <f>'Investīciju plāns_2023_2027'!D76</f>
        <v>Veicināt vienlīdzīgu piekļuvi kvalitatīvai un iekļaujošai izglītībai un mācībām un to pabeigšanu, jo īpaši nelabvēlīgā situācijā esošām grupām, sākot no agrīnās pirmsskolas izglītības un aprūpes līdz pat vispārējai, profesionālajai un augstākajai izglītībai, kā arī pieaugušo izglītībā un mācībās, tostarp veicinot mācību mobilitāti visiem</v>
      </c>
      <c r="E88" s="285" t="str">
        <f>'Investīciju plāns_2023_2027'!E76</f>
        <v>Integrēta "skola-kopiena" sadarbības programma atstumtības riska mazināšanai izglītības iestādēs.
Interešu izglītības, brīvā laika un bērnu pieskatīšanas pakalpojumu pieejamības paplašināšana sociālās atstumtības riskam pakļautiem izglītojamajiem un bērniem ar speciālām vajadzībām</v>
      </c>
      <c r="F88" s="161" t="str">
        <f>'Investīciju plāns_2023_2027'!F76</f>
        <v>Kvalitatīva un mūsdienīga izglītība</v>
      </c>
      <c r="G88" s="366" t="str">
        <f>'Investīciju plāns_2023_2027'!G76</f>
        <v>Kopīgs/J/Pag/Iedz
SAM</v>
      </c>
      <c r="H88" s="278">
        <f>'Investīciju plāns_2023_2027'!H76</f>
        <v>600000</v>
      </c>
      <c r="I88" s="303">
        <f>'Investīciju plāns_2023_2027'!I76</f>
        <v>0</v>
      </c>
      <c r="J88" s="304">
        <f>'Investīciju plāns_2023_2027'!J76</f>
        <v>0</v>
      </c>
      <c r="K88" s="305">
        <f>'Investīciju plāns_2023_2027'!K76</f>
        <v>0</v>
      </c>
      <c r="L88" s="306">
        <f>'Investīciju plāns_2023_2027'!L76</f>
        <v>100000</v>
      </c>
      <c r="M88" s="307">
        <f>'Investīciju plāns_2023_2027'!M76</f>
        <v>500000</v>
      </c>
      <c r="N88" s="196" t="str">
        <f>'Investīciju plāns_2023_2027'!N76</f>
        <v>P1 I RV1</v>
      </c>
      <c r="O88" s="336" t="str">
        <f>'Investīciju plāns_2023_2027'!O76</f>
        <v>D</v>
      </c>
      <c r="P88" s="347" t="str">
        <f>'Investīciju plāns_2023_2027'!P76</f>
        <v>VP1</v>
      </c>
      <c r="Q88" s="348" t="str">
        <f>'Investīciju plāns_2023_2027'!Q76</f>
        <v>RV1</v>
      </c>
      <c r="R88" s="336" t="str">
        <f>'Investīciju plāns_2023_2027'!R76</f>
        <v>1.2.</v>
      </c>
      <c r="S88" s="161" t="str">
        <f>'Investīciju plāns_2023_2027'!S76</f>
        <v>Izglītības pārvalde</v>
      </c>
      <c r="T88" s="309">
        <f>'Investīciju plāns_2023_2027'!T76</f>
        <v>0</v>
      </c>
      <c r="U88" s="282" t="str">
        <f>'Investīciju plāns_2023_2027'!U76</f>
        <v>2022-2027</v>
      </c>
    </row>
    <row r="89" spans="1:21" ht="153" x14ac:dyDescent="0.25">
      <c r="A89" s="161">
        <f>'Investīciju plāns_2023_2027'!A77</f>
        <v>75</v>
      </c>
      <c r="B89" s="277" t="str">
        <f>'Investīciju plāns_2023_2027'!B77</f>
        <v>09</v>
      </c>
      <c r="C89" s="161" t="str">
        <f>'Investīciju plāns_2023_2027'!C77</f>
        <v>Novads</v>
      </c>
      <c r="D89" s="285" t="str">
        <f>'Investīciju plāns_2023_2027'!D77</f>
        <v>Veicināt mūžizglītību, jo īpaši paredzot elastīgas kvalifikācijas paaugstināšanas un pārkvalificēšanās iespējas visiem, ņemot vērā digitālās prasmes, labāk paredzot pārmaiņas un jaunas prasības pēc prasmēm, kas balstītas  uz darba tirgus vajadzībām, atvieglojot karjeras maiņu un veicinot profesionālo mobilitāti</v>
      </c>
      <c r="E89" s="285" t="str">
        <f>'Investīciju plāns_2023_2027'!E77</f>
        <v>Digitālo prasmju pilnveide</v>
      </c>
      <c r="F89" s="161" t="str">
        <f>'Investīciju plāns_2023_2027'!F77</f>
        <v>Kvalitatīva un mūsdienīga izglītība</v>
      </c>
      <c r="G89" s="366" t="str">
        <f>'Investīciju plāns_2023_2027'!G77</f>
        <v>Kopīgs/J/Pag/Iedz
SAM</v>
      </c>
      <c r="H89" s="278">
        <f>'Investīciju plāns_2023_2027'!H77</f>
        <v>500000</v>
      </c>
      <c r="I89" s="303">
        <f>'Investīciju plāns_2023_2027'!I77</f>
        <v>0</v>
      </c>
      <c r="J89" s="304">
        <f>'Investīciju plāns_2023_2027'!J77</f>
        <v>0</v>
      </c>
      <c r="K89" s="305">
        <f>'Investīciju plāns_2023_2027'!K77</f>
        <v>0</v>
      </c>
      <c r="L89" s="306">
        <f>'Investīciju plāns_2023_2027'!L77</f>
        <v>50000</v>
      </c>
      <c r="M89" s="307">
        <f>'Investīciju plāns_2023_2027'!M77</f>
        <v>450000</v>
      </c>
      <c r="N89" s="196" t="str">
        <f>'Investīciju plāns_2023_2027'!N77</f>
        <v>P1 I RV1</v>
      </c>
      <c r="O89" s="151" t="str">
        <f>'Investīciju plāns_2023_2027'!O77</f>
        <v>D</v>
      </c>
      <c r="P89" s="284" t="str">
        <f>'Investīciju plāns_2023_2027'!P77</f>
        <v>VP1</v>
      </c>
      <c r="Q89" s="161" t="str">
        <f>'Investīciju plāns_2023_2027'!Q77</f>
        <v>RV1</v>
      </c>
      <c r="R89" s="160" t="str">
        <f>'Investīciju plāns_2023_2027'!R77</f>
        <v>1.4.</v>
      </c>
      <c r="S89" s="161" t="str">
        <f>'Investīciju plāns_2023_2027'!S77</f>
        <v>Izglītības pārvalde/ IT nodaļa</v>
      </c>
      <c r="T89" s="309">
        <f>'Investīciju plāns_2023_2027'!T77</f>
        <v>0</v>
      </c>
      <c r="U89" s="282" t="str">
        <f>'Investīciju plāns_2023_2027'!U77</f>
        <v>2022-2027</v>
      </c>
    </row>
    <row r="90" spans="1:21" ht="63.75" x14ac:dyDescent="0.25">
      <c r="A90" s="196">
        <f>'Investīciju plāns_2023_2027'!A78</f>
        <v>76</v>
      </c>
      <c r="B90" s="277" t="str">
        <f>'Investīciju plāns_2023_2027'!B78</f>
        <v>04</v>
      </c>
      <c r="C90" s="161" t="str">
        <f>'Investīciju plāns_2023_2027'!C78</f>
        <v>Novads</v>
      </c>
      <c r="D90" s="285" t="str">
        <f>'Investīciju plāns_2023_2027'!D78</f>
        <v>Lietus ūdens un kanalizācijas (LKT)  sistēmas izbūve/pārbūve Jelgavas novada pagastos</v>
      </c>
      <c r="E90" s="285" t="str">
        <f>'Investīciju plāns_2023_2027'!E78</f>
        <v>Lietus ūdens un kanalizācijas (LKT)  sistēmas izbūve Jelgavas novada pagastos</v>
      </c>
      <c r="F90" s="161" t="str">
        <f>'Investīciju plāns_2023_2027'!F78</f>
        <v>LŪK attīstība</v>
      </c>
      <c r="G90" s="366" t="str">
        <f>'Investīciju plāns_2023_2027'!G78</f>
        <v>Kopīgs/J/Pag/Iedz</v>
      </c>
      <c r="H90" s="278">
        <f>'Investīciju plāns_2023_2027'!H78</f>
        <v>800000</v>
      </c>
      <c r="I90" s="303">
        <f>'Investīciju plāns_2023_2027'!I78</f>
        <v>0</v>
      </c>
      <c r="J90" s="304">
        <f>'Investīciju plāns_2023_2027'!J78</f>
        <v>0</v>
      </c>
      <c r="K90" s="305">
        <f>'Investīciju plāns_2023_2027'!K78</f>
        <v>0</v>
      </c>
      <c r="L90" s="306">
        <f>'Investīciju plāns_2023_2027'!L78</f>
        <v>100000</v>
      </c>
      <c r="M90" s="307">
        <f>'Investīciju plāns_2023_2027'!M78</f>
        <v>700000</v>
      </c>
      <c r="N90" s="196" t="str">
        <f>'Investīciju plāns_2023_2027'!N78</f>
        <v>P2 V RV6</v>
      </c>
      <c r="O90" s="161" t="str">
        <f>'Investīciju plāns_2023_2027'!O78</f>
        <v>D</v>
      </c>
      <c r="P90" s="161" t="str">
        <f>'Investīciju plāns_2023_2027'!P78</f>
        <v>VP2</v>
      </c>
      <c r="Q90" s="161" t="str">
        <f>'Investīciju plāns_2023_2027'!Q78</f>
        <v>RV5</v>
      </c>
      <c r="R90" s="358" t="str">
        <f>'Investīciju plāns_2023_2027'!R78</f>
        <v>U.5.2.</v>
      </c>
      <c r="S90" s="161" t="str">
        <f>'Investīciju plāns_2023_2027'!S78</f>
        <v>Infrastruktūras un saimnieciskā nodrošinājuma nodaļa</v>
      </c>
      <c r="T90" s="309">
        <f>'Investīciju plāns_2023_2027'!T78</f>
        <v>0</v>
      </c>
      <c r="U90" s="282" t="str">
        <f>'Investīciju plāns_2023_2027'!U78</f>
        <v>2022-2027</v>
      </c>
    </row>
    <row r="91" spans="1:21" ht="76.5" x14ac:dyDescent="0.25">
      <c r="A91" s="161">
        <f>'Investīciju plāns_2023_2027'!A79</f>
        <v>77</v>
      </c>
      <c r="B91" s="277" t="str">
        <f>'Investīciju plāns_2023_2027'!B79</f>
        <v>04</v>
      </c>
      <c r="C91" s="161" t="str">
        <f>'Investīciju plāns_2023_2027'!C79</f>
        <v>Novads</v>
      </c>
      <c r="D91" s="285" t="str">
        <f>'Investīciju plāns_2023_2027'!D79</f>
        <v>Jaunas kopmītņu tipa dzīvojamās ēkas būvniecība</v>
      </c>
      <c r="E91" s="335" t="str">
        <f>'Investīciju plāns_2023_2027'!E79</f>
        <v>Pašvaldības dzīvojamā fonda attīstīšana novadā, t.sk. zemas īres mājokļu būvniecība. Projektēšana un būvniecība</v>
      </c>
      <c r="F91" s="161" t="str">
        <f>'Investīciju plāns_2023_2027'!F79</f>
        <v>Mājokļu politikas realizācija</v>
      </c>
      <c r="G91" s="366" t="str">
        <f>'Investīciju plāns_2023_2027'!G79</f>
        <v>J/Pag/Iedz
IP/2021</v>
      </c>
      <c r="H91" s="278">
        <f>'Investīciju plāns_2023_2027'!H79</f>
        <v>5000000</v>
      </c>
      <c r="I91" s="303">
        <f>'Investīciju plāns_2023_2027'!I79</f>
        <v>0</v>
      </c>
      <c r="J91" s="304">
        <f>'Investīciju plāns_2023_2027'!J79</f>
        <v>0</v>
      </c>
      <c r="K91" s="305">
        <f>'Investīciju plāns_2023_2027'!K79</f>
        <v>0</v>
      </c>
      <c r="L91" s="306">
        <f>'Investīciju plāns_2023_2027'!L79</f>
        <v>0</v>
      </c>
      <c r="M91" s="307">
        <f>'Investīciju plāns_2023_2027'!M79</f>
        <v>5000000</v>
      </c>
      <c r="N91" s="196" t="str">
        <f>'Investīciju plāns_2023_2027'!N79</f>
        <v>P2 V RV7</v>
      </c>
      <c r="O91" s="151" t="str">
        <f>'Investīciju plāns_2023_2027'!O79</f>
        <v>P</v>
      </c>
      <c r="P91" s="166" t="str">
        <f>'Investīciju plāns_2023_2027'!P79</f>
        <v>VP2</v>
      </c>
      <c r="Q91" s="166" t="str">
        <f>'Investīciju plāns_2023_2027'!Q79</f>
        <v>RV5</v>
      </c>
      <c r="R91" s="160" t="str">
        <f>'Investīciju plāns_2023_2027'!R79</f>
        <v>U.5.4.</v>
      </c>
      <c r="S91" s="161" t="str">
        <f>'Investīciju plāns_2023_2027'!S79</f>
        <v>Infrastruktūras un saimnieciskā nodrošinājuma nodaļa/Pagasta pārvalde</v>
      </c>
      <c r="T91" s="309">
        <f>'Investīciju plāns_2023_2027'!T79</f>
        <v>0</v>
      </c>
      <c r="U91" s="282" t="str">
        <f>'Investīciju plāns_2023_2027'!U79</f>
        <v>2022-2027</v>
      </c>
    </row>
    <row r="92" spans="1:21" ht="38.25" x14ac:dyDescent="0.25">
      <c r="A92" s="161">
        <f>'Investīciju plāns_2023_2027'!A80</f>
        <v>78</v>
      </c>
      <c r="B92" s="277" t="str">
        <f>'Investīciju plāns_2023_2027'!B80</f>
        <v>06</v>
      </c>
      <c r="C92" s="161" t="str">
        <f>'Investīciju plāns_2023_2027'!C80</f>
        <v>Novads</v>
      </c>
      <c r="D92" s="285" t="str">
        <f>'Investīciju plāns_2023_2027'!D80</f>
        <v>Īres dzīvokļu renovācija Jelgavas novadā</v>
      </c>
      <c r="E92" s="285" t="str">
        <f>'Investīciju plāns_2023_2027'!E80</f>
        <v xml:space="preserve">Funkciju veikšanai nepieciešamo sociālo īres namu pārvaldība - īres dzīvokļu renovācija, nodrošinot kvalitatīvu pakalpojumu novada iedzīvotājiem krīzes situācijās </v>
      </c>
      <c r="F92" s="161" t="str">
        <f>'Investīciju plāns_2023_2027'!F80</f>
        <v>Mājokļu politikas realizācija</v>
      </c>
      <c r="G92" s="366" t="str">
        <f>'Investīciju plāns_2023_2027'!G80</f>
        <v>Kopīgs/J/Pag/Iedz</v>
      </c>
      <c r="H92" s="278">
        <f>'Investīciju plāns_2023_2027'!H80</f>
        <v>500000</v>
      </c>
      <c r="I92" s="303">
        <f>'Investīciju plāns_2023_2027'!I80</f>
        <v>0</v>
      </c>
      <c r="J92" s="304">
        <f>'Investīciju plāns_2023_2027'!J80</f>
        <v>0</v>
      </c>
      <c r="K92" s="305">
        <f>'Investīciju plāns_2023_2027'!K80</f>
        <v>0</v>
      </c>
      <c r="L92" s="306">
        <f>'Investīciju plāns_2023_2027'!L80</f>
        <v>0</v>
      </c>
      <c r="M92" s="307">
        <f>'Investīciju plāns_2023_2027'!M80</f>
        <v>500000</v>
      </c>
      <c r="N92" s="196" t="str">
        <f>'Investīciju plāns_2023_2027'!N80</f>
        <v>P2 V RV7</v>
      </c>
      <c r="O92" s="161" t="str">
        <f>'Investīciju plāns_2023_2027'!O80</f>
        <v>D</v>
      </c>
      <c r="P92" s="161" t="str">
        <f>'Investīciju plāns_2023_2027'!P80</f>
        <v>VP2</v>
      </c>
      <c r="Q92" s="161" t="str">
        <f>'Investīciju plāns_2023_2027'!Q80</f>
        <v>RV5</v>
      </c>
      <c r="R92" s="359" t="str">
        <f>'Investīciju plāns_2023_2027'!R80</f>
        <v>U.5.4.</v>
      </c>
      <c r="S92" s="161" t="str">
        <f>'Investīciju plāns_2023_2027'!S80</f>
        <v>Īpašuma pārvaldības nodaļa</v>
      </c>
      <c r="T92" s="309">
        <f>'Investīciju plāns_2023_2027'!T80</f>
        <v>0</v>
      </c>
      <c r="U92" s="282" t="str">
        <f>'Investīciju plāns_2023_2027'!U80</f>
        <v>2022-2027</v>
      </c>
    </row>
    <row r="93" spans="1:21" ht="63.75" x14ac:dyDescent="0.25">
      <c r="A93" s="196">
        <f>'Investīciju plāns_2023_2027'!A81</f>
        <v>79</v>
      </c>
      <c r="B93" s="279" t="str">
        <f>'Investīciju plāns_2023_2027'!B81</f>
        <v>04</v>
      </c>
      <c r="C93" s="161" t="str">
        <f>'Investīciju plāns_2023_2027'!C81</f>
        <v>Novads</v>
      </c>
      <c r="D93" s="285" t="str">
        <f>'Investīciju plāns_2023_2027'!D81</f>
        <v>Meliorācijas sistēmu atjaunošana/pārbūve Jelgavas novada teritorijā</v>
      </c>
      <c r="E93" s="285" t="str">
        <f>'Investīciju plāns_2023_2027'!E81</f>
        <v xml:space="preserve">Esošo grāvju profila atjaunošana, grāvju pārtīrīšana, caurteku nomaiņa un pārbūve Jelgavas novada teritorijā un sadarbībā ar valstspilsētu Jelgavu (piekritīgās teritorijās)
</v>
      </c>
      <c r="F93" s="161" t="str">
        <f>'Investīciju plāns_2023_2027'!F81</f>
        <v>Meliorācijas sistēmu sakārtošana</v>
      </c>
      <c r="G93" s="366" t="str">
        <f>'Investīciju plāns_2023_2027'!G81</f>
        <v>Kopīgs/J/Pag/Iedz</v>
      </c>
      <c r="H93" s="278">
        <f>'Investīciju plāns_2023_2027'!H81</f>
        <v>800000</v>
      </c>
      <c r="I93" s="303">
        <f>'Investīciju plāns_2023_2027'!I81</f>
        <v>0</v>
      </c>
      <c r="J93" s="304">
        <f>'Investīciju plāns_2023_2027'!J81</f>
        <v>0</v>
      </c>
      <c r="K93" s="305">
        <f>'Investīciju plāns_2023_2027'!K81</f>
        <v>0</v>
      </c>
      <c r="L93" s="306">
        <f>'Investīciju plāns_2023_2027'!L81</f>
        <v>100000</v>
      </c>
      <c r="M93" s="307">
        <f>'Investīciju plāns_2023_2027'!M81</f>
        <v>700000</v>
      </c>
      <c r="N93" s="196" t="str">
        <f>'Investīciju plāns_2023_2027'!N81</f>
        <v>P2 V RV6</v>
      </c>
      <c r="O93" s="161" t="str">
        <f>'Investīciju plāns_2023_2027'!O81</f>
        <v>D</v>
      </c>
      <c r="P93" s="196" t="str">
        <f>'Investīciju plāns_2023_2027'!P81</f>
        <v>VP2</v>
      </c>
      <c r="Q93" s="196" t="str">
        <f>'Investīciju plāns_2023_2027'!Q81</f>
        <v>RV5</v>
      </c>
      <c r="R93" s="196" t="str">
        <f>'Investīciju plāns_2023_2027'!R81</f>
        <v>U.5.2.</v>
      </c>
      <c r="S93" s="161" t="str">
        <f>'Investīciju plāns_2023_2027'!S81</f>
        <v>Infrastruktūras un saimnieciskā nodrošinājuma nodaļa</v>
      </c>
      <c r="T93" s="309">
        <f>'Investīciju plāns_2023_2027'!T81</f>
        <v>0</v>
      </c>
      <c r="U93" s="282" t="str">
        <f>'Investīciju plāns_2023_2027'!U81</f>
        <v>2022-2027</v>
      </c>
    </row>
    <row r="94" spans="1:21" x14ac:dyDescent="0.25">
      <c r="A94" s="161" t="e">
        <f>'Investīciju plāns_2023_2027'!#REF!</f>
        <v>#REF!</v>
      </c>
      <c r="B94" s="279" t="e">
        <f>'Investīciju plāns_2023_2027'!#REF!</f>
        <v>#REF!</v>
      </c>
      <c r="C94" s="161" t="e">
        <f>'Investīciju plāns_2023_2027'!#REF!</f>
        <v>#REF!</v>
      </c>
      <c r="D94" s="285" t="e">
        <f>'Investīciju plāns_2023_2027'!#REF!</f>
        <v>#REF!</v>
      </c>
      <c r="E94" s="285" t="e">
        <f>'Investīciju plāns_2023_2027'!#REF!</f>
        <v>#REF!</v>
      </c>
      <c r="F94" s="161" t="e">
        <f>'Investīciju plāns_2023_2027'!#REF!</f>
        <v>#REF!</v>
      </c>
      <c r="G94" s="366" t="e">
        <f>'Investīciju plāns_2023_2027'!#REF!</f>
        <v>#REF!</v>
      </c>
      <c r="H94" s="278" t="e">
        <f>'Investīciju plāns_2023_2027'!#REF!</f>
        <v>#REF!</v>
      </c>
      <c r="I94" s="303" t="e">
        <f>'Investīciju plāns_2023_2027'!#REF!</f>
        <v>#REF!</v>
      </c>
      <c r="J94" s="304" t="e">
        <f>'Investīciju plāns_2023_2027'!#REF!</f>
        <v>#REF!</v>
      </c>
      <c r="K94" s="305" t="e">
        <f>'Investīciju plāns_2023_2027'!#REF!</f>
        <v>#REF!</v>
      </c>
      <c r="L94" s="306" t="e">
        <f>'Investīciju plāns_2023_2027'!#REF!</f>
        <v>#REF!</v>
      </c>
      <c r="M94" s="307" t="e">
        <f>'Investīciju plāns_2023_2027'!#REF!</f>
        <v>#REF!</v>
      </c>
      <c r="N94" s="196" t="e">
        <f>'Investīciju plāns_2023_2027'!#REF!</f>
        <v>#REF!</v>
      </c>
      <c r="O94" s="151" t="e">
        <f>'Investīciju plāns_2023_2027'!#REF!</f>
        <v>#REF!</v>
      </c>
      <c r="P94" s="291" t="e">
        <f>'Investīciju plāns_2023_2027'!#REF!</f>
        <v>#REF!</v>
      </c>
      <c r="Q94" s="166" t="e">
        <f>'Investīciju plāns_2023_2027'!#REF!</f>
        <v>#REF!</v>
      </c>
      <c r="R94" s="160" t="e">
        <f>'Investīciju plāns_2023_2027'!#REF!</f>
        <v>#REF!</v>
      </c>
      <c r="S94" s="161" t="e">
        <f>'Investīciju plāns_2023_2027'!#REF!</f>
        <v>#REF!</v>
      </c>
      <c r="T94" s="309" t="e">
        <f>'Investīciju plāns_2023_2027'!#REF!</f>
        <v>#REF!</v>
      </c>
      <c r="U94" s="282" t="e">
        <f>'Investīciju plāns_2023_2027'!#REF!</f>
        <v>#REF!</v>
      </c>
    </row>
    <row r="95" spans="1:21" ht="63.75" x14ac:dyDescent="0.25">
      <c r="A95" s="161">
        <f>'Investīciju plāns_2023_2027'!A82</f>
        <v>80</v>
      </c>
      <c r="B95" s="277" t="str">
        <f>'Investīciju plāns_2023_2027'!B82</f>
        <v>04</v>
      </c>
      <c r="C95" s="161" t="str">
        <f>'Investīciju plāns_2023_2027'!C82</f>
        <v>Novads</v>
      </c>
      <c r="D95" s="285" t="str">
        <f>'Investīciju plāns_2023_2027'!D82</f>
        <v>Jelgavas novada pašvaldības meliorācijas sistēmu informācijas datu tīkla izveide un meliorācijas sistēmu inventarizācija</v>
      </c>
      <c r="E95" s="285" t="str">
        <f>'Investīciju plāns_2023_2027'!E82</f>
        <v>Meliorācijas sistēmu inventarizācija, ĢIS programmatūra, datu apstrāde, sistēmas izveide</v>
      </c>
      <c r="F95" s="161" t="str">
        <f>'Investīciju plāns_2023_2027'!F82</f>
        <v>Meliorācijas sistēmu sakārtošana</v>
      </c>
      <c r="G95" s="366" t="str">
        <f>'Investīciju plāns_2023_2027'!G82</f>
        <v>Kopīgs/J/Pag/Iedz</v>
      </c>
      <c r="H95" s="278">
        <f>'Investīciju plāns_2023_2027'!H82</f>
        <v>600000</v>
      </c>
      <c r="I95" s="303">
        <f>'Investīciju plāns_2023_2027'!I82</f>
        <v>0</v>
      </c>
      <c r="J95" s="304">
        <f>'Investīciju plāns_2023_2027'!J82</f>
        <v>0</v>
      </c>
      <c r="K95" s="305">
        <f>'Investīciju plāns_2023_2027'!K82</f>
        <v>0</v>
      </c>
      <c r="L95" s="306">
        <f>'Investīciju plāns_2023_2027'!L82</f>
        <v>100000</v>
      </c>
      <c r="M95" s="307">
        <f>'Investīciju plāns_2023_2027'!M82</f>
        <v>500000</v>
      </c>
      <c r="N95" s="196" t="str">
        <f>'Investīciju plāns_2023_2027'!N82</f>
        <v>P2 V RV6</v>
      </c>
      <c r="O95" s="161" t="str">
        <f>'Investīciju plāns_2023_2027'!O82</f>
        <v>D</v>
      </c>
      <c r="P95" s="161" t="str">
        <f>'Investīciju plāns_2023_2027'!P82</f>
        <v>VP2</v>
      </c>
      <c r="Q95" s="161" t="str">
        <f>'Investīciju plāns_2023_2027'!Q82</f>
        <v>RV5</v>
      </c>
      <c r="R95" s="359" t="str">
        <f>'Investīciju plāns_2023_2027'!R82</f>
        <v>U.5.2.</v>
      </c>
      <c r="S95" s="161" t="str">
        <f>'Investīciju plāns_2023_2027'!S82</f>
        <v>Infrastruktūras un saimnieciskā nodrošinājuma nodaļa</v>
      </c>
      <c r="T95" s="309">
        <f>'Investīciju plāns_2023_2027'!T82</f>
        <v>0</v>
      </c>
      <c r="U95" s="282" t="str">
        <f>'Investīciju plāns_2023_2027'!U82</f>
        <v>2022-2027</v>
      </c>
    </row>
    <row r="96" spans="1:21" ht="63.75" x14ac:dyDescent="0.25">
      <c r="A96" s="196">
        <f>'Investīciju plāns_2023_2027'!A83</f>
        <v>81</v>
      </c>
      <c r="B96" s="279" t="str">
        <f>'Investīciju plāns_2023_2027'!B83</f>
        <v>04</v>
      </c>
      <c r="C96" s="161" t="str">
        <f>'Investīciju plāns_2023_2027'!C83</f>
        <v>Novads</v>
      </c>
      <c r="D96" s="285" t="str">
        <f>'Investīciju plāns_2023_2027'!D83</f>
        <v>Meliorācijas sistēmu uzturēšana Jelgavas novada teritorijā</v>
      </c>
      <c r="E96" s="335" t="str">
        <f>'Investīciju plāns_2023_2027'!E83</f>
        <v xml:space="preserve">Meliorācijas sistēmu sakārtošana un uzturēšana visā Jelgavas novada teritorijā
t.sk. mitrāju izveide
</v>
      </c>
      <c r="F96" s="196" t="str">
        <f>'Investīciju plāns_2023_2027'!F83</f>
        <v>Meliorācijas sistēmu sakārtošana</v>
      </c>
      <c r="G96" s="366" t="str">
        <f>'Investīciju plāns_2023_2027'!G83</f>
        <v>Kopīgs/J/Pag/Iedz</v>
      </c>
      <c r="H96" s="278">
        <f>'Investīciju plāns_2023_2027'!H83</f>
        <v>700000</v>
      </c>
      <c r="I96" s="303">
        <f>'Investīciju plāns_2023_2027'!I83</f>
        <v>0</v>
      </c>
      <c r="J96" s="304">
        <f>'Investīciju plāns_2023_2027'!J83</f>
        <v>0</v>
      </c>
      <c r="K96" s="305">
        <f>'Investīciju plāns_2023_2027'!K83</f>
        <v>0</v>
      </c>
      <c r="L96" s="306">
        <f>'Investīciju plāns_2023_2027'!L83</f>
        <v>100000</v>
      </c>
      <c r="M96" s="307">
        <f>'Investīciju plāns_2023_2027'!M83</f>
        <v>600000</v>
      </c>
      <c r="N96" s="196" t="str">
        <f>'Investīciju plāns_2023_2027'!N83</f>
        <v>P2 V RV6</v>
      </c>
      <c r="O96" s="196" t="str">
        <f>'Investīciju plāns_2023_2027'!O83</f>
        <v>D</v>
      </c>
      <c r="P96" s="196" t="str">
        <f>'Investīciju plāns_2023_2027'!P83</f>
        <v>VP2</v>
      </c>
      <c r="Q96" s="196" t="str">
        <f>'Investīciju plāns_2023_2027'!Q83</f>
        <v>RV5</v>
      </c>
      <c r="R96" s="196" t="str">
        <f>'Investīciju plāns_2023_2027'!R83</f>
        <v>U.5.2.</v>
      </c>
      <c r="S96" s="161" t="str">
        <f>'Investīciju plāns_2023_2027'!S83</f>
        <v>Infrastruktūras un saimnieciskā nodrošinājuma nodaļa</v>
      </c>
      <c r="T96" s="309">
        <f>'Investīciju plāns_2023_2027'!T83</f>
        <v>0</v>
      </c>
      <c r="U96" s="282" t="str">
        <f>'Investīciju plāns_2023_2027'!U83</f>
        <v>2022-2027</v>
      </c>
    </row>
    <row r="97" spans="1:21" ht="89.25" x14ac:dyDescent="0.25">
      <c r="A97" s="161">
        <f>'Investīciju plāns_2023_2027'!A84</f>
        <v>82</v>
      </c>
      <c r="B97" s="279" t="str">
        <f>'Investīciju plāns_2023_2027'!B84</f>
        <v>04</v>
      </c>
      <c r="C97" s="161" t="str">
        <f>'Investīciju plāns_2023_2027'!C84</f>
        <v>Novads</v>
      </c>
      <c r="D97" s="285" t="str">
        <f>'Investīciju plāns_2023_2027'!D84</f>
        <v>Paplašināto kapu teritorijās drenāžas pārkārtošana un grāvju pārtīrīšana Jelgavas novada teritorijā</v>
      </c>
      <c r="E97" s="285" t="str">
        <f>'Investīciju plāns_2023_2027'!E84</f>
        <v xml:space="preserve">Kapu teritorijas paplašināšanas rezultātā uzbērtajās platībās meliorācijās sistēmu pārkārtošana. Nepieciešams sasniegt nosusināšanas normu, atbilstoši apbedījumu normatīvajiem regulējumiem visā Jelgavas novada teritorijā
</v>
      </c>
      <c r="F97" s="196" t="str">
        <f>'Investīciju plāns_2023_2027'!F84</f>
        <v>Meliorācijas sistēmu sakārtošana</v>
      </c>
      <c r="G97" s="366" t="str">
        <f>'Investīciju plāns_2023_2027'!G84</f>
        <v>Kopīgs/J/Pag/Iedz</v>
      </c>
      <c r="H97" s="278">
        <f>'Investīciju plāns_2023_2027'!H84</f>
        <v>500000</v>
      </c>
      <c r="I97" s="303">
        <f>'Investīciju plāns_2023_2027'!I84</f>
        <v>0</v>
      </c>
      <c r="J97" s="304">
        <f>'Investīciju plāns_2023_2027'!J84</f>
        <v>0</v>
      </c>
      <c r="K97" s="305">
        <f>'Investīciju plāns_2023_2027'!K84</f>
        <v>0</v>
      </c>
      <c r="L97" s="306">
        <f>'Investīciju plāns_2023_2027'!L84</f>
        <v>200000</v>
      </c>
      <c r="M97" s="307">
        <f>'Investīciju plāns_2023_2027'!M84</f>
        <v>300000</v>
      </c>
      <c r="N97" s="196" t="str">
        <f>'Investīciju plāns_2023_2027'!N84</f>
        <v>P2 V RV6</v>
      </c>
      <c r="O97" s="196" t="str">
        <f>'Investīciju plāns_2023_2027'!O84</f>
        <v>D</v>
      </c>
      <c r="P97" s="196" t="str">
        <f>'Investīciju plāns_2023_2027'!P84</f>
        <v>VP2</v>
      </c>
      <c r="Q97" s="196" t="str">
        <f>'Investīciju plāns_2023_2027'!Q84</f>
        <v>RV5</v>
      </c>
      <c r="R97" s="196" t="str">
        <f>'Investīciju plāns_2023_2027'!R84</f>
        <v>U.5.2.</v>
      </c>
      <c r="S97" s="161" t="str">
        <f>'Investīciju plāns_2023_2027'!S84</f>
        <v>Infrastruktūras un saimnieciskā nodrošinājuma nodaļa</v>
      </c>
      <c r="T97" s="309">
        <f>'Investīciju plāns_2023_2027'!T84</f>
        <v>0</v>
      </c>
      <c r="U97" s="282" t="str">
        <f>'Investīciju plāns_2023_2027'!U84</f>
        <v>2022-2027</v>
      </c>
    </row>
    <row r="98" spans="1:21" ht="63.75" x14ac:dyDescent="0.25">
      <c r="A98" s="161">
        <f>'Investīciju plāns_2023_2027'!A85</f>
        <v>83</v>
      </c>
      <c r="B98" s="279" t="str">
        <f>'Investīciju plāns_2023_2027'!B85</f>
        <v>04</v>
      </c>
      <c r="C98" s="196" t="str">
        <f>'Investīciju plāns_2023_2027'!C85</f>
        <v>Novads</v>
      </c>
      <c r="D98" s="285" t="str">
        <f>'Investīciju plāns_2023_2027'!D85</f>
        <v>Jelgavas novada pašvaldības videonovērošanas infrastruktūras pārvaldības risinājuma izstrāde un ieviešana</v>
      </c>
      <c r="E98" s="285" t="str">
        <f>'Investīciju plāns_2023_2027'!E85</f>
        <v>Fiziskā aprīkojuma standartizācija. Centralizētas uzraudzības risinājuma izstrāde un ieviešana. Pārvaldības aparatūra, programmatūra, telpu aprīkojums</v>
      </c>
      <c r="F98" s="196" t="str">
        <f>'Investīciju plāns_2023_2027'!F85</f>
        <v>Pašvaldības funkciju veikšana</v>
      </c>
      <c r="G98" s="366" t="str">
        <f>'Investīciju plāns_2023_2027'!G85</f>
        <v>J/Pag/Iedz</v>
      </c>
      <c r="H98" s="278">
        <f>'Investīciju plāns_2023_2027'!H85</f>
        <v>1500000</v>
      </c>
      <c r="I98" s="303">
        <f>'Investīciju plāns_2023_2027'!I85</f>
        <v>0</v>
      </c>
      <c r="J98" s="304">
        <f>'Investīciju plāns_2023_2027'!J85</f>
        <v>0</v>
      </c>
      <c r="K98" s="305">
        <f>'Investīciju plāns_2023_2027'!K85</f>
        <v>0</v>
      </c>
      <c r="L98" s="306">
        <f>'Investīciju plāns_2023_2027'!L85</f>
        <v>200000</v>
      </c>
      <c r="M98" s="307">
        <f>'Investīciju plāns_2023_2027'!M85</f>
        <v>1300000</v>
      </c>
      <c r="N98" s="196" t="str">
        <f>'Investīciju plāns_2023_2027'!N85</f>
        <v>P5 A RV2</v>
      </c>
      <c r="O98" s="196" t="str">
        <f>'Investīciju plāns_2023_2027'!O85</f>
        <v>D</v>
      </c>
      <c r="P98" s="196" t="str">
        <f>'Investīciju plāns_2023_2027'!P85</f>
        <v>HP4</v>
      </c>
      <c r="Q98" s="196" t="str">
        <f>'Investīciju plāns_2023_2027'!Q85</f>
        <v>RV8</v>
      </c>
      <c r="R98" s="196" t="str">
        <f>'Investīciju plāns_2023_2027'!R85</f>
        <v>8.1
8.2
8.3</v>
      </c>
      <c r="S98" s="161" t="str">
        <f>'Investīciju plāns_2023_2027'!S85</f>
        <v>Informāciju tehnoloģijas nodaļa</v>
      </c>
      <c r="T98" s="309">
        <f>'Investīciju plāns_2023_2027'!T85</f>
        <v>0</v>
      </c>
      <c r="U98" s="282" t="str">
        <f>'Investīciju plāns_2023_2027'!U85</f>
        <v>2022-2027</v>
      </c>
    </row>
    <row r="99" spans="1:21" ht="63.75" x14ac:dyDescent="0.25">
      <c r="A99" s="196">
        <f>'Investīciju plāns_2023_2027'!A86</f>
        <v>84</v>
      </c>
      <c r="B99" s="279" t="str">
        <f>'Investīciju plāns_2023_2027'!B86</f>
        <v>04</v>
      </c>
      <c r="C99" s="196" t="str">
        <f>'Investīciju plāns_2023_2027'!C86</f>
        <v>Novads</v>
      </c>
      <c r="D99" s="285" t="str">
        <f>'Investīciju plāns_2023_2027'!D86</f>
        <v>Attālinātās darba vides attīstīšana Jelgavas novada pašvaldībā attālināto pakalpojumu nodrošināšanai</v>
      </c>
      <c r="E99" s="285" t="str">
        <f>'Investīciju plāns_2023_2027'!E86</f>
        <v>Jaunu pašvaldības pakalpojumu sniegšanas veidu attīstībai, ja tiek aizstāts kāds no esošajiem pakalpojumiem ar jaunu bezkontakta vai autonomu risinājumu, kas samazina klātienes saskarsmes nepieciešamību</v>
      </c>
      <c r="F99" s="161" t="str">
        <f>'Investīciju plāns_2023_2027'!F86</f>
        <v>Pašvaldības konkurētspējas paaugstināšana</v>
      </c>
      <c r="G99" s="366" t="str">
        <f>'Investīciju plāns_2023_2027'!G86</f>
        <v>Kopīgs/J/Pag/Iedz</v>
      </c>
      <c r="H99" s="278">
        <f>'Investīciju plāns_2023_2027'!H86</f>
        <v>1500000</v>
      </c>
      <c r="I99" s="303">
        <f>'Investīciju plāns_2023_2027'!I86</f>
        <v>0</v>
      </c>
      <c r="J99" s="304">
        <f>'Investīciju plāns_2023_2027'!J86</f>
        <v>0</v>
      </c>
      <c r="K99" s="305">
        <f>'Investīciju plāns_2023_2027'!K86</f>
        <v>0</v>
      </c>
      <c r="L99" s="306">
        <f>'Investīciju plāns_2023_2027'!L86</f>
        <v>500000</v>
      </c>
      <c r="M99" s="307">
        <f>'Investīciju plāns_2023_2027'!M86</f>
        <v>1000000</v>
      </c>
      <c r="N99" s="196" t="str">
        <f>'Investīciju plāns_2023_2027'!N86</f>
        <v>P5 A RV1</v>
      </c>
      <c r="O99" s="161" t="str">
        <f>'Investīciju plāns_2023_2027'!O86</f>
        <v>D</v>
      </c>
      <c r="P99" s="196" t="str">
        <f>'Investīciju plāns_2023_2027'!P86</f>
        <v>HP4</v>
      </c>
      <c r="Q99" s="196" t="str">
        <f>'Investīciju plāns_2023_2027'!Q86</f>
        <v>RV8</v>
      </c>
      <c r="R99" s="196" t="str">
        <f>'Investīciju plāns_2023_2027'!R86</f>
        <v>8.1
8.2</v>
      </c>
      <c r="S99" s="161" t="str">
        <f>'Investīciju plāns_2023_2027'!S86</f>
        <v>Informāciju tehnoloģijas nodaļa</v>
      </c>
      <c r="T99" s="309">
        <f>'Investīciju plāns_2023_2027'!T86</f>
        <v>0</v>
      </c>
      <c r="U99" s="282" t="str">
        <f>'Investīciju plāns_2023_2027'!U86</f>
        <v>2022-2027</v>
      </c>
    </row>
    <row r="100" spans="1:21" ht="63.75" x14ac:dyDescent="0.25">
      <c r="A100" s="161">
        <f>'Investīciju plāns_2023_2027'!A87</f>
        <v>85</v>
      </c>
      <c r="B100" s="279" t="str">
        <f>'Investīciju plāns_2023_2027'!B87</f>
        <v>04</v>
      </c>
      <c r="C100" s="196" t="str">
        <f>'Investīciju plāns_2023_2027'!C87</f>
        <v>Novads</v>
      </c>
      <c r="D100" s="285" t="str">
        <f>'Investīciju plāns_2023_2027'!D87</f>
        <v>Jelgavas novada pašvaldības optiskā tīkla paplašināšana</v>
      </c>
      <c r="E100" s="285" t="str">
        <f>'Investīciju plāns_2023_2027'!E87</f>
        <v>Uzlabot pašvaldības iestāžu interneta pieslēgumu kapacitāti izmantojot optiskā datortīkla tehnoloģiju iespējas</v>
      </c>
      <c r="F100" s="161" t="str">
        <f>'Investīciju plāns_2023_2027'!F87</f>
        <v>Pašvaldības konkurētspējas paaugstināšana</v>
      </c>
      <c r="G100" s="366" t="str">
        <f>'Investīciju plāns_2023_2027'!G87</f>
        <v>J/Pag/Iedz</v>
      </c>
      <c r="H100" s="278">
        <f>'Investīciju plāns_2023_2027'!H87</f>
        <v>1000000</v>
      </c>
      <c r="I100" s="303">
        <f>'Investīciju plāns_2023_2027'!I87</f>
        <v>0</v>
      </c>
      <c r="J100" s="304">
        <f>'Investīciju plāns_2023_2027'!J87</f>
        <v>0</v>
      </c>
      <c r="K100" s="305">
        <f>'Investīciju plāns_2023_2027'!K87</f>
        <v>0</v>
      </c>
      <c r="L100" s="306">
        <f>'Investīciju plāns_2023_2027'!L87</f>
        <v>0</v>
      </c>
      <c r="M100" s="307">
        <f>'Investīciju plāns_2023_2027'!M87</f>
        <v>1000000</v>
      </c>
      <c r="N100" s="196" t="str">
        <f>'Investīciju plāns_2023_2027'!N87</f>
        <v>P1 A RV1</v>
      </c>
      <c r="O100" s="151" t="str">
        <f>'Investīciju plāns_2023_2027'!O87</f>
        <v>D</v>
      </c>
      <c r="P100" s="166" t="str">
        <f>'Investīciju plāns_2023_2027'!P87</f>
        <v>HP4</v>
      </c>
      <c r="Q100" s="166" t="str">
        <f>'Investīciju plāns_2023_2027'!Q87</f>
        <v>RV8</v>
      </c>
      <c r="R100" s="268" t="str">
        <f>'Investīciju plāns_2023_2027'!R87</f>
        <v>8.1
8.2
8.3</v>
      </c>
      <c r="S100" s="161" t="str">
        <f>'Investīciju plāns_2023_2027'!S87</f>
        <v>Informāciju tehnoloģijas nodaļa</v>
      </c>
      <c r="T100" s="309">
        <f>'Investīciju plāns_2023_2027'!T87</f>
        <v>0</v>
      </c>
      <c r="U100" s="282" t="str">
        <f>'Investīciju plāns_2023_2027'!U87</f>
        <v>2022-2027</v>
      </c>
    </row>
    <row r="101" spans="1:21" ht="63.75" x14ac:dyDescent="0.25">
      <c r="A101" s="161">
        <f>'Investīciju plāns_2023_2027'!A88</f>
        <v>86</v>
      </c>
      <c r="B101" s="279" t="str">
        <f>'Investīciju plāns_2023_2027'!B88</f>
        <v>04</v>
      </c>
      <c r="C101" s="161" t="str">
        <f>'Investīciju plāns_2023_2027'!C88</f>
        <v>Novads</v>
      </c>
      <c r="D101" s="285" t="str">
        <f>'Investīciju plāns_2023_2027'!D88</f>
        <v>Lokālā datortīkla modernizācija Jelgavas novada pašvaldības iestādēs</v>
      </c>
      <c r="E101" s="285" t="str">
        <f>'Investīciju plāns_2023_2027'!E88</f>
        <v>Modernizēt un centralizēt iestādes lokālo datortīklu likvidējot virknes slēgumus un nestabilos savienojumus</v>
      </c>
      <c r="F101" s="161" t="str">
        <f>'Investīciju plāns_2023_2027'!F88</f>
        <v>Pašvaldības konkurētspējas paaugstināšana</v>
      </c>
      <c r="G101" s="366" t="str">
        <f>'Investīciju plāns_2023_2027'!G88</f>
        <v>J/Pag/Iedz</v>
      </c>
      <c r="H101" s="278">
        <f>'Investīciju plāns_2023_2027'!H88</f>
        <v>600000</v>
      </c>
      <c r="I101" s="303">
        <f>'Investīciju plāns_2023_2027'!I88</f>
        <v>0</v>
      </c>
      <c r="J101" s="304">
        <f>'Investīciju plāns_2023_2027'!J88</f>
        <v>0</v>
      </c>
      <c r="K101" s="305">
        <f>'Investīciju plāns_2023_2027'!K88</f>
        <v>0</v>
      </c>
      <c r="L101" s="306">
        <f>'Investīciju plāns_2023_2027'!L88</f>
        <v>0</v>
      </c>
      <c r="M101" s="307">
        <f>'Investīciju plāns_2023_2027'!M88</f>
        <v>600000</v>
      </c>
      <c r="N101" s="196" t="str">
        <f>'Investīciju plāns_2023_2027'!N88</f>
        <v>P1 A RV1</v>
      </c>
      <c r="O101" s="161" t="str">
        <f>'Investīciju plāns_2023_2027'!O88</f>
        <v>D</v>
      </c>
      <c r="P101" s="161" t="str">
        <f>'Investīciju plāns_2023_2027'!P88</f>
        <v>HP4</v>
      </c>
      <c r="Q101" s="161" t="str">
        <f>'Investīciju plāns_2023_2027'!Q88</f>
        <v>RV8</v>
      </c>
      <c r="R101" s="160" t="str">
        <f>'Investīciju plāns_2023_2027'!R88</f>
        <v>8.1
8.2
8.3</v>
      </c>
      <c r="S101" s="161" t="str">
        <f>'Investīciju plāns_2023_2027'!S88</f>
        <v>Informāciju tehnoloģijas nodaļa</v>
      </c>
      <c r="T101" s="309">
        <f>'Investīciju plāns_2023_2027'!T88</f>
        <v>0</v>
      </c>
      <c r="U101" s="282" t="str">
        <f>'Investīciju plāns_2023_2027'!U88</f>
        <v>2022-2027</v>
      </c>
    </row>
    <row r="102" spans="1:21" ht="63.75" x14ac:dyDescent="0.25">
      <c r="A102" s="196">
        <f>'Investīciju plāns_2023_2027'!A89</f>
        <v>87</v>
      </c>
      <c r="B102" s="279" t="str">
        <f>'Investīciju plāns_2023_2027'!B89</f>
        <v>04</v>
      </c>
      <c r="C102" s="196" t="str">
        <f>'Investīciju plāns_2023_2027'!C89</f>
        <v>Novads</v>
      </c>
      <c r="D102" s="285" t="str">
        <f>'Investīciju plāns_2023_2027'!D89</f>
        <v>Korporatīvā tīkla izveide Jelgavas novada pašvaldības iestādēs</v>
      </c>
      <c r="E102" s="285" t="str">
        <f>'Investīciju plāns_2023_2027'!E89</f>
        <v>Savienot vienā korporatīvajā datortīklā iestādes, nodrošināt centralizētu pieslēgumu optiskajam internetam</v>
      </c>
      <c r="F102" s="161" t="str">
        <f>'Investīciju plāns_2023_2027'!F89</f>
        <v>Pašvaldības konkurētspējas paaugstināšana</v>
      </c>
      <c r="G102" s="366" t="str">
        <f>'Investīciju plāns_2023_2027'!G89</f>
        <v>J/Pag/Iedz</v>
      </c>
      <c r="H102" s="278">
        <f>'Investīciju plāns_2023_2027'!H89</f>
        <v>450000</v>
      </c>
      <c r="I102" s="303">
        <f>'Investīciju plāns_2023_2027'!I89</f>
        <v>0</v>
      </c>
      <c r="J102" s="304">
        <f>'Investīciju plāns_2023_2027'!J89</f>
        <v>0</v>
      </c>
      <c r="K102" s="305">
        <f>'Investīciju plāns_2023_2027'!K89</f>
        <v>0</v>
      </c>
      <c r="L102" s="306">
        <f>'Investīciju plāns_2023_2027'!L89</f>
        <v>0</v>
      </c>
      <c r="M102" s="307">
        <f>'Investīciju plāns_2023_2027'!M89</f>
        <v>450000</v>
      </c>
      <c r="N102" s="196" t="str">
        <f>'Investīciju plāns_2023_2027'!N89</f>
        <v>P1 A RV1</v>
      </c>
      <c r="O102" s="151" t="str">
        <f>'Investīciju plāns_2023_2027'!O89</f>
        <v>D</v>
      </c>
      <c r="P102" s="166" t="str">
        <f>'Investīciju plāns_2023_2027'!P89</f>
        <v>HP4</v>
      </c>
      <c r="Q102" s="166" t="str">
        <f>'Investīciju plāns_2023_2027'!Q89</f>
        <v>RV8</v>
      </c>
      <c r="R102" s="268" t="str">
        <f>'Investīciju plāns_2023_2027'!R89</f>
        <v>8.1
8.2
8.3</v>
      </c>
      <c r="S102" s="161" t="str">
        <f>'Investīciju plāns_2023_2027'!S89</f>
        <v>Informāciju tehnoloģijas nodaļa</v>
      </c>
      <c r="T102" s="309">
        <f>'Investīciju plāns_2023_2027'!T89</f>
        <v>0</v>
      </c>
      <c r="U102" s="282" t="str">
        <f>'Investīciju plāns_2023_2027'!U89</f>
        <v>2022-2027</v>
      </c>
    </row>
    <row r="103" spans="1:21" ht="51" x14ac:dyDescent="0.25">
      <c r="A103" s="161">
        <f>'Investīciju plāns_2023_2027'!A90</f>
        <v>88</v>
      </c>
      <c r="B103" s="279" t="str">
        <f>'Investīciju plāns_2023_2027'!B90</f>
        <v>04</v>
      </c>
      <c r="C103" s="196" t="str">
        <f>'Investīciju plāns_2023_2027'!C90</f>
        <v>Novads</v>
      </c>
      <c r="D103" s="335" t="str">
        <f>'Investīciju plāns_2023_2027'!D90</f>
        <v>Digitālās komunikācijas risinājuma izstrāde un ieviešana</v>
      </c>
      <c r="E103" s="335" t="str">
        <f>'Investīciju plāns_2023_2027'!E90</f>
        <v>Izmantot digitalizācijas priekšrocības pilsoņiem, uzņēmumiem un valdībām - centralizētas IP telefonijas ieviešana. Izstrādāt risinājumu pārejai no klasiskajiem stacionārajiem telefoniem uz IP risinājumu. Pārvaldība, procedūras, aparatūra, aprīkojums, Qos ieviešana</v>
      </c>
      <c r="F103" s="283" t="str">
        <f>'Investīciju plāns_2023_2027'!F90</f>
        <v>Pašvaldības konkurētspējas paaugstināšana</v>
      </c>
      <c r="G103" s="366" t="str">
        <f>'Investīciju plāns_2023_2027'!G90</f>
        <v>J/Pag/Iedz
SAM</v>
      </c>
      <c r="H103" s="278">
        <f>'Investīciju plāns_2023_2027'!H90</f>
        <v>500000</v>
      </c>
      <c r="I103" s="303">
        <f>'Investīciju plāns_2023_2027'!I90</f>
        <v>0</v>
      </c>
      <c r="J103" s="304">
        <f>'Investīciju plāns_2023_2027'!J90</f>
        <v>0</v>
      </c>
      <c r="K103" s="305">
        <f>'Investīciju plāns_2023_2027'!K90</f>
        <v>0</v>
      </c>
      <c r="L103" s="306">
        <f>'Investīciju plāns_2023_2027'!L90</f>
        <v>0</v>
      </c>
      <c r="M103" s="307">
        <f>'Investīciju plāns_2023_2027'!M90</f>
        <v>500000</v>
      </c>
      <c r="N103" s="283" t="str">
        <f>'Investīciju plāns_2023_2027'!N90</f>
        <v>P1 A RV1</v>
      </c>
      <c r="O103" s="161" t="str">
        <f>'Investīciju plāns_2023_2027'!O90</f>
        <v>D</v>
      </c>
      <c r="P103" s="161" t="str">
        <f>'Investīciju plāns_2023_2027'!P90</f>
        <v>HP4</v>
      </c>
      <c r="Q103" s="161" t="str">
        <f>'Investīciju plāns_2023_2027'!Q90</f>
        <v>RV8</v>
      </c>
      <c r="R103" s="160" t="str">
        <f>'Investīciju plāns_2023_2027'!R90</f>
        <v>8.1
8.2
8.3</v>
      </c>
      <c r="S103" s="161" t="str">
        <f>'Investīciju plāns_2023_2027'!S90</f>
        <v>Informāciju tehnoloģijas nodaļa</v>
      </c>
      <c r="T103" s="311">
        <f>'Investīciju plāns_2023_2027'!T90</f>
        <v>0</v>
      </c>
      <c r="U103" s="282" t="str">
        <f>'Investīciju plāns_2023_2027'!U90</f>
        <v>2022-2027</v>
      </c>
    </row>
    <row r="104" spans="1:21" ht="76.5" x14ac:dyDescent="0.25">
      <c r="A104" s="161">
        <f>'Investīciju plāns_2023_2027'!A91</f>
        <v>89</v>
      </c>
      <c r="B104" s="279" t="str">
        <f>'Investīciju plāns_2023_2027'!B91</f>
        <v>04</v>
      </c>
      <c r="C104" s="196" t="str">
        <f>'Investīciju plāns_2023_2027'!C91</f>
        <v>Novads</v>
      </c>
      <c r="D104" s="285" t="str">
        <f>'Investīciju plāns_2023_2027'!D91</f>
        <v>Jelgavas novada pašvaldības IKT modulāra datu centra izveidošana</v>
      </c>
      <c r="E104" s="285" t="str">
        <f>'Investīciju plāns_2023_2027'!E91</f>
        <v>Modernā modulārā datu centra izveidošana Jelgavas novada IKT vajadzībām. Datu centra projektēšana un izbūve izmantojot nozares jaunās tehnoloģijas un paņēmienus. Enerģijas barošanas tīkla un dzesēšanas sistēmas izbūve izmantojot videi draudzīgas “zaļas tehnoloģijas”. Datu centra pārvaldības un virtualizācijas programatūras ieviešana maksimāli izmantojot atklāta koda produktus</v>
      </c>
      <c r="F104" s="161" t="str">
        <f>'Investīciju plāns_2023_2027'!F91</f>
        <v>Pašvaldības konkurētspējas paaugstināšana</v>
      </c>
      <c r="G104" s="366" t="str">
        <f>'Investīciju plāns_2023_2027'!G91</f>
        <v>J/Pag/Iedz</v>
      </c>
      <c r="H104" s="278">
        <f>'Investīciju plāns_2023_2027'!H91</f>
        <v>350000</v>
      </c>
      <c r="I104" s="303">
        <f>'Investīciju plāns_2023_2027'!I91</f>
        <v>0</v>
      </c>
      <c r="J104" s="304">
        <f>'Investīciju plāns_2023_2027'!J91</f>
        <v>0</v>
      </c>
      <c r="K104" s="305">
        <f>'Investīciju plāns_2023_2027'!K91</f>
        <v>0</v>
      </c>
      <c r="L104" s="306">
        <f>'Investīciju plāns_2023_2027'!L91</f>
        <v>0</v>
      </c>
      <c r="M104" s="307">
        <f>'Investīciju plāns_2023_2027'!M91</f>
        <v>350000</v>
      </c>
      <c r="N104" s="196" t="str">
        <f>'Investīciju plāns_2023_2027'!N91</f>
        <v>P5 A RV1</v>
      </c>
      <c r="O104" s="161" t="str">
        <f>'Investīciju plāns_2023_2027'!O91</f>
        <v>D</v>
      </c>
      <c r="P104" s="166" t="str">
        <f>'Investīciju plāns_2023_2027'!P91</f>
        <v>HP4</v>
      </c>
      <c r="Q104" s="166" t="str">
        <f>'Investīciju plāns_2023_2027'!Q91</f>
        <v>RV8</v>
      </c>
      <c r="R104" s="160" t="str">
        <f>'Investīciju plāns_2023_2027'!R91</f>
        <v>8.1
8.2
8.3</v>
      </c>
      <c r="S104" s="161" t="str">
        <f>'Investīciju plāns_2023_2027'!S91</f>
        <v>Informāciju tehnoloģijas nodaļa</v>
      </c>
      <c r="T104" s="309">
        <f>'Investīciju plāns_2023_2027'!T91</f>
        <v>0</v>
      </c>
      <c r="U104" s="282" t="str">
        <f>'Investīciju plāns_2023_2027'!U91</f>
        <v>2022-2027</v>
      </c>
    </row>
    <row r="105" spans="1:21" ht="63.75" x14ac:dyDescent="0.25">
      <c r="A105" s="196">
        <f>'Investīciju plāns_2023_2027'!A92</f>
        <v>90</v>
      </c>
      <c r="B105" s="279" t="str">
        <f>'Investīciju plāns_2023_2027'!B92</f>
        <v>04</v>
      </c>
      <c r="C105" s="196" t="str">
        <f>'Investīciju plāns_2023_2027'!C92</f>
        <v>Novads</v>
      </c>
      <c r="D105" s="285" t="str">
        <f>'Investīciju plāns_2023_2027'!D92</f>
        <v>Datu komutācijas mezglu piekļuves kontroles risinājuma izstrāde un ieviešana</v>
      </c>
      <c r="E105" s="285" t="str">
        <f>'Investīciju plāns_2023_2027'!E92</f>
        <v>Izveidot un ieviest Jelgavas novada pašvaldības datortīklu datu komutācijas mezglu piekļuves kontroles risinājumu</v>
      </c>
      <c r="F105" s="161" t="str">
        <f>'Investīciju plāns_2023_2027'!F92</f>
        <v>Pašvaldības konkurētspējas paaugstināšana</v>
      </c>
      <c r="G105" s="366" t="str">
        <f>'Investīciju plāns_2023_2027'!G92</f>
        <v>J/Pag/Iedz</v>
      </c>
      <c r="H105" s="278">
        <f>'Investīciju plāns_2023_2027'!H92</f>
        <v>500000</v>
      </c>
      <c r="I105" s="303">
        <f>'Investīciju plāns_2023_2027'!I92</f>
        <v>0</v>
      </c>
      <c r="J105" s="304">
        <f>'Investīciju plāns_2023_2027'!J92</f>
        <v>0</v>
      </c>
      <c r="K105" s="305">
        <f>'Investīciju plāns_2023_2027'!K92</f>
        <v>0</v>
      </c>
      <c r="L105" s="306">
        <f>'Investīciju plāns_2023_2027'!L92</f>
        <v>0</v>
      </c>
      <c r="M105" s="307">
        <f>'Investīciju plāns_2023_2027'!M92</f>
        <v>500000</v>
      </c>
      <c r="N105" s="196" t="str">
        <f>'Investīciju plāns_2023_2027'!N92</f>
        <v>P5 A RV1</v>
      </c>
      <c r="O105" s="161" t="str">
        <f>'Investīciju plāns_2023_2027'!O92</f>
        <v>D</v>
      </c>
      <c r="P105" s="161" t="str">
        <f>'Investīciju plāns_2023_2027'!P92</f>
        <v>HP4</v>
      </c>
      <c r="Q105" s="161" t="str">
        <f>'Investīciju plāns_2023_2027'!Q92</f>
        <v>RV8</v>
      </c>
      <c r="R105" s="160" t="str">
        <f>'Investīciju plāns_2023_2027'!R92</f>
        <v>8.1
8.2
8.3</v>
      </c>
      <c r="S105" s="161" t="str">
        <f>'Investīciju plāns_2023_2027'!S92</f>
        <v>Informāciju tehnoloģijas nodaļa</v>
      </c>
      <c r="T105" s="309">
        <f>'Investīciju plāns_2023_2027'!T92</f>
        <v>0</v>
      </c>
      <c r="U105" s="282" t="str">
        <f>'Investīciju plāns_2023_2027'!U92</f>
        <v>2022-2027</v>
      </c>
    </row>
    <row r="106" spans="1:21" ht="63.75" x14ac:dyDescent="0.25">
      <c r="A106" s="161">
        <f>'Investīciju plāns_2023_2027'!A93</f>
        <v>91</v>
      </c>
      <c r="B106" s="277" t="str">
        <f>'Investīciju plāns_2023_2027'!B93</f>
        <v xml:space="preserve">01 </v>
      </c>
      <c r="C106" s="161" t="str">
        <f>'Investīciju plāns_2023_2027'!C93</f>
        <v>Novads</v>
      </c>
      <c r="D106" s="285" t="str">
        <f>'Investīciju plāns_2023_2027'!D93</f>
        <v>Pašvaldību kapacitātes stiprināšana to darbības efektivitātes un kvalitātes uzlabošanai, konkurētspējas paaugstināšana</v>
      </c>
      <c r="E106" s="295" t="str">
        <f>'Investīciju plāns_2023_2027'!E93</f>
        <v>Pašvaldību kapacitātes stiprināšana to darbības efektivitātes un kvalitātes uzlabošanai 
Pilnveidot pašvaldības sniegto pakalpojumu kvalitāti un pieejamību
Pašvaldības pakalpojumu pilnveidošana</v>
      </c>
      <c r="F106" s="161" t="str">
        <f>'Investīciju plāns_2023_2027'!F93</f>
        <v>Pašvaldības pakalpojumu pilnveidošana</v>
      </c>
      <c r="G106" s="366" t="str">
        <f>'Investīciju plāns_2023_2027'!G93</f>
        <v>Kopīgs/J/Pag/Iedz
SAM</v>
      </c>
      <c r="H106" s="278">
        <f>'Investīciju plāns_2023_2027'!H93</f>
        <v>1000000</v>
      </c>
      <c r="I106" s="303">
        <f>'Investīciju plāns_2023_2027'!I93</f>
        <v>0</v>
      </c>
      <c r="J106" s="304">
        <f>'Investīciju plāns_2023_2027'!J93</f>
        <v>0</v>
      </c>
      <c r="K106" s="305">
        <f>'Investīciju plāns_2023_2027'!K93</f>
        <v>0</v>
      </c>
      <c r="L106" s="306">
        <f>'Investīciju plāns_2023_2027'!L93</f>
        <v>100000</v>
      </c>
      <c r="M106" s="307">
        <f>'Investīciju plāns_2023_2027'!M93</f>
        <v>900000</v>
      </c>
      <c r="N106" s="196" t="str">
        <f>'Investīciju plāns_2023_2027'!N93</f>
        <v>P5 A RV1</v>
      </c>
      <c r="O106" s="161" t="str">
        <f>'Investīciju plāns_2023_2027'!O93</f>
        <v>D</v>
      </c>
      <c r="P106" s="284" t="str">
        <f>'Investīciju plāns_2023_2027'!P93</f>
        <v>HP4</v>
      </c>
      <c r="Q106" s="161" t="str">
        <f>'Investīciju plāns_2023_2027'!Q93</f>
        <v>RV8</v>
      </c>
      <c r="R106" s="160" t="str">
        <f>'Investīciju plāns_2023_2027'!R93</f>
        <v>8.1
8.2</v>
      </c>
      <c r="S106" s="196" t="str">
        <f>'Investīciju plāns_2023_2027'!S93</f>
        <v>Visas struktūrvienības</v>
      </c>
      <c r="T106" s="309">
        <f>'Investīciju plāns_2023_2027'!T93</f>
        <v>0</v>
      </c>
      <c r="U106" s="282" t="str">
        <f>'Investīciju plāns_2023_2027'!U93</f>
        <v>2022-2027</v>
      </c>
    </row>
    <row r="107" spans="1:21" x14ac:dyDescent="0.25">
      <c r="A107" s="161" t="e">
        <f>'Investīciju plāns_2023_2027'!#REF!</f>
        <v>#REF!</v>
      </c>
      <c r="B107" s="277" t="e">
        <f>'Investīciju plāns_2023_2027'!#REF!</f>
        <v>#REF!</v>
      </c>
      <c r="C107" s="161" t="e">
        <f>'Investīciju plāns_2023_2027'!#REF!</f>
        <v>#REF!</v>
      </c>
      <c r="D107" s="285" t="e">
        <f>'Investīciju plāns_2023_2027'!#REF!</f>
        <v>#REF!</v>
      </c>
      <c r="E107" s="295" t="e">
        <f>'Investīciju plāns_2023_2027'!#REF!</f>
        <v>#REF!</v>
      </c>
      <c r="F107" s="161" t="e">
        <f>'Investīciju plāns_2023_2027'!#REF!</f>
        <v>#REF!</v>
      </c>
      <c r="G107" s="366" t="e">
        <f>'Investīciju plāns_2023_2027'!#REF!</f>
        <v>#REF!</v>
      </c>
      <c r="H107" s="278" t="e">
        <f>'Investīciju plāns_2023_2027'!#REF!</f>
        <v>#REF!</v>
      </c>
      <c r="I107" s="303" t="e">
        <f>'Investīciju plāns_2023_2027'!#REF!</f>
        <v>#REF!</v>
      </c>
      <c r="J107" s="304" t="e">
        <f>'Investīciju plāns_2023_2027'!#REF!</f>
        <v>#REF!</v>
      </c>
      <c r="K107" s="305" t="e">
        <f>'Investīciju plāns_2023_2027'!#REF!</f>
        <v>#REF!</v>
      </c>
      <c r="L107" s="306" t="e">
        <f>'Investīciju plāns_2023_2027'!#REF!</f>
        <v>#REF!</v>
      </c>
      <c r="M107" s="307" t="e">
        <f>'Investīciju plāns_2023_2027'!#REF!</f>
        <v>#REF!</v>
      </c>
      <c r="N107" s="166" t="e">
        <f>'Investīciju plāns_2023_2027'!#REF!</f>
        <v>#REF!</v>
      </c>
      <c r="O107" s="151" t="e">
        <f>'Investīciju plāns_2023_2027'!#REF!</f>
        <v>#REF!</v>
      </c>
      <c r="P107" s="156" t="e">
        <f>'Investīciju plāns_2023_2027'!#REF!</f>
        <v>#REF!</v>
      </c>
      <c r="Q107" s="156" t="e">
        <f>'Investīciju plāns_2023_2027'!#REF!</f>
        <v>#REF!</v>
      </c>
      <c r="R107" s="268" t="e">
        <f>'Investīciju plāns_2023_2027'!#REF!</f>
        <v>#REF!</v>
      </c>
      <c r="S107" s="161" t="e">
        <f>'Investīciju plāns_2023_2027'!#REF!</f>
        <v>#REF!</v>
      </c>
      <c r="T107" s="291" t="e">
        <f>'Investīciju plāns_2023_2027'!#REF!</f>
        <v>#REF!</v>
      </c>
      <c r="U107" s="282" t="e">
        <f>'Investīciju plāns_2023_2027'!#REF!</f>
        <v>#REF!</v>
      </c>
    </row>
    <row r="108" spans="1:21" ht="38.25" x14ac:dyDescent="0.25">
      <c r="A108" s="196">
        <f>'Investīciju plāns_2023_2027'!A94</f>
        <v>92</v>
      </c>
      <c r="B108" s="277" t="str">
        <f>'Investīciju plāns_2023_2027'!B94</f>
        <v>06</v>
      </c>
      <c r="C108" s="161" t="str">
        <f>'Investīciju plāns_2023_2027'!C94</f>
        <v>Novads</v>
      </c>
      <c r="D108" s="285" t="str">
        <f>'Investīciju plāns_2023_2027'!D94</f>
        <v>Jelgavas novada teritorijas ģeoekoloģiskās platformas izpēte</v>
      </c>
      <c r="E108" s="295" t="str">
        <f>'Investīciju plāns_2023_2027'!E94</f>
        <v>Pētījums - novada ģeoekoloģiskā platforma, cita pieeja zemes izmantošanas plānošanai</v>
      </c>
      <c r="F108" s="161" t="str">
        <f>'Investīciju plāns_2023_2027'!F94</f>
        <v>Pašvaldības pakalpojumu pilnveidošana</v>
      </c>
      <c r="G108" s="366" t="str">
        <f>'Investīciju plāns_2023_2027'!G94</f>
        <v>Kopīgs/J/Pag/Iedz</v>
      </c>
      <c r="H108" s="278">
        <f>'Investīciju plāns_2023_2027'!H94</f>
        <v>100000</v>
      </c>
      <c r="I108" s="303">
        <f>'Investīciju plāns_2023_2027'!I94</f>
        <v>0</v>
      </c>
      <c r="J108" s="304">
        <f>'Investīciju plāns_2023_2027'!J94</f>
        <v>0</v>
      </c>
      <c r="K108" s="305">
        <f>'Investīciju plāns_2023_2027'!K94</f>
        <v>0</v>
      </c>
      <c r="L108" s="306">
        <f>'Investīciju plāns_2023_2027'!L94</f>
        <v>0</v>
      </c>
      <c r="M108" s="307">
        <f>'Investīciju plāns_2023_2027'!M94</f>
        <v>100000</v>
      </c>
      <c r="N108" s="166" t="str">
        <f>'Investīciju plāns_2023_2027'!N94</f>
        <v>P5 A RV1</v>
      </c>
      <c r="O108" s="151" t="str">
        <f>'Investīciju plāns_2023_2027'!O94</f>
        <v>D</v>
      </c>
      <c r="P108" s="156" t="str">
        <f>'Investīciju plāns_2023_2027'!P94</f>
        <v>HP4</v>
      </c>
      <c r="Q108" s="156" t="str">
        <f>'Investīciju plāns_2023_2027'!Q94</f>
        <v>RV8</v>
      </c>
      <c r="R108" s="268">
        <f>'Investīciju plāns_2023_2027'!R94</f>
        <v>8.1</v>
      </c>
      <c r="S108" s="161" t="str">
        <f>'Investīciju plāns_2023_2027'!S94</f>
        <v>Īpašuma pārvaldības nodaļa</v>
      </c>
      <c r="T108" s="291">
        <f>'Investīciju plāns_2023_2027'!T94</f>
        <v>0</v>
      </c>
      <c r="U108" s="282" t="str">
        <f>'Investīciju plāns_2023_2027'!U94</f>
        <v>2022-2027</v>
      </c>
    </row>
    <row r="109" spans="1:21" ht="51" x14ac:dyDescent="0.25">
      <c r="A109" s="161">
        <f>'Investīciju plāns_2023_2027'!A95</f>
        <v>93</v>
      </c>
      <c r="B109" s="338" t="str">
        <f>'Investīciju plāns_2023_2027'!B95</f>
        <v>06</v>
      </c>
      <c r="C109" s="161" t="str">
        <f>'Investīciju plāns_2023_2027'!C95</f>
        <v>Novads</v>
      </c>
      <c r="D109" s="285" t="str">
        <f>'Investīciju plāns_2023_2027'!D95</f>
        <v>Pārejas uz klimatneitralitāti radīto ekonomisko, sociālo un vides seku mazināšana visvairāk skartajos reģionos</v>
      </c>
      <c r="E109" s="341" t="str">
        <f>'Investīciju plāns_2023_2027'!E95</f>
        <v>Bezizmešu mobilitāte - elektrouzlādes punktu attīstība, lai sekmētu pāreju uz bezemisiju transportlīdzekļiem</v>
      </c>
      <c r="F109" s="161" t="str">
        <f>'Investīciju plāns_2023_2027'!F95</f>
        <v>Pašvaldības pakalpojumu pilnveidošana</v>
      </c>
      <c r="G109" s="366" t="str">
        <f>'Investīciju plāns_2023_2027'!G95</f>
        <v>SAM
Dep/ieros</v>
      </c>
      <c r="H109" s="278">
        <f>'Investīciju plāns_2023_2027'!H95</f>
        <v>6000000</v>
      </c>
      <c r="I109" s="303">
        <f>'Investīciju plāns_2023_2027'!I95</f>
        <v>0</v>
      </c>
      <c r="J109" s="304">
        <f>'Investīciju plāns_2023_2027'!J95</f>
        <v>0</v>
      </c>
      <c r="K109" s="305">
        <f>'Investīciju plāns_2023_2027'!K95</f>
        <v>0</v>
      </c>
      <c r="L109" s="306">
        <f>'Investīciju plāns_2023_2027'!L95</f>
        <v>0</v>
      </c>
      <c r="M109" s="307">
        <f>'Investīciju plāns_2023_2027'!M95</f>
        <v>6000000</v>
      </c>
      <c r="N109" s="166" t="str">
        <f>'Investīciju plāns_2023_2027'!N95</f>
        <v>P5 A RV2</v>
      </c>
      <c r="O109" s="161" t="str">
        <f>'Investīciju plāns_2023_2027'!O95</f>
        <v>P</v>
      </c>
      <c r="P109" s="161" t="str">
        <f>'Investīciju plāns_2023_2027'!P95</f>
        <v>VP2</v>
      </c>
      <c r="Q109" s="161" t="str">
        <f>'Investīciju plāns_2023_2027'!Q95</f>
        <v>RV4</v>
      </c>
      <c r="R109" s="160" t="str">
        <f>'Investīciju plāns_2023_2027'!R95</f>
        <v>4.5.</v>
      </c>
      <c r="S109" s="161" t="str">
        <f>'Investīciju plāns_2023_2027'!S95</f>
        <v>Īpašuma pārvaldības nodaļa</v>
      </c>
      <c r="T109" s="291">
        <f>'Investīciju plāns_2023_2027'!T95</f>
        <v>0</v>
      </c>
      <c r="U109" s="282" t="str">
        <f>'Investīciju plāns_2023_2027'!U95</f>
        <v>2022-2027</v>
      </c>
    </row>
    <row r="110" spans="1:21" ht="63.75" x14ac:dyDescent="0.25">
      <c r="A110" s="161">
        <f>'Investīciju plāns_2023_2027'!A96</f>
        <v>94</v>
      </c>
      <c r="B110" s="277" t="str">
        <f>'Investīciju plāns_2023_2027'!B96</f>
        <v>06</v>
      </c>
      <c r="C110" s="161" t="str">
        <f>'Investīciju plāns_2023_2027'!C96</f>
        <v>Novads</v>
      </c>
      <c r="D110" s="285" t="str">
        <f>'Investīciju plāns_2023_2027'!D96</f>
        <v>Pašvaldību funkciju īstenošanai un  pakalpojumu sniegšanai nepieciešamo bezemisiju transportlīdzekļu iegāde</v>
      </c>
      <c r="E110" s="295" t="str">
        <f>'Investīciju plāns_2023_2027'!E96</f>
        <v>Bezemisiju transportlīdzekļu iegāde</v>
      </c>
      <c r="F110" s="161" t="str">
        <f>'Investīciju plāns_2023_2027'!F96</f>
        <v>Pašvaldības pakalpojumu pilnveidošana</v>
      </c>
      <c r="G110" s="366" t="str">
        <f>'Investīciju plāns_2023_2027'!G96</f>
        <v>SAM</v>
      </c>
      <c r="H110" s="278">
        <f>'Investīciju plāns_2023_2027'!H96</f>
        <v>500000</v>
      </c>
      <c r="I110" s="303">
        <f>'Investīciju plāns_2023_2027'!I96</f>
        <v>0</v>
      </c>
      <c r="J110" s="304">
        <f>'Investīciju plāns_2023_2027'!J96</f>
        <v>0</v>
      </c>
      <c r="K110" s="305">
        <f>'Investīciju plāns_2023_2027'!K96</f>
        <v>0</v>
      </c>
      <c r="L110" s="306">
        <f>'Investīciju plāns_2023_2027'!L96</f>
        <v>0</v>
      </c>
      <c r="M110" s="307">
        <f>'Investīciju plāns_2023_2027'!M96</f>
        <v>500000</v>
      </c>
      <c r="N110" s="166" t="str">
        <f>'Investīciju plāns_2023_2027'!N96</f>
        <v>P5 A RV2</v>
      </c>
      <c r="O110" s="161" t="str">
        <f>'Investīciju plāns_2023_2027'!O96</f>
        <v>P</v>
      </c>
      <c r="P110" s="161" t="str">
        <f>'Investīciju plāns_2023_2027'!P96</f>
        <v>VP2</v>
      </c>
      <c r="Q110" s="161" t="str">
        <f>'Investīciju plāns_2023_2027'!Q96</f>
        <v>RV4</v>
      </c>
      <c r="R110" s="358" t="str">
        <f>'Investīciju plāns_2023_2027'!R96</f>
        <v>4.5.</v>
      </c>
      <c r="S110" s="161" t="str">
        <f>'Investīciju plāns_2023_2027'!S96</f>
        <v>Infrastruktūras un saimnieciskā nodrošinājuma nodaļa</v>
      </c>
      <c r="T110" s="291">
        <f>'Investīciju plāns_2023_2027'!T96</f>
        <v>0</v>
      </c>
      <c r="U110" s="282" t="str">
        <f>'Investīciju plāns_2023_2027'!U96</f>
        <v>2022-2027</v>
      </c>
    </row>
    <row r="111" spans="1:21" ht="102" x14ac:dyDescent="0.25">
      <c r="A111" s="196">
        <f>'Investīciju plāns_2023_2027'!A97</f>
        <v>95</v>
      </c>
      <c r="B111" s="277" t="str">
        <f>'Investīciju plāns_2023_2027'!B97</f>
        <v>04</v>
      </c>
      <c r="C111" s="161" t="str">
        <f>'Investīciju plāns_2023_2027'!C97</f>
        <v>Novads</v>
      </c>
      <c r="D111" s="285" t="str">
        <f>'Investīciju plāns_2023_2027'!D97</f>
        <v>Atbalsts sabiedrisko aktivitāšu un pakalpojumu nodrošināšanai vietējiem iedzīvotājiem</v>
      </c>
      <c r="E111" s="295" t="str">
        <f>'Investīciju plāns_2023_2027'!E97</f>
        <v>Atbalstīti ieguldījumi gan būvniecībā, gan aprīkojuma iegādēm, lai veicinātu sabiedrisko aktivitāšu, mūžizglītības un sociālo pakalpojumu attīstību, kultūrvēsturiskā mantojuma un tūrisma attīstību</v>
      </c>
      <c r="F111" s="161" t="str">
        <f>'Investīciju plāns_2023_2027'!F97</f>
        <v>Pašvaldības pakalpojumu pilnveidošana</v>
      </c>
      <c r="G111" s="366" t="str">
        <f>'Investīciju plāns_2023_2027'!G97</f>
        <v>SAM</v>
      </c>
      <c r="H111" s="278">
        <f>'Investīciju plāns_2023_2027'!H97</f>
        <v>600000</v>
      </c>
      <c r="I111" s="303">
        <f>'Investīciju plāns_2023_2027'!I97</f>
        <v>0</v>
      </c>
      <c r="J111" s="304">
        <f>'Investīciju plāns_2023_2027'!J97</f>
        <v>0</v>
      </c>
      <c r="K111" s="305">
        <f>'Investīciju plāns_2023_2027'!K97</f>
        <v>0</v>
      </c>
      <c r="L111" s="306">
        <f>'Investīciju plāns_2023_2027'!L97</f>
        <v>0</v>
      </c>
      <c r="M111" s="307">
        <f>'Investīciju plāns_2023_2027'!M97</f>
        <v>600000</v>
      </c>
      <c r="N111" s="166" t="str">
        <f>'Investīciju plāns_2023_2027'!N97</f>
        <v>P5 A RV2</v>
      </c>
      <c r="O111" s="161" t="str">
        <f>'Investīciju plāns_2023_2027'!O97</f>
        <v>D</v>
      </c>
      <c r="P111" s="161" t="str">
        <f>'Investīciju plāns_2023_2027'!P97</f>
        <v>VP2</v>
      </c>
      <c r="Q111" s="281" t="str">
        <f>'Investīciju plāns_2023_2027'!Q97</f>
        <v>RV5</v>
      </c>
      <c r="R111" s="384">
        <f>'Investīciju plāns_2023_2027'!R97</f>
        <v>8.1999999999999993</v>
      </c>
      <c r="S111" s="258" t="str">
        <f>'Investīciju plāns_2023_2027'!S97</f>
        <v>Infrastruktūras un saimnieciskā nodrošinājuma nodaļa/Kultūras pārvalde/Pagasta pārvalde</v>
      </c>
      <c r="T111" s="291">
        <f>'Investīciju plāns_2023_2027'!T97</f>
        <v>0</v>
      </c>
      <c r="U111" s="282" t="str">
        <f>'Investīciju plāns_2023_2027'!U97</f>
        <v>2022-2027</v>
      </c>
    </row>
    <row r="112" spans="1:21" ht="102" x14ac:dyDescent="0.25">
      <c r="A112" s="161">
        <f>'Investīciju plāns_2023_2027'!A98</f>
        <v>96</v>
      </c>
      <c r="B112" s="277" t="str">
        <f>'Investīciju plāns_2023_2027'!B98</f>
        <v>10</v>
      </c>
      <c r="C112" s="161" t="str">
        <f>'Investīciju plāns_2023_2027'!C98</f>
        <v>Novads</v>
      </c>
      <c r="D112" s="285" t="str">
        <f>'Investīciju plāns_2023_2027'!D98</f>
        <v>Jaunu ģimeniskai videi pietuvinātu aprūpes pakalpojumu sniegšanas vietu izveide pašvaldībā</v>
      </c>
      <c r="E112" s="285" t="str">
        <f>'Investīciju plāns_2023_2027'!E98</f>
        <v>Jaunu tipveida ēku izbūve ĢVPP sniegšanai ( t.sk. būvekspertīze, būvuzraudzība, autoruzraudzība) un teritorijas labiekārtošanai, materiāltehniskā nodrošinājuma, t.sk. digitālo risinājumu iegāde, paredzot, ka pakalpojums tiek sniegts ne vairāk ka 12 personām
Pakalpojuma sniegšanas vieta tiek veidota kā ģimenes māja integrētā vidē, t.sk. ņemot vērā pašvaldībās esošo vispārējo pakalpojumu</v>
      </c>
      <c r="F112" s="161" t="str">
        <f>'Investīciju plāns_2023_2027'!F98</f>
        <v xml:space="preserve">Sociālo pakalpojumu attīstīšana </v>
      </c>
      <c r="G112" s="366" t="str">
        <f>'Investīciju plāns_2023_2027'!G98</f>
        <v>Kopīgs/J/Pag/Iedz</v>
      </c>
      <c r="H112" s="278">
        <f>'Investīciju plāns_2023_2027'!H98</f>
        <v>4000000</v>
      </c>
      <c r="I112" s="303">
        <f>'Investīciju plāns_2023_2027'!I98</f>
        <v>0</v>
      </c>
      <c r="J112" s="304">
        <f>'Investīciju plāns_2023_2027'!J98</f>
        <v>0</v>
      </c>
      <c r="K112" s="305">
        <f>'Investīciju plāns_2023_2027'!K98</f>
        <v>0</v>
      </c>
      <c r="L112" s="306">
        <f>'Investīciju plāns_2023_2027'!L98</f>
        <v>0</v>
      </c>
      <c r="M112" s="307">
        <f>'Investīciju plāns_2023_2027'!M98</f>
        <v>4000000</v>
      </c>
      <c r="N112" s="196" t="str">
        <f>'Investīciju plāns_2023_2027'!N98</f>
        <v>P2 L RV2</v>
      </c>
      <c r="O112" s="161" t="str">
        <f>'Investīciju plāns_2023_2027'!O98</f>
        <v>P</v>
      </c>
      <c r="P112" s="196" t="str">
        <f>'Investīciju plāns_2023_2027'!P98</f>
        <v>VP1</v>
      </c>
      <c r="Q112" s="196" t="str">
        <f>'Investīciju plāns_2023_2027'!Q98</f>
        <v>RV2</v>
      </c>
      <c r="R112" s="279" t="str">
        <f>'Investīciju plāns_2023_2027'!R98</f>
        <v>2.2.</v>
      </c>
      <c r="S112" s="258" t="str">
        <f>'Investīciju plāns_2023_2027'!S98</f>
        <v>Infrastruktūras un saimnieciskā nodrošinājuma nodaļa/pagasta pārvalde/Labklājības pārvalde</v>
      </c>
      <c r="T112" s="309">
        <f>'Investīciju plāns_2023_2027'!T98</f>
        <v>0</v>
      </c>
      <c r="U112" s="282" t="str">
        <f>'Investīciju plāns_2023_2027'!U98</f>
        <v>2022-2027</v>
      </c>
    </row>
    <row r="113" spans="1:21" ht="38.25" x14ac:dyDescent="0.25">
      <c r="A113" s="161">
        <f>'Investīciju plāns_2023_2027'!A99</f>
        <v>97</v>
      </c>
      <c r="B113" s="277" t="str">
        <f>'Investīciju plāns_2023_2027'!B99</f>
        <v>10</v>
      </c>
      <c r="C113" s="161" t="str">
        <f>'Investīciju plāns_2023_2027'!C99</f>
        <v>Novads</v>
      </c>
      <c r="D113" s="285" t="str">
        <f>'Investīciju plāns_2023_2027'!D99</f>
        <v>Ģimenes ārstu prakšu attīstība novada teritorijā</v>
      </c>
      <c r="E113" s="295" t="str">
        <f>'Investīciju plāns_2023_2027'!E99</f>
        <v>Uzlabot kvalitatīvu veselības aprūpes pakalpojumu pieejamību, jo īpaši sociālās, teritoriālās atstumtības un nabadzības riskam pakļautajiem iedzīvotājiem, attīstot veselības aprūpes infrastruktūru</v>
      </c>
      <c r="F113" s="161" t="str">
        <f>'Investīciju plāns_2023_2027'!F99</f>
        <v xml:space="preserve">Sociālo pakalpojumu attīstīšana </v>
      </c>
      <c r="G113" s="366" t="str">
        <f>'Investīciju plāns_2023_2027'!G99</f>
        <v>Kopīgs/J/Pag/Iedz</v>
      </c>
      <c r="H113" s="278">
        <f>'Investīciju plāns_2023_2027'!H99</f>
        <v>200000</v>
      </c>
      <c r="I113" s="303">
        <f>'Investīciju plāns_2023_2027'!I99</f>
        <v>0</v>
      </c>
      <c r="J113" s="304">
        <f>'Investīciju plāns_2023_2027'!J99</f>
        <v>0</v>
      </c>
      <c r="K113" s="305">
        <f>'Investīciju plāns_2023_2027'!K99</f>
        <v>0</v>
      </c>
      <c r="L113" s="306">
        <f>'Investīciju plāns_2023_2027'!L99</f>
        <v>50000</v>
      </c>
      <c r="M113" s="307">
        <f>'Investīciju plāns_2023_2027'!M99</f>
        <v>150000</v>
      </c>
      <c r="N113" s="166" t="str">
        <f>'Investīciju plāns_2023_2027'!N99</f>
        <v>P2 L RV2</v>
      </c>
      <c r="O113" s="151" t="str">
        <f>'Investīciju plāns_2023_2027'!O99</f>
        <v>D</v>
      </c>
      <c r="P113" s="161" t="str">
        <f>'Investīciju plāns_2023_2027'!P99</f>
        <v>VP1</v>
      </c>
      <c r="Q113" s="161" t="str">
        <f>'Investīciju plāns_2023_2027'!Q99</f>
        <v>RV2</v>
      </c>
      <c r="R113" s="196" t="str">
        <f>'Investīciju plāns_2023_2027'!R99</f>
        <v>2.1.</v>
      </c>
      <c r="S113" s="196" t="str">
        <f>'Investīciju plāns_2023_2027'!S99</f>
        <v>Infrastruktūras un saimnieciskā nodrošinājuma nodaļa/pagasta pārvalde/Labklājības pārvalde</v>
      </c>
      <c r="T113" s="291">
        <f>'Investīciju plāns_2023_2027'!T99</f>
        <v>0</v>
      </c>
      <c r="U113" s="282" t="str">
        <f>'Investīciju plāns_2023_2027'!U99</f>
        <v>2022-2027</v>
      </c>
    </row>
    <row r="114" spans="1:21" ht="102" x14ac:dyDescent="0.25">
      <c r="A114" s="196">
        <f>'Investīciju plāns_2023_2027'!A100</f>
        <v>98</v>
      </c>
      <c r="B114" s="279" t="str">
        <f>'Investīciju plāns_2023_2027'!B100</f>
        <v>10</v>
      </c>
      <c r="C114" s="161" t="str">
        <f>'Investīciju plāns_2023_2027'!C100</f>
        <v>Novads</v>
      </c>
      <c r="D114" s="285" t="str">
        <f>'Investīciju plāns_2023_2027'!D100</f>
        <v>Veicināt darba ņēmēju, darba devēju un uzņēmumu pielāgošanos pārmaiņām, aktīvu un veselīgu novecošanos, kā arī veicināt veselīgu un labi pielāgotu darba vidi veselības risku novēršanai</v>
      </c>
      <c r="E114" s="295" t="str">
        <f>'Investīciju plāns_2023_2027'!E100</f>
        <v>Veselības veicināšanas un slimību profilakses pasākumu īstenošana vietējai sabiedrībai</v>
      </c>
      <c r="F114" s="161" t="str">
        <f>'Investīciju plāns_2023_2027'!F100</f>
        <v xml:space="preserve">Sociālo pakalpojumu attīstīšana </v>
      </c>
      <c r="G114" s="366" t="str">
        <f>'Investīciju plāns_2023_2027'!G100</f>
        <v>SAM</v>
      </c>
      <c r="H114" s="278">
        <f>'Investīciju plāns_2023_2027'!H100</f>
        <v>500000</v>
      </c>
      <c r="I114" s="303">
        <f>'Investīciju plāns_2023_2027'!I100</f>
        <v>0</v>
      </c>
      <c r="J114" s="304">
        <f>'Investīciju plāns_2023_2027'!J100</f>
        <v>0</v>
      </c>
      <c r="K114" s="305">
        <f>'Investīciju plāns_2023_2027'!K100</f>
        <v>0</v>
      </c>
      <c r="L114" s="306">
        <f>'Investīciju plāns_2023_2027'!L100</f>
        <v>0</v>
      </c>
      <c r="M114" s="307">
        <f>'Investīciju plāns_2023_2027'!M100</f>
        <v>500000</v>
      </c>
      <c r="N114" s="166" t="str">
        <f>'Investīciju plāns_2023_2027'!N100</f>
        <v>P2 L RV2</v>
      </c>
      <c r="O114" s="161" t="str">
        <f>'Investīciju plāns_2023_2027'!O100</f>
        <v>D</v>
      </c>
      <c r="P114" s="281" t="str">
        <f>'Investīciju plāns_2023_2027'!P100</f>
        <v>VP1</v>
      </c>
      <c r="Q114" s="281" t="str">
        <f>'Investīciju plāns_2023_2027'!Q100</f>
        <v>RV3</v>
      </c>
      <c r="R114" s="160" t="str">
        <f>'Investīciju plāns_2023_2027'!R100</f>
        <v>3.1.</v>
      </c>
      <c r="S114" s="385" t="str">
        <f>'Investīciju plāns_2023_2027'!S100</f>
        <v>Labklājības pārvalde</v>
      </c>
      <c r="T114" s="291">
        <f>'Investīciju plāns_2023_2027'!T100</f>
        <v>0</v>
      </c>
      <c r="U114" s="282" t="str">
        <f>'Investīciju plāns_2023_2027'!U100</f>
        <v>2022-2027</v>
      </c>
    </row>
    <row r="115" spans="1:21" ht="102" x14ac:dyDescent="0.25">
      <c r="A115" s="161">
        <f>'Investīciju plāns_2023_2027'!A101</f>
        <v>99</v>
      </c>
      <c r="B115" s="279" t="str">
        <f>'Investīciju plāns_2023_2027'!B101</f>
        <v>10</v>
      </c>
      <c r="C115" s="161" t="str">
        <f>'Investīciju plāns_2023_2027'!C101</f>
        <v>Novads</v>
      </c>
      <c r="D115" s="285" t="str">
        <f>'Investīciju plāns_2023_2027'!D101</f>
        <v>Veicināt sociāli atstumto kopienu, migrantu un nelabvēlīgā situācijā esošo grupu sociāli ekonomisko integrāciju, izmantojot integrētus pasākumus, tostarp mājokļu un sociālo pakalpojumu jomā</v>
      </c>
      <c r="E115" s="295" t="str">
        <f>'Investīciju plāns_2023_2027'!E101</f>
        <v>Sociālo mājokļu atjaunošana vai jaunu sociālo mājokļu būvniecība</v>
      </c>
      <c r="F115" s="161" t="str">
        <f>'Investīciju plāns_2023_2027'!F101</f>
        <v xml:space="preserve">Sociālo pakalpojumu attīstīšana </v>
      </c>
      <c r="G115" s="366" t="str">
        <f>'Investīciju plāns_2023_2027'!G101</f>
        <v>SAM</v>
      </c>
      <c r="H115" s="278">
        <f>'Investīciju plāns_2023_2027'!H101</f>
        <v>2600000</v>
      </c>
      <c r="I115" s="303">
        <f>'Investīciju plāns_2023_2027'!I101</f>
        <v>0</v>
      </c>
      <c r="J115" s="304">
        <f>'Investīciju plāns_2023_2027'!J101</f>
        <v>0</v>
      </c>
      <c r="K115" s="305">
        <f>'Investīciju plāns_2023_2027'!K101</f>
        <v>0</v>
      </c>
      <c r="L115" s="306">
        <f>'Investīciju plāns_2023_2027'!L101</f>
        <v>2600000</v>
      </c>
      <c r="M115" s="307">
        <f>'Investīciju plāns_2023_2027'!M101</f>
        <v>0</v>
      </c>
      <c r="N115" s="166" t="str">
        <f>'Investīciju plāns_2023_2027'!N101</f>
        <v>P2 L RV2</v>
      </c>
      <c r="O115" s="161" t="str">
        <f>'Investīciju plāns_2023_2027'!O101</f>
        <v>P</v>
      </c>
      <c r="P115" s="161" t="str">
        <f>'Investīciju plāns_2023_2027'!P101</f>
        <v>VP1</v>
      </c>
      <c r="Q115" s="161" t="str">
        <f>'Investīciju plāns_2023_2027'!Q101</f>
        <v>RV2</v>
      </c>
      <c r="R115" s="360" t="str">
        <f>'Investīciju plāns_2023_2027'!R101</f>
        <v>2.2.</v>
      </c>
      <c r="S115" s="385" t="str">
        <f>'Investīciju plāns_2023_2027'!S101</f>
        <v>Infrastruktūras un saimnieciskā nodrošinājuma nodaļa/pagasta pārvalde/Labklājības pārvalde</v>
      </c>
      <c r="T115" s="291">
        <f>'Investīciju plāns_2023_2027'!T101</f>
        <v>0</v>
      </c>
      <c r="U115" s="282" t="str">
        <f>'Investīciju plāns_2023_2027'!U101</f>
        <v>2022-2027</v>
      </c>
    </row>
    <row r="116" spans="1:21" ht="140.25" x14ac:dyDescent="0.25">
      <c r="A116" s="161">
        <f>'Investīciju plāns_2023_2027'!A102</f>
        <v>100</v>
      </c>
      <c r="B116" s="279" t="str">
        <f>'Investīciju plāns_2023_2027'!B102</f>
        <v>10</v>
      </c>
      <c r="C116" s="161" t="str">
        <f>'Investīciju plāns_2023_2027'!C102</f>
        <v>Novads</v>
      </c>
      <c r="D116" s="285" t="str">
        <f>'Investīciju plāns_2023_2027'!D102</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E116" s="295" t="str">
        <f>'Investīciju plāns_2023_2027'!E102</f>
        <v>Sabiedrībā balstītu sociālo pakalpojumu pieejamības palielināšana (DI turpinājums); 
Profesionāla un mūsdienīga sociālā darba attīstība, kur indikatīvie sadarbības partneri būs sociālo pakalpojumu sniedzēji (pašvaldības un NVO)</v>
      </c>
      <c r="F116" s="161" t="str">
        <f>'Investīciju plāns_2023_2027'!F102</f>
        <v xml:space="preserve">Sociālo pakalpojumu attīstīšana </v>
      </c>
      <c r="G116" s="366" t="str">
        <f>'Investīciju plāns_2023_2027'!G102</f>
        <v>SAM</v>
      </c>
      <c r="H116" s="278">
        <f>'Investīciju plāns_2023_2027'!H102</f>
        <v>120000</v>
      </c>
      <c r="I116" s="303">
        <f>'Investīciju plāns_2023_2027'!I102</f>
        <v>0</v>
      </c>
      <c r="J116" s="304">
        <f>'Investīciju plāns_2023_2027'!J102</f>
        <v>0</v>
      </c>
      <c r="K116" s="305">
        <f>'Investīciju plāns_2023_2027'!K102</f>
        <v>0</v>
      </c>
      <c r="L116" s="306">
        <f>'Investīciju plāns_2023_2027'!L102</f>
        <v>0</v>
      </c>
      <c r="M116" s="307">
        <f>'Investīciju plāns_2023_2027'!M102</f>
        <v>120000</v>
      </c>
      <c r="N116" s="166" t="str">
        <f>'Investīciju plāns_2023_2027'!N102</f>
        <v>P2 L RV2</v>
      </c>
      <c r="O116" s="161" t="str">
        <f>'Investīciju plāns_2023_2027'!O102</f>
        <v>D</v>
      </c>
      <c r="P116" s="309" t="str">
        <f>'Investīciju plāns_2023_2027'!P102</f>
        <v>VP1</v>
      </c>
      <c r="Q116" s="196" t="str">
        <f>'Investīciju plāns_2023_2027'!Q102</f>
        <v>RV2</v>
      </c>
      <c r="R116" s="196" t="str">
        <f>'Investīciju plāns_2023_2027'!R102</f>
        <v>2.2.</v>
      </c>
      <c r="S116" s="161" t="str">
        <f>'Investīciju plāns_2023_2027'!S102</f>
        <v>Labklājības pārvalde</v>
      </c>
      <c r="T116" s="291">
        <f>'Investīciju plāns_2023_2027'!T102</f>
        <v>0</v>
      </c>
      <c r="U116" s="282" t="str">
        <f>'Investīciju plāns_2023_2027'!U102</f>
        <v>2022-2027</v>
      </c>
    </row>
    <row r="117" spans="1:21" ht="63.75" x14ac:dyDescent="0.25">
      <c r="A117" s="196">
        <f>'Investīciju plāns_2023_2027'!A103</f>
        <v>101</v>
      </c>
      <c r="B117" s="279" t="str">
        <f>'Investīciju plāns_2023_2027'!B103</f>
        <v>10</v>
      </c>
      <c r="C117" s="196" t="str">
        <f>'Investīciju plāns_2023_2027'!C103</f>
        <v>Novads</v>
      </c>
      <c r="D117" s="285" t="str">
        <f>'Investīciju plāns_2023_2027'!D103</f>
        <v xml:space="preserve">Veicināt nabadzības vai sociālās atstumtības riskam pakļauto personu sociālo integrāciju, izmantojot sociālās inovācijas </v>
      </c>
      <c r="E117" s="285" t="str">
        <f>'Investīciju plāns_2023_2027'!E103</f>
        <v>Atbalsts jaunām pieejām sabiedrībā balstītu sociālo pakalpojumu sniegšanā (inovācijas)</v>
      </c>
      <c r="F117" s="161" t="str">
        <f>'Investīciju plāns_2023_2027'!F103</f>
        <v xml:space="preserve">Sociālo pakalpojumu attīstīšana </v>
      </c>
      <c r="G117" s="366" t="str">
        <f>'Investīciju plāns_2023_2027'!G103</f>
        <v>SAM</v>
      </c>
      <c r="H117" s="278">
        <f>'Investīciju plāns_2023_2027'!H103</f>
        <v>260000</v>
      </c>
      <c r="I117" s="303">
        <f>'Investīciju plāns_2023_2027'!I103</f>
        <v>0</v>
      </c>
      <c r="J117" s="304">
        <f>'Investīciju plāns_2023_2027'!J103</f>
        <v>0</v>
      </c>
      <c r="K117" s="305">
        <f>'Investīciju plāns_2023_2027'!K103</f>
        <v>0</v>
      </c>
      <c r="L117" s="306">
        <f>'Investīciju plāns_2023_2027'!L103</f>
        <v>0</v>
      </c>
      <c r="M117" s="307">
        <f>'Investīciju plāns_2023_2027'!M103</f>
        <v>260000</v>
      </c>
      <c r="N117" s="166" t="str">
        <f>'Investīciju plāns_2023_2027'!N103</f>
        <v>P2 L RV2</v>
      </c>
      <c r="O117" s="161" t="str">
        <f>'Investīciju plāns_2023_2027'!O103</f>
        <v>D</v>
      </c>
      <c r="P117" s="309" t="str">
        <f>'Investīciju plāns_2023_2027'!P103</f>
        <v>VP1</v>
      </c>
      <c r="Q117" s="196" t="str">
        <f>'Investīciju plāns_2023_2027'!Q103</f>
        <v>RV2</v>
      </c>
      <c r="R117" s="196" t="str">
        <f>'Investīciju plāns_2023_2027'!R103</f>
        <v>2.2.</v>
      </c>
      <c r="S117" s="161" t="str">
        <f>'Investīciju plāns_2023_2027'!S103</f>
        <v>Labklājības pārvalde</v>
      </c>
      <c r="T117" s="291">
        <f>'Investīciju plāns_2023_2027'!T103</f>
        <v>0</v>
      </c>
      <c r="U117" s="282" t="str">
        <f>'Investīciju plāns_2023_2027'!U103</f>
        <v>2022-2027</v>
      </c>
    </row>
    <row r="118" spans="1:21" ht="51" x14ac:dyDescent="0.25">
      <c r="A118" s="161">
        <f>'Investīciju plāns_2023_2027'!A104</f>
        <v>102</v>
      </c>
      <c r="B118" s="279" t="str">
        <f>'Investīciju plāns_2023_2027'!B104</f>
        <v>10</v>
      </c>
      <c r="C118" s="196" t="str">
        <f>'Investīciju plāns_2023_2027'!C104</f>
        <v>Novads</v>
      </c>
      <c r="D118" s="285" t="str">
        <f>'Investīciju plāns_2023_2027'!D104</f>
        <v>Kultūras un tūrisma lomas palielināšana ekonomiskajā attīstībā, sociālajā iekļaušanā un sociālajās inovācijās</v>
      </c>
      <c r="E118" s="285" t="str">
        <f>'Investīciju plāns_2023_2027'!E104</f>
        <v>Reģionu revitalizācija, konkurētspējas celšana un depopulācijas radīto problēmu mazināšana, stiprinot pilsonisko sabiedrību un izmantojot kultūras potenciālu</v>
      </c>
      <c r="F118" s="161" t="str">
        <f>'Investīciju plāns_2023_2027'!F104</f>
        <v xml:space="preserve">Sociālo pakalpojumu attīstīšana </v>
      </c>
      <c r="G118" s="366" t="str">
        <f>'Investīciju plāns_2023_2027'!G104</f>
        <v>SAM</v>
      </c>
      <c r="H118" s="278">
        <f>'Investīciju plāns_2023_2027'!H104</f>
        <v>300000</v>
      </c>
      <c r="I118" s="303">
        <f>'Investīciju plāns_2023_2027'!I104</f>
        <v>0</v>
      </c>
      <c r="J118" s="304">
        <f>'Investīciju plāns_2023_2027'!J104</f>
        <v>0</v>
      </c>
      <c r="K118" s="305">
        <f>'Investīciju plāns_2023_2027'!K104</f>
        <v>0</v>
      </c>
      <c r="L118" s="306">
        <f>'Investīciju plāns_2023_2027'!L104</f>
        <v>0</v>
      </c>
      <c r="M118" s="307">
        <f>'Investīciju plāns_2023_2027'!M104</f>
        <v>300000</v>
      </c>
      <c r="N118" s="166" t="str">
        <f>'Investīciju plāns_2023_2027'!N104</f>
        <v>P2 L RV2</v>
      </c>
      <c r="O118" s="161" t="str">
        <f>'Investīciju plāns_2023_2027'!O104</f>
        <v>D</v>
      </c>
      <c r="P118" s="284" t="str">
        <f>'Investīciju plāns_2023_2027'!P104</f>
        <v>VP1</v>
      </c>
      <c r="Q118" s="161" t="str">
        <f>'Investīciju plāns_2023_2027'!Q104</f>
        <v>RV2</v>
      </c>
      <c r="R118" s="160" t="str">
        <f>'Investīciju plāns_2023_2027'!R104</f>
        <v>2.3.</v>
      </c>
      <c r="S118" s="161" t="str">
        <f>'Investīciju plāns_2023_2027'!S104</f>
        <v>Labklājības pārvalde</v>
      </c>
      <c r="T118" s="291">
        <f>'Investīciju plāns_2023_2027'!T104</f>
        <v>0</v>
      </c>
      <c r="U118" s="282" t="str">
        <f>'Investīciju plāns_2023_2027'!U104</f>
        <v>2022-2027</v>
      </c>
    </row>
    <row r="119" spans="1:21" ht="63.75" x14ac:dyDescent="0.25">
      <c r="A119" s="161">
        <f>'Investīciju plāns_2023_2027'!A105</f>
        <v>103</v>
      </c>
      <c r="B119" s="279" t="str">
        <f>'Investīciju plāns_2023_2027'!B105</f>
        <v>10</v>
      </c>
      <c r="C119" s="196" t="str">
        <f>'Investīciju plāns_2023_2027'!C105</f>
        <v>Novads</v>
      </c>
      <c r="D119" s="285" t="str">
        <f>'Investīciju plāns_2023_2027'!D105</f>
        <v>Veicināt nabadzības vai sociālās atstumtības riskam pakļauto cilvēku, tostarp vistrūcīgāko un bērnu, sociālo integrāciju</v>
      </c>
      <c r="E119" s="285" t="str">
        <f>'Investīciju plāns_2023_2027'!E105</f>
        <v xml:space="preserve">Bērnu pieskatīšanas pakalpojumi </v>
      </c>
      <c r="F119" s="161" t="str">
        <f>'Investīciju plāns_2023_2027'!F105</f>
        <v xml:space="preserve">Sociālo pakalpojumu attīstīšana </v>
      </c>
      <c r="G119" s="366" t="str">
        <f>'Investīciju plāns_2023_2027'!G105</f>
        <v>SAM</v>
      </c>
      <c r="H119" s="278">
        <f>'Investīciju plāns_2023_2027'!H105</f>
        <v>500000</v>
      </c>
      <c r="I119" s="303">
        <f>'Investīciju plāns_2023_2027'!I105</f>
        <v>0</v>
      </c>
      <c r="J119" s="304">
        <f>'Investīciju plāns_2023_2027'!J105</f>
        <v>0</v>
      </c>
      <c r="K119" s="305">
        <f>'Investīciju plāns_2023_2027'!K105</f>
        <v>0</v>
      </c>
      <c r="L119" s="306">
        <f>'Investīciju plāns_2023_2027'!L105</f>
        <v>0</v>
      </c>
      <c r="M119" s="307">
        <f>'Investīciju plāns_2023_2027'!M105</f>
        <v>500000</v>
      </c>
      <c r="N119" s="166" t="str">
        <f>'Investīciju plāns_2023_2027'!N105</f>
        <v>P2 L RV2</v>
      </c>
      <c r="O119" s="161" t="str">
        <f>'Investīciju plāns_2023_2027'!O105</f>
        <v>D</v>
      </c>
      <c r="P119" s="284" t="str">
        <f>'Investīciju plāns_2023_2027'!P105</f>
        <v>VP1</v>
      </c>
      <c r="Q119" s="161" t="str">
        <f>'Investīciju plāns_2023_2027'!Q105</f>
        <v>RV2</v>
      </c>
      <c r="R119" s="160" t="str">
        <f>'Investīciju plāns_2023_2027'!R105</f>
        <v>2.3.</v>
      </c>
      <c r="S119" s="161" t="str">
        <f>'Investīciju plāns_2023_2027'!S105</f>
        <v>Labklājības pārvalde</v>
      </c>
      <c r="T119" s="291">
        <f>'Investīciju plāns_2023_2027'!T105</f>
        <v>0</v>
      </c>
      <c r="U119" s="282" t="str">
        <f>'Investīciju plāns_2023_2027'!U105</f>
        <v>2022-2027</v>
      </c>
    </row>
    <row r="120" spans="1:21" ht="63.75" x14ac:dyDescent="0.25">
      <c r="A120" s="196">
        <f>'Investīciju plāns_2023_2027'!A106</f>
        <v>104</v>
      </c>
      <c r="B120" s="279" t="str">
        <f>'Investīciju plāns_2023_2027'!B106</f>
        <v>10</v>
      </c>
      <c r="C120" s="161" t="str">
        <f>'Investīciju plāns_2023_2027'!C106</f>
        <v>Novads</v>
      </c>
      <c r="D120" s="285" t="str">
        <f>'Investīciju plāns_2023_2027'!D106</f>
        <v>Publisko pakalpojumu un nodarbinātības pieejamības veicināšanas pasākumi cilvēkiem ar funkcionāliem traucējumiem</v>
      </c>
      <c r="E120" s="285" t="str">
        <f>'Investīciju plāns_2023_2027'!E106</f>
        <v>Publisko pakalpojumu un nodarbinātības pieejamības veicināšanas pasākumi cilvēkiem ar funkcionāliem traucējumiem</v>
      </c>
      <c r="F120" s="161" t="str">
        <f>'Investīciju plāns_2023_2027'!F106</f>
        <v xml:space="preserve">Sociālo pakalpojumu attīstīšana </v>
      </c>
      <c r="G120" s="366" t="str">
        <f>'Investīciju plāns_2023_2027'!G106</f>
        <v>SAM</v>
      </c>
      <c r="H120" s="278">
        <f>'Investīciju plāns_2023_2027'!H106</f>
        <v>500000</v>
      </c>
      <c r="I120" s="303">
        <f>'Investīciju plāns_2023_2027'!I106</f>
        <v>0</v>
      </c>
      <c r="J120" s="304">
        <f>'Investīciju plāns_2023_2027'!J106</f>
        <v>0</v>
      </c>
      <c r="K120" s="305">
        <f>'Investīciju plāns_2023_2027'!K106</f>
        <v>0</v>
      </c>
      <c r="L120" s="306">
        <f>'Investīciju plāns_2023_2027'!L106</f>
        <v>0</v>
      </c>
      <c r="M120" s="307">
        <f>'Investīciju plāns_2023_2027'!M106</f>
        <v>500000</v>
      </c>
      <c r="N120" s="166" t="str">
        <f>'Investīciju plāns_2023_2027'!N106</f>
        <v>P2 L RV2</v>
      </c>
      <c r="O120" s="161" t="str">
        <f>'Investīciju plāns_2023_2027'!O106</f>
        <v>D</v>
      </c>
      <c r="P120" s="309" t="str">
        <f>'Investīciju plāns_2023_2027'!P106</f>
        <v>VP1</v>
      </c>
      <c r="Q120" s="196" t="str">
        <f>'Investīciju plāns_2023_2027'!Q106</f>
        <v>RV2</v>
      </c>
      <c r="R120" s="196" t="str">
        <f>'Investīciju plāns_2023_2027'!R106</f>
        <v>2.3.</v>
      </c>
      <c r="S120" s="387" t="str">
        <f>'Investīciju plāns_2023_2027'!S106</f>
        <v>Labklājības pārvalde</v>
      </c>
      <c r="T120" s="291">
        <f>'Investīciju plāns_2023_2027'!T106</f>
        <v>0</v>
      </c>
      <c r="U120" s="282" t="str">
        <f>'Investīciju plāns_2023_2027'!U106</f>
        <v>2022-2027</v>
      </c>
    </row>
    <row r="121" spans="1:21" ht="38.25" x14ac:dyDescent="0.25">
      <c r="A121" s="161">
        <f>'Investīciju plāns_2023_2027'!A107</f>
        <v>105</v>
      </c>
      <c r="B121" s="279" t="str">
        <f>'Investīciju plāns_2023_2027'!B107</f>
        <v>10</v>
      </c>
      <c r="C121" s="196" t="str">
        <f>'Investīciju plāns_2023_2027'!C107</f>
        <v>Novads</v>
      </c>
      <c r="D121" s="285" t="str">
        <f>'Investīciju plāns_2023_2027'!D107</f>
        <v>Ilgstošas sociālās aprūpes pakalpojuma noturība un nepārtrauktība</v>
      </c>
      <c r="E121" s="285" t="str">
        <f>'Investīciju plāns_2023_2027'!E107</f>
        <v>Ilgstošas sociālās aprūpes pakalpojuma noturība un nepārtrauktība</v>
      </c>
      <c r="F121" s="161" t="str">
        <f>'Investīciju plāns_2023_2027'!F107</f>
        <v xml:space="preserve">Sociālo pakalpojumu attīstīšana </v>
      </c>
      <c r="G121" s="366" t="str">
        <f>'Investīciju plāns_2023_2027'!G107</f>
        <v>SAM</v>
      </c>
      <c r="H121" s="278">
        <f>'Investīciju plāns_2023_2027'!H107</f>
        <v>600000</v>
      </c>
      <c r="I121" s="303">
        <f>'Investīciju plāns_2023_2027'!I107</f>
        <v>0</v>
      </c>
      <c r="J121" s="304">
        <f>'Investīciju plāns_2023_2027'!J107</f>
        <v>0</v>
      </c>
      <c r="K121" s="305">
        <f>'Investīciju plāns_2023_2027'!K107</f>
        <v>0</v>
      </c>
      <c r="L121" s="306">
        <f>'Investīciju plāns_2023_2027'!L107</f>
        <v>0</v>
      </c>
      <c r="M121" s="307">
        <f>'Investīciju plāns_2023_2027'!M107</f>
        <v>600000</v>
      </c>
      <c r="N121" s="166" t="str">
        <f>'Investīciju plāns_2023_2027'!N107</f>
        <v>P2 L RV2</v>
      </c>
      <c r="O121" s="273" t="str">
        <f>'Investīciju plāns_2023_2027'!O107</f>
        <v>D</v>
      </c>
      <c r="P121" s="284" t="str">
        <f>'Investīciju plāns_2023_2027'!P107</f>
        <v>VP1</v>
      </c>
      <c r="Q121" s="161" t="str">
        <f>'Investīciju plāns_2023_2027'!Q107</f>
        <v>RV2</v>
      </c>
      <c r="R121" s="196" t="str">
        <f>'Investīciju plāns_2023_2027'!R107</f>
        <v>2.2.</v>
      </c>
      <c r="S121" s="387" t="str">
        <f>'Investīciju plāns_2023_2027'!S107</f>
        <v>Labklājības pārvalde</v>
      </c>
      <c r="T121" s="291">
        <f>'Investīciju plāns_2023_2027'!T107</f>
        <v>0</v>
      </c>
      <c r="U121" s="282" t="str">
        <f>'Investīciju plāns_2023_2027'!U107</f>
        <v>2022-2027</v>
      </c>
    </row>
    <row r="122" spans="1:21" ht="38.25" x14ac:dyDescent="0.25">
      <c r="A122" s="161">
        <f>'Investīciju plāns_2023_2027'!A108</f>
        <v>106</v>
      </c>
      <c r="B122" s="279" t="str">
        <f>'Investīciju plāns_2023_2027'!B108</f>
        <v>10</v>
      </c>
      <c r="C122" s="196" t="str">
        <f>'Investīciju plāns_2023_2027'!C108</f>
        <v>Novads</v>
      </c>
      <c r="D122" s="285" t="str">
        <f>'Investīciju plāns_2023_2027'!D108</f>
        <v>Dienas/aktivitāšu centru aprīkošana un izveide  Jelgavas novada teritorijā</v>
      </c>
      <c r="E122" s="285" t="str">
        <f>'Investīciju plāns_2023_2027'!E108</f>
        <v>Dienas/aktivitāšu centru aprīkošana un izveide  Jelgavas novadā,  nodrošinot pašvaldības pakalpojumu pieejamību tuvāk iedzīvotājam (t.sk. Dorupe, Līvbērze, Vītoliņi, Ziedkalne, Mežciems, Salgale)</v>
      </c>
      <c r="F122" s="161" t="str">
        <f>'Investīciju plāns_2023_2027'!F108</f>
        <v>Sociālo pakalpojumu infrastruktūra</v>
      </c>
      <c r="G122" s="366" t="str">
        <f>'Investīciju plāns_2023_2027'!G108</f>
        <v>Kopīgs/J/Pag/Iedz</v>
      </c>
      <c r="H122" s="278">
        <f>'Investīciju plāns_2023_2027'!H108</f>
        <v>600000</v>
      </c>
      <c r="I122" s="303">
        <f>'Investīciju plāns_2023_2027'!I108</f>
        <v>0</v>
      </c>
      <c r="J122" s="304">
        <f>'Investīciju plāns_2023_2027'!J108</f>
        <v>0</v>
      </c>
      <c r="K122" s="305">
        <f>'Investīciju plāns_2023_2027'!K108</f>
        <v>0</v>
      </c>
      <c r="L122" s="306">
        <f>'Investīciju plāns_2023_2027'!L108</f>
        <v>100000</v>
      </c>
      <c r="M122" s="307">
        <f>'Investīciju plāns_2023_2027'!M108</f>
        <v>500000</v>
      </c>
      <c r="N122" s="161" t="str">
        <f>'Investīciju plāns_2023_2027'!N108</f>
        <v>P2 L RV1</v>
      </c>
      <c r="O122" s="272" t="str">
        <f>'Investīciju plāns_2023_2027'!O108</f>
        <v>D</v>
      </c>
      <c r="P122" s="284" t="str">
        <f>'Investīciju plāns_2023_2027'!P108</f>
        <v>VP1</v>
      </c>
      <c r="Q122" s="161" t="str">
        <f>'Investīciju plāns_2023_2027'!Q108</f>
        <v>RV2</v>
      </c>
      <c r="R122" s="160" t="str">
        <f>'Investīciju plāns_2023_2027'!R108</f>
        <v>2.1
2.2</v>
      </c>
      <c r="S122" s="387" t="str">
        <f>'Investīciju plāns_2023_2027'!S108</f>
        <v>Pagastu pārvalde/Labklājības pārvalde</v>
      </c>
      <c r="T122" s="284">
        <f>'Investīciju plāns_2023_2027'!T108</f>
        <v>0</v>
      </c>
      <c r="U122" s="282" t="str">
        <f>'Investīciju plāns_2023_2027'!U108</f>
        <v>2022-2027</v>
      </c>
    </row>
    <row r="123" spans="1:21" ht="76.5" x14ac:dyDescent="0.25">
      <c r="A123" s="196">
        <f>'Investīciju plāns_2023_2027'!A109</f>
        <v>107</v>
      </c>
      <c r="B123" s="279" t="str">
        <f>'Investīciju plāns_2023_2027'!B109</f>
        <v>10</v>
      </c>
      <c r="C123" s="196" t="str">
        <f>'Investīciju plāns_2023_2027'!C109</f>
        <v>Novads</v>
      </c>
      <c r="D123" s="285" t="str">
        <f>'Investīciju plāns_2023_2027'!D109</f>
        <v>Vides pieejamības uzlabošana sociālo pakalpojumu sasniedzamības nodrošināšanai Jelgavas novada pašvaldības ēkās</v>
      </c>
      <c r="E123" s="285" t="str">
        <f>'Investīciju plāns_2023_2027'!E109</f>
        <v>Infrastruktūras uzlabojumi,  t.sk. pacēlāji, kāpņu renovācija pieejamībai, u.c. vides pieejamības uzlabošanas elementi Jelgavas novada pašvaldības ēkās</v>
      </c>
      <c r="F123" s="161" t="str">
        <f>'Investīciju plāns_2023_2027'!F109</f>
        <v>Sociālo pakalpojumu infrastruktūra</v>
      </c>
      <c r="G123" s="366" t="str">
        <f>'Investīciju plāns_2023_2027'!G109</f>
        <v>Kopīgs/J/Pag/Iedz</v>
      </c>
      <c r="H123" s="278">
        <f>'Investīciju plāns_2023_2027'!H109</f>
        <v>500000</v>
      </c>
      <c r="I123" s="303">
        <f>'Investīciju plāns_2023_2027'!I109</f>
        <v>0</v>
      </c>
      <c r="J123" s="304">
        <f>'Investīciju plāns_2023_2027'!J109</f>
        <v>0</v>
      </c>
      <c r="K123" s="305">
        <f>'Investīciju plāns_2023_2027'!K109</f>
        <v>0</v>
      </c>
      <c r="L123" s="306">
        <f>'Investīciju plāns_2023_2027'!L109</f>
        <v>200000</v>
      </c>
      <c r="M123" s="307">
        <f>'Investīciju plāns_2023_2027'!M109</f>
        <v>300000</v>
      </c>
      <c r="N123" s="161" t="str">
        <f>'Investīciju plāns_2023_2027'!N109</f>
        <v>P2 L RV2</v>
      </c>
      <c r="O123" s="273" t="str">
        <f>'Investīciju plāns_2023_2027'!O109</f>
        <v>P</v>
      </c>
      <c r="P123" s="145" t="str">
        <f>'Investīciju plāns_2023_2027'!P109</f>
        <v>VP1</v>
      </c>
      <c r="Q123" s="195" t="str">
        <f>'Investīciju plāns_2023_2027'!Q109</f>
        <v>RV2</v>
      </c>
      <c r="R123" s="196" t="str">
        <f>'Investīciju plāns_2023_2027'!R109</f>
        <v>2.2.</v>
      </c>
      <c r="S123" s="381" t="str">
        <f>'Investīciju plāns_2023_2027'!S109</f>
        <v>Infrastruktūras un saimnieciskā nodrošinājuma nodaļa/Labklājības pārvalde</v>
      </c>
      <c r="T123" s="284">
        <f>'Investīciju plāns_2023_2027'!T109</f>
        <v>0</v>
      </c>
      <c r="U123" s="282" t="str">
        <f>'Investīciju plāns_2023_2027'!U109</f>
        <v>2022-2027</v>
      </c>
    </row>
    <row r="124" spans="1:21" ht="76.5" x14ac:dyDescent="0.25">
      <c r="A124" s="161">
        <f>'Investīciju plāns_2023_2027'!A110</f>
        <v>108</v>
      </c>
      <c r="B124" s="279" t="str">
        <f>'Investīciju plāns_2023_2027'!B110</f>
        <v>09s</v>
      </c>
      <c r="C124" s="196" t="str">
        <f>'Investīciju plāns_2023_2027'!C110</f>
        <v>Novads</v>
      </c>
      <c r="D124" s="285" t="str">
        <f>'Investīciju plāns_2023_2027'!D110</f>
        <v>Sporta laukumu/stadionu izveide/labiekārtošana/atjaunošana Jelgavas novada teritorijā</v>
      </c>
      <c r="E124" s="285" t="str">
        <f>'Investīciju plāns_2023_2027'!E110</f>
        <v>Sporta laukumu izveide/labiekārtošana/atjaunošana Jelgavas novada teritorijā (segumi, elementi, labiekārtošana) sakārtojot sporta infrastruktūru</v>
      </c>
      <c r="F124" s="161" t="str">
        <f>'Investīciju plāns_2023_2027'!F110</f>
        <v>Sporta infrastruktūra</v>
      </c>
      <c r="G124" s="366" t="str">
        <f>'Investīciju plāns_2023_2027'!G110</f>
        <v>Kopīgs/J/Pag/Iedz</v>
      </c>
      <c r="H124" s="278">
        <f>'Investīciju plāns_2023_2027'!H110</f>
        <v>1500000</v>
      </c>
      <c r="I124" s="303">
        <f>'Investīciju plāns_2023_2027'!I110</f>
        <v>0</v>
      </c>
      <c r="J124" s="304">
        <f>'Investīciju plāns_2023_2027'!J110</f>
        <v>0</v>
      </c>
      <c r="K124" s="305">
        <f>'Investīciju plāns_2023_2027'!K110</f>
        <v>0</v>
      </c>
      <c r="L124" s="306">
        <f>'Investīciju plāns_2023_2027'!L110</f>
        <v>200000</v>
      </c>
      <c r="M124" s="307">
        <f>'Investīciju plāns_2023_2027'!M110</f>
        <v>1300000</v>
      </c>
      <c r="N124" s="161" t="str">
        <f>'Investīciju plāns_2023_2027'!N110</f>
        <v>P2 S RV2</v>
      </c>
      <c r="O124" s="151" t="str">
        <f>'Investīciju plāns_2023_2027'!O110</f>
        <v>P</v>
      </c>
      <c r="P124" s="145" t="str">
        <f>'Investīciju plāns_2023_2027'!P110</f>
        <v>VP1</v>
      </c>
      <c r="Q124" s="195" t="str">
        <f>'Investīciju plāns_2023_2027'!Q110</f>
        <v>RV3</v>
      </c>
      <c r="R124" s="268" t="str">
        <f>'Investīciju plāns_2023_2027'!R110</f>
        <v>3.1.</v>
      </c>
      <c r="S124" s="381" t="str">
        <f>'Investīciju plāns_2023_2027'!S110</f>
        <v>Infrastruktūras un saimnieciskā nodrošinājuma nodaļa/Sporta centrs</v>
      </c>
      <c r="T124" s="284">
        <f>'Investīciju plāns_2023_2027'!T110</f>
        <v>0</v>
      </c>
      <c r="U124" s="282" t="str">
        <f>'Investīciju plāns_2023_2027'!U110</f>
        <v>2022-2027</v>
      </c>
    </row>
    <row r="125" spans="1:21" ht="76.5" x14ac:dyDescent="0.25">
      <c r="A125" s="161">
        <f>'Investīciju plāns_2023_2027'!A111</f>
        <v>109</v>
      </c>
      <c r="B125" s="279" t="str">
        <f>'Investīciju plāns_2023_2027'!B111</f>
        <v>09s</v>
      </c>
      <c r="C125" s="196" t="str">
        <f>'Investīciju plāns_2023_2027'!C111</f>
        <v>Novads</v>
      </c>
      <c r="D125" s="285" t="str">
        <f>'Investīciju plāns_2023_2027'!D111</f>
        <v>Iekštelpu sporta infrastruktūras sakārtošana  un aprīkojuma atjaunošana Jelgavas novada sporta bāzēs</v>
      </c>
      <c r="E125" s="285" t="str">
        <f>'Investīciju plāns_2023_2027'!E111</f>
        <v>Iekštelpu sporta infrastruktūras sakārtošana - grīdas segumi, sporta inventārs, telpu remonti (tai skaitā dušas un sanitārie mezgli, kosmētiskie remonti) Jelgavas novada sporta bāzēs</v>
      </c>
      <c r="F125" s="161" t="str">
        <f>'Investīciju plāns_2023_2027'!F111</f>
        <v>Sporta infrastruktūra</v>
      </c>
      <c r="G125" s="366" t="str">
        <f>'Investīciju plāns_2023_2027'!G111</f>
        <v>Kopīgs/J/Pag/Iedz</v>
      </c>
      <c r="H125" s="278">
        <f>'Investīciju plāns_2023_2027'!H111</f>
        <v>800000</v>
      </c>
      <c r="I125" s="303">
        <f>'Investīciju plāns_2023_2027'!I111</f>
        <v>0</v>
      </c>
      <c r="J125" s="304">
        <f>'Investīciju plāns_2023_2027'!J111</f>
        <v>0</v>
      </c>
      <c r="K125" s="305">
        <f>'Investīciju plāns_2023_2027'!K111</f>
        <v>0</v>
      </c>
      <c r="L125" s="306">
        <f>'Investīciju plāns_2023_2027'!L111</f>
        <v>200000</v>
      </c>
      <c r="M125" s="307">
        <f>'Investīciju plāns_2023_2027'!M111</f>
        <v>600000</v>
      </c>
      <c r="N125" s="161" t="str">
        <f>'Investīciju plāns_2023_2027'!N111</f>
        <v>P2 S RV2</v>
      </c>
      <c r="O125" s="151" t="str">
        <f>'Investīciju plāns_2023_2027'!O111</f>
        <v>P</v>
      </c>
      <c r="P125" s="151" t="str">
        <f>'Investīciju plāns_2023_2027'!P111</f>
        <v>VP1</v>
      </c>
      <c r="Q125" s="151" t="str">
        <f>'Investīciju plāns_2023_2027'!Q111</f>
        <v>RV3</v>
      </c>
      <c r="R125" s="268" t="str">
        <f>'Investīciju plāns_2023_2027'!R111</f>
        <v>3.2.</v>
      </c>
      <c r="S125" s="385" t="str">
        <f>'Investīciju plāns_2023_2027'!S111</f>
        <v>Infrastruktūras un saimnieciskā nodrošinājuma nodaļa/Sporta centrs</v>
      </c>
      <c r="T125" s="284">
        <f>'Investīciju plāns_2023_2027'!T111</f>
        <v>0</v>
      </c>
      <c r="U125" s="282" t="str">
        <f>'Investīciju plāns_2023_2027'!U111</f>
        <v>2022-2027</v>
      </c>
    </row>
    <row r="126" spans="1:21" ht="76.5" x14ac:dyDescent="0.25">
      <c r="A126" s="196">
        <f>'Investīciju plāns_2023_2027'!A112</f>
        <v>110</v>
      </c>
      <c r="B126" s="279" t="str">
        <f>'Investīciju plāns_2023_2027'!B112</f>
        <v>08</v>
      </c>
      <c r="C126" s="196" t="str">
        <f>'Investīciju plāns_2023_2027'!C112</f>
        <v>Novads</v>
      </c>
      <c r="D126" s="285" t="str">
        <f>'Investīciju plāns_2023_2027'!D112</f>
        <v>Kultūras iestāžu  infrastruktūras sakārtošana/teritorijas labiekārtošana/modernizācija/atjaunošana/remonti Jelgavas novada kultūras iestādēs</v>
      </c>
      <c r="E126" s="285" t="str">
        <f>'Investīciju plāns_2023_2027'!E112</f>
        <v>Kultūras iestāžu teritoriju infrastruktūras sakārtošana/modernizācija/atjaunošana/labiekārtošana</v>
      </c>
      <c r="F126" s="161" t="str">
        <f>'Investīciju plāns_2023_2027'!F112</f>
        <v>Teritorijas labiekārtošana</v>
      </c>
      <c r="G126" s="366" t="str">
        <f>'Investīciju plāns_2023_2027'!G112</f>
        <v>Kopīgs/J/Pag/Iedz</v>
      </c>
      <c r="H126" s="278">
        <f>'Investīciju plāns_2023_2027'!H112</f>
        <v>500000</v>
      </c>
      <c r="I126" s="303">
        <f>'Investīciju plāns_2023_2027'!I112</f>
        <v>0</v>
      </c>
      <c r="J126" s="304">
        <f>'Investīciju plāns_2023_2027'!J112</f>
        <v>0</v>
      </c>
      <c r="K126" s="305">
        <f>'Investīciju plāns_2023_2027'!K112</f>
        <v>0</v>
      </c>
      <c r="L126" s="306">
        <f>'Investīciju plāns_2023_2027'!L112</f>
        <v>250000</v>
      </c>
      <c r="M126" s="307">
        <f>'Investīciju plāns_2023_2027'!M112</f>
        <v>250000</v>
      </c>
      <c r="N126" s="161" t="str">
        <f>'Investīciju plāns_2023_2027'!N112</f>
        <v>P2 K RV1</v>
      </c>
      <c r="O126" s="151" t="str">
        <f>'Investīciju plāns_2023_2027'!O112</f>
        <v>P</v>
      </c>
      <c r="P126" s="151" t="str">
        <f>'Investīciju plāns_2023_2027'!P112</f>
        <v>VP1</v>
      </c>
      <c r="Q126" s="151" t="str">
        <f>'Investīciju plāns_2023_2027'!Q112</f>
        <v>RV3</v>
      </c>
      <c r="R126" s="196" t="str">
        <f>'Investīciju plāns_2023_2027'!R112</f>
        <v>3.3.</v>
      </c>
      <c r="S126" s="388" t="str">
        <f>'Investīciju plāns_2023_2027'!S112</f>
        <v>Kultūraspārvalde/pagastu pārvaldes</v>
      </c>
      <c r="T126" s="284">
        <f>'Investīciju plāns_2023_2027'!T112</f>
        <v>0</v>
      </c>
      <c r="U126" s="282" t="str">
        <f>'Investīciju plāns_2023_2027'!U112</f>
        <v>2022-2027</v>
      </c>
    </row>
    <row r="127" spans="1:21" x14ac:dyDescent="0.25">
      <c r="A127" s="161" t="e">
        <f>'Investīciju plāns_2023_2027'!#REF!</f>
        <v>#REF!</v>
      </c>
      <c r="B127" s="279" t="e">
        <f>'Investīciju plāns_2023_2027'!#REF!</f>
        <v>#REF!</v>
      </c>
      <c r="C127" s="196" t="e">
        <f>'Investīciju plāns_2023_2027'!#REF!</f>
        <v>#REF!</v>
      </c>
      <c r="D127" s="285" t="e">
        <f>'Investīciju plāns_2023_2027'!#REF!</f>
        <v>#REF!</v>
      </c>
      <c r="E127" s="285" t="e">
        <f>'Investīciju plāns_2023_2027'!#REF!</f>
        <v>#REF!</v>
      </c>
      <c r="F127" s="161" t="e">
        <f>'Investīciju plāns_2023_2027'!#REF!</f>
        <v>#REF!</v>
      </c>
      <c r="G127" s="366" t="e">
        <f>'Investīciju plāns_2023_2027'!#REF!</f>
        <v>#REF!</v>
      </c>
      <c r="H127" s="278" t="e">
        <f>'Investīciju plāns_2023_2027'!#REF!</f>
        <v>#REF!</v>
      </c>
      <c r="I127" s="303" t="e">
        <f>'Investīciju plāns_2023_2027'!#REF!</f>
        <v>#REF!</v>
      </c>
      <c r="J127" s="304" t="e">
        <f>'Investīciju plāns_2023_2027'!#REF!</f>
        <v>#REF!</v>
      </c>
      <c r="K127" s="305" t="e">
        <f>'Investīciju plāns_2023_2027'!#REF!</f>
        <v>#REF!</v>
      </c>
      <c r="L127" s="306" t="e">
        <f>'Investīciju plāns_2023_2027'!#REF!</f>
        <v>#REF!</v>
      </c>
      <c r="M127" s="307" t="e">
        <f>'Investīciju plāns_2023_2027'!#REF!</f>
        <v>#REF!</v>
      </c>
      <c r="N127" s="161" t="e">
        <f>'Investīciju plāns_2023_2027'!#REF!</f>
        <v>#REF!</v>
      </c>
      <c r="O127" s="161" t="e">
        <f>'Investīciju plāns_2023_2027'!#REF!</f>
        <v>#REF!</v>
      </c>
      <c r="P127" s="151" t="e">
        <f>'Investīciju plāns_2023_2027'!#REF!</f>
        <v>#REF!</v>
      </c>
      <c r="Q127" s="161" t="e">
        <f>'Investīciju plāns_2023_2027'!#REF!</f>
        <v>#REF!</v>
      </c>
      <c r="R127" s="196" t="e">
        <f>'Investīciju plāns_2023_2027'!#REF!</f>
        <v>#REF!</v>
      </c>
      <c r="S127" s="386" t="e">
        <f>'Investīciju plāns_2023_2027'!#REF!</f>
        <v>#REF!</v>
      </c>
      <c r="T127" s="284" t="e">
        <f>'Investīciju plāns_2023_2027'!#REF!</f>
        <v>#REF!</v>
      </c>
      <c r="U127" s="282" t="e">
        <f>'Investīciju plāns_2023_2027'!#REF!</f>
        <v>#REF!</v>
      </c>
    </row>
    <row r="128" spans="1:21" ht="76.5" x14ac:dyDescent="0.25">
      <c r="A128" s="161">
        <f>'Investīciju plāns_2023_2027'!A113</f>
        <v>111</v>
      </c>
      <c r="B128" s="279" t="str">
        <f>'Investīciju plāns_2023_2027'!B113</f>
        <v>08k</v>
      </c>
      <c r="C128" s="196" t="str">
        <f>'Investīciju plāns_2023_2027'!C113</f>
        <v>Novads</v>
      </c>
      <c r="D128" s="285" t="str">
        <f>'Investīciju plāns_2023_2027'!D113</f>
        <v>Brīvdabas estrādes/vietas izveide/ labiekārtošana Jelgavas novada teritorijā</v>
      </c>
      <c r="E128" s="285" t="str">
        <f>'Investīciju plāns_2023_2027'!E113</f>
        <v>Brīvdabas estrādes/vietas izveide/labiekārtošana, kultūras pakalpojuma nodrošināšanai pagastos - uzbūvēta brīvdabas estrāde, ierīkota brīvdabas pasākumu vieta, labiekārtota Jelgavas novada teritorijā</v>
      </c>
      <c r="F128" s="161" t="str">
        <f>'Investīciju plāns_2023_2027'!F113</f>
        <v>Teritorijas labiekārtošana</v>
      </c>
      <c r="G128" s="366" t="str">
        <f>'Investīciju plāns_2023_2027'!G113</f>
        <v>Kopīgs/J/Pag/Iedz</v>
      </c>
      <c r="H128" s="278">
        <f>'Investīciju plāns_2023_2027'!H113</f>
        <v>400000</v>
      </c>
      <c r="I128" s="303">
        <f>'Investīciju plāns_2023_2027'!I113</f>
        <v>0</v>
      </c>
      <c r="J128" s="304">
        <f>'Investīciju plāns_2023_2027'!J113</f>
        <v>0</v>
      </c>
      <c r="K128" s="305">
        <f>'Investīciju plāns_2023_2027'!K113</f>
        <v>0</v>
      </c>
      <c r="L128" s="306">
        <f>'Investīciju plāns_2023_2027'!L113</f>
        <v>100000</v>
      </c>
      <c r="M128" s="307">
        <f>'Investīciju plāns_2023_2027'!M113</f>
        <v>300000</v>
      </c>
      <c r="N128" s="161" t="str">
        <f>'Investīciju plāns_2023_2027'!N113</f>
        <v>P2 K RV1</v>
      </c>
      <c r="O128" s="161" t="str">
        <f>'Investīciju plāns_2023_2027'!O113</f>
        <v>P</v>
      </c>
      <c r="P128" s="336" t="str">
        <f>'Investīciju plāns_2023_2027'!P113</f>
        <v>VP1</v>
      </c>
      <c r="Q128" s="336" t="str">
        <f>'Investīciju plāns_2023_2027'!Q113</f>
        <v>RV3</v>
      </c>
      <c r="R128" s="339" t="str">
        <f>'Investīciju plāns_2023_2027'!R113</f>
        <v>3.3.</v>
      </c>
      <c r="S128" s="161" t="str">
        <f>'Investīciju plāns_2023_2027'!S113</f>
        <v>Infrastruktūras un saimnieciskā nodrošinājuma nodaļa/pagasta pārvalde</v>
      </c>
      <c r="T128" s="284">
        <f>'Investīciju plāns_2023_2027'!T113</f>
        <v>0</v>
      </c>
      <c r="U128" s="282" t="str">
        <f>'Investīciju plāns_2023_2027'!U113</f>
        <v>2022-2027</v>
      </c>
    </row>
    <row r="129" spans="1:21" ht="76.5" x14ac:dyDescent="0.25">
      <c r="A129" s="196">
        <f>'Investīciju plāns_2023_2027'!A114</f>
        <v>112</v>
      </c>
      <c r="B129" s="279" t="str">
        <f>'Investīciju plāns_2023_2027'!B114</f>
        <v>10</v>
      </c>
      <c r="C129" s="196" t="str">
        <f>'Investīciju plāns_2023_2027'!C114</f>
        <v>Novads</v>
      </c>
      <c r="D129" s="285" t="str">
        <f>'Investīciju plāns_2023_2027'!D114</f>
        <v>Dienas/aktivitāšu centru teritoriju labiekārtošana Jelgavas novada teritorijā</v>
      </c>
      <c r="E129" s="285" t="str">
        <f>'Investīciju plāns_2023_2027'!E114</f>
        <v>Dienas/aktivitāšu centru teritoriju labiekārtošana Jelgavas novada teritorijā - žogu uzstādīšana, automašīnu stāvlaukuma vietas sakārtošana, bērnu rotaļu laukuma izveide, teritorijas labiekārtošana, video novērošanas sistēmas izbūve</v>
      </c>
      <c r="F129" s="161" t="str">
        <f>'Investīciju plāns_2023_2027'!F114</f>
        <v>Teritorijas labiekārtošana</v>
      </c>
      <c r="G129" s="367" t="str">
        <f>'Investīciju plāns_2023_2027'!G114</f>
        <v>Kopīgs/J/Pag/Iedz</v>
      </c>
      <c r="H129" s="278">
        <f>'Investīciju plāns_2023_2027'!H114</f>
        <v>500000</v>
      </c>
      <c r="I129" s="303">
        <f>'Investīciju plāns_2023_2027'!I114</f>
        <v>0</v>
      </c>
      <c r="J129" s="304">
        <f>'Investīciju plāns_2023_2027'!J114</f>
        <v>0</v>
      </c>
      <c r="K129" s="305">
        <f>'Investīciju plāns_2023_2027'!K114</f>
        <v>0</v>
      </c>
      <c r="L129" s="306">
        <f>'Investīciju plāns_2023_2027'!L114</f>
        <v>100000</v>
      </c>
      <c r="M129" s="307">
        <f>'Investīciju plāns_2023_2027'!M114</f>
        <v>400000</v>
      </c>
      <c r="N129" s="161" t="str">
        <f>'Investīciju plāns_2023_2027'!N114</f>
        <v>P2 L RV2</v>
      </c>
      <c r="O129" s="336" t="str">
        <f>'Investīciju plāns_2023_2027'!O114</f>
        <v>D</v>
      </c>
      <c r="P129" s="336" t="str">
        <f>'Investīciju plāns_2023_2027'!P114</f>
        <v>VP1</v>
      </c>
      <c r="Q129" s="348" t="str">
        <f>'Investīciju plāns_2023_2027'!Q114</f>
        <v>RV2</v>
      </c>
      <c r="R129" s="336" t="str">
        <f>'Investīciju plāns_2023_2027'!R114</f>
        <v>2.1
2.2</v>
      </c>
      <c r="S129" s="161" t="str">
        <f>'Investīciju plāns_2023_2027'!S114</f>
        <v>Infrastruktūras un saimnieciskā nodrošinājuma nodaļa/Labklājības pārvalde</v>
      </c>
      <c r="T129" s="284">
        <f>'Investīciju plāns_2023_2027'!T114</f>
        <v>0</v>
      </c>
      <c r="U129" s="282" t="str">
        <f>'Investīciju plāns_2023_2027'!U114</f>
        <v>2022-2027</v>
      </c>
    </row>
    <row r="130" spans="1:21" ht="76.5" x14ac:dyDescent="0.25">
      <c r="A130" s="161">
        <f>'Investīciju plāns_2023_2027'!A115</f>
        <v>113</v>
      </c>
      <c r="B130" s="279" t="str">
        <f>'Investīciju plāns_2023_2027'!B115</f>
        <v>06</v>
      </c>
      <c r="C130" s="196" t="str">
        <f>'Investīciju plāns_2023_2027'!C115</f>
        <v>Novads</v>
      </c>
      <c r="D130" s="285" t="str">
        <f>'Investīciju plāns_2023_2027'!D115</f>
        <v>Pašvaldības iestāžu un piekritīgo teritoriju labiekārtošana Jelgavas novada teritorijā</v>
      </c>
      <c r="E130" s="285" t="str">
        <f>'Investīciju plāns_2023_2027'!E115</f>
        <v>Pašvaldības iestāžu un piekritīgo teritoriju labiekārtošana Jelgavas novada teritorijā (pagasta pārvaldes, parki, skvēri, atpūtas vietas, upju krasti)</v>
      </c>
      <c r="F130" s="161" t="str">
        <f>'Investīciju plāns_2023_2027'!F115</f>
        <v>Teritorijas labiekārtošana</v>
      </c>
      <c r="G130" s="367" t="str">
        <f>'Investīciju plāns_2023_2027'!G115</f>
        <v>Kopīgs/J/Pag/Iedz</v>
      </c>
      <c r="H130" s="278">
        <f>'Investīciju plāns_2023_2027'!H115</f>
        <v>400000</v>
      </c>
      <c r="I130" s="303">
        <f>'Investīciju plāns_2023_2027'!I115</f>
        <v>0</v>
      </c>
      <c r="J130" s="304">
        <f>'Investīciju plāns_2023_2027'!J115</f>
        <v>0</v>
      </c>
      <c r="K130" s="305">
        <f>'Investīciju plāns_2023_2027'!K115</f>
        <v>0</v>
      </c>
      <c r="L130" s="306">
        <f>'Investīciju plāns_2023_2027'!L115</f>
        <v>0</v>
      </c>
      <c r="M130" s="307">
        <f>'Investīciju plāns_2023_2027'!M115</f>
        <v>400000</v>
      </c>
      <c r="N130" s="161" t="str">
        <f>'Investīciju plāns_2023_2027'!N115</f>
        <v>P3 V RV9</v>
      </c>
      <c r="O130" s="336" t="str">
        <f>'Investīciju plāns_2023_2027'!O115</f>
        <v>D</v>
      </c>
      <c r="P130" s="336" t="str">
        <f>'Investīciju plāns_2023_2027'!P115</f>
        <v>VP2</v>
      </c>
      <c r="Q130" s="348" t="str">
        <f>'Investīciju plāns_2023_2027'!Q115</f>
        <v>RV5</v>
      </c>
      <c r="R130" s="336" t="str">
        <f>'Investīciju plāns_2023_2027'!R115</f>
        <v>U.5.4.</v>
      </c>
      <c r="S130" s="161" t="str">
        <f>'Investīciju plāns_2023_2027'!S115</f>
        <v>Īpašuma pārvaldības nodaļa/Attīstības nodaļa/pagasta pārvalde</v>
      </c>
      <c r="T130" s="284">
        <f>'Investīciju plāns_2023_2027'!T115</f>
        <v>0</v>
      </c>
      <c r="U130" s="282" t="str">
        <f>'Investīciju plāns_2023_2027'!U115</f>
        <v>2022-2027</v>
      </c>
    </row>
    <row r="131" spans="1:21" ht="38.25" x14ac:dyDescent="0.25">
      <c r="A131" s="161">
        <f>'Investīciju plāns_2023_2027'!A116</f>
        <v>114</v>
      </c>
      <c r="B131" s="279" t="str">
        <f>'Investīciju plāns_2023_2027'!B116</f>
        <v>05</v>
      </c>
      <c r="C131" s="196" t="str">
        <f>'Investīciju plāns_2023_2027'!C116</f>
        <v>Novads</v>
      </c>
      <c r="D131" s="285" t="str">
        <f>'Investīciju plāns_2023_2027'!D116</f>
        <v>Degradēto teritoriju sakārtošana visā Jelgavas novada teritorijā</v>
      </c>
      <c r="E131" s="285" t="str">
        <f>'Investīciju plāns_2023_2027'!E116</f>
        <v xml:space="preserve">Degradēto teritorijas sakārtošana Jelgavas novada teritorijā (katru gadu 4 - 5 objekti gadā)
</v>
      </c>
      <c r="F131" s="161" t="str">
        <f>'Investīciju plāns_2023_2027'!F116</f>
        <v>Teritorijas labiekārtošana</v>
      </c>
      <c r="G131" s="367" t="str">
        <f>'Investīciju plāns_2023_2027'!G116</f>
        <v>Kopīgs/J/Pag/Iedz</v>
      </c>
      <c r="H131" s="278">
        <f>'Investīciju plāns_2023_2027'!H116</f>
        <v>483000</v>
      </c>
      <c r="I131" s="303">
        <f>'Investīciju plāns_2023_2027'!I116</f>
        <v>23000</v>
      </c>
      <c r="J131" s="304">
        <f>'Investīciju plāns_2023_2027'!J116</f>
        <v>23000</v>
      </c>
      <c r="K131" s="305">
        <f>'Investīciju plāns_2023_2027'!K116</f>
        <v>0</v>
      </c>
      <c r="L131" s="306">
        <f>'Investīciju plāns_2023_2027'!L116</f>
        <v>60000</v>
      </c>
      <c r="M131" s="307">
        <f>'Investīciju plāns_2023_2027'!M116</f>
        <v>400000</v>
      </c>
      <c r="N131" s="161" t="str">
        <f>'Investīciju plāns_2023_2027'!N116</f>
        <v>P3 V RV9</v>
      </c>
      <c r="O131" s="336" t="str">
        <f>'Investīciju plāns_2023_2027'!O116</f>
        <v>D</v>
      </c>
      <c r="P131" s="336" t="str">
        <f>'Investīciju plāns_2023_2027'!P116</f>
        <v>VP2</v>
      </c>
      <c r="Q131" s="348" t="str">
        <f>'Investīciju plāns_2023_2027'!Q116</f>
        <v>RV5</v>
      </c>
      <c r="R131" s="336" t="str">
        <f>'Investīciju plāns_2023_2027'!R116</f>
        <v>U.5.4.</v>
      </c>
      <c r="S131" s="161" t="str">
        <f>'Investīciju plāns_2023_2027'!S116</f>
        <v>Īpašuma pārvaldības nodaļa</v>
      </c>
      <c r="T131" s="284">
        <f>'Investīciju plāns_2023_2027'!T116</f>
        <v>0</v>
      </c>
      <c r="U131" s="282" t="str">
        <f>'Investīciju plāns_2023_2027'!U116</f>
        <v>2022-2027</v>
      </c>
    </row>
    <row r="132" spans="1:21" ht="51" x14ac:dyDescent="0.25">
      <c r="A132" s="196">
        <f>'Investīciju plāns_2023_2027'!A117</f>
        <v>115</v>
      </c>
      <c r="B132" s="279" t="str">
        <f>'Investīciju plāns_2023_2027'!B117</f>
        <v>05</v>
      </c>
      <c r="C132" s="196" t="str">
        <f>'Investīciju plāns_2023_2027'!C117</f>
        <v>Novads</v>
      </c>
      <c r="D132" s="285" t="str">
        <f>'Investīciju plāns_2023_2027'!D117</f>
        <v>Teritorijas labiekārtošana un vides aizsardzība Jelgavas novada teritorijā</v>
      </c>
      <c r="E132" s="335" t="str">
        <f>'Investīciju plāns_2023_2027'!E117</f>
        <v>Vidi ietekmējošu faktoru apzināšana, izvērtēšana, turpmākās darbības plānošana, vides objektu kopšana - teritorijas labiekārtošana un vides aizsardzība visā Jelgavas novada teritorijā, atbilstoši MK noteikumos noteiktajam, tai skaitā tehnikas iegāde</v>
      </c>
      <c r="F132" s="161" t="str">
        <f>'Investīciju plāns_2023_2027'!F117</f>
        <v>Teritorijas labiekārtošana</v>
      </c>
      <c r="G132" s="366" t="str">
        <f>'Investīciju plāns_2023_2027'!G117</f>
        <v>Kopīgs/J/Pag/Iedz</v>
      </c>
      <c r="H132" s="278">
        <f>'Investīciju plāns_2023_2027'!H117</f>
        <v>400000</v>
      </c>
      <c r="I132" s="303">
        <f>'Investīciju plāns_2023_2027'!I117</f>
        <v>0</v>
      </c>
      <c r="J132" s="304">
        <f>'Investīciju plāns_2023_2027'!J117</f>
        <v>0</v>
      </c>
      <c r="K132" s="305">
        <f>'Investīciju plāns_2023_2027'!K117</f>
        <v>0</v>
      </c>
      <c r="L132" s="306">
        <f>'Investīciju plāns_2023_2027'!L117</f>
        <v>0</v>
      </c>
      <c r="M132" s="307">
        <f>'Investīciju plāns_2023_2027'!M117</f>
        <v>400000</v>
      </c>
      <c r="N132" s="161" t="str">
        <f>'Investīciju plāns_2023_2027'!N117</f>
        <v>P3 V RV9</v>
      </c>
      <c r="O132" s="336" t="str">
        <f>'Investīciju plāns_2023_2027'!O117</f>
        <v>D</v>
      </c>
      <c r="P132" s="336" t="str">
        <f>'Investīciju plāns_2023_2027'!P117</f>
        <v>VP2</v>
      </c>
      <c r="Q132" s="348" t="str">
        <f>'Investīciju plāns_2023_2027'!Q117</f>
        <v>RV6</v>
      </c>
      <c r="R132" s="336" t="str">
        <f>'Investīciju plāns_2023_2027'!R117</f>
        <v>U.6.1.</v>
      </c>
      <c r="S132" s="161" t="str">
        <f>'Investīciju plāns_2023_2027'!S117</f>
        <v>Īpašuma pārvaldības nodaļa</v>
      </c>
      <c r="T132" s="284">
        <f>'Investīciju plāns_2023_2027'!T117</f>
        <v>0</v>
      </c>
      <c r="U132" s="282" t="str">
        <f>'Investīciju plāns_2023_2027'!U117</f>
        <v>2022-2027</v>
      </c>
    </row>
    <row r="133" spans="1:21" ht="38.25" x14ac:dyDescent="0.25">
      <c r="A133" s="161">
        <f>'Investīciju plāns_2023_2027'!A118</f>
        <v>116</v>
      </c>
      <c r="B133" s="279" t="str">
        <f>'Investīciju plāns_2023_2027'!B118</f>
        <v>06</v>
      </c>
      <c r="C133" s="196" t="str">
        <f>'Investīciju plāns_2023_2027'!C118</f>
        <v>Novads</v>
      </c>
      <c r="D133" s="285" t="str">
        <f>'Investīciju plāns_2023_2027'!D118</f>
        <v>Apdzīvotu vietu atraktivitātes veicināšana iekļaujot dabas teritorijas</v>
      </c>
      <c r="E133" s="285" t="str">
        <f>'Investīciju plāns_2023_2027'!E118</f>
        <v>Pētījums, dabas izziņas taku veidošana Jelgavas novada teritorijā</v>
      </c>
      <c r="F133" s="161" t="str">
        <f>'Investīciju plāns_2023_2027'!F118</f>
        <v xml:space="preserve">Teritorijas labiekārtošana </v>
      </c>
      <c r="G133" s="367" t="str">
        <f>'Investīciju plāns_2023_2027'!G118</f>
        <v>Kopīgs/J/Pag/Iedz</v>
      </c>
      <c r="H133" s="278">
        <f>'Investīciju plāns_2023_2027'!H118</f>
        <v>160000</v>
      </c>
      <c r="I133" s="303">
        <f>'Investīciju plāns_2023_2027'!I118</f>
        <v>0</v>
      </c>
      <c r="J133" s="304">
        <f>'Investīciju plāns_2023_2027'!J118</f>
        <v>0</v>
      </c>
      <c r="K133" s="305">
        <f>'Investīciju plāns_2023_2027'!K118</f>
        <v>0</v>
      </c>
      <c r="L133" s="306">
        <f>'Investīciju plāns_2023_2027'!L118</f>
        <v>60000</v>
      </c>
      <c r="M133" s="307">
        <f>'Investīciju plāns_2023_2027'!M118</f>
        <v>100000</v>
      </c>
      <c r="N133" s="166" t="str">
        <f>'Investīciju plāns_2023_2027'!N118</f>
        <v>P3 V RV9</v>
      </c>
      <c r="O133" s="336" t="str">
        <f>'Investīciju plāns_2023_2027'!O118</f>
        <v>D</v>
      </c>
      <c r="P133" s="336" t="str">
        <f>'Investīciju plāns_2023_2027'!P118</f>
        <v>VP2</v>
      </c>
      <c r="Q133" s="348" t="str">
        <f>'Investīciju plāns_2023_2027'!Q118</f>
        <v>RV6</v>
      </c>
      <c r="R133" s="336" t="str">
        <f>'Investīciju plāns_2023_2027'!R118</f>
        <v>U.6.1.</v>
      </c>
      <c r="S133" s="387" t="str">
        <f>'Investīciju plāns_2023_2027'!S118</f>
        <v>Īpašuma pārvaldības nodaļa</v>
      </c>
      <c r="T133" s="291">
        <f>'Investīciju plāns_2023_2027'!T118</f>
        <v>0</v>
      </c>
      <c r="U133" s="282" t="str">
        <f>'Investīciju plāns_2023_2027'!U118</f>
        <v>2022-2027</v>
      </c>
    </row>
    <row r="134" spans="1:21" ht="102" x14ac:dyDescent="0.25">
      <c r="A134" s="161">
        <f>'Investīciju plāns_2023_2027'!A119</f>
        <v>117</v>
      </c>
      <c r="B134" s="279" t="str">
        <f>'Investīciju plāns_2023_2027'!B119</f>
        <v>05</v>
      </c>
      <c r="C134" s="196" t="str">
        <f>'Investīciju plāns_2023_2027'!C119</f>
        <v>Novads</v>
      </c>
      <c r="D134" s="285" t="str">
        <f>'Investīciju plāns_2023_2027'!D119</f>
        <v>Lielupes baseina upju piestātņu  infrastruktūras attīstība un dabas izziņas taku izveide un labiekārtošana</v>
      </c>
      <c r="E134" s="285" t="str">
        <f>'Investīciju plāns_2023_2027'!E119</f>
        <v xml:space="preserve">Izpētes projekts, dabas izziņu takas gar Lielupi izveide un aprīkošana/labiekārtošana Jelgavas novada teritorijā un sadarbībā ar valstspilsētu Jelgavu.
Laipu, atpūtas vietu izveide Lielupes u.c. upju krastos, lai nodrošinātu infrastruktūru ūdens tūristiem un veidotu jaunus ūdens tūrisma piedāvājumus. Piestātņu izveide, labiekārtošana un aprīkošana ar informācijas stendiem un laipām Lielupes baseina upēs novada teritorijā </v>
      </c>
      <c r="F134" s="161" t="str">
        <f>'Investīciju plāns_2023_2027'!F119</f>
        <v xml:space="preserve">Teritorijas labiekārtošana </v>
      </c>
      <c r="G134" s="367" t="str">
        <f>'Investīciju plāns_2023_2027'!G119</f>
        <v>Kopīgs/J/Pag/Iedz</v>
      </c>
      <c r="H134" s="278">
        <f>'Investīciju plāns_2023_2027'!H119</f>
        <v>100000</v>
      </c>
      <c r="I134" s="303">
        <f>'Investīciju plāns_2023_2027'!I119</f>
        <v>0</v>
      </c>
      <c r="J134" s="304">
        <f>'Investīciju plāns_2023_2027'!J119</f>
        <v>0</v>
      </c>
      <c r="K134" s="305">
        <f>'Investīciju plāns_2023_2027'!K119</f>
        <v>0</v>
      </c>
      <c r="L134" s="306">
        <f>'Investīciju plāns_2023_2027'!L119</f>
        <v>0</v>
      </c>
      <c r="M134" s="307">
        <f>'Investīciju plāns_2023_2027'!M119</f>
        <v>100000</v>
      </c>
      <c r="N134" s="161" t="str">
        <f>'Investīciju plāns_2023_2027'!N119</f>
        <v>P4 T RV3</v>
      </c>
      <c r="O134" s="352" t="str">
        <f>'Investīciju plāns_2023_2027'!O119</f>
        <v>P</v>
      </c>
      <c r="P134" s="336" t="str">
        <f>'Investīciju plāns_2023_2027'!P119</f>
        <v>VP2</v>
      </c>
      <c r="Q134" s="348" t="str">
        <f>'Investīciju plāns_2023_2027'!Q119</f>
        <v>RV6</v>
      </c>
      <c r="R134" s="336" t="str">
        <f>'Investīciju plāns_2023_2027'!R119</f>
        <v>U.6.1.</v>
      </c>
      <c r="S134" s="387" t="str">
        <f>'Investīciju plāns_2023_2027'!S119</f>
        <v>Attīstības nodaļa</v>
      </c>
      <c r="T134" s="284">
        <f>'Investīciju plāns_2023_2027'!T119</f>
        <v>0</v>
      </c>
      <c r="U134" s="282" t="str">
        <f>'Investīciju plāns_2023_2027'!U119</f>
        <v>2022-2027</v>
      </c>
    </row>
    <row r="135" spans="1:21" ht="63.75" x14ac:dyDescent="0.25">
      <c r="A135" s="196">
        <f>'Investīciju plāns_2023_2027'!A120</f>
        <v>118</v>
      </c>
      <c r="B135" s="279" t="str">
        <f>'Investīciju plāns_2023_2027'!B120</f>
        <v>06</v>
      </c>
      <c r="C135" s="196" t="str">
        <f>'Investīciju plāns_2023_2027'!C120</f>
        <v>Novads</v>
      </c>
      <c r="D135" s="285" t="str">
        <f>'Investīciju plāns_2023_2027'!D120</f>
        <v>Aktivitāšu laukumu/rotaļlaukumu/ atpūtas vietu izveide, labiekārtošana Jelgavas novada teritorijā</v>
      </c>
      <c r="E135" s="285" t="str">
        <f>'Investīciju plāns_2023_2027'!E120</f>
        <v>Aktivitāšu laukumu/rotaļlaukumu/sporta aktivitāšu laukumu izveide un labiekārtošana ar dažādiem sportiskiem un rotaļu elementiem dažādām iedzīvotāju mērķa grupām, veicinot iedzīvotāju veselīgu dzīvesveidu.
Atpūtas vietu izveide un labiekārtošana Jelgavas novada teritorijā</v>
      </c>
      <c r="F135" s="161" t="str">
        <f>'Investīciju plāns_2023_2027'!F120</f>
        <v xml:space="preserve">Teritorijas labiekārtošana </v>
      </c>
      <c r="G135" s="367" t="str">
        <f>'Investīciju plāns_2023_2027'!G120</f>
        <v>Kopīgs/J/Pag/Iedz</v>
      </c>
      <c r="H135" s="278">
        <f>'Investīciju plāns_2023_2027'!H120</f>
        <v>500000</v>
      </c>
      <c r="I135" s="303">
        <f>'Investīciju plāns_2023_2027'!I120</f>
        <v>0</v>
      </c>
      <c r="J135" s="304">
        <f>'Investīciju plāns_2023_2027'!J120</f>
        <v>0</v>
      </c>
      <c r="K135" s="305">
        <f>'Investīciju plāns_2023_2027'!K120</f>
        <v>0</v>
      </c>
      <c r="L135" s="306">
        <f>'Investīciju plāns_2023_2027'!L120</f>
        <v>50000</v>
      </c>
      <c r="M135" s="307">
        <f>'Investīciju plāns_2023_2027'!M120</f>
        <v>450000</v>
      </c>
      <c r="N135" s="161" t="str">
        <f>'Investīciju plāns_2023_2027'!N120</f>
        <v>P3 V RV9</v>
      </c>
      <c r="O135" s="336" t="str">
        <f>'Investīciju plāns_2023_2027'!O120</f>
        <v>P</v>
      </c>
      <c r="P135" s="336" t="str">
        <f>'Investīciju plāns_2023_2027'!P120</f>
        <v>VP1</v>
      </c>
      <c r="Q135" s="348" t="str">
        <f>'Investīciju plāns_2023_2027'!Q120</f>
        <v>RV3</v>
      </c>
      <c r="R135" s="336" t="str">
        <f>'Investīciju plāns_2023_2027'!R120</f>
        <v>3.1.</v>
      </c>
      <c r="S135" s="161" t="str">
        <f>'Investīciju plāns_2023_2027'!S120</f>
        <v>Īpašuma pārvaldības nodaļa/pagasta pārvalde</v>
      </c>
      <c r="T135" s="284">
        <f>'Investīciju plāns_2023_2027'!T120</f>
        <v>0</v>
      </c>
      <c r="U135" s="282" t="str">
        <f>'Investīciju plāns_2023_2027'!U120</f>
        <v>2022-2027</v>
      </c>
    </row>
    <row r="136" spans="1:21" ht="127.5" x14ac:dyDescent="0.25">
      <c r="A136" s="161">
        <f>'Investīciju plāns_2023_2027'!A121</f>
        <v>119</v>
      </c>
      <c r="B136" s="279" t="str">
        <f>'Investīciju plāns_2023_2027'!B121</f>
        <v>04</v>
      </c>
      <c r="C136" s="196" t="str">
        <f>'Investīciju plāns_2023_2027'!C121</f>
        <v>Novads</v>
      </c>
      <c r="D136" s="285" t="str">
        <f>'Investīciju plāns_2023_2027'!D121</f>
        <v>Ūdens ņemšanas vietu/ugunsdzēsības dīķu ierīkošana/izbūve Jelgavas novada teritorijā</v>
      </c>
      <c r="E136" s="285" t="str">
        <f>'Investīciju plāns_2023_2027'!E121</f>
        <v>Ugunsdzēsības dīķu/ ugunsdzēsības vietu ierīkošana/izbūve Jelgavas novada teritorijā, nodrošinot normatīvajos aktos noteiktās prasības
2023.gadā plānots:
1.Ūdens ņemšanas vietas izbūve ugunsdzēsības vajadzībām Platonē, Platones pagastā
2. Ūdens ņemšanas vietas izbūve ugunsdzēsības vajadzībām Oglaines ciemā, Vircavas pagastā
3.Esoša ūdens rezervuāra atjaunošana un ūdens ņemšanas vietu izbūve ugunsdzēsības vajadzībām Jēkabniekos, Svētes pagastā, Jelgavas novadā</v>
      </c>
      <c r="F136" s="161" t="str">
        <f>'Investīciju plāns_2023_2027'!F121</f>
        <v xml:space="preserve">Teritorijas labiekārtošana </v>
      </c>
      <c r="G136" s="366" t="str">
        <f>'Investīciju plāns_2023_2027'!G121</f>
        <v>Kopīgs/J/Pag/Iedz</v>
      </c>
      <c r="H136" s="278">
        <f>'Investīciju plāns_2023_2027'!H121</f>
        <v>614700</v>
      </c>
      <c r="I136" s="303">
        <f>'Investīciju plāns_2023_2027'!I121</f>
        <v>114700</v>
      </c>
      <c r="J136" s="304">
        <f>'Investīciju plāns_2023_2027'!J121</f>
        <v>114700</v>
      </c>
      <c r="K136" s="305">
        <f>'Investīciju plāns_2023_2027'!K121</f>
        <v>0</v>
      </c>
      <c r="L136" s="306">
        <f>'Investīciju plāns_2023_2027'!L121</f>
        <v>100000</v>
      </c>
      <c r="M136" s="307">
        <f>'Investīciju plāns_2023_2027'!M121</f>
        <v>400000</v>
      </c>
      <c r="N136" s="195" t="str">
        <f>'Investīciju plāns_2023_2027'!N121</f>
        <v>P2 V RV6</v>
      </c>
      <c r="O136" s="151" t="str">
        <f>'Investīciju plāns_2023_2027'!O121</f>
        <v>D</v>
      </c>
      <c r="P136" s="145" t="str">
        <f>'Investīciju plāns_2023_2027'!P121</f>
        <v>VP1</v>
      </c>
      <c r="Q136" s="151" t="str">
        <f>'Investīciju plāns_2023_2027'!Q121</f>
        <v>RV5</v>
      </c>
      <c r="R136" s="268" t="str">
        <f>'Investīciju plāns_2023_2027'!R121</f>
        <v>U.5.7.</v>
      </c>
      <c r="S136" s="386" t="str">
        <f>'Investīciju plāns_2023_2027'!S121</f>
        <v>Infrastruktūras un saimnieciskā nodrošinājuma nodaļa</v>
      </c>
      <c r="T136" s="310">
        <f>'Investīciju plāns_2023_2027'!T121</f>
        <v>0</v>
      </c>
      <c r="U136" s="282" t="str">
        <f>'Investīciju plāns_2023_2027'!U121</f>
        <v>2022-2027</v>
      </c>
    </row>
    <row r="137" spans="1:21" ht="51" x14ac:dyDescent="0.25">
      <c r="A137" s="161">
        <f>'Investīciju plāns_2023_2027'!A122</f>
        <v>120</v>
      </c>
      <c r="B137" s="279" t="str">
        <f>'Investīciju plāns_2023_2027'!B122</f>
        <v>05</v>
      </c>
      <c r="C137" s="196" t="str">
        <f>'Investīciju plāns_2023_2027'!C122</f>
        <v>Novads</v>
      </c>
      <c r="D137" s="285" t="str">
        <f>'Investīciju plāns_2023_2027'!D122</f>
        <v>Teritorijas atraktivitāte - Parku apsaimniekošanas plānu izstrāde un ieviešana, nosakot parkiem tēmu, specializāciju)</v>
      </c>
      <c r="E137" s="285" t="str">
        <f>'Investīciju plāns_2023_2027'!E122</f>
        <v xml:space="preserve">Parku apsaimniekošanas plānu izstrāde Jelgavas novada parkiem - Zaļenieku, Vircavas, Lielplatones, Staļģenes, Elejas muižu parkiem, Teteles parkam
</v>
      </c>
      <c r="F137" s="161" t="str">
        <f>'Investīciju plāns_2023_2027'!F122</f>
        <v xml:space="preserve">Teritorijas labiekārtošana </v>
      </c>
      <c r="G137" s="366" t="str">
        <f>'Investīciju plāns_2023_2027'!G122</f>
        <v>Kopīgs/J/Pag/Iedz</v>
      </c>
      <c r="H137" s="278">
        <f>'Investīciju plāns_2023_2027'!H122</f>
        <v>120000</v>
      </c>
      <c r="I137" s="303">
        <f>'Investīciju plāns_2023_2027'!I122</f>
        <v>0</v>
      </c>
      <c r="J137" s="304">
        <f>'Investīciju plāns_2023_2027'!J122</f>
        <v>0</v>
      </c>
      <c r="K137" s="305">
        <f>'Investīciju plāns_2023_2027'!K122</f>
        <v>0</v>
      </c>
      <c r="L137" s="306">
        <f>'Investīciju plāns_2023_2027'!L122</f>
        <v>0</v>
      </c>
      <c r="M137" s="307">
        <f>'Investīciju plāns_2023_2027'!M122</f>
        <v>120000</v>
      </c>
      <c r="N137" s="195" t="str">
        <f>'Investīciju plāns_2023_2027'!N122</f>
        <v>P3 V RV9</v>
      </c>
      <c r="O137" s="151" t="str">
        <f>'Investīciju plāns_2023_2027'!O122</f>
        <v>D</v>
      </c>
      <c r="P137" s="145" t="str">
        <f>'Investīciju plāns_2023_2027'!P122</f>
        <v>VP2</v>
      </c>
      <c r="Q137" s="151" t="str">
        <f>'Investīciju plāns_2023_2027'!Q122</f>
        <v>RV5</v>
      </c>
      <c r="R137" s="268" t="str">
        <f>'Investīciju plāns_2023_2027'!R122</f>
        <v>U.5.4.</v>
      </c>
      <c r="S137" s="381" t="str">
        <f>'Investīciju plāns_2023_2027'!S122</f>
        <v>Attīstības nodaļa</v>
      </c>
      <c r="T137" s="310">
        <f>'Investīciju plāns_2023_2027'!T122</f>
        <v>0</v>
      </c>
      <c r="U137" s="282" t="str">
        <f>'Investīciju plāns_2023_2027'!U122</f>
        <v>2022-2027</v>
      </c>
    </row>
    <row r="138" spans="1:21" ht="127.5" x14ac:dyDescent="0.25">
      <c r="A138" s="196">
        <f>'Investīciju plāns_2023_2027'!A123</f>
        <v>121</v>
      </c>
      <c r="B138" s="279" t="str">
        <f>'Investīciju plāns_2023_2027'!B123</f>
        <v>04</v>
      </c>
      <c r="C138" s="196" t="str">
        <f>'Investīciju plāns_2023_2027'!C123</f>
        <v>Novads</v>
      </c>
      <c r="D138" s="285" t="str">
        <f>'Investīciju plāns_2023_2027'!D123</f>
        <v>Pašvaldības transporta infrastruktūras (ielas, ceļi, veloceliņi, stāvlaukumi, gājēju ietves, pārejas, viedie risinājumi satiksmes drošībai un organizēšanai u.c. transporta infrastruktūra) attīstība, t.sk. apgaismojuma būvniecība/atjaunošana Jelgavas novada teritorijā</v>
      </c>
      <c r="E138" s="285" t="str">
        <f>'Investīciju plāns_2023_2027'!E123</f>
        <v xml:space="preserve">1. Pašvaldība ceļu seguma atjaunošana un pārbūve Jelgavas novada teritorijā
2. Pilnveidota veloceļu infrastruktūra- transporta infrastruktūras attīstība, t.sk. gājēju/velo celiņu izbūve/atjaunošana.
3. Ielu apgaismojuma būvniecība/atjaunošana Jelgavas novada teritorijā un kopīgi risinājumi sadarbībā ar valstspilsētu Jelgavu
</v>
      </c>
      <c r="F138" s="161" t="str">
        <f>'Investīciju plāns_2023_2027'!F123</f>
        <v>Transporta infrastruktūra, t.sk. Apgaismojums</v>
      </c>
      <c r="G138" s="366" t="str">
        <f>'Investīciju plāns_2023_2027'!G123</f>
        <v>Kopīgs/J/Pag/Iedz
SAM</v>
      </c>
      <c r="H138" s="278">
        <f>'Investīciju plāns_2023_2027'!H123</f>
        <v>4000000</v>
      </c>
      <c r="I138" s="303">
        <f>'Investīciju plāns_2023_2027'!I123</f>
        <v>0</v>
      </c>
      <c r="J138" s="304">
        <f>'Investīciju plāns_2023_2027'!J123</f>
        <v>0</v>
      </c>
      <c r="K138" s="305">
        <f>'Investīciju plāns_2023_2027'!K123</f>
        <v>0</v>
      </c>
      <c r="L138" s="306">
        <f>'Investīciju plāns_2023_2027'!L123</f>
        <v>1000000</v>
      </c>
      <c r="M138" s="307">
        <f>'Investīciju plāns_2023_2027'!M123</f>
        <v>3000000</v>
      </c>
      <c r="N138" s="196" t="str">
        <f>'Investīciju plāns_2023_2027'!N123</f>
        <v>P2 V RV1</v>
      </c>
      <c r="O138" s="361" t="str">
        <f>'Investīciju plāns_2023_2027'!O123</f>
        <v>P</v>
      </c>
      <c r="P138" s="196" t="str">
        <f>'Investīciju plāns_2023_2027'!P123</f>
        <v>VP2</v>
      </c>
      <c r="Q138" s="196" t="str">
        <f>'Investīciju plāns_2023_2027'!Q123</f>
        <v>RV4</v>
      </c>
      <c r="R138" s="279" t="str">
        <f>'Investīciju plāns_2023_2027'!R123</f>
        <v>4.3.</v>
      </c>
      <c r="S138" s="372" t="str">
        <f>'Investīciju plāns_2023_2027'!S123</f>
        <v>Infrastruktūras un saimnieciskā nodrošinājuma nodaļa/Pagasta pārvalde</v>
      </c>
      <c r="T138" s="309">
        <f>'Investīciju plāns_2023_2027'!T123</f>
        <v>0</v>
      </c>
      <c r="U138" s="282" t="str">
        <f>'Investīciju plāns_2023_2027'!U123</f>
        <v>2022-2027</v>
      </c>
    </row>
    <row r="139" spans="1:21" ht="89.25" x14ac:dyDescent="0.25">
      <c r="A139" s="161">
        <f>'Investīciju plāns_2023_2027'!A124</f>
        <v>122</v>
      </c>
      <c r="B139" s="279" t="str">
        <f>'Investīciju plāns_2023_2027'!B124</f>
        <v>04</v>
      </c>
      <c r="C139" s="196" t="str">
        <f>'Investīciju plāns_2023_2027'!C124</f>
        <v>Novads</v>
      </c>
      <c r="D139" s="285" t="str">
        <f>'Investīciju plāns_2023_2027'!D124</f>
        <v>Pašvaldības autoceļu un ielu kompleksa infrastruktūrā ietilpstošo tiltu, pārvadu un estakāžu inventarizācija, esošās situācijas izpēte, būvniecība vai pārbūve Jelgavas novada teritorijā</v>
      </c>
      <c r="E139" s="285" t="str">
        <f>'Investīciju plāns_2023_2027'!E124</f>
        <v>Autoceļu un ielu kompleksa infrastruktūrā ietilpstošo tiltu, pārvadu un estakāžu uzturēšana, satiksmes drošības pasākumi  visā Jelgavas novada teritorijā, t.sk. esošas situācijas novērtējums, izpētes u.tml.
2022.gadā uzsākta eošas situācijas novērtējums un izpēte  par pašvaldības transporta infrastruktūras pārvaldības kartogrāfiskās sistēmas izstrādi, pievienošanu vienotai datubāzei un uzturēšanu</v>
      </c>
      <c r="F139" s="161" t="str">
        <f>'Investīciju plāns_2023_2027'!F124</f>
        <v>Transporta infrastruktūra, t.sk. Apgaismojums</v>
      </c>
      <c r="G139" s="366" t="str">
        <f>'Investīciju plāns_2023_2027'!G124</f>
        <v>Kopīgs/J/Pag/Iedz</v>
      </c>
      <c r="H139" s="278">
        <f>'Investīciju plāns_2023_2027'!H124</f>
        <v>512116</v>
      </c>
      <c r="I139" s="303">
        <f>'Investīciju plāns_2023_2027'!I124</f>
        <v>112116</v>
      </c>
      <c r="J139" s="304">
        <f>'Investīciju plāns_2023_2027'!J124</f>
        <v>112116</v>
      </c>
      <c r="K139" s="305">
        <f>'Investīciju plāns_2023_2027'!K124</f>
        <v>0</v>
      </c>
      <c r="L139" s="306">
        <f>'Investīciju plāns_2023_2027'!L124</f>
        <v>100000</v>
      </c>
      <c r="M139" s="307">
        <f>'Investīciju plāns_2023_2027'!M124</f>
        <v>300000</v>
      </c>
      <c r="N139" s="196" t="str">
        <f>'Investīciju plāns_2023_2027'!N124</f>
        <v>P2 V RV1</v>
      </c>
      <c r="O139" s="361" t="str">
        <f>'Investīciju plāns_2023_2027'!O124</f>
        <v>P</v>
      </c>
      <c r="P139" s="196" t="str">
        <f>'Investīciju plāns_2023_2027'!P124</f>
        <v>VP2</v>
      </c>
      <c r="Q139" s="196" t="str">
        <f>'Investīciju plāns_2023_2027'!Q124</f>
        <v>RV4</v>
      </c>
      <c r="R139" s="279" t="str">
        <f>'Investīciju plāns_2023_2027'!R124</f>
        <v>4.1.</v>
      </c>
      <c r="S139" s="372" t="str">
        <f>'Investīciju plāns_2023_2027'!S124</f>
        <v>Infrastruktūras un saimnieciskā nodrošinājuma nodaļa/Pagasta pārvalde</v>
      </c>
      <c r="T139" s="309">
        <f>'Investīciju plāns_2023_2027'!T124</f>
        <v>0</v>
      </c>
      <c r="U139" s="282" t="str">
        <f>'Investīciju plāns_2023_2027'!U124</f>
        <v>2022-2027</v>
      </c>
    </row>
    <row r="140" spans="1:21" ht="89.25" x14ac:dyDescent="0.25">
      <c r="A140" s="161">
        <f>'Investīciju plāns_2023_2027'!A125</f>
        <v>123</v>
      </c>
      <c r="B140" s="279" t="str">
        <f>'Investīciju plāns_2023_2027'!B125</f>
        <v>04</v>
      </c>
      <c r="C140" s="196" t="str">
        <f>'Investīciju plāns_2023_2027'!C125</f>
        <v>Novads</v>
      </c>
      <c r="D140" s="285" t="str">
        <f>'Investīciju plāns_2023_2027'!D125</f>
        <v>Attīstīt ilgtspējīgu, klimatnoturīgu, intelektisku un intermodālu mobilitāti valstu, reģionu un vietējā līmenī, ietverot uzlabotu piekļuvi Eiropas transporta tīklam (TEN-T) un pārrobežu mobilitāti</v>
      </c>
      <c r="E140" s="285" t="str">
        <f>'Investīciju plāns_2023_2027'!E125</f>
        <v>Attīstīt ilgtspējīgu, klimatnoturīgu, intelektisku un intermodālu mobilitāti valstu, reģionu un vietējā līmenī, ietverot uzlabotu piekļuvi Eiropas transporta tīklam (TEN-T) un pārrobežu mobilitāti</v>
      </c>
      <c r="F140" s="161" t="str">
        <f>'Investīciju plāns_2023_2027'!F125</f>
        <v>Transporta infrastruktūra, t.sk. Apgaismojums</v>
      </c>
      <c r="G140" s="366" t="str">
        <f>'Investīciju plāns_2023_2027'!G125</f>
        <v>SAM</v>
      </c>
      <c r="H140" s="278">
        <f>'Investīciju plāns_2023_2027'!H125</f>
        <v>0</v>
      </c>
      <c r="I140" s="303">
        <f>'Investīciju plāns_2023_2027'!I125</f>
        <v>0</v>
      </c>
      <c r="J140" s="304">
        <f>'Investīciju plāns_2023_2027'!J125</f>
        <v>0</v>
      </c>
      <c r="K140" s="305">
        <f>'Investīciju plāns_2023_2027'!K125</f>
        <v>0</v>
      </c>
      <c r="L140" s="306">
        <f>'Investīciju plāns_2023_2027'!L125</f>
        <v>0</v>
      </c>
      <c r="M140" s="307">
        <f>'Investīciju plāns_2023_2027'!M125</f>
        <v>0</v>
      </c>
      <c r="N140" s="195" t="str">
        <f>'Investīciju plāns_2023_2027'!N125</f>
        <v>P2 V RV1</v>
      </c>
      <c r="O140" s="151" t="str">
        <f>'Investīciju plāns_2023_2027'!O125</f>
        <v>P</v>
      </c>
      <c r="P140" s="286" t="str">
        <f>'Investīciju plāns_2023_2027'!P125</f>
        <v>VP2</v>
      </c>
      <c r="Q140" s="151" t="str">
        <f>'Investīciju plāns_2023_2027'!Q125</f>
        <v>RV4</v>
      </c>
      <c r="R140" s="160" t="str">
        <f>'Investīciju plāns_2023_2027'!R125</f>
        <v>4.1.
4.4.</v>
      </c>
      <c r="S140" s="386" t="str">
        <f>'Investīciju plāns_2023_2027'!S125</f>
        <v>Infrastruktūras un saimnieciskā nodrošinājuma nodaļa/Pagasta pārvalde</v>
      </c>
      <c r="T140" s="310">
        <f>'Investīciju plāns_2023_2027'!T125</f>
        <v>0</v>
      </c>
      <c r="U140" s="282" t="str">
        <f>'Investīciju plāns_2023_2027'!U125</f>
        <v>2022-2027</v>
      </c>
    </row>
    <row r="141" spans="1:21" ht="229.5" x14ac:dyDescent="0.25">
      <c r="A141" s="196">
        <f>'Investīciju plāns_2023_2027'!A126</f>
        <v>124</v>
      </c>
      <c r="B141" s="279" t="str">
        <f>'Investīciju plāns_2023_2027'!B126</f>
        <v>06</v>
      </c>
      <c r="C141" s="196" t="str">
        <f>'Investīciju plāns_2023_2027'!C126</f>
        <v>Novads</v>
      </c>
      <c r="D141" s="335" t="str">
        <f>'Investīciju plāns_2023_2027'!D126</f>
        <v>Ūdenssaimniecības un kanalizācijas sistēmas attīstība un sakārtošana Jelgavas novada teritorijā</v>
      </c>
      <c r="E141" s="285" t="str">
        <f>'Investīciju plāns_2023_2027'!E126</f>
        <v xml:space="preserve">Ūdenssaimniecības attīstība - t.sk. SIA „Jelgavas novada KU”, SIA "Ozolnieku KSDU" pašvaldības deleģēto funkciju veikšana - ūdensapgādes sistēmas un kanalizācijas sistēmas izbūve, ūdens atdzelžošanas staciju izbūve, kanalizācijas sūkņu stacijas rekonstrukcija un  notekūdeņu attīrīšanas iekārtu uzlabošana, t.sk. privātīpašumu pieslēgšana centrālajai kanalizācijas sistēmai
2022. gadā plānots:
1.Jaunu NAI izbūve Lielvircava, Platones pagasts 
2.Jauna urbuma ierīkošana, esošā urbuma tamponēšana un atdzelžošanas stacijas filtrējošā materiāla maiņa Lielplatone, Lielplatones pagasts
3.Jauna ūdensvada izbūve Ziedu ielā, 405m (projektēšana) Līvbērze, Līvbērzes pagasts 
4.Kanalizācijas trases rekonstrukcija Bērzu ielā un no Bērzu ielas līdz Jelgavas ielai 10, 605m Līvbērze, Līvbērzes pagasts 
5.Jaunas notekūdeņu attīrīšanas iekārtas izbūve Vārpa, Līvbērzes pagasts;
</v>
      </c>
      <c r="F141" s="283" t="str">
        <f>'Investīciju plāns_2023_2027'!F126</f>
        <v>Ūdenssaimniecības attīstība</v>
      </c>
      <c r="G141" s="367" t="str">
        <f>'Investīciju plāns_2023_2027'!G126</f>
        <v>Kopīgs/J/Pag/Iedz
SAM</v>
      </c>
      <c r="H141" s="278">
        <f>'Investīciju plāns_2023_2027'!H126</f>
        <v>4185000</v>
      </c>
      <c r="I141" s="303">
        <f>'Investīciju plāns_2023_2027'!I126</f>
        <v>185000</v>
      </c>
      <c r="J141" s="304">
        <f>'Investīciju plāns_2023_2027'!J126</f>
        <v>185000</v>
      </c>
      <c r="K141" s="305">
        <f>'Investīciju plāns_2023_2027'!K126</f>
        <v>0</v>
      </c>
      <c r="L141" s="306">
        <f>'Investīciju plāns_2023_2027'!L126</f>
        <v>2000000</v>
      </c>
      <c r="M141" s="307">
        <f>'Investīciju plāns_2023_2027'!M126</f>
        <v>2000000</v>
      </c>
      <c r="N141" s="289" t="str">
        <f>'Investīciju plāns_2023_2027'!N126</f>
        <v>P2 V RV3</v>
      </c>
      <c r="O141" s="361" t="str">
        <f>'Investīciju plāns_2023_2027'!O126</f>
        <v>P</v>
      </c>
      <c r="P141" s="196" t="str">
        <f>'Investīciju plāns_2023_2027'!P126</f>
        <v>VP2</v>
      </c>
      <c r="Q141" s="196" t="str">
        <f>'Investīciju plāns_2023_2027'!Q126</f>
        <v>RV5</v>
      </c>
      <c r="R141" s="196" t="str">
        <f>'Investīciju plāns_2023_2027'!R126</f>
        <v>U.5.1.</v>
      </c>
      <c r="S141" s="380" t="str">
        <f>'Investīciju plāns_2023_2027'!S126</f>
        <v>Īpašuma pārvaldības nodaļa</v>
      </c>
      <c r="T141" s="288">
        <f>'Investīciju plāns_2023_2027'!T126</f>
        <v>0</v>
      </c>
      <c r="U141" s="282" t="str">
        <f>'Investīciju plāns_2023_2027'!U126</f>
        <v>2022-2027</v>
      </c>
    </row>
    <row r="142" spans="1:21" ht="76.5" x14ac:dyDescent="0.25">
      <c r="A142" s="161">
        <f>'Investīciju plāns_2023_2027'!A127</f>
        <v>125</v>
      </c>
      <c r="B142" s="279" t="str">
        <f>'Investīciju plāns_2023_2027'!B127</f>
        <v>08v</v>
      </c>
      <c r="C142" s="196" t="str">
        <f>'Investīciju plāns_2023_2027'!C127</f>
        <v>Novads</v>
      </c>
      <c r="D142" s="285" t="str">
        <f>'Investīciju plāns_2023_2027'!D127</f>
        <v>Vēsturisko ēku restaurācija/izpēte/remontdarbi Jelgavas novada vēsturiskajās ēkās</v>
      </c>
      <c r="E142" s="285" t="str">
        <f>'Investīciju plāns_2023_2027'!E127</f>
        <v>Vēsturisko ēku restaurācija/izpēte/remontdarbi Jelgavas novada vēsturiskajās ēkās (muižas) - mēbeles, tapetes, ekspozīcijas, interaktīvi jauninājumi, t.sk. Zaļenieku muižas kompleksa restaurācija/rekonstrukcija</v>
      </c>
      <c r="F142" s="283" t="str">
        <f>'Investīciju plāns_2023_2027'!F127</f>
        <v>Vēstures mantojums - ēkas</v>
      </c>
      <c r="G142" s="366" t="str">
        <f>'Investīciju plāns_2023_2027'!G127</f>
        <v>Kopīgs/J/Pag/Iedz</v>
      </c>
      <c r="H142" s="278">
        <f>'Investīciju plāns_2023_2027'!H127</f>
        <v>6000000</v>
      </c>
      <c r="I142" s="303">
        <f>'Investīciju plāns_2023_2027'!I127</f>
        <v>0</v>
      </c>
      <c r="J142" s="304">
        <f>'Investīciju plāns_2023_2027'!J127</f>
        <v>0</v>
      </c>
      <c r="K142" s="305">
        <f>'Investīciju plāns_2023_2027'!K127</f>
        <v>0</v>
      </c>
      <c r="L142" s="306">
        <f>'Investīciju plāns_2023_2027'!L127</f>
        <v>0</v>
      </c>
      <c r="M142" s="307">
        <f>'Investīciju plāns_2023_2027'!M127</f>
        <v>6000000</v>
      </c>
      <c r="N142" s="289" t="str">
        <f>'Investīciju plāns_2023_2027'!N127</f>
        <v>P4 T RV2</v>
      </c>
      <c r="O142" s="161" t="str">
        <f>'Investīciju plāns_2023_2027'!O127</f>
        <v>P</v>
      </c>
      <c r="P142" s="161" t="str">
        <f>'Investīciju plāns_2023_2027'!P127</f>
        <v>VP1</v>
      </c>
      <c r="Q142" s="161" t="str">
        <f>'Investīciju plāns_2023_2027'!Q127</f>
        <v>RV3</v>
      </c>
      <c r="R142" s="160" t="str">
        <f>'Investīciju plāns_2023_2027'!R127</f>
        <v>3.4.</v>
      </c>
      <c r="S142" s="380" t="str">
        <f>'Investīciju plāns_2023_2027'!S127</f>
        <v>Infrastruktūras un saimnieciskā nodrošinājuma nodaļa/pagasta pārvalde</v>
      </c>
      <c r="T142" s="288">
        <f>'Investīciju plāns_2023_2027'!T127</f>
        <v>0</v>
      </c>
      <c r="U142" s="282" t="str">
        <f>'Investīciju plāns_2023_2027'!U127</f>
        <v>2022-2027</v>
      </c>
    </row>
    <row r="143" spans="1:21" ht="51" x14ac:dyDescent="0.25">
      <c r="A143" s="161">
        <f>'Investīciju plāns_2023_2027'!A128</f>
        <v>126</v>
      </c>
      <c r="B143" s="337" t="str">
        <f>'Investīciju plāns_2023_2027'!B128</f>
        <v>08v</v>
      </c>
      <c r="C143" s="196" t="str">
        <f>'Investīciju plāns_2023_2027'!C128</f>
        <v>Novads</v>
      </c>
      <c r="D143" s="285" t="str">
        <f>'Investīciju plāns_2023_2027'!D128</f>
        <v>Radošu pakalpojumu attīstīšana kultūras mantojuma saglabāšanas un izmantošanas veicināšanai Jelgavas novadā</v>
      </c>
      <c r="E143" s="285" t="str">
        <f>'Investīciju plāns_2023_2027'!E128</f>
        <v>Jelgavas novada pašvaldības muižu specializācijas noteikšana, arhitektoniskā mākslinieciskās izpētes (AMI) darbi muižās</v>
      </c>
      <c r="F143" s="161" t="str">
        <f>'Investīciju plāns_2023_2027'!F128</f>
        <v>Vēstures mantojums - ēkas</v>
      </c>
      <c r="G143" s="367" t="str">
        <f>'Investīciju plāns_2023_2027'!G128</f>
        <v>Kopīgs/J/Pag/Iedz</v>
      </c>
      <c r="H143" s="278">
        <f>'Investīciju plāns_2023_2027'!H128</f>
        <v>200000</v>
      </c>
      <c r="I143" s="303">
        <f>'Investīciju plāns_2023_2027'!I128</f>
        <v>0</v>
      </c>
      <c r="J143" s="304">
        <f>'Investīciju plāns_2023_2027'!J128</f>
        <v>0</v>
      </c>
      <c r="K143" s="305">
        <f>'Investīciju plāns_2023_2027'!K128</f>
        <v>0</v>
      </c>
      <c r="L143" s="306">
        <f>'Investīciju plāns_2023_2027'!L128</f>
        <v>0</v>
      </c>
      <c r="M143" s="307">
        <f>'Investīciju plāns_2023_2027'!M128</f>
        <v>200000</v>
      </c>
      <c r="N143" s="166" t="str">
        <f>'Investīciju plāns_2023_2027'!N128</f>
        <v>P4 T RV2</v>
      </c>
      <c r="O143" s="161" t="str">
        <f>'Investīciju plāns_2023_2027'!O128</f>
        <v>D</v>
      </c>
      <c r="P143" s="156" t="str">
        <f>'Investīciju plāns_2023_2027'!P128</f>
        <v>VP1</v>
      </c>
      <c r="Q143" s="156" t="str">
        <f>'Investīciju plāns_2023_2027'!Q128</f>
        <v>RV3</v>
      </c>
      <c r="R143" s="276" t="str">
        <f>'Investīciju plāns_2023_2027'!R128</f>
        <v>3.4.</v>
      </c>
      <c r="S143" s="258" t="str">
        <f>'Investīciju plāns_2023_2027'!S128</f>
        <v>Attīstības nodaļa</v>
      </c>
      <c r="T143" s="291">
        <f>'Investīciju plāns_2023_2027'!T128</f>
        <v>0</v>
      </c>
      <c r="U143" s="282" t="str">
        <f>'Investīciju plāns_2023_2027'!U128</f>
        <v>2022-2027</v>
      </c>
    </row>
    <row r="144" spans="1:21" ht="76.5" x14ac:dyDescent="0.25">
      <c r="A144" s="196">
        <f>'Investīciju plāns_2023_2027'!A129</f>
        <v>127</v>
      </c>
      <c r="B144" s="279" t="str">
        <f>'Investīciju plāns_2023_2027'!B129</f>
        <v>08v</v>
      </c>
      <c r="C144" s="196" t="str">
        <f>'Investīciju plāns_2023_2027'!C129</f>
        <v>Novads</v>
      </c>
      <c r="D144" s="285" t="str">
        <f>'Investīciju plāns_2023_2027'!D129</f>
        <v>Vēsturisko parku un muižu teritoriju labiekārtošana/izpēte Jelgavas novadā</v>
      </c>
      <c r="E144" s="285" t="str">
        <f>'Investīciju plāns_2023_2027'!E129</f>
        <v>Vēsturisko parku, muižu teritoriju labiekārtošana, izpēte Jelgavas novadā (vēsturiskās takas, apstādījumi, laipas, tiltiņi, pieminekļi  u.tml.)</v>
      </c>
      <c r="F144" s="161" t="str">
        <f>'Investīciju plāns_2023_2027'!F129</f>
        <v>Vēstures mantojums - teritorija</v>
      </c>
      <c r="G144" s="366" t="str">
        <f>'Investīciju plāns_2023_2027'!G129</f>
        <v>Kopīgs/J/Pag/Iedz</v>
      </c>
      <c r="H144" s="278">
        <f>'Investīciju plāns_2023_2027'!H129</f>
        <v>100000</v>
      </c>
      <c r="I144" s="303">
        <f>'Investīciju plāns_2023_2027'!I129</f>
        <v>0</v>
      </c>
      <c r="J144" s="304">
        <f>'Investīciju plāns_2023_2027'!J129</f>
        <v>0</v>
      </c>
      <c r="K144" s="305">
        <f>'Investīciju plāns_2023_2027'!K129</f>
        <v>0</v>
      </c>
      <c r="L144" s="306">
        <f>'Investīciju plāns_2023_2027'!L129</f>
        <v>50000</v>
      </c>
      <c r="M144" s="307">
        <f>'Investīciju plāns_2023_2027'!M129</f>
        <v>50000</v>
      </c>
      <c r="N144" s="166" t="str">
        <f>'Investīciju plāns_2023_2027'!N129</f>
        <v>P4 T RV2</v>
      </c>
      <c r="O144" s="161" t="str">
        <f>'Investīciju plāns_2023_2027'!O129</f>
        <v>D</v>
      </c>
      <c r="P144" s="275" t="str">
        <f>'Investīciju plāns_2023_2027'!P129</f>
        <v>VP1</v>
      </c>
      <c r="Q144" s="156" t="str">
        <f>'Investīciju plāns_2023_2027'!Q129</f>
        <v>RV3</v>
      </c>
      <c r="R144" s="268" t="str">
        <f>'Investīciju plāns_2023_2027'!R129</f>
        <v>3.4.</v>
      </c>
      <c r="S144" s="385" t="str">
        <f>'Investīciju plāns_2023_2027'!S129</f>
        <v>Infrastruktūras un saimnieciskā nodrošinājuma nodaļa/pagasta pārvalde</v>
      </c>
      <c r="T144" s="291">
        <f>'Investīciju plāns_2023_2027'!T129</f>
        <v>0</v>
      </c>
      <c r="U144" s="282" t="str">
        <f>'Investīciju plāns_2023_2027'!U129</f>
        <v>2022-2027</v>
      </c>
    </row>
    <row r="145" spans="1:21" x14ac:dyDescent="0.25">
      <c r="A145" s="161" t="e">
        <f>'Investīciju plāns_2023_2027'!#REF!</f>
        <v>#REF!</v>
      </c>
      <c r="B145" s="279" t="e">
        <f>'Investīciju plāns_2023_2027'!#REF!</f>
        <v>#REF!</v>
      </c>
      <c r="C145" s="196" t="e">
        <f>'Investīciju plāns_2023_2027'!#REF!</f>
        <v>#REF!</v>
      </c>
      <c r="D145" s="285" t="e">
        <f>'Investīciju plāns_2023_2027'!#REF!</f>
        <v>#REF!</v>
      </c>
      <c r="E145" s="285" t="e">
        <f>'Investīciju plāns_2023_2027'!#REF!</f>
        <v>#REF!</v>
      </c>
      <c r="F145" s="161" t="e">
        <f>'Investīciju plāns_2023_2027'!#REF!</f>
        <v>#REF!</v>
      </c>
      <c r="G145" s="367" t="e">
        <f>'Investīciju plāns_2023_2027'!#REF!</f>
        <v>#REF!</v>
      </c>
      <c r="H145" s="278" t="e">
        <f>'Investīciju plāns_2023_2027'!#REF!</f>
        <v>#REF!</v>
      </c>
      <c r="I145" s="303" t="e">
        <f>'Investīciju plāns_2023_2027'!#REF!</f>
        <v>#REF!</v>
      </c>
      <c r="J145" s="304" t="e">
        <f>'Investīciju plāns_2023_2027'!#REF!</f>
        <v>#REF!</v>
      </c>
      <c r="K145" s="305" t="e">
        <f>'Investīciju plāns_2023_2027'!#REF!</f>
        <v>#REF!</v>
      </c>
      <c r="L145" s="306" t="e">
        <f>'Investīciju plāns_2023_2027'!#REF!</f>
        <v>#REF!</v>
      </c>
      <c r="M145" s="307" t="e">
        <f>'Investīciju plāns_2023_2027'!#REF!</f>
        <v>#REF!</v>
      </c>
      <c r="N145" s="166" t="e">
        <f>'Investīciju plāns_2023_2027'!#REF!</f>
        <v>#REF!</v>
      </c>
      <c r="O145" s="161" t="e">
        <f>'Investīciju plāns_2023_2027'!#REF!</f>
        <v>#REF!</v>
      </c>
      <c r="P145" s="275" t="e">
        <f>'Investīciju plāns_2023_2027'!#REF!</f>
        <v>#REF!</v>
      </c>
      <c r="Q145" s="156" t="e">
        <f>'Investīciju plāns_2023_2027'!#REF!</f>
        <v>#REF!</v>
      </c>
      <c r="R145" s="268" t="e">
        <f>'Investīciju plāns_2023_2027'!#REF!</f>
        <v>#REF!</v>
      </c>
      <c r="S145" s="382" t="e">
        <f>'Investīciju plāns_2023_2027'!#REF!</f>
        <v>#REF!</v>
      </c>
      <c r="T145" s="291" t="e">
        <f>'Investīciju plāns_2023_2027'!#REF!</f>
        <v>#REF!</v>
      </c>
      <c r="U145" s="282" t="e">
        <f>'Investīciju plāns_2023_2027'!#REF!</f>
        <v>#REF!</v>
      </c>
    </row>
    <row r="146" spans="1:21" ht="38.25" x14ac:dyDescent="0.25">
      <c r="A146" s="161">
        <f>'Investīciju plāns_2023_2027'!A130</f>
        <v>128</v>
      </c>
      <c r="B146" s="279" t="str">
        <f>'Investīciju plāns_2023_2027'!B130</f>
        <v>05</v>
      </c>
      <c r="C146" s="196" t="str">
        <f>'Investīciju plāns_2023_2027'!C130</f>
        <v>Novads</v>
      </c>
      <c r="D146" s="261" t="str">
        <f>'Investīciju plāns_2023_2027'!D130</f>
        <v xml:space="preserve">Plūdu riska un krasta erozijas riska samazināšanas pasākumi Jelgavas novadā </v>
      </c>
      <c r="E146" s="285" t="str">
        <f>'Investīciju plāns_2023_2027'!E130</f>
        <v>Polderu teritoriju izpēte, pašvaldībai piekritīgo plūdu aizsargbūvju renovācija Jelgavas novada teritorijā un sadarbībā ar valstspilsētu Jelgavu</v>
      </c>
      <c r="F146" s="258" t="str">
        <f>'Investīciju plāns_2023_2027'!F130</f>
        <v>Vides aizsardzība</v>
      </c>
      <c r="G146" s="367" t="str">
        <f>'Investīciju plāns_2023_2027'!G130</f>
        <v>Kopīgs/J/Pag/Iedz</v>
      </c>
      <c r="H146" s="278">
        <f>'Investīciju plāns_2023_2027'!H130</f>
        <v>800000</v>
      </c>
      <c r="I146" s="303">
        <f>'Investīciju plāns_2023_2027'!I130</f>
        <v>0</v>
      </c>
      <c r="J146" s="304">
        <f>'Investīciju plāns_2023_2027'!J130</f>
        <v>0</v>
      </c>
      <c r="K146" s="305">
        <f>'Investīciju plāns_2023_2027'!K130</f>
        <v>0</v>
      </c>
      <c r="L146" s="306">
        <f>'Investīciju plāns_2023_2027'!L130</f>
        <v>0</v>
      </c>
      <c r="M146" s="307">
        <f>'Investīciju plāns_2023_2027'!M130</f>
        <v>800000</v>
      </c>
      <c r="N146" s="166" t="str">
        <f>'Investīciju plāns_2023_2027'!N130</f>
        <v>P3 V RV9</v>
      </c>
      <c r="O146" s="161" t="str">
        <f>'Investīciju plāns_2023_2027'!O130</f>
        <v>D</v>
      </c>
      <c r="P146" s="275" t="str">
        <f>'Investīciju plāns_2023_2027'!P130</f>
        <v>VP2</v>
      </c>
      <c r="Q146" s="156" t="str">
        <f>'Investīciju plāns_2023_2027'!Q130</f>
        <v>RV6</v>
      </c>
      <c r="R146" s="148" t="str">
        <f>'Investīciju plāns_2023_2027'!R130</f>
        <v>U.6.1.</v>
      </c>
      <c r="S146" s="385" t="str">
        <f>'Investīciju plāns_2023_2027'!S130</f>
        <v>Īpašuma pārvaldības nodaļa</v>
      </c>
      <c r="T146" s="291">
        <f>'Investīciju plāns_2023_2027'!T130</f>
        <v>0</v>
      </c>
      <c r="U146" s="282" t="str">
        <f>'Investīciju plāns_2023_2027'!U130</f>
        <v>2022-2027</v>
      </c>
    </row>
    <row r="147" spans="1:21" ht="51" x14ac:dyDescent="0.25">
      <c r="A147" s="196">
        <f>'Investīciju plāns_2023_2027'!A131</f>
        <v>129</v>
      </c>
      <c r="B147" s="279" t="str">
        <f>'Investīciju plāns_2023_2027'!B131</f>
        <v>05</v>
      </c>
      <c r="C147" s="196" t="str">
        <f>'Investīciju plāns_2023_2027'!C131</f>
        <v>Novads</v>
      </c>
      <c r="D147" s="342" t="str">
        <f>'Investīciju plāns_2023_2027'!D131</f>
        <v>Bioloģiskās daudzveidības saglabāšanas pasākumi un ekosistēmas aizsardzība Jelgavas novada teritorijā</v>
      </c>
      <c r="E147" s="285" t="str">
        <f>'Investīciju plāns_2023_2027'!E131</f>
        <v>Izpēte, kurai seko ieteikto aktivitāšu īstenošana Jelgavas novada teritorijā, t.sk. dabas aizsardzības plānu izstrāde un realizācija (Natura 2000)</v>
      </c>
      <c r="F147" s="161" t="str">
        <f>'Investīciju plāns_2023_2027'!F131</f>
        <v>Vides aizsardzība</v>
      </c>
      <c r="G147" s="367" t="str">
        <f>'Investīciju plāns_2023_2027'!G131</f>
        <v>Kopīgs/J/Pag/Iedz</v>
      </c>
      <c r="H147" s="278">
        <f>'Investīciju plāns_2023_2027'!H131</f>
        <v>150000</v>
      </c>
      <c r="I147" s="303">
        <f>'Investīciju plāns_2023_2027'!I131</f>
        <v>0</v>
      </c>
      <c r="J147" s="304">
        <f>'Investīciju plāns_2023_2027'!J131</f>
        <v>0</v>
      </c>
      <c r="K147" s="305">
        <f>'Investīciju plāns_2023_2027'!K131</f>
        <v>0</v>
      </c>
      <c r="L147" s="306">
        <f>'Investīciju plāns_2023_2027'!L131</f>
        <v>0</v>
      </c>
      <c r="M147" s="307">
        <f>'Investīciju plāns_2023_2027'!M131</f>
        <v>150000</v>
      </c>
      <c r="N147" s="195" t="str">
        <f>'Investīciju plāns_2023_2027'!N131</f>
        <v>P3 V RV9</v>
      </c>
      <c r="O147" s="151" t="str">
        <f>'Investīciju plāns_2023_2027'!O131</f>
        <v>D</v>
      </c>
      <c r="P147" s="284" t="str">
        <f>'Investīciju plāns_2023_2027'!P131</f>
        <v>VP2</v>
      </c>
      <c r="Q147" s="161" t="str">
        <f>'Investīciju plāns_2023_2027'!Q131</f>
        <v>RV6</v>
      </c>
      <c r="R147" s="268" t="str">
        <f>'Investīciju plāns_2023_2027'!R131</f>
        <v>U.6.1.</v>
      </c>
      <c r="S147" s="161" t="str">
        <f>'Investīciju plāns_2023_2027'!S131</f>
        <v>Īpašuma pārvaldības nodaļa</v>
      </c>
      <c r="T147" s="310">
        <f>'Investīciju plāns_2023_2027'!T131</f>
        <v>0</v>
      </c>
      <c r="U147" s="282" t="str">
        <f>'Investīciju plāns_2023_2027'!U131</f>
        <v>2022-2027</v>
      </c>
    </row>
    <row r="148" spans="1:21" ht="63.75" x14ac:dyDescent="0.25">
      <c r="A148" s="161">
        <f>'Investīciju plāns_2023_2027'!A132</f>
        <v>130</v>
      </c>
      <c r="B148" s="279" t="str">
        <f>'Investīciju plāns_2023_2027'!B132</f>
        <v>05</v>
      </c>
      <c r="C148" s="196" t="str">
        <f>'Investīciju plāns_2023_2027'!C132</f>
        <v>Novads</v>
      </c>
      <c r="D148" s="285" t="str">
        <f>'Investīciju plāns_2023_2027'!D132</f>
        <v>Negatīvās ietekmes uz vidi samazināšana, veicinot atkritumu atkārtotu izmantošanu, pārstrādi un reģenerāciju</v>
      </c>
      <c r="E148" s="285" t="str">
        <f>'Investīciju plāns_2023_2027'!E132</f>
        <v>Izpēte, kurai seko ieteikto aktivitāšu īstenošana</v>
      </c>
      <c r="F148" s="161" t="str">
        <f>'Investīciju plāns_2023_2027'!F132</f>
        <v>Vides aizsardzība</v>
      </c>
      <c r="G148" s="367" t="str">
        <f>'Investīciju plāns_2023_2027'!G132</f>
        <v>Kopīgs/J/Pag/Iedz</v>
      </c>
      <c r="H148" s="278">
        <f>'Investīciju plāns_2023_2027'!H132</f>
        <v>100000</v>
      </c>
      <c r="I148" s="303">
        <f>'Investīciju plāns_2023_2027'!I132</f>
        <v>0</v>
      </c>
      <c r="J148" s="304">
        <f>'Investīciju plāns_2023_2027'!J132</f>
        <v>0</v>
      </c>
      <c r="K148" s="305">
        <f>'Investīciju plāns_2023_2027'!K132</f>
        <v>0</v>
      </c>
      <c r="L148" s="306">
        <f>'Investīciju plāns_2023_2027'!L132</f>
        <v>0</v>
      </c>
      <c r="M148" s="307">
        <f>'Investīciju plāns_2023_2027'!M132</f>
        <v>100000</v>
      </c>
      <c r="N148" s="195" t="str">
        <f>'Investīciju plāns_2023_2027'!N132</f>
        <v>P3 V RV9</v>
      </c>
      <c r="O148" s="161" t="str">
        <f>'Investīciju plāns_2023_2027'!O132</f>
        <v>D</v>
      </c>
      <c r="P148" s="286" t="str">
        <f>'Investīciju plāns_2023_2027'!P132</f>
        <v>VP2</v>
      </c>
      <c r="Q148" s="145" t="str">
        <f>'Investīciju plāns_2023_2027'!Q132</f>
        <v>RV6</v>
      </c>
      <c r="R148" s="196" t="str">
        <f>'Investīciju plāns_2023_2027'!R132</f>
        <v>U.6.1.</v>
      </c>
      <c r="S148" s="386" t="str">
        <f>'Investīciju plāns_2023_2027'!S132</f>
        <v>Īpašuma pārvaldības nodaļa</v>
      </c>
      <c r="T148" s="310">
        <f>'Investīciju plāns_2023_2027'!T132</f>
        <v>0</v>
      </c>
      <c r="U148" s="282" t="str">
        <f>'Investīciju plāns_2023_2027'!U132</f>
        <v>2022-2027</v>
      </c>
    </row>
    <row r="149" spans="1:21" ht="165.75" x14ac:dyDescent="0.25">
      <c r="A149" s="161">
        <f>'Investīciju plāns_2023_2027'!A133</f>
        <v>131</v>
      </c>
      <c r="B149" s="279" t="str">
        <f>'Investīciju plāns_2023_2027'!B133</f>
        <v>05</v>
      </c>
      <c r="C149" s="196" t="str">
        <f>'Investīciju plāns_2023_2027'!C133</f>
        <v>Novads</v>
      </c>
      <c r="D149" s="285" t="str">
        <f>'Investīciju plāns_2023_2027'!D133</f>
        <v>Jelgavas novada zaļo zonu (rekreācijas teritoriju) sakārtošana</v>
      </c>
      <c r="E149" s="285" t="str">
        <f>'Investīciju plāns_2023_2027'!E133</f>
        <v>Izveidot piekrastes dabas izzinošas pastaigu takas Kalnciema palieņu pļavu teritorijā (Kalnciema un Valgundes pagastu teritorijā) un Lielupes palieņu pļavu teritorijā (Jaunsvirlaukas pagasts, Jelgavas pilsēta); Pastaigu laipu un gar laipām informatīvu stendu ar sastopamajiem augiem, dzīvniekiem, kukaiņiem, putniem, u.c. izvietošana. Vismaz viena skatu torņa izvietošana katrā no takām. Skatu torņa uzstādīšana Svētes palienes pļavās, piegulošās teritorijas labiekārtošana. Ģimenes atpūtas laukumu izveidošana novada ciemos, kas ietver rotaļu laukumus bērniem, sporta aktivitāšu laukumus jauniešiem, āra trenažierus pieaugušiem cilvēkiem vienuviet. Auces upes teritorijas labiekārtošana Nākotnes ciemā, izveidojot latvisko tradīciju iepazīšanas un izzināšanas laukumu. Novadpētniecības takas izveide Ūziņu parkā u.c.</v>
      </c>
      <c r="F149" s="161" t="str">
        <f>'Investīciju plāns_2023_2027'!F133</f>
        <v>Vides aizsardzība</v>
      </c>
      <c r="G149" s="367" t="str">
        <f>'Investīciju plāns_2023_2027'!G133</f>
        <v>Kopīgs/J/Pag/Iedz</v>
      </c>
      <c r="H149" s="278">
        <f>'Investīciju plāns_2023_2027'!H133</f>
        <v>600000</v>
      </c>
      <c r="I149" s="303">
        <f>'Investīciju plāns_2023_2027'!I133</f>
        <v>0</v>
      </c>
      <c r="J149" s="304">
        <f>'Investīciju plāns_2023_2027'!J133</f>
        <v>0</v>
      </c>
      <c r="K149" s="305">
        <f>'Investīciju plāns_2023_2027'!K133</f>
        <v>0</v>
      </c>
      <c r="L149" s="306">
        <f>'Investīciju plāns_2023_2027'!L133</f>
        <v>0</v>
      </c>
      <c r="M149" s="307">
        <f>'Investīciju plāns_2023_2027'!M133</f>
        <v>600000</v>
      </c>
      <c r="N149" s="195" t="str">
        <f>'Investīciju plāns_2023_2027'!N133</f>
        <v>P3 V RV9</v>
      </c>
      <c r="O149" s="151" t="str">
        <f>'Investīciju plāns_2023_2027'!O133</f>
        <v>P</v>
      </c>
      <c r="P149" s="286" t="str">
        <f>'Investīciju plāns_2023_2027'!P133</f>
        <v>VP2</v>
      </c>
      <c r="Q149" s="145" t="str">
        <f>'Investīciju plāns_2023_2027'!Q133</f>
        <v>RV6</v>
      </c>
      <c r="R149" s="196" t="str">
        <f>'Investīciju plāns_2023_2027'!R133</f>
        <v>U.6.1.</v>
      </c>
      <c r="S149" s="161" t="str">
        <f>'Investīciju plāns_2023_2027'!S133</f>
        <v>Īpašuma pārvaldības nodaļa</v>
      </c>
      <c r="T149" s="310">
        <f>'Investīciju plāns_2023_2027'!T133</f>
        <v>0</v>
      </c>
      <c r="U149" s="282" t="str">
        <f>'Investīciju plāns_2023_2027'!U133</f>
        <v>2022-2027</v>
      </c>
    </row>
    <row r="150" spans="1:21" ht="63.75" x14ac:dyDescent="0.25">
      <c r="A150" s="196">
        <f>'Investīciju plāns_2023_2027'!A134</f>
        <v>132</v>
      </c>
      <c r="B150" s="279" t="str">
        <f>'Investīciju plāns_2023_2027'!B134</f>
        <v>05</v>
      </c>
      <c r="C150" s="196" t="str">
        <f>'Investīciju plāns_2023_2027'!C134</f>
        <v>Novads</v>
      </c>
      <c r="D150" s="261" t="str">
        <f>'Investīciju plāns_2023_2027'!D134</f>
        <v xml:space="preserve">Ūdenstilpju un ūdensteču caurplūdes palielināšanas un piekrastes labiekārtošanas darbi </v>
      </c>
      <c r="E150" s="285" t="str">
        <f>'Investīciju plāns_2023_2027'!E134</f>
        <v>Izvērtēt upju palieņu ainavisko potenciālu, tai skaitā mazo upju aizaugušo ūdensmalu kopšanas plānošanu un īstenot pasākumus to iekļaušanai pilsētvidē; 
Veikt upju gultņu tīrīšanas darbus caurplūduma atjaunošanai; Veikt ūdenstilpju tīrīšanas darbus (t.sk. krastu tīrīšanu)</v>
      </c>
      <c r="F150" s="161" t="str">
        <f>'Investīciju plāns_2023_2027'!F134</f>
        <v>Vides aizsardzība</v>
      </c>
      <c r="G150" s="367" t="str">
        <f>'Investīciju plāns_2023_2027'!G134</f>
        <v>Kopīgs/J/Pag/Iedz</v>
      </c>
      <c r="H150" s="278">
        <f>'Investīciju plāns_2023_2027'!H134</f>
        <v>350000</v>
      </c>
      <c r="I150" s="303">
        <f>'Investīciju plāns_2023_2027'!I134</f>
        <v>0</v>
      </c>
      <c r="J150" s="304">
        <f>'Investīciju plāns_2023_2027'!J134</f>
        <v>0</v>
      </c>
      <c r="K150" s="305">
        <f>'Investīciju plāns_2023_2027'!K134</f>
        <v>0</v>
      </c>
      <c r="L150" s="306">
        <f>'Investīciju plāns_2023_2027'!L134</f>
        <v>0</v>
      </c>
      <c r="M150" s="307">
        <f>'Investīciju plāns_2023_2027'!M134</f>
        <v>350000</v>
      </c>
      <c r="N150" s="195" t="str">
        <f>'Investīciju plāns_2023_2027'!N134</f>
        <v>P3 V RV9</v>
      </c>
      <c r="O150" s="161" t="str">
        <f>'Investīciju plāns_2023_2027'!O134</f>
        <v>D</v>
      </c>
      <c r="P150" s="145" t="str">
        <f>'Investīciju plāns_2023_2027'!P134</f>
        <v>VP2</v>
      </c>
      <c r="Q150" s="145" t="str">
        <f>'Investīciju plāns_2023_2027'!Q134</f>
        <v>RV6</v>
      </c>
      <c r="R150" s="196" t="str">
        <f>'Investīciju plāns_2023_2027'!R134</f>
        <v>U.6.1.</v>
      </c>
      <c r="S150" s="161" t="str">
        <f>'Investīciju plāns_2023_2027'!S134</f>
        <v>Infrastruktūras un saimnieciskā nodrošinājuma nodaļa</v>
      </c>
      <c r="T150" s="310">
        <f>'Investīciju plāns_2023_2027'!T134</f>
        <v>0</v>
      </c>
      <c r="U150" s="282" t="str">
        <f>'Investīciju plāns_2023_2027'!U134</f>
        <v>2022-2027</v>
      </c>
    </row>
    <row r="151" spans="1:21" ht="127.5" x14ac:dyDescent="0.25">
      <c r="A151" s="161">
        <f>'Investīciju plāns_2023_2027'!A135</f>
        <v>133</v>
      </c>
      <c r="B151" s="279" t="str">
        <f>'Investīciju plāns_2023_2027'!B135</f>
        <v>05</v>
      </c>
      <c r="C151" s="196" t="str">
        <f>'Investīciju plāns_2023_2027'!C135</f>
        <v>Novads</v>
      </c>
      <c r="D151" s="285" t="str">
        <f>'Investīciju plāns_2023_2027'!D135</f>
        <v>Zaļo un dārza atkritumu kompostēšanas vietu izveide Jelgavas novada kapu teritorijās</v>
      </c>
      <c r="E151" s="285" t="str">
        <f>'Investīciju plāns_2023_2027'!E135</f>
        <v xml:space="preserve">Zaļo un dārza atkritumu kompostēšanas vietas izveide katrā Jelgavas novada kapsētu teritorijā,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Zaļo un dārza atkritumu kompostēšanas vietas projektēšana, kurā jāparedz ūdens necaurlaidīgs segums  un kompostēšanas laukuma iežogojums (aptuvena 1 kompostēšanas laukuma platība 4mx4m). </v>
      </c>
      <c r="F151" s="283" t="str">
        <f>'Investīciju plāns_2023_2027'!F135</f>
        <v>Vides aizsardzība</v>
      </c>
      <c r="G151" s="367" t="str">
        <f>'Investīciju plāns_2023_2027'!G135</f>
        <v>Kopīgs/J/Pag/Iedz</v>
      </c>
      <c r="H151" s="278">
        <f>'Investīciju plāns_2023_2027'!H135</f>
        <v>500000</v>
      </c>
      <c r="I151" s="303">
        <f>'Investīciju plāns_2023_2027'!I135</f>
        <v>0</v>
      </c>
      <c r="J151" s="304">
        <f>'Investīciju plāns_2023_2027'!J135</f>
        <v>0</v>
      </c>
      <c r="K151" s="305">
        <f>'Investīciju plāns_2023_2027'!K135</f>
        <v>0</v>
      </c>
      <c r="L151" s="306">
        <f>'Investīciju plāns_2023_2027'!L135</f>
        <v>0</v>
      </c>
      <c r="M151" s="307">
        <f>'Investīciju plāns_2023_2027'!M135</f>
        <v>500000</v>
      </c>
      <c r="N151" s="289" t="str">
        <f>'Investīciju plāns_2023_2027'!N135</f>
        <v>P3 V RV9</v>
      </c>
      <c r="O151" s="283" t="str">
        <f>'Investīciju plāns_2023_2027'!O135</f>
        <v>P</v>
      </c>
      <c r="P151" s="288" t="str">
        <f>'Investīciju plāns_2023_2027'!P135</f>
        <v>VP2</v>
      </c>
      <c r="Q151" s="195" t="str">
        <f>'Investīciju plāns_2023_2027'!Q135</f>
        <v>RV5</v>
      </c>
      <c r="R151" s="280" t="str">
        <f>'Investīciju plāns_2023_2027'!R135</f>
        <v>U.5.3.</v>
      </c>
      <c r="S151" s="161" t="str">
        <f>'Investīciju plāns_2023_2027'!S135</f>
        <v>Īpašuma pārvaldības nodaļa</v>
      </c>
      <c r="T151" s="288">
        <f>'Investīciju plāns_2023_2027'!T135</f>
        <v>0</v>
      </c>
      <c r="U151" s="282" t="str">
        <f>'Investīciju plāns_2023_2027'!U135</f>
        <v>2022-2027</v>
      </c>
    </row>
    <row r="152" spans="1:21" ht="127.5" x14ac:dyDescent="0.25">
      <c r="A152" s="161">
        <f>'Investīciju plāns_2023_2027'!A136</f>
        <v>134</v>
      </c>
      <c r="B152" s="279" t="str">
        <f>'Investīciju plāns_2023_2027'!B136</f>
        <v>05</v>
      </c>
      <c r="C152" s="196" t="str">
        <f>'Investīciju plāns_2023_2027'!C136</f>
        <v>Novads</v>
      </c>
      <c r="D152" s="285" t="str">
        <f>'Investīciju plāns_2023_2027'!D136</f>
        <v xml:space="preserve">Kompostēšanas laukumu izveide Jelgavas novadā </v>
      </c>
      <c r="E152" s="285" t="str">
        <f>'Investīciju plāns_2023_2027'!E136</f>
        <v>Kompostēšanas laukumu izveide Jelgavas novadā 3. pagastos (Elejā, Elejas pagastā, Nākotnē, Glūdas pagastā, Ozolniekos, Ozolnieku pagastā)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Kompostēšanas laukuma projektēšana un izveidošana atbilstoši MK noteikumu  prasībām, projektēšanu uzsākt ar 2022.gadu</v>
      </c>
      <c r="F152" s="161" t="str">
        <f>'Investīciju plāns_2023_2027'!F136</f>
        <v>Vides aizsardzība</v>
      </c>
      <c r="G152" s="367" t="str">
        <f>'Investīciju plāns_2023_2027'!G136</f>
        <v>Kopīgs/J/Pag/Iedz
Dep/ieros</v>
      </c>
      <c r="H152" s="278">
        <f>'Investīciju plāns_2023_2027'!H136</f>
        <v>500000</v>
      </c>
      <c r="I152" s="303">
        <f>'Investīciju plāns_2023_2027'!I136</f>
        <v>0</v>
      </c>
      <c r="J152" s="304">
        <f>'Investīciju plāns_2023_2027'!J136</f>
        <v>0</v>
      </c>
      <c r="K152" s="305">
        <f>'Investīciju plāns_2023_2027'!K136</f>
        <v>0</v>
      </c>
      <c r="L152" s="306">
        <f>'Investīciju plāns_2023_2027'!L136</f>
        <v>500000</v>
      </c>
      <c r="M152" s="307">
        <f>'Investīciju plāns_2023_2027'!M136</f>
        <v>0</v>
      </c>
      <c r="N152" s="195" t="str">
        <f>'Investīciju plāns_2023_2027'!N136</f>
        <v>P3 V RV9</v>
      </c>
      <c r="O152" s="161" t="str">
        <f>'Investīciju plāns_2023_2027'!O136</f>
        <v>P</v>
      </c>
      <c r="P152" s="286" t="str">
        <f>'Investīciju plāns_2023_2027'!P136</f>
        <v>VP2</v>
      </c>
      <c r="Q152" s="145" t="str">
        <f>'Investīciju plāns_2023_2027'!Q136</f>
        <v>RV5</v>
      </c>
      <c r="R152" s="268" t="str">
        <f>'Investīciju plāns_2023_2027'!R136</f>
        <v>U.5.3.</v>
      </c>
      <c r="S152" s="258" t="str">
        <f>'Investīciju plāns_2023_2027'!S136</f>
        <v>Īpašuma pārvaldības nodaļa</v>
      </c>
      <c r="T152" s="310">
        <f>'Investīciju plāns_2023_2027'!T136</f>
        <v>0</v>
      </c>
      <c r="U152" s="282" t="str">
        <f>'Investīciju plāns_2023_2027'!U136</f>
        <v>2022-2027</v>
      </c>
    </row>
    <row r="153" spans="1:21" ht="114.75" x14ac:dyDescent="0.25">
      <c r="A153" s="196">
        <f>'Investīciju plāns_2023_2027'!A137</f>
        <v>135</v>
      </c>
      <c r="B153" s="279" t="str">
        <f>'Investīciju plāns_2023_2027'!B137</f>
        <v>05</v>
      </c>
      <c r="C153" s="196" t="str">
        <f>'Investīciju plāns_2023_2027'!C137</f>
        <v>Novads</v>
      </c>
      <c r="D153" s="285" t="str">
        <f>'Investīciju plāns_2023_2027'!D137</f>
        <v>Vides un dabas aizsardzības veicināšana Jelgavas novada teritorijā</v>
      </c>
      <c r="E153" s="285" t="str">
        <f>'Investīciju plāns_2023_2027'!E137</f>
        <v>Vides un dabas aizsardzības veicināšana Jelgavas novada teritorijā, tai skaitā zivju resursu pavairošana un atražošana publiskajās ūdenstilpēs un ūdenstilpēs, kurās zvejas tiesības pieder valstij, citās ūdenstilpēs, kas ir valsts vai pašvaldību īpašumā, kā arī privātajās upēs, kurās ir atļauta makšķerēšana, vēžošana vai zemūdens medības​, t.sk tehnikas iegāde, plānots papildus atjaunot zivju mazuļus Lielupē. Makšķerēšanas vietu labiekārtošana pamatojoties uz spēkā esošiem pašvaldības saistošiem noteikumiem un citiem normatīviem aktiem. Tehnikas iegāde</v>
      </c>
      <c r="F153" s="283" t="str">
        <f>'Investīciju plāns_2023_2027'!F137</f>
        <v>Vides aizsardzība</v>
      </c>
      <c r="G153" s="367" t="str">
        <f>'Investīciju plāns_2023_2027'!G137</f>
        <v>Kopīgs/J/Pag/Iedz
Dep/ieros</v>
      </c>
      <c r="H153" s="278">
        <f>'Investīciju plāns_2023_2027'!H137</f>
        <v>600000</v>
      </c>
      <c r="I153" s="303">
        <f>'Investīciju plāns_2023_2027'!I137</f>
        <v>0</v>
      </c>
      <c r="J153" s="304">
        <f>'Investīciju plāns_2023_2027'!J137</f>
        <v>0</v>
      </c>
      <c r="K153" s="305">
        <f>'Investīciju plāns_2023_2027'!K137</f>
        <v>0</v>
      </c>
      <c r="L153" s="306">
        <f>'Investīciju plāns_2023_2027'!L137</f>
        <v>0</v>
      </c>
      <c r="M153" s="307">
        <f>'Investīciju plāns_2023_2027'!M137</f>
        <v>600000</v>
      </c>
      <c r="N153" s="289" t="str">
        <f>'Investīciju plāns_2023_2027'!N137</f>
        <v>P3 V RV9</v>
      </c>
      <c r="O153" s="283" t="str">
        <f>'Investīciju plāns_2023_2027'!O137</f>
        <v>D</v>
      </c>
      <c r="P153" s="288" t="str">
        <f>'Investīciju plāns_2023_2027'!P137</f>
        <v>VP2</v>
      </c>
      <c r="Q153" s="195" t="str">
        <f>'Investīciju plāns_2023_2027'!Q137</f>
        <v>RV6</v>
      </c>
      <c r="R153" s="280" t="str">
        <f>'Investīciju plāns_2023_2027'!R137</f>
        <v>U.6.1.</v>
      </c>
      <c r="S153" s="258" t="str">
        <f>'Investīciju plāns_2023_2027'!S137</f>
        <v>Īpašuma pārvaldības nodaļa</v>
      </c>
      <c r="T153" s="288">
        <f>'Investīciju plāns_2023_2027'!T137</f>
        <v>0</v>
      </c>
      <c r="U153" s="282" t="str">
        <f>'Investīciju plāns_2023_2027'!U137</f>
        <v>2022-2027</v>
      </c>
    </row>
    <row r="154" spans="1:21" ht="127.5" x14ac:dyDescent="0.25">
      <c r="A154" s="161">
        <f>'Investīciju plāns_2023_2027'!A138</f>
        <v>136</v>
      </c>
      <c r="B154" s="279" t="str">
        <f>'Investīciju plāns_2023_2027'!B138</f>
        <v>05</v>
      </c>
      <c r="C154" s="196" t="str">
        <f>'Investīciju plāns_2023_2027'!C138</f>
        <v>Novads</v>
      </c>
      <c r="D154" s="285" t="str">
        <f>'Investīciju plāns_2023_2027'!D138</f>
        <v>Plūdu monitorings Lielupes baseina upēs</v>
      </c>
      <c r="E154" s="285" t="str">
        <f>'Investīciju plāns_2023_2027'!E138</f>
        <v>Veikt Lielupes upes baseina plūdu modelēšanu; 
Izstrādāt un ieviest elektronisko sistēmu plūdu monitoringam Lielupes upes baseinā; 
Nodrošinot iespēju paredzēt plūdus pēc iespējas savlaicīgāk; 
Izstrādāt tiešsaistes rīku, kas nodrošinātu publisku pieeju plūdu monitoringa datiem; 
Izstrādāt agrās brīdināšanas sistēmu plūdu gadījumā, lai maksimāli samazinātu potenciālos plūdu radītos zaudējumus; 
Izstrādāt pasākumu plānu reaģēšanai plūdu gadījumā un sadarbībā ar valstspilsētu Jelgavu</v>
      </c>
      <c r="F154" s="161" t="str">
        <f>'Investīciju plāns_2023_2027'!F138</f>
        <v>Vides aizsardzība</v>
      </c>
      <c r="G154" s="367" t="str">
        <f>'Investīciju plāns_2023_2027'!G138</f>
        <v>Kopīgs/J/Pag/Iedz</v>
      </c>
      <c r="H154" s="278">
        <f>'Investīciju plāns_2023_2027'!H138</f>
        <v>120000</v>
      </c>
      <c r="I154" s="303">
        <f>'Investīciju plāns_2023_2027'!I138</f>
        <v>0</v>
      </c>
      <c r="J154" s="304">
        <f>'Investīciju plāns_2023_2027'!J138</f>
        <v>0</v>
      </c>
      <c r="K154" s="305">
        <f>'Investīciju plāns_2023_2027'!K138</f>
        <v>0</v>
      </c>
      <c r="L154" s="306">
        <f>'Investīciju plāns_2023_2027'!L138</f>
        <v>120000</v>
      </c>
      <c r="M154" s="307">
        <f>'Investīciju plāns_2023_2027'!M138</f>
        <v>0</v>
      </c>
      <c r="N154" s="195" t="str">
        <f>'Investīciju plāns_2023_2027'!N138</f>
        <v>P1 A RV1</v>
      </c>
      <c r="O154" s="151" t="str">
        <f>'Investīciju plāns_2023_2027'!O138</f>
        <v>P</v>
      </c>
      <c r="P154" s="145" t="str">
        <f>'Investīciju plāns_2023_2027'!P138</f>
        <v>VP2</v>
      </c>
      <c r="Q154" s="145" t="str">
        <f>'Investīciju plāns_2023_2027'!Q138</f>
        <v>RV6</v>
      </c>
      <c r="R154" s="268" t="str">
        <f>'Investīciju plāns_2023_2027'!R138</f>
        <v>U.6.1.</v>
      </c>
      <c r="S154" s="161" t="str">
        <f>'Investīciju plāns_2023_2027'!S138</f>
        <v>Īpašuma pārvaldības nodaļa</v>
      </c>
      <c r="T154" s="310">
        <f>'Investīciju plāns_2023_2027'!T138</f>
        <v>0</v>
      </c>
      <c r="U154" s="282" t="str">
        <f>'Investīciju plāns_2023_2027'!U138</f>
        <v>2022-2027</v>
      </c>
    </row>
    <row r="155" spans="1:21" x14ac:dyDescent="0.25">
      <c r="A155" s="161" t="e">
        <f>'Investīciju plāns_2023_2027'!#REF!</f>
        <v>#REF!</v>
      </c>
      <c r="B155" s="279" t="e">
        <f>'Investīciju plāns_2023_2027'!#REF!</f>
        <v>#REF!</v>
      </c>
      <c r="C155" s="196" t="e">
        <f>'Investīciju plāns_2023_2027'!#REF!</f>
        <v>#REF!</v>
      </c>
      <c r="D155" s="285" t="e">
        <f>'Investīciju plāns_2023_2027'!#REF!</f>
        <v>#REF!</v>
      </c>
      <c r="E155" s="285" t="e">
        <f>'Investīciju plāns_2023_2027'!#REF!</f>
        <v>#REF!</v>
      </c>
      <c r="F155" s="161" t="e">
        <f>'Investīciju plāns_2023_2027'!#REF!</f>
        <v>#REF!</v>
      </c>
      <c r="G155" s="367" t="e">
        <f>'Investīciju plāns_2023_2027'!#REF!</f>
        <v>#REF!</v>
      </c>
      <c r="H155" s="278" t="e">
        <f>'Investīciju plāns_2023_2027'!#REF!</f>
        <v>#REF!</v>
      </c>
      <c r="I155" s="303" t="e">
        <f>'Investīciju plāns_2023_2027'!#REF!</f>
        <v>#REF!</v>
      </c>
      <c r="J155" s="304" t="e">
        <f>'Investīciju plāns_2023_2027'!#REF!</f>
        <v>#REF!</v>
      </c>
      <c r="K155" s="305" t="e">
        <f>'Investīciju plāns_2023_2027'!#REF!</f>
        <v>#REF!</v>
      </c>
      <c r="L155" s="306" t="e">
        <f>'Investīciju plāns_2023_2027'!#REF!</f>
        <v>#REF!</v>
      </c>
      <c r="M155" s="307" t="e">
        <f>'Investīciju plāns_2023_2027'!#REF!</f>
        <v>#REF!</v>
      </c>
      <c r="N155" s="161" t="e">
        <f>'Investīciju plāns_2023_2027'!#REF!</f>
        <v>#REF!</v>
      </c>
      <c r="O155" s="161" t="e">
        <f>'Investīciju plāns_2023_2027'!#REF!</f>
        <v>#REF!</v>
      </c>
      <c r="P155" s="284" t="e">
        <f>'Investīciju plāns_2023_2027'!#REF!</f>
        <v>#REF!</v>
      </c>
      <c r="Q155" s="161" t="e">
        <f>'Investīciju plāns_2023_2027'!#REF!</f>
        <v>#REF!</v>
      </c>
      <c r="R155" s="160" t="e">
        <f>'Investīciju plāns_2023_2027'!#REF!</f>
        <v>#REF!</v>
      </c>
      <c r="S155" s="385" t="e">
        <f>'Investīciju plāns_2023_2027'!#REF!</f>
        <v>#REF!</v>
      </c>
      <c r="T155" s="284" t="e">
        <f>'Investīciju plāns_2023_2027'!#REF!</f>
        <v>#REF!</v>
      </c>
      <c r="U155" s="282" t="e">
        <f>'Investīciju plāns_2023_2027'!#REF!</f>
        <v>#REF!</v>
      </c>
    </row>
    <row r="156" spans="1:21" ht="38.25" x14ac:dyDescent="0.25">
      <c r="A156" s="196">
        <f>'Investīciju plāns_2023_2027'!A139</f>
        <v>137</v>
      </c>
      <c r="B156" s="279" t="str">
        <f>'Investīciju plāns_2023_2027'!B139</f>
        <v>05</v>
      </c>
      <c r="C156" s="196" t="str">
        <f>'Investīciju plāns_2023_2027'!C139</f>
        <v>Novads</v>
      </c>
      <c r="D156" s="285" t="str">
        <f>'Investīciju plāns_2023_2027'!D139</f>
        <v>Veicināt pielāgošanos klimata pārmaiņām, risku novēršanu un noturību pret katastrofām</v>
      </c>
      <c r="E156" s="285" t="str">
        <f>'Investīciju plāns_2023_2027'!E139</f>
        <v>Pielāgošanās klimata pārmaiņām pasākumi, tai skaitā vietējā līmenī</v>
      </c>
      <c r="F156" s="283" t="str">
        <f>'Investīciju plāns_2023_2027'!F139</f>
        <v>Vides aizsardzība</v>
      </c>
      <c r="G156" s="367" t="str">
        <f>'Investīciju plāns_2023_2027'!G139</f>
        <v>SAM</v>
      </c>
      <c r="H156" s="278">
        <f>'Investīciju plāns_2023_2027'!H139</f>
        <v>500000</v>
      </c>
      <c r="I156" s="303">
        <f>'Investīciju plāns_2023_2027'!I139</f>
        <v>0</v>
      </c>
      <c r="J156" s="304">
        <f>'Investīciju plāns_2023_2027'!J139</f>
        <v>0</v>
      </c>
      <c r="K156" s="305">
        <f>'Investīciju plāns_2023_2027'!K139</f>
        <v>0</v>
      </c>
      <c r="L156" s="306">
        <f>'Investīciju plāns_2023_2027'!L139</f>
        <v>0</v>
      </c>
      <c r="M156" s="307">
        <f>'Investīciju plāns_2023_2027'!M139</f>
        <v>500000</v>
      </c>
      <c r="N156" s="317" t="str">
        <f>'Investīciju plāns_2023_2027'!N139</f>
        <v>P3 V RV9</v>
      </c>
      <c r="O156" s="283" t="str">
        <f>'Investīciju plāns_2023_2027'!O139</f>
        <v>D</v>
      </c>
      <c r="P156" s="284" t="str">
        <f>'Investīciju plāns_2023_2027'!P139</f>
        <v>VP2</v>
      </c>
      <c r="Q156" s="161" t="str">
        <f>'Investīciju plāns_2023_2027'!Q139</f>
        <v>RV6</v>
      </c>
      <c r="R156" s="339" t="str">
        <f>'Investīciju plāns_2023_2027'!R139</f>
        <v>U.6.1.</v>
      </c>
      <c r="S156" s="385" t="str">
        <f>'Investīciju plāns_2023_2027'!S139</f>
        <v>Īpašuma pārvaldības nodaļa</v>
      </c>
      <c r="T156" s="318">
        <f>'Investīciju plāns_2023_2027'!T139</f>
        <v>0</v>
      </c>
      <c r="U156" s="282" t="str">
        <f>'Investīciju plāns_2023_2027'!U139</f>
        <v>2022-2027</v>
      </c>
    </row>
    <row r="157" spans="1:21" ht="38.25" x14ac:dyDescent="0.25">
      <c r="A157" s="161">
        <f>'Investīciju plāns_2023_2027'!A140</f>
        <v>138</v>
      </c>
      <c r="B157" s="279" t="str">
        <f>'Investīciju plāns_2023_2027'!B140</f>
        <v>05</v>
      </c>
      <c r="C157" s="196" t="str">
        <f>'Investīciju plāns_2023_2027'!C140</f>
        <v>Novads</v>
      </c>
      <c r="D157" s="335" t="str">
        <f>'Investīciju plāns_2023_2027'!D140</f>
        <v>Pārejas uz aprites ekonomiku veicināšana</v>
      </c>
      <c r="E157" s="335" t="str">
        <f>'Investīciju plāns_2023_2027'!E140</f>
        <v>Atkritumsaimniecības un atkritumu pārstrādes un tālākas izmantošanas attīstība un atkritumu rašanās novēršanas pasākumi, t.sk. dalīto atkritumu laukumu izbūve uzsākt ar 2022.gadu</v>
      </c>
      <c r="F157" s="161" t="str">
        <f>'Investīciju plāns_2023_2027'!F140</f>
        <v>Vides aizsardzība</v>
      </c>
      <c r="G157" s="367" t="str">
        <f>'Investīciju plāns_2023_2027'!G140</f>
        <v>SAM
Dep/ieros</v>
      </c>
      <c r="H157" s="278">
        <f>'Investīciju plāns_2023_2027'!H140</f>
        <v>3000000</v>
      </c>
      <c r="I157" s="303">
        <f>'Investīciju plāns_2023_2027'!I140</f>
        <v>0</v>
      </c>
      <c r="J157" s="304">
        <f>'Investīciju plāns_2023_2027'!J140</f>
        <v>0</v>
      </c>
      <c r="K157" s="305">
        <f>'Investīciju plāns_2023_2027'!K140</f>
        <v>0</v>
      </c>
      <c r="L157" s="306">
        <f>'Investīciju plāns_2023_2027'!L140</f>
        <v>0</v>
      </c>
      <c r="M157" s="307">
        <f>'Investīciju plāns_2023_2027'!M140</f>
        <v>3000000</v>
      </c>
      <c r="N157" s="160" t="str">
        <f>'Investīciju plāns_2023_2027'!N140</f>
        <v>P3 V RV9</v>
      </c>
      <c r="O157" s="161" t="str">
        <f>'Investīciju plāns_2023_2027'!O140</f>
        <v>D</v>
      </c>
      <c r="P157" s="347" t="str">
        <f>'Investīciju plāns_2023_2027'!P140</f>
        <v>VP2</v>
      </c>
      <c r="Q157" s="161" t="str">
        <f>'Investīciju plāns_2023_2027'!Q140</f>
        <v>RV5</v>
      </c>
      <c r="R157" s="339" t="str">
        <f>'Investīciju plāns_2023_2027'!R140</f>
        <v>U.5.3.</v>
      </c>
      <c r="S157" s="336" t="str">
        <f>'Investīciju plāns_2023_2027'!S140</f>
        <v>Īpašuma pārvaldības nodaļa</v>
      </c>
      <c r="T157" s="287">
        <f>'Investīciju plāns_2023_2027'!T140</f>
        <v>0</v>
      </c>
      <c r="U157" s="196" t="str">
        <f>'Investīciju plāns_2023_2027'!U140</f>
        <v>2022-2027</v>
      </c>
    </row>
    <row r="158" spans="1:21" ht="51" x14ac:dyDescent="0.25">
      <c r="A158" s="161">
        <f>'Investīciju plāns_2023_2027'!A141</f>
        <v>139</v>
      </c>
      <c r="B158" s="277" t="str">
        <f>'Investīciju plāns_2023_2027'!B141</f>
        <v>06</v>
      </c>
      <c r="C158" s="281" t="str">
        <f>'Investīciju plāns_2023_2027'!C141</f>
        <v>Novads</v>
      </c>
      <c r="D158" s="285" t="str">
        <f>'Investīciju plāns_2023_2027'!D141</f>
        <v>Muiža parku apstādījumu iekopšana/atjaunošana Jelgavas novada teritorijā</v>
      </c>
      <c r="E158" s="285" t="str">
        <f>'Investīciju plāns_2023_2027'!E141</f>
        <v>Muiža parku apstādījumu iekopšana/atjaunošana Jelgavas novada teritorijā - Lielvircavas, Lielplatones, Staļģenes, Elejas muižas parka, Teteles parka apstādījumu iekopšana, jaunu koku, krūmu stādīšana</v>
      </c>
      <c r="F158" s="161" t="str">
        <f>'Investīciju plāns_2023_2027'!F141</f>
        <v xml:space="preserve">Vides objektu teritoriju izveidošana un sakopšana </v>
      </c>
      <c r="G158" s="367" t="str">
        <f>'Investīciju plāns_2023_2027'!G141</f>
        <v>Kopīgs/J/Pag/Iedz</v>
      </c>
      <c r="H158" s="278">
        <f>'Investīciju plāns_2023_2027'!H141</f>
        <v>205000</v>
      </c>
      <c r="I158" s="303">
        <f>'Investīciju plāns_2023_2027'!I141</f>
        <v>0</v>
      </c>
      <c r="J158" s="304">
        <f>'Investīciju plāns_2023_2027'!J141</f>
        <v>0</v>
      </c>
      <c r="K158" s="305">
        <f>'Investīciju plāns_2023_2027'!K141</f>
        <v>0</v>
      </c>
      <c r="L158" s="306">
        <f>'Investīciju plāns_2023_2027'!L141</f>
        <v>5000</v>
      </c>
      <c r="M158" s="307">
        <f>'Investīciju plāns_2023_2027'!M141</f>
        <v>200000</v>
      </c>
      <c r="N158" s="196" t="str">
        <f>'Investīciju plāns_2023_2027'!N141</f>
        <v>P3 V RV9</v>
      </c>
      <c r="O158" s="161" t="str">
        <f>'Investīciju plāns_2023_2027'!O141</f>
        <v>P</v>
      </c>
      <c r="P158" s="196" t="str">
        <f>'Investīciju plāns_2023_2027'!P141</f>
        <v>VP1</v>
      </c>
      <c r="Q158" s="196" t="str">
        <f>'Investīciju plāns_2023_2027'!Q141</f>
        <v>RV3</v>
      </c>
      <c r="R158" s="196" t="str">
        <f>'Investīciju plāns_2023_2027'!R141</f>
        <v>3.4.</v>
      </c>
      <c r="S158" s="161" t="str">
        <f>'Investīciju plāns_2023_2027'!S141</f>
        <v>Īpašuma pārvaldības nodaļa</v>
      </c>
      <c r="T158" s="309">
        <f>'Investīciju plāns_2023_2027'!T141</f>
        <v>0</v>
      </c>
      <c r="U158" s="282" t="str">
        <f>'Investīciju plāns_2023_2027'!U141</f>
        <v>2022-2027</v>
      </c>
    </row>
    <row r="159" spans="1:21" x14ac:dyDescent="0.25">
      <c r="A159" s="196" t="e">
        <f>'Investīciju plāns_2023_2027'!#REF!</f>
        <v>#REF!</v>
      </c>
      <c r="B159" s="279" t="e">
        <f>'Investīciju plāns_2023_2027'!#REF!</f>
        <v>#REF!</v>
      </c>
      <c r="C159" s="196" t="e">
        <f>'Investīciju plāns_2023_2027'!#REF!</f>
        <v>#REF!</v>
      </c>
      <c r="D159" s="285" t="e">
        <f>'Investīciju plāns_2023_2027'!#REF!</f>
        <v>#REF!</v>
      </c>
      <c r="E159" s="225" t="e">
        <f>'Investīciju plāns_2023_2027'!#REF!</f>
        <v>#REF!</v>
      </c>
      <c r="F159" s="161" t="e">
        <f>'Investīciju plāns_2023_2027'!#REF!</f>
        <v>#REF!</v>
      </c>
      <c r="G159" s="366" t="e">
        <f>'Investīciju plāns_2023_2027'!#REF!</f>
        <v>#REF!</v>
      </c>
      <c r="H159" s="278" t="e">
        <f>'Investīciju plāns_2023_2027'!#REF!</f>
        <v>#REF!</v>
      </c>
      <c r="I159" s="303" t="e">
        <f>'Investīciju plāns_2023_2027'!#REF!</f>
        <v>#REF!</v>
      </c>
      <c r="J159" s="304" t="e">
        <f>'Investīciju plāns_2023_2027'!#REF!</f>
        <v>#REF!</v>
      </c>
      <c r="K159" s="305" t="e">
        <f>'Investīciju plāns_2023_2027'!#REF!</f>
        <v>#REF!</v>
      </c>
      <c r="L159" s="306" t="e">
        <f>'Investīciju plāns_2023_2027'!#REF!</f>
        <v>#REF!</v>
      </c>
      <c r="M159" s="307" t="e">
        <f>'Investīciju plāns_2023_2027'!#REF!</f>
        <v>#REF!</v>
      </c>
      <c r="N159" s="166" t="e">
        <f>'Investīciju plāns_2023_2027'!#REF!</f>
        <v>#REF!</v>
      </c>
      <c r="O159" s="151" t="e">
        <f>'Investīciju plāns_2023_2027'!#REF!</f>
        <v>#REF!</v>
      </c>
      <c r="P159" s="275" t="e">
        <f>'Investīciju plāns_2023_2027'!#REF!</f>
        <v>#REF!</v>
      </c>
      <c r="Q159" s="156" t="e">
        <f>'Investīciju plāns_2023_2027'!#REF!</f>
        <v>#REF!</v>
      </c>
      <c r="R159" s="268" t="e">
        <f>'Investīciju plāns_2023_2027'!#REF!</f>
        <v>#REF!</v>
      </c>
      <c r="S159" s="161" t="e">
        <f>'Investīciju plāns_2023_2027'!#REF!</f>
        <v>#REF!</v>
      </c>
      <c r="T159" s="291" t="e">
        <f>'Investīciju plāns_2023_2027'!#REF!</f>
        <v>#REF!</v>
      </c>
      <c r="U159" s="282" t="e">
        <f>'Investīciju plāns_2023_2027'!#REF!</f>
        <v>#REF!</v>
      </c>
    </row>
    <row r="160" spans="1:21" ht="242.25" x14ac:dyDescent="0.25">
      <c r="A160" s="161">
        <f>'Investīciju plāns_2023_2027'!A142</f>
        <v>140</v>
      </c>
      <c r="B160" s="279">
        <f>'Investīciju plāns_2023_2027'!B142</f>
        <v>0</v>
      </c>
      <c r="C160" s="312" t="e">
        <f>'Investīciju plāns_2023_2027'!#REF!</f>
        <v>#REF!</v>
      </c>
      <c r="D160" s="285" t="str">
        <f>'Investīciju plāns_2023_2027'!D142</f>
        <v>Jaunu, inovatīvu un viedu  risinājumu attīstīšana sabiedrības attīstībai nepieciešamo pakalpojumu un infrastruktūras nodrošināšanai jaunveidojamajā Jelgavas novada pašvaldības teritorijā</v>
      </c>
      <c r="E160" s="335" t="str">
        <f>'Investīciju plāns_2023_2027'!E142</f>
        <v>Organizēt iedzīvotājiem komunālos pakalpojumus.
Gādāt par administratīvās teritorijas labiekārtošanu un sanitāro tīrību (ielu, ceļu un laukumu būvniecība, rekonstruēšana un uzturēšana; ielu, laukumu un citu publiskai lietošanai paredzēto teritoriju apgaismošana; parku, skvēru un zaļo zonu iekārtošana un uzturēšana; atkritumu savāšanas un izvešanas kontrole; pretplūdu pasākumi),noteikt kārtību, kādā izmantojami publiskā lietošanā esošie meži un ūdeņi.
Pasākumi iedzīvotāju izglītības veicināšanai.
Kultūras un tradicionālās kultūras vērtību saglabāšana un tautas jaunrades attīstība.
Sociālo pakalpojumu pieejamības un efektivitātes uzlabošana (digitālā transformācija).
Gādāt par aizgādnību, aizbildnību, adopciju un bērnu personisko un mantisko tiesību un interešu aizsardzību.
Sniegt palīdzību iedzīvotājiem dzīvokļa jautājumu risināšanā.
Piedalīties sabiedriskās kārtības nodrošināšanā.
Veikt attiecīgajā administratīvajā teritorijā dzīvojošo bērnu uzskaiti.
Īstenot bērnu tiesību aizsardzību attiecīgajā administratīvajā teritorijā</v>
      </c>
      <c r="F160" s="161">
        <f>'Investīciju plāns_2023_2027'!F142</f>
        <v>0</v>
      </c>
      <c r="G160" s="366">
        <f>'Investīciju plāns_2023_2027'!G142</f>
        <v>0</v>
      </c>
      <c r="H160" s="278">
        <f>'Investīciju plāns_2023_2027'!H142</f>
        <v>2000000</v>
      </c>
      <c r="I160" s="303">
        <f>'Investīciju plāns_2023_2027'!I142</f>
        <v>0</v>
      </c>
      <c r="J160" s="304">
        <f>'Investīciju plāns_2023_2027'!J142</f>
        <v>0</v>
      </c>
      <c r="K160" s="305">
        <f>'Investīciju plāns_2023_2027'!K142</f>
        <v>0</v>
      </c>
      <c r="L160" s="306">
        <f>'Investīciju plāns_2023_2027'!L142</f>
        <v>0</v>
      </c>
      <c r="M160" s="307">
        <f>'Investīciju plāns_2023_2027'!M142</f>
        <v>2000000</v>
      </c>
      <c r="N160" s="166">
        <f>'Investīciju plāns_2023_2027'!N142</f>
        <v>0</v>
      </c>
      <c r="O160" s="151">
        <f>'Investīciju plāns_2023_2027'!O142</f>
        <v>0</v>
      </c>
      <c r="P160" s="275">
        <f>'Investīciju plāns_2023_2027'!P142</f>
        <v>0</v>
      </c>
      <c r="Q160" s="156">
        <f>'Investīciju plāns_2023_2027'!Q142</f>
        <v>0</v>
      </c>
      <c r="R160" s="268">
        <f>'Investīciju plāns_2023_2027'!R142</f>
        <v>0</v>
      </c>
      <c r="S160" s="258">
        <f>'Investīciju plāns_2023_2027'!S142</f>
        <v>0</v>
      </c>
      <c r="T160" s="291">
        <f>'Investīciju plāns_2023_2027'!T142</f>
        <v>0</v>
      </c>
      <c r="U160" s="282">
        <f>'Investīciju plāns_2023_2027'!U142</f>
        <v>0</v>
      </c>
    </row>
    <row r="161" spans="1:21" x14ac:dyDescent="0.25">
      <c r="A161" s="161" t="e">
        <f>'Investīciju plāns_2023_2027'!#REF!</f>
        <v>#REF!</v>
      </c>
      <c r="B161" s="279" t="e">
        <f>'Investīciju plāns_2023_2027'!#REF!</f>
        <v>#REF!</v>
      </c>
      <c r="C161" s="196" t="e">
        <f>'Investīciju plāns_2023_2027'!#REF!</f>
        <v>#REF!</v>
      </c>
      <c r="D161" s="285" t="e">
        <f>'Investīciju plāns_2023_2027'!#REF!</f>
        <v>#REF!</v>
      </c>
      <c r="E161" s="285" t="e">
        <f>'Investīciju plāns_2023_2027'!#REF!</f>
        <v>#REF!</v>
      </c>
      <c r="F161" s="161" t="e">
        <f>'Investīciju plāns_2023_2027'!#REF!</f>
        <v>#REF!</v>
      </c>
      <c r="G161" s="366" t="e">
        <f>'Investīciju plāns_2023_2027'!#REF!</f>
        <v>#REF!</v>
      </c>
      <c r="H161" s="278" t="e">
        <f>'Investīciju plāns_2023_2027'!#REF!</f>
        <v>#REF!</v>
      </c>
      <c r="I161" s="303" t="e">
        <f>'Investīciju plāns_2023_2027'!#REF!</f>
        <v>#REF!</v>
      </c>
      <c r="J161" s="304" t="e">
        <f>'Investīciju plāns_2023_2027'!#REF!</f>
        <v>#REF!</v>
      </c>
      <c r="K161" s="305" t="e">
        <f>'Investīciju plāns_2023_2027'!#REF!</f>
        <v>#REF!</v>
      </c>
      <c r="L161" s="306" t="e">
        <f>'Investīciju plāns_2023_2027'!#REF!</f>
        <v>#REF!</v>
      </c>
      <c r="M161" s="307" t="e">
        <f>'Investīciju plāns_2023_2027'!#REF!</f>
        <v>#REF!</v>
      </c>
      <c r="N161" s="166" t="e">
        <f>'Investīciju plāns_2023_2027'!#REF!</f>
        <v>#REF!</v>
      </c>
      <c r="O161" s="151" t="e">
        <f>'Investīciju plāns_2023_2027'!#REF!</f>
        <v>#REF!</v>
      </c>
      <c r="P161" s="275" t="e">
        <f>'Investīciju plāns_2023_2027'!#REF!</f>
        <v>#REF!</v>
      </c>
      <c r="Q161" s="156" t="e">
        <f>'Investīciju plāns_2023_2027'!#REF!</f>
        <v>#REF!</v>
      </c>
      <c r="R161" s="268" t="e">
        <f>'Investīciju plāns_2023_2027'!#REF!</f>
        <v>#REF!</v>
      </c>
      <c r="S161" s="258" t="e">
        <f>'Investīciju plāns_2023_2027'!#REF!</f>
        <v>#REF!</v>
      </c>
      <c r="T161" s="291" t="e">
        <f>'Investīciju plāns_2023_2027'!#REF!</f>
        <v>#REF!</v>
      </c>
      <c r="U161" s="282" t="e">
        <f>'Investīciju plāns_2023_2027'!#REF!</f>
        <v>#REF!</v>
      </c>
    </row>
    <row r="162" spans="1:21" x14ac:dyDescent="0.25">
      <c r="A162" s="196" t="e">
        <f>'Investīciju plāns_2023_2027'!#REF!</f>
        <v>#REF!</v>
      </c>
      <c r="B162" s="279" t="e">
        <f>'Investīciju plāns_2023_2027'!#REF!</f>
        <v>#REF!</v>
      </c>
      <c r="C162" s="196" t="e">
        <f>'Investīciju plāns_2023_2027'!#REF!</f>
        <v>#REF!</v>
      </c>
      <c r="D162" s="285" t="e">
        <f>'Investīciju plāns_2023_2027'!#REF!</f>
        <v>#REF!</v>
      </c>
      <c r="E162" s="335" t="e">
        <f>'Investīciju plāns_2023_2027'!#REF!</f>
        <v>#REF!</v>
      </c>
      <c r="F162" s="161" t="e">
        <f>'Investīciju plāns_2023_2027'!#REF!</f>
        <v>#REF!</v>
      </c>
      <c r="G162" s="366" t="e">
        <f>'Investīciju plāns_2023_2027'!#REF!</f>
        <v>#REF!</v>
      </c>
      <c r="H162" s="278" t="e">
        <f>'Investīciju plāns_2023_2027'!#REF!</f>
        <v>#REF!</v>
      </c>
      <c r="I162" s="303" t="e">
        <f>'Investīciju plāns_2023_2027'!#REF!</f>
        <v>#REF!</v>
      </c>
      <c r="J162" s="304" t="e">
        <f>'Investīciju plāns_2023_2027'!#REF!</f>
        <v>#REF!</v>
      </c>
      <c r="K162" s="305" t="e">
        <f>'Investīciju plāns_2023_2027'!#REF!</f>
        <v>#REF!</v>
      </c>
      <c r="L162" s="306" t="e">
        <f>'Investīciju plāns_2023_2027'!#REF!</f>
        <v>#REF!</v>
      </c>
      <c r="M162" s="307" t="e">
        <f>'Investīciju plāns_2023_2027'!#REF!</f>
        <v>#REF!</v>
      </c>
      <c r="N162" s="166" t="e">
        <f>'Investīciju plāns_2023_2027'!#REF!</f>
        <v>#REF!</v>
      </c>
      <c r="O162" s="273" t="e">
        <f>'Investīciju plāns_2023_2027'!#REF!</f>
        <v>#REF!</v>
      </c>
      <c r="P162" s="275" t="e">
        <f>'Investīciju plāns_2023_2027'!#REF!</f>
        <v>#REF!</v>
      </c>
      <c r="Q162" s="156" t="e">
        <f>'Investīciju plāns_2023_2027'!#REF!</f>
        <v>#REF!</v>
      </c>
      <c r="R162" s="268" t="e">
        <f>'Investīciju plāns_2023_2027'!#REF!</f>
        <v>#REF!</v>
      </c>
      <c r="S162" s="258" t="e">
        <f>'Investīciju plāns_2023_2027'!#REF!</f>
        <v>#REF!</v>
      </c>
      <c r="T162" s="291" t="e">
        <f>'Investīciju plāns_2023_2027'!#REF!</f>
        <v>#REF!</v>
      </c>
      <c r="U162" s="282" t="e">
        <f>'Investīciju plāns_2023_2027'!#REF!</f>
        <v>#REF!</v>
      </c>
    </row>
    <row r="163" spans="1:21" ht="25.5" x14ac:dyDescent="0.25">
      <c r="A163" s="161">
        <f>'Investīciju plāns_2023_2027'!A144</f>
        <v>142</v>
      </c>
      <c r="B163" s="279">
        <f>'Investīciju plāns_2023_2027'!B144</f>
        <v>0</v>
      </c>
      <c r="C163" s="312" t="str">
        <f>'Investīciju plāns_2023_2027'!C144</f>
        <v>Novads</v>
      </c>
      <c r="D163" s="285" t="str">
        <f>'Investīciju plāns_2023_2027'!D144</f>
        <v>Ziemas sporta tūrisma attīstība Jelgavas novadā</v>
      </c>
      <c r="E163" s="285" t="str">
        <f>'Investīciju plāns_2023_2027'!E144</f>
        <v>Ziemas sporta tūrisma infrastruktūras izveide muižu un dabas parkos - Zaļenieki, Vilces, Eleja, Lielplatone u.c.</v>
      </c>
      <c r="F163" s="161">
        <f>'Investīciju plāns_2023_2027'!F144</f>
        <v>0</v>
      </c>
      <c r="G163" s="366">
        <f>'Investīciju plāns_2023_2027'!G144</f>
        <v>0</v>
      </c>
      <c r="H163" s="278">
        <f>'Investīciju plāns_2023_2027'!H144</f>
        <v>1000000</v>
      </c>
      <c r="I163" s="303">
        <f>'Investīciju plāns_2023_2027'!I144</f>
        <v>0</v>
      </c>
      <c r="J163" s="304">
        <f>'Investīciju plāns_2023_2027'!J144</f>
        <v>0</v>
      </c>
      <c r="K163" s="305">
        <f>'Investīciju plāns_2023_2027'!K144</f>
        <v>0</v>
      </c>
      <c r="L163" s="306">
        <f>'Investīciju plāns_2023_2027'!L144</f>
        <v>0</v>
      </c>
      <c r="M163" s="307">
        <f>'Investīciju plāns_2023_2027'!M144</f>
        <v>1000000</v>
      </c>
      <c r="N163" s="166">
        <f>'Investīciju plāns_2023_2027'!N144</f>
        <v>0</v>
      </c>
      <c r="O163" s="273">
        <f>'Investīciju plāns_2023_2027'!O144</f>
        <v>0</v>
      </c>
      <c r="P163" s="275">
        <f>'Investīciju plāns_2023_2027'!P144</f>
        <v>0</v>
      </c>
      <c r="Q163" s="156">
        <f>'Investīciju plāns_2023_2027'!Q144</f>
        <v>0</v>
      </c>
      <c r="R163" s="268">
        <f>'Investīciju plāns_2023_2027'!R144</f>
        <v>0</v>
      </c>
      <c r="S163" s="380">
        <f>'Investīciju plāns_2023_2027'!S144</f>
        <v>0</v>
      </c>
      <c r="T163" s="291">
        <f>'Investīciju plāns_2023_2027'!T144</f>
        <v>0</v>
      </c>
      <c r="U163" s="282">
        <f>'Investīciju plāns_2023_2027'!U144</f>
        <v>0</v>
      </c>
    </row>
    <row r="164" spans="1:21" x14ac:dyDescent="0.25">
      <c r="A164" s="161" t="e">
        <f>'Investīciju plāns_2023_2027'!#REF!</f>
        <v>#REF!</v>
      </c>
      <c r="B164" s="279" t="e">
        <f>'Investīciju plāns_2023_2027'!#REF!</f>
        <v>#REF!</v>
      </c>
      <c r="C164" s="312" t="e">
        <f>'Investīciju plāns_2023_2027'!#REF!</f>
        <v>#REF!</v>
      </c>
      <c r="D164" s="285" t="e">
        <f>'Investīciju plāns_2023_2027'!#REF!</f>
        <v>#REF!</v>
      </c>
      <c r="E164" s="285" t="e">
        <f>'Investīciju plāns_2023_2027'!#REF!</f>
        <v>#REF!</v>
      </c>
      <c r="F164" s="161" t="e">
        <f>'Investīciju plāns_2023_2027'!#REF!</f>
        <v>#REF!</v>
      </c>
      <c r="G164" s="366" t="e">
        <f>'Investīciju plāns_2023_2027'!#REF!</f>
        <v>#REF!</v>
      </c>
      <c r="H164" s="278" t="e">
        <f>'Investīciju plāns_2023_2027'!#REF!</f>
        <v>#REF!</v>
      </c>
      <c r="I164" s="303" t="e">
        <f>'Investīciju plāns_2023_2027'!#REF!</f>
        <v>#REF!</v>
      </c>
      <c r="J164" s="304" t="e">
        <f>'Investīciju plāns_2023_2027'!#REF!</f>
        <v>#REF!</v>
      </c>
      <c r="K164" s="305" t="e">
        <f>'Investīciju plāns_2023_2027'!#REF!</f>
        <v>#REF!</v>
      </c>
      <c r="L164" s="306" t="e">
        <f>'Investīciju plāns_2023_2027'!#REF!</f>
        <v>#REF!</v>
      </c>
      <c r="M164" s="307" t="e">
        <f>'Investīciju plāns_2023_2027'!#REF!</f>
        <v>#REF!</v>
      </c>
      <c r="N164" s="166" t="e">
        <f>'Investīciju plāns_2023_2027'!#REF!</f>
        <v>#REF!</v>
      </c>
      <c r="O164" s="151" t="e">
        <f>'Investīciju plāns_2023_2027'!#REF!</f>
        <v>#REF!</v>
      </c>
      <c r="P164" s="275" t="e">
        <f>'Investīciju plāns_2023_2027'!#REF!</f>
        <v>#REF!</v>
      </c>
      <c r="Q164" s="156" t="e">
        <f>'Investīciju plāns_2023_2027'!#REF!</f>
        <v>#REF!</v>
      </c>
      <c r="R164" s="268" t="e">
        <f>'Investīciju plāns_2023_2027'!#REF!</f>
        <v>#REF!</v>
      </c>
      <c r="S164" s="380" t="e">
        <f>'Investīciju plāns_2023_2027'!#REF!</f>
        <v>#REF!</v>
      </c>
      <c r="T164" s="291" t="e">
        <f>'Investīciju plāns_2023_2027'!#REF!</f>
        <v>#REF!</v>
      </c>
      <c r="U164" s="282" t="e">
        <f>'Investīciju plāns_2023_2027'!#REF!</f>
        <v>#REF!</v>
      </c>
    </row>
    <row r="165" spans="1:21" x14ac:dyDescent="0.25">
      <c r="A165" s="196" t="e">
        <f>'Investīciju plāns_2023_2027'!#REF!</f>
        <v>#REF!</v>
      </c>
      <c r="B165" s="279" t="e">
        <f>'Investīciju plāns_2023_2027'!#REF!</f>
        <v>#REF!</v>
      </c>
      <c r="C165" s="196" t="e">
        <f>'Investīciju plāns_2023_2027'!#REF!</f>
        <v>#REF!</v>
      </c>
      <c r="D165" s="285" t="e">
        <f>'Investīciju plāns_2023_2027'!#REF!</f>
        <v>#REF!</v>
      </c>
      <c r="E165" s="285" t="e">
        <f>'Investīciju plāns_2023_2027'!#REF!</f>
        <v>#REF!</v>
      </c>
      <c r="F165" s="161" t="e">
        <f>'Investīciju plāns_2023_2027'!#REF!</f>
        <v>#REF!</v>
      </c>
      <c r="G165" s="366" t="e">
        <f>'Investīciju plāns_2023_2027'!#REF!</f>
        <v>#REF!</v>
      </c>
      <c r="H165" s="278" t="e">
        <f>'Investīciju plāns_2023_2027'!#REF!</f>
        <v>#REF!</v>
      </c>
      <c r="I165" s="303" t="e">
        <f>'Investīciju plāns_2023_2027'!#REF!</f>
        <v>#REF!</v>
      </c>
      <c r="J165" s="304" t="e">
        <f>'Investīciju plāns_2023_2027'!#REF!</f>
        <v>#REF!</v>
      </c>
      <c r="K165" s="305" t="e">
        <f>'Investīciju plāns_2023_2027'!#REF!</f>
        <v>#REF!</v>
      </c>
      <c r="L165" s="306" t="e">
        <f>'Investīciju plāns_2023_2027'!#REF!</f>
        <v>#REF!</v>
      </c>
      <c r="M165" s="307" t="e">
        <f>'Investīciju plāns_2023_2027'!#REF!</f>
        <v>#REF!</v>
      </c>
      <c r="N165" s="161" t="e">
        <f>'Investīciju plāns_2023_2027'!#REF!</f>
        <v>#REF!</v>
      </c>
      <c r="O165" s="272" t="e">
        <f>'Investīciju plāns_2023_2027'!#REF!</f>
        <v>#REF!</v>
      </c>
      <c r="P165" s="284" t="e">
        <f>'Investīciju plāns_2023_2027'!#REF!</f>
        <v>#REF!</v>
      </c>
      <c r="Q165" s="161" t="e">
        <f>'Investīciju plāns_2023_2027'!#REF!</f>
        <v>#REF!</v>
      </c>
      <c r="R165" s="160" t="e">
        <f>'Investīciju plāns_2023_2027'!#REF!</f>
        <v>#REF!</v>
      </c>
      <c r="S165" s="380" t="e">
        <f>'Investīciju plāns_2023_2027'!#REF!</f>
        <v>#REF!</v>
      </c>
      <c r="T165" s="284" t="e">
        <f>'Investīciju plāns_2023_2027'!#REF!</f>
        <v>#REF!</v>
      </c>
      <c r="U165" s="282" t="e">
        <f>'Investīciju plāns_2023_2027'!#REF!</f>
        <v>#REF!</v>
      </c>
    </row>
    <row r="166" spans="1:21" ht="63.75" x14ac:dyDescent="0.25">
      <c r="A166" s="161">
        <f>'Investīciju plāns_2023_2027'!A145</f>
        <v>143</v>
      </c>
      <c r="B166" s="279">
        <f>'Investīciju plāns_2023_2027'!B145</f>
        <v>0</v>
      </c>
      <c r="C166" s="312" t="str">
        <f>'Investīciju plāns_2023_2027'!C145</f>
        <v>Novads</v>
      </c>
      <c r="D166" s="335" t="str">
        <f>'Investīciju plāns_2023_2027'!D145</f>
        <v>Āra apgaismojuma infrastruktūras palielināšana, lai veicinātu reģionālas nozīmes infrastruktūras attīstību</v>
      </c>
      <c r="E166" s="285" t="str">
        <f>'Investīciju plāns_2023_2027'!E145</f>
        <v>Veicinās reģionālo un novada āra apgaismojuma infrastruktūras attīstību tās iedzīvotāju dzīves kvalitātes uzlabošanai.
Āra apgaismojuma energoefektivitātes uzlabošana, samazinot siltumnīcefekta gāzu emisijas un elektroenerģijas izmaksas.</v>
      </c>
      <c r="F166" s="161">
        <f>'Investīciju plāns_2023_2027'!F145</f>
        <v>0</v>
      </c>
      <c r="G166" s="368">
        <f>'Investīciju plāns_2023_2027'!G145</f>
        <v>0</v>
      </c>
      <c r="H166" s="278">
        <f>'Investīciju plāns_2023_2027'!H145</f>
        <v>2000000</v>
      </c>
      <c r="I166" s="319">
        <f>'Investīciju plāns_2023_2027'!I145</f>
        <v>0</v>
      </c>
      <c r="J166" s="320">
        <f>'Investīciju plāns_2023_2027'!J145</f>
        <v>0</v>
      </c>
      <c r="K166" s="321">
        <f>'Investīciju plāns_2023_2027'!K145</f>
        <v>0</v>
      </c>
      <c r="L166" s="306">
        <f>'Investīciju plāns_2023_2027'!L145</f>
        <v>0</v>
      </c>
      <c r="M166" s="307">
        <f>'Investīciju plāns_2023_2027'!M145</f>
        <v>2000000</v>
      </c>
      <c r="N166" s="161">
        <f>'Investīciju plāns_2023_2027'!N145</f>
        <v>0</v>
      </c>
      <c r="O166" s="161">
        <f>'Investīciju plāns_2023_2027'!O145</f>
        <v>0</v>
      </c>
      <c r="P166" s="161">
        <f>'Investīciju plāns_2023_2027'!P145</f>
        <v>0</v>
      </c>
      <c r="Q166" s="161">
        <f>'Investīciju plāns_2023_2027'!Q145</f>
        <v>0</v>
      </c>
      <c r="R166" s="160">
        <f>'Investīciju plāns_2023_2027'!R145</f>
        <v>0</v>
      </c>
      <c r="S166" s="380">
        <f>'Investīciju plāns_2023_2027'!S145</f>
        <v>0</v>
      </c>
      <c r="T166" s="284">
        <f>'Investīciju plāns_2023_2027'!T145</f>
        <v>0</v>
      </c>
      <c r="U166" s="282">
        <f>'Investīciju plāns_2023_2027'!U145</f>
        <v>0</v>
      </c>
    </row>
    <row r="167" spans="1:21" ht="102" x14ac:dyDescent="0.25">
      <c r="A167" s="161">
        <f>'Investīciju plāns_2023_2027'!A146</f>
        <v>144</v>
      </c>
      <c r="B167" s="279">
        <f>'Investīciju plāns_2023_2027'!B146</f>
        <v>0</v>
      </c>
      <c r="C167" s="196" t="str">
        <f>'Investīciju plāns_2023_2027'!C146</f>
        <v>Novads</v>
      </c>
      <c r="D167" s="285" t="str">
        <f>'Investīciju plāns_2023_2027'!D146</f>
        <v>Ilgtspējīga, veselīga, bezatkritumu (zaļais kurss) ēdināšanas pakalpojuma attīstīšana izglītības iestādēs</v>
      </c>
      <c r="E167" s="370" t="str">
        <f>'Investīciju plāns_2023_2027'!E146</f>
        <v xml:space="preserve">Ilgtspējīga, veselīga, bezatkritumu (zaļais kurss) ēdināšanas pakalpojuma attīstīšana izglītības iestādēs, pārņemot Skandināvu pieredzi. Atvērtā virtuve – vaļējie stendi (skolēns pats izvēlas porcijas sastāvu un daudzumu). Tātad, jāiekārto atbilstoša vide, trauki. Ēdiens gatavots no vietējiem, sezonāliem produktiem, atbilstoši dažādām diētām, piemēram, bezglutēna, vegānu, u.tml. (ēdienkartes sastādīšana, sadarbībā ar LLU. Iepirkuma veidošana pārtikas iegādei no vietējiem uzņēmējiem). Skolu, ēdinātāju apmācība. </v>
      </c>
      <c r="F167" s="161">
        <f>'Investīciju plāns_2023_2027'!F146</f>
        <v>0</v>
      </c>
      <c r="G167" s="366">
        <f>'Investīciju plāns_2023_2027'!G146</f>
        <v>0</v>
      </c>
      <c r="H167" s="278">
        <f>'Investīciju plāns_2023_2027'!H146</f>
        <v>0</v>
      </c>
      <c r="I167" s="303">
        <f>'Investīciju plāns_2023_2027'!I146</f>
        <v>0</v>
      </c>
      <c r="J167" s="304">
        <f>'Investīciju plāns_2023_2027'!J146</f>
        <v>0</v>
      </c>
      <c r="K167" s="305">
        <f>'Investīciju plāns_2023_2027'!K146</f>
        <v>0</v>
      </c>
      <c r="L167" s="306">
        <f>'Investīciju plāns_2023_2027'!L146</f>
        <v>0</v>
      </c>
      <c r="M167" s="307">
        <f>'Investīciju plāns_2023_2027'!M146</f>
        <v>0</v>
      </c>
      <c r="N167" s="161">
        <f>'Investīciju plāns_2023_2027'!N146</f>
        <v>0</v>
      </c>
      <c r="O167" s="161">
        <f>'Investīciju plāns_2023_2027'!O146</f>
        <v>0</v>
      </c>
      <c r="P167" s="284">
        <f>'Investīciju plāns_2023_2027'!P146</f>
        <v>0</v>
      </c>
      <c r="Q167" s="161">
        <f>'Investīciju plāns_2023_2027'!Q146</f>
        <v>0</v>
      </c>
      <c r="R167" s="160">
        <f>'Investīciju plāns_2023_2027'!R146</f>
        <v>0</v>
      </c>
      <c r="S167" s="380">
        <f>'Investīciju plāns_2023_2027'!S146</f>
        <v>0</v>
      </c>
      <c r="T167" s="284">
        <f>'Investīciju plāns_2023_2027'!T146</f>
        <v>0</v>
      </c>
      <c r="U167" s="282">
        <f>'Investīciju plāns_2023_2027'!U146</f>
        <v>0</v>
      </c>
    </row>
    <row r="168" spans="1:21" ht="76.5" x14ac:dyDescent="0.25">
      <c r="A168" s="196">
        <f>'Investīciju plāns_2023_2027'!A147</f>
        <v>145</v>
      </c>
      <c r="B168" s="279" t="str">
        <f>'Investīciju plāns_2023_2027'!B147</f>
        <v>05</v>
      </c>
      <c r="C168" s="196" t="str">
        <f>'Investīciju plāns_2023_2027'!C147</f>
        <v xml:space="preserve">Novads </v>
      </c>
      <c r="D168" s="285" t="str">
        <f>'Investīciju plāns_2023_2027'!D147</f>
        <v>Upju, dīķu un ūdenstilpju sakopšana un atbrīvošana no apauguma veicot apkārtējās teritorijas labiekārtošanu</v>
      </c>
      <c r="E168" s="285" t="str">
        <f>'Investīciju plāns_2023_2027'!E147</f>
        <v xml:space="preserve">Ūdenstilpju krastu sakopšana un atbrīvošana no ūdensaugiem, kas novērš tālāku to aizaugšanu, iedzīvotājiem rodas jauna atpūtas vieta un tiek uzlabota dzīves kvalitāte
</v>
      </c>
      <c r="F168" s="161" t="str">
        <f>'Investīciju plāns_2023_2027'!F147</f>
        <v>Vides aizsardzība</v>
      </c>
      <c r="G168" s="366" t="str">
        <f>'Investīciju plāns_2023_2027'!G147</f>
        <v>Kopīgs
J/Pag/Iedz</v>
      </c>
      <c r="H168" s="278">
        <f>'Investīciju plāns_2023_2027'!H147</f>
        <v>350000</v>
      </c>
      <c r="I168" s="303">
        <f>'Investīciju plāns_2023_2027'!I147</f>
        <v>0</v>
      </c>
      <c r="J168" s="304">
        <f>'Investīciju plāns_2023_2027'!J147</f>
        <v>0</v>
      </c>
      <c r="K168" s="305">
        <f>'Investīciju plāns_2023_2027'!K147</f>
        <v>0</v>
      </c>
      <c r="L168" s="306">
        <f>'Investīciju plāns_2023_2027'!L147</f>
        <v>0</v>
      </c>
      <c r="M168" s="307">
        <f>'Investīciju plāns_2023_2027'!M147</f>
        <v>350000</v>
      </c>
      <c r="N168" s="161" t="str">
        <f>'Investīciju plāns_2023_2027'!N147</f>
        <v>P3 V RV9</v>
      </c>
      <c r="O168" s="161" t="str">
        <f>'Investīciju plāns_2023_2027'!O147</f>
        <v>D</v>
      </c>
      <c r="P168" s="161" t="str">
        <f>'Investīciju plāns_2023_2027'!P147</f>
        <v>VP2</v>
      </c>
      <c r="Q168" s="161" t="str">
        <f>'Investīciju plāns_2023_2027'!Q147</f>
        <v>RV6</v>
      </c>
      <c r="R168" s="160" t="str">
        <f>'Investīciju plāns_2023_2027'!R147</f>
        <v>U.6.1.</v>
      </c>
      <c r="S168" s="380" t="str">
        <f>'Investīciju plāns_2023_2027'!S147</f>
        <v>Īpašuma pārvaldības nodaļa</v>
      </c>
      <c r="T168" s="284">
        <f>'Investīciju plāns_2023_2027'!T147</f>
        <v>0</v>
      </c>
      <c r="U168" s="282" t="str">
        <f>'Investīciju plāns_2023_2027'!U147</f>
        <v>2022-2027</v>
      </c>
    </row>
    <row r="169" spans="1:21" ht="255" x14ac:dyDescent="0.25">
      <c r="A169" s="161">
        <f>'Investīciju plāns_2023_2027'!A148</f>
        <v>146</v>
      </c>
      <c r="B169" s="279">
        <f>'Investīciju plāns_2023_2027'!B148</f>
        <v>0</v>
      </c>
      <c r="C169" s="196" t="str">
        <f>'Investīciju plāns_2023_2027'!C148</f>
        <v>Novads+pilsēta</v>
      </c>
      <c r="D169" s="285" t="str">
        <f>'Investīciju plāns_2023_2027'!D148</f>
        <v xml:space="preserve">Gājēju-velo celiņu izbūve gar reģionālajiem ceļiem </v>
      </c>
      <c r="E169" s="335" t="str">
        <f>'Investīciju plāns_2023_2027'!E148</f>
        <v>Izbūvēti velo-gājēju celiņi ar velosipēdu apkopes punktiem, uzlabojot satiksmes drošību un nodrošinot piekļuvi tūrisma un kultūras objektiem, veicinot uzņēmējdarbību. Nodrošināta darba spēka migrācija uz/no darba vietām un uzlabota iedzīvotāju dzīves kvalitāte.
Maršrutos:
Jelgava-  Eleja- Bauska- tūrismus, kultūra, darba spēka migrācija+ (ar kultūras mantojuma izmantošanu saistīta būvniecība un brīvdabas estrāde Elejas muižas parkā)
Jelgava Eleja- Tērvete - tūrisms, kultūra, darba spēka migrācija
Jegava- Jaunsvirlauka - tūrisms, kultūra, darba spēka migrācija
Jelgava-Zaļenieki- Tērvete- tūrisms, kultūra,  darba spēka migrācija
Jelgava-Glūda- Dobele -  darba spēka migrācija, tūrisms, kultūra
Jelgava- Līvbērze-Jaunbērze-darba spēka un skolēnu migrācija, kultūra, tūrisms
Jelgava- Kalnciems - Jūrmala- tūrisms, kultūra,  darba spēka migrācija
Dalbe - Ozolnieki - darb spēka un skolēnu migracija
Āne - Jelgava - darb spēka un skolēnu migracija 
Emburga - Staļģene - tūrisms, kultūra, darba spēka un skolēnu migracija
Garoza - Āne - darba spēka un skolēnu migracija</v>
      </c>
      <c r="F169" s="161" t="str">
        <f>'Investīciju plāns_2023_2027'!F148</f>
        <v>Transporta infrastruktūra</v>
      </c>
      <c r="G169" s="366" t="str">
        <f>'Investīciju plāns_2023_2027'!G148</f>
        <v>Reģionāls projekts
ZPR</v>
      </c>
      <c r="H169" s="278">
        <f>'Investīciju plāns_2023_2027'!H148</f>
        <v>0</v>
      </c>
      <c r="I169" s="303">
        <f>'Investīciju plāns_2023_2027'!I148</f>
        <v>0</v>
      </c>
      <c r="J169" s="304">
        <f>'Investīciju plāns_2023_2027'!J148</f>
        <v>0</v>
      </c>
      <c r="K169" s="305">
        <f>'Investīciju plāns_2023_2027'!K148</f>
        <v>0</v>
      </c>
      <c r="L169" s="306">
        <f>'Investīciju plāns_2023_2027'!L148</f>
        <v>0</v>
      </c>
      <c r="M169" s="307">
        <f>'Investīciju plāns_2023_2027'!M148</f>
        <v>0</v>
      </c>
      <c r="N169" s="196" t="str">
        <f>'Investīciju plāns_2023_2027'!N148</f>
        <v>P2 V RV1</v>
      </c>
      <c r="O169" s="336">
        <f>'Investīciju plāns_2023_2027'!O148</f>
        <v>0</v>
      </c>
      <c r="P169" s="336">
        <f>'Investīciju plāns_2023_2027'!P148</f>
        <v>0</v>
      </c>
      <c r="Q169" s="344">
        <f>'Investīciju plāns_2023_2027'!Q148</f>
        <v>0</v>
      </c>
      <c r="R169" s="160">
        <f>'Investīciju plāns_2023_2027'!R148</f>
        <v>0</v>
      </c>
      <c r="S169" s="380">
        <f>'Investīciju plāns_2023_2027'!S148</f>
        <v>0</v>
      </c>
      <c r="T169" s="309">
        <f>'Investīciju plāns_2023_2027'!T148</f>
        <v>0</v>
      </c>
      <c r="U169" s="282">
        <f>'Investīciju plāns_2023_2027'!U148</f>
        <v>0</v>
      </c>
    </row>
    <row r="170" spans="1:21" ht="242.25" x14ac:dyDescent="0.25">
      <c r="A170" s="161">
        <f>'Investīciju plāns_2023_2027'!A149</f>
        <v>147</v>
      </c>
      <c r="B170" s="279">
        <f>'Investīciju plāns_2023_2027'!B149</f>
        <v>0</v>
      </c>
      <c r="C170" s="196" t="str">
        <f>'Investīciju plāns_2023_2027'!C149</f>
        <v>Novads+pilsēta</v>
      </c>
      <c r="D170" s="285" t="str">
        <f>'Investīciju plāns_2023_2027'!D149</f>
        <v xml:space="preserve">Jaunu, inovatīvu un viedu  risinājumu attīstīšana pakalpojumu nodrošināšanai </v>
      </c>
      <c r="E170" s="285" t="str">
        <f>'Investīciju plāns_2023_2027'!E149</f>
        <v>Sakārtota infrastruktūra, izveidota  jauna, ieviesti un attīstīti viedi pakalpojumi - Informācijas sistēmu integrācija (valsts IS + pašvaldību IS). Interneta jaudas nodrošināšana lauku teritorijā. Bezvadu (WiFi) infrastruktūras attīstīšana. Drošības pārvaldības risinājumu ieviešana.
C02 uzskaite, kas mēra izmešus apdzīvotās vietās un publiskās telpās, kā arī ietaupīto C02 apjomu.
Publisko pakalpojumu infrastruktūras un viedu monotoringa instrumentu attīstība (ūdens apgāde, kanalizācija,atkritumu apsaimniekošana utml.). 
Automatizēta ēku pārvaldības sistēmas attīstīšana un energoefektīvu pasākumu nodrošināšana.
Viedais āra apgaismojums, kas ļauj ieekonomēt elektroenerģiju, kā arī monitorēt infrastruktūras kvalitāti (piem.ja tiek izsista vai izdeg spuldze, ziņojums pienāk atbildīgajiem dienestiem).
Transporta plūsmu monitorings un vieda pārvaldība ceļu infrastruktūras saudzēšanai. Numuru lasīšana un viedas ceļazīmes var palīdzēt optimizēt kravu transporta radītos bojājumus ceļu infrastruktūrā.
Viedas gājēju pārejas ar satiksmes monitoringa sistēmu.</v>
      </c>
      <c r="F170" s="161">
        <f>'Investīciju plāns_2023_2027'!F149</f>
        <v>0</v>
      </c>
      <c r="G170" s="366" t="str">
        <f>'Investīciju plāns_2023_2027'!G149</f>
        <v>Reģionāls projekts</v>
      </c>
      <c r="H170" s="278">
        <f>'Investīciju plāns_2023_2027'!H149</f>
        <v>0</v>
      </c>
      <c r="I170" s="303">
        <f>'Investīciju plāns_2023_2027'!I149</f>
        <v>0</v>
      </c>
      <c r="J170" s="304">
        <f>'Investīciju plāns_2023_2027'!J149</f>
        <v>0</v>
      </c>
      <c r="K170" s="305">
        <f>'Investīciju plāns_2023_2027'!K149</f>
        <v>0</v>
      </c>
      <c r="L170" s="306">
        <f>'Investīciju plāns_2023_2027'!L149</f>
        <v>0</v>
      </c>
      <c r="M170" s="307">
        <f>'Investīciju plāns_2023_2027'!M149</f>
        <v>0</v>
      </c>
      <c r="N170" s="196">
        <f>'Investīciju plāns_2023_2027'!N149</f>
        <v>0</v>
      </c>
      <c r="O170" s="272">
        <f>'Investīciju plāns_2023_2027'!O149</f>
        <v>0</v>
      </c>
      <c r="P170" s="161">
        <f>'Investīciju plāns_2023_2027'!P149</f>
        <v>0</v>
      </c>
      <c r="Q170" s="161">
        <f>'Investīciju plāns_2023_2027'!Q149</f>
        <v>0</v>
      </c>
      <c r="R170" s="196">
        <f>'Investīciju plāns_2023_2027'!R149</f>
        <v>0</v>
      </c>
      <c r="S170" s="380">
        <f>'Investīciju plāns_2023_2027'!S149</f>
        <v>0</v>
      </c>
      <c r="T170" s="309">
        <f>'Investīciju plāns_2023_2027'!T149</f>
        <v>0</v>
      </c>
      <c r="U170" s="282">
        <f>'Investīciju plāns_2023_2027'!U149</f>
        <v>0</v>
      </c>
    </row>
    <row r="171" spans="1:21" ht="102" x14ac:dyDescent="0.25">
      <c r="A171" s="196">
        <f>'Investīciju plāns_2023_2027'!A150</f>
        <v>148</v>
      </c>
      <c r="B171" s="279" t="str">
        <f>'Investīciju plāns_2023_2027'!B150</f>
        <v>06</v>
      </c>
      <c r="C171" s="196" t="str">
        <f>'Investīciju plāns_2023_2027'!C150</f>
        <v>Ozolnieki</v>
      </c>
      <c r="D171" s="285" t="str">
        <f>'Investīciju plāns_2023_2027'!D150</f>
        <v>Pirmsskolas izglītības iestāde “Pūcīte” filiāles, Rīgas iela 29, Ozolnieki, energoefektivitātes paaugstināšana</v>
      </c>
      <c r="E171" s="285" t="str">
        <f>'Investīciju plāns_2023_2027'!E150</f>
        <v xml:space="preserve">Ēkas ārsienu, logu, durvju siltināšana, ventilācijas sistēmu pārbūve.
Būvniecības ieceres dokumentācijas izstrādes un autoruzraudzības pakalpojumi  energoefektivitātes paaugstināšanas pasākumu realizēšanas ietvaros 
Plānots uzsākt projektēšanu 2023.gada otrajā pusē, izmaksas plānot 2024.gadā </v>
      </c>
      <c r="F171" s="161" t="str">
        <f>'Investīciju plāns_2023_2027'!F150</f>
        <v>Energoefektivitāte</v>
      </c>
      <c r="G171" s="366" t="str">
        <f>'Investīciju plāns_2023_2027'!G150</f>
        <v xml:space="preserve">J/Pag/Iedz
</v>
      </c>
      <c r="H171" s="278">
        <f>'Investīciju plāns_2023_2027'!H150</f>
        <v>700000</v>
      </c>
      <c r="I171" s="303">
        <f>'Investīciju plāns_2023_2027'!I150</f>
        <v>0</v>
      </c>
      <c r="J171" s="304">
        <f>'Investīciju plāns_2023_2027'!J150</f>
        <v>0</v>
      </c>
      <c r="K171" s="305">
        <f>'Investīciju plāns_2023_2027'!K150</f>
        <v>0</v>
      </c>
      <c r="L171" s="306">
        <f>'Investīciju plāns_2023_2027'!L150</f>
        <v>0</v>
      </c>
      <c r="M171" s="307">
        <f>'Investīciju plāns_2023_2027'!M150</f>
        <v>700000</v>
      </c>
      <c r="N171" s="196" t="str">
        <f>'Investīciju plāns_2023_2027'!N150</f>
        <v>P2 V RV8</v>
      </c>
      <c r="O171" s="272" t="str">
        <f>'Investīciju plāns_2023_2027'!O150</f>
        <v>P</v>
      </c>
      <c r="P171" s="161" t="str">
        <f>'Investīciju plāns_2023_2027'!P150</f>
        <v>VP2</v>
      </c>
      <c r="Q171" s="161" t="str">
        <f>'Investīciju plāns_2023_2027'!Q150</f>
        <v>RV5</v>
      </c>
      <c r="R171" s="160" t="str">
        <f>'Investīciju plāns_2023_2027'!R150</f>
        <v>U.5.4.</v>
      </c>
      <c r="S171" s="380" t="str">
        <f>'Investīciju plāns_2023_2027'!S150</f>
        <v>Infrastruktūras un saimnieciskā nodrošinājuma nodaļa/Kultūras pārvalde/Pagasta pārvalde</v>
      </c>
      <c r="T171" s="309">
        <f>'Investīciju plāns_2023_2027'!T150</f>
        <v>0</v>
      </c>
      <c r="U171" s="282" t="str">
        <f>'Investīciju plāns_2023_2027'!U150</f>
        <v>2022-2027</v>
      </c>
    </row>
    <row r="172" spans="1:21" ht="102" x14ac:dyDescent="0.25">
      <c r="A172" s="161">
        <f>'Investīciju plāns_2023_2027'!A151</f>
        <v>149</v>
      </c>
      <c r="B172" s="279" t="str">
        <f>'Investīciju plāns_2023_2027'!B151</f>
        <v>09</v>
      </c>
      <c r="C172" s="196" t="str">
        <f>'Investīciju plāns_2023_2027'!C151</f>
        <v>Ozolnieki</v>
      </c>
      <c r="D172" s="285" t="str">
        <f>'Investīciju plāns_2023_2027'!D151</f>
        <v>Ozolnieku sporta skolas energoefektivitātes paaugstināšana</v>
      </c>
      <c r="E172" s="285" t="str">
        <f>'Investīciju plāns_2023_2027'!E151</f>
        <v xml:space="preserve">Siltuma zudumu novēršanai un uzturēšanas izdevumu samazināšanai,  nepieciešams veikt ēkas pamatu, ārsienu siltināšanu, logu, durvju, ventilācijas sistēmu izbūvi, 3.stāva telpu remonts.
</v>
      </c>
      <c r="F172" s="161" t="str">
        <f>'Investīciju plāns_2023_2027'!F151</f>
        <v>Energoefektivitāte</v>
      </c>
      <c r="G172" s="366" t="str">
        <f>'Investīciju plāns_2023_2027'!G151</f>
        <v xml:space="preserve">J/Pag/Iedz
</v>
      </c>
      <c r="H172" s="278">
        <f>'Investīciju plāns_2023_2027'!H151</f>
        <v>1200000</v>
      </c>
      <c r="I172" s="303">
        <f>'Investīciju plāns_2023_2027'!I151</f>
        <v>0</v>
      </c>
      <c r="J172" s="304">
        <f>'Investīciju plāns_2023_2027'!J151</f>
        <v>0</v>
      </c>
      <c r="K172" s="305">
        <f>'Investīciju plāns_2023_2027'!K151</f>
        <v>0</v>
      </c>
      <c r="L172" s="306">
        <f>'Investīciju plāns_2023_2027'!L151</f>
        <v>0</v>
      </c>
      <c r="M172" s="307">
        <f>'Investīciju plāns_2023_2027'!M151</f>
        <v>1200000</v>
      </c>
      <c r="N172" s="196" t="str">
        <f>'Investīciju plāns_2023_2027'!N151</f>
        <v>P2 V RV8</v>
      </c>
      <c r="O172" s="161" t="str">
        <f>'Investīciju plāns_2023_2027'!O151</f>
        <v>P</v>
      </c>
      <c r="P172" s="161" t="str">
        <f>'Investīciju plāns_2023_2027'!P151</f>
        <v>VP1</v>
      </c>
      <c r="Q172" s="161" t="str">
        <f>'Investīciju plāns_2023_2027'!Q151</f>
        <v>RV3</v>
      </c>
      <c r="R172" s="160" t="str">
        <f>'Investīciju plāns_2023_2027'!R151</f>
        <v>3.2.</v>
      </c>
      <c r="S172" s="380" t="str">
        <f>'Investīciju plāns_2023_2027'!S151</f>
        <v>Infrastruktūras un saimnieciskā nodrošinājuma nodaļa/Kultūras pārvalde/Pagasta pārvalde</v>
      </c>
      <c r="T172" s="309">
        <f>'Investīciju plāns_2023_2027'!T151</f>
        <v>0</v>
      </c>
      <c r="U172" s="282" t="str">
        <f>'Investīciju plāns_2023_2027'!U151</f>
        <v>2022-2027</v>
      </c>
    </row>
    <row r="173" spans="1:21" ht="102" x14ac:dyDescent="0.25">
      <c r="A173" s="161">
        <f>'Investīciju plāns_2023_2027'!A152</f>
        <v>150</v>
      </c>
      <c r="B173" s="279" t="str">
        <f>'Investīciju plāns_2023_2027'!B152</f>
        <v>06</v>
      </c>
      <c r="C173" s="196" t="str">
        <f>'Investīciju plāns_2023_2027'!C152</f>
        <v>Ozolnieki</v>
      </c>
      <c r="D173" s="285" t="str">
        <f>'Investīciju plāns_2023_2027'!D152</f>
        <v>Administrācijas ēkas Stadiona iela 10 , Ozolniekos energoefektivitātes paaugstināšana</v>
      </c>
      <c r="E173" s="285" t="str">
        <f>'Investīciju plāns_2023_2027'!E152</f>
        <v>Nepieciešams energoaudits, projektēšana, būvniecība, arī ventilācijas sistēmas izbūve</v>
      </c>
      <c r="F173" s="161" t="str">
        <f>'Investīciju plāns_2023_2027'!F152</f>
        <v>Energoefektivitāte</v>
      </c>
      <c r="G173" s="366" t="str">
        <f>'Investīciju plāns_2023_2027'!G152</f>
        <v xml:space="preserve">J/Pag/Iedz
</v>
      </c>
      <c r="H173" s="278">
        <f>'Investīciju plāns_2023_2027'!H152</f>
        <v>700000</v>
      </c>
      <c r="I173" s="303">
        <f>'Investīciju plāns_2023_2027'!I152</f>
        <v>0</v>
      </c>
      <c r="J173" s="304">
        <f>'Investīciju plāns_2023_2027'!J152</f>
        <v>0</v>
      </c>
      <c r="K173" s="305">
        <f>'Investīciju plāns_2023_2027'!K152</f>
        <v>0</v>
      </c>
      <c r="L173" s="306">
        <f>'Investīciju plāns_2023_2027'!L152</f>
        <v>0</v>
      </c>
      <c r="M173" s="307">
        <f>'Investīciju plāns_2023_2027'!M152</f>
        <v>700000</v>
      </c>
      <c r="N173" s="196" t="str">
        <f>'Investīciju plāns_2023_2027'!N152</f>
        <v>P2 V RV8</v>
      </c>
      <c r="O173" s="151" t="str">
        <f>'Investīciju plāns_2023_2027'!O152</f>
        <v>P</v>
      </c>
      <c r="P173" s="161" t="str">
        <f>'Investīciju plāns_2023_2027'!P152</f>
        <v>VP2</v>
      </c>
      <c r="Q173" s="161" t="str">
        <f>'Investīciju plāns_2023_2027'!Q152</f>
        <v>RV5</v>
      </c>
      <c r="R173" s="268" t="str">
        <f>'Investīciju plāns_2023_2027'!R152</f>
        <v>U.5.4.</v>
      </c>
      <c r="S173" s="380" t="str">
        <f>'Investīciju plāns_2023_2027'!S152</f>
        <v>Infrastruktūras un saimnieciskā nodrošinājuma nodaļa/Kultūras pārvalde/Pagasta pārvalde</v>
      </c>
      <c r="T173" s="309">
        <f>'Investīciju plāns_2023_2027'!T152</f>
        <v>0</v>
      </c>
      <c r="U173" s="282" t="str">
        <f>'Investīciju plāns_2023_2027'!U152</f>
        <v>2022-2027</v>
      </c>
    </row>
    <row r="174" spans="1:21" ht="102" x14ac:dyDescent="0.25">
      <c r="A174" s="196">
        <f>'Investīciju plāns_2023_2027'!A153</f>
        <v>151</v>
      </c>
      <c r="B174" s="279" t="str">
        <f>'Investīciju plāns_2023_2027'!B153</f>
        <v>09</v>
      </c>
      <c r="C174" s="196" t="str">
        <f>'Investīciju plāns_2023_2027'!C153</f>
        <v>Ozolnieki</v>
      </c>
      <c r="D174" s="285" t="str">
        <f>'Investīciju plāns_2023_2027'!D153</f>
        <v>Ozolnieku vidusskolas stadiona labiekārtošana, skrejceļa atjaunošana</v>
      </c>
      <c r="E174" s="285" t="str">
        <f>'Investīciju plāns_2023_2027'!E153</f>
        <v xml:space="preserve">Tehniskās specifikācijas/ darba uzdevuma izstrāde atbilstoši darba grupas izveidotajam sarakstam, t.sk. skrejceļš, skeitparks un rotaļu iekārtu uzstādīšana.
Ozolnieku vidusskolas stadiona spēļu laukumu izgaismošanai
</v>
      </c>
      <c r="F174" s="161" t="str">
        <f>'Investīciju plāns_2023_2027'!F153</f>
        <v>Izglītības iestāžu infrastruktūra</v>
      </c>
      <c r="G174" s="366" t="str">
        <f>'Investīciju plāns_2023_2027'!G153</f>
        <v xml:space="preserve">J/Pag/Iedz
</v>
      </c>
      <c r="H174" s="278">
        <f>'Investīciju plāns_2023_2027'!H153</f>
        <v>400000</v>
      </c>
      <c r="I174" s="303">
        <f>'Investīciju plāns_2023_2027'!I153</f>
        <v>0</v>
      </c>
      <c r="J174" s="304">
        <f>'Investīciju plāns_2023_2027'!J153</f>
        <v>0</v>
      </c>
      <c r="K174" s="305">
        <f>'Investīciju plāns_2023_2027'!K153</f>
        <v>0</v>
      </c>
      <c r="L174" s="306">
        <f>'Investīciju plāns_2023_2027'!L153</f>
        <v>0</v>
      </c>
      <c r="M174" s="307">
        <f>'Investīciju plāns_2023_2027'!M153</f>
        <v>400000</v>
      </c>
      <c r="N174" s="196" t="str">
        <f>'Investīciju plāns_2023_2027'!N153</f>
        <v>P2 I RV1</v>
      </c>
      <c r="O174" s="161" t="str">
        <f>'Investīciju plāns_2023_2027'!O153</f>
        <v>P</v>
      </c>
      <c r="P174" s="161" t="str">
        <f>'Investīciju plāns_2023_2027'!P153</f>
        <v>VP1</v>
      </c>
      <c r="Q174" s="161" t="str">
        <f>'Investīciju plāns_2023_2027'!Q153</f>
        <v>RV1</v>
      </c>
      <c r="R174" s="358" t="str">
        <f>'Investīciju plāns_2023_2027'!R153</f>
        <v>1.1.</v>
      </c>
      <c r="S174" s="380" t="str">
        <f>'Investīciju plāns_2023_2027'!S153</f>
        <v>Infrastruktūras un saimnieciskā nodrošinājuma nodaļa/Kultūras pārvalde/Pagasta pārvalde</v>
      </c>
      <c r="T174" s="309">
        <f>'Investīciju plāns_2023_2027'!T153</f>
        <v>0</v>
      </c>
      <c r="U174" s="282" t="str">
        <f>'Investīciju plāns_2023_2027'!U153</f>
        <v>2022-2027</v>
      </c>
    </row>
    <row r="175" spans="1:21" ht="102" x14ac:dyDescent="0.25">
      <c r="A175" s="161">
        <f>'Investīciju plāns_2023_2027'!A154</f>
        <v>152</v>
      </c>
      <c r="B175" s="279" t="str">
        <f>'Investīciju plāns_2023_2027'!B154</f>
        <v>09</v>
      </c>
      <c r="C175" s="196" t="str">
        <f>'Investīciju plāns_2023_2027'!C154</f>
        <v>Ozolnieki</v>
      </c>
      <c r="D175" s="285" t="str">
        <f>'Investīciju plāns_2023_2027'!D154</f>
        <v xml:space="preserve">Ozolnieku vidusskolas teritorijas labiekārtošana </v>
      </c>
      <c r="E175" s="285" t="str">
        <f>'Investīciju plāns_2023_2027'!E154</f>
        <v>Iekšpagalma labiekārtošana pie ozoliem; 
stāvvietas izveide pie C korpusa; Ietvju seguma atjaunošana, 
ieejas kāpņu un kāpņu  laukuma seguma atjaunošana; 
Asfaltēto celiņu seguma virskārtas atjaunošana
Stāvlaukuma labiekārtošana</v>
      </c>
      <c r="F175" s="161" t="str">
        <f>'Investīciju plāns_2023_2027'!F154</f>
        <v>Izglītības iestāžu infrastruktūra</v>
      </c>
      <c r="G175" s="366" t="str">
        <f>'Investīciju plāns_2023_2027'!G154</f>
        <v>J/Pag/Iedz
Dep/ieros</v>
      </c>
      <c r="H175" s="278">
        <f>'Investīciju plāns_2023_2027'!H154</f>
        <v>200000</v>
      </c>
      <c r="I175" s="303">
        <f>'Investīciju plāns_2023_2027'!I154</f>
        <v>0</v>
      </c>
      <c r="J175" s="304">
        <f>'Investīciju plāns_2023_2027'!J154</f>
        <v>0</v>
      </c>
      <c r="K175" s="305">
        <f>'Investīciju plāns_2023_2027'!K154</f>
        <v>0</v>
      </c>
      <c r="L175" s="306">
        <f>'Investīciju plāns_2023_2027'!L154</f>
        <v>0</v>
      </c>
      <c r="M175" s="307">
        <f>'Investīciju plāns_2023_2027'!M154</f>
        <v>200000</v>
      </c>
      <c r="N175" s="196" t="str">
        <f>'Investīciju plāns_2023_2027'!N154</f>
        <v>P2 I RV1</v>
      </c>
      <c r="O175" s="273" t="str">
        <f>'Investīciju plāns_2023_2027'!O154</f>
        <v>P</v>
      </c>
      <c r="P175" s="166" t="str">
        <f>'Investīciju plāns_2023_2027'!P154</f>
        <v>VP1</v>
      </c>
      <c r="Q175" s="166" t="str">
        <f>'Investīciju plāns_2023_2027'!Q154</f>
        <v>RV1</v>
      </c>
      <c r="R175" s="268" t="str">
        <f>'Investīciju plāns_2023_2027'!R154</f>
        <v>1.1.</v>
      </c>
      <c r="S175" s="380" t="str">
        <f>'Investīciju plāns_2023_2027'!S154</f>
        <v>Infrastruktūras un saimnieciskā nodrošinājuma nodaļa/Kultūras pārvalde/Pagasta pārvalde</v>
      </c>
      <c r="T175" s="309">
        <f>'Investīciju plāns_2023_2027'!T154</f>
        <v>0</v>
      </c>
      <c r="U175" s="282" t="str">
        <f>'Investīciju plāns_2023_2027'!U154</f>
        <v>2022-2027</v>
      </c>
    </row>
    <row r="176" spans="1:21" ht="102" x14ac:dyDescent="0.25">
      <c r="A176" s="161">
        <f>'Investīciju plāns_2023_2027'!A155</f>
        <v>153</v>
      </c>
      <c r="B176" s="279" t="str">
        <f>'Investīciju plāns_2023_2027'!B155</f>
        <v>09</v>
      </c>
      <c r="C176" s="196" t="str">
        <f>'Investīciju plāns_2023_2027'!C155</f>
        <v>Ozolnieki</v>
      </c>
      <c r="D176" s="313" t="str">
        <f>'Investīciju plāns_2023_2027'!D155</f>
        <v>Ozolnieku vidusskolas telpu atjaunošana un labiekārtošana</v>
      </c>
      <c r="E176" s="285" t="str">
        <f>'Investīciju plāns_2023_2027'!E155</f>
        <v xml:space="preserve">Telpu atjaunošana un labiekārtošana, t.sk.:
Esošās ventilācijas sistēmas remontdarbi un jaunu atzaru būvniecība;
Balss izziņošanas sistēmas iegāde un uzstādīšana
</v>
      </c>
      <c r="F176" s="161" t="str">
        <f>'Investīciju plāns_2023_2027'!F155</f>
        <v>Izglītības iestāžu infrastruktūra</v>
      </c>
      <c r="G176" s="366" t="str">
        <f>'Investīciju plāns_2023_2027'!G155</f>
        <v xml:space="preserve">J/Pag/Iedz
</v>
      </c>
      <c r="H176" s="278">
        <f>'Investīciju plāns_2023_2027'!H155</f>
        <v>200000</v>
      </c>
      <c r="I176" s="303">
        <f>'Investīciju plāns_2023_2027'!I155</f>
        <v>0</v>
      </c>
      <c r="J176" s="304">
        <f>'Investīciju plāns_2023_2027'!J155</f>
        <v>0</v>
      </c>
      <c r="K176" s="305">
        <f>'Investīciju plāns_2023_2027'!K155</f>
        <v>0</v>
      </c>
      <c r="L176" s="306">
        <f>'Investīciju plāns_2023_2027'!L155</f>
        <v>0</v>
      </c>
      <c r="M176" s="307">
        <f>'Investīciju plāns_2023_2027'!M155</f>
        <v>200000</v>
      </c>
      <c r="N176" s="196" t="str">
        <f>'Investīciju plāns_2023_2027'!N155</f>
        <v>P2 I RV1</v>
      </c>
      <c r="O176" s="161" t="str">
        <f>'Investīciju plāns_2023_2027'!O155</f>
        <v>P</v>
      </c>
      <c r="P176" s="284" t="str">
        <f>'Investīciju plāns_2023_2027'!P155</f>
        <v>VP1</v>
      </c>
      <c r="Q176" s="166" t="str">
        <f>'Investīciju plāns_2023_2027'!Q155</f>
        <v>RV1</v>
      </c>
      <c r="R176" s="268" t="str">
        <f>'Investīciju plāns_2023_2027'!R155</f>
        <v>1.1.</v>
      </c>
      <c r="S176" s="380" t="str">
        <f>'Investīciju plāns_2023_2027'!S155</f>
        <v>Infrastruktūras un saimnieciskā nodrošinājuma nodaļa/Kultūras pārvalde/Pagasta pārvalde</v>
      </c>
      <c r="T176" s="309">
        <f>'Investīciju plāns_2023_2027'!T155</f>
        <v>0</v>
      </c>
      <c r="U176" s="282" t="str">
        <f>'Investīciju plāns_2023_2027'!U155</f>
        <v>2022-2027</v>
      </c>
    </row>
    <row r="177" spans="1:21" ht="102" x14ac:dyDescent="0.25">
      <c r="A177" s="196">
        <f>'Investīciju plāns_2023_2027'!A156</f>
        <v>154</v>
      </c>
      <c r="B177" s="279" t="str">
        <f>'Investīciju plāns_2023_2027'!B156</f>
        <v>09</v>
      </c>
      <c r="C177" s="196" t="str">
        <f>'Investīciju plāns_2023_2027'!C156</f>
        <v>Ozolnieki</v>
      </c>
      <c r="D177" s="285" t="str">
        <f>'Investīciju plāns_2023_2027'!D156</f>
        <v>Ozolnieku mūzikas skolas telpu atjaunošana un labiekārtošana</v>
      </c>
      <c r="E177" s="285" t="str">
        <f>'Investīciju plāns_2023_2027'!E156</f>
        <v>Telpu atjaunošana un labiekārtošana, t.sk. gaiteņu remonts, āra kāpņu remonts</v>
      </c>
      <c r="F177" s="161" t="str">
        <f>'Investīciju plāns_2023_2027'!F156</f>
        <v>Izglītības iestāžu infrastruktūra</v>
      </c>
      <c r="G177" s="366" t="str">
        <f>'Investīciju plāns_2023_2027'!G156</f>
        <v xml:space="preserve">J/Pag/Iedz
</v>
      </c>
      <c r="H177" s="278">
        <f>'Investīciju plāns_2023_2027'!H156</f>
        <v>100000</v>
      </c>
      <c r="I177" s="303">
        <f>'Investīciju plāns_2023_2027'!I156</f>
        <v>0</v>
      </c>
      <c r="J177" s="304">
        <f>'Investīciju plāns_2023_2027'!J156</f>
        <v>0</v>
      </c>
      <c r="K177" s="305">
        <f>'Investīciju plāns_2023_2027'!K156</f>
        <v>0</v>
      </c>
      <c r="L177" s="306">
        <f>'Investīciju plāns_2023_2027'!L156</f>
        <v>0</v>
      </c>
      <c r="M177" s="307">
        <f>'Investīciju plāns_2023_2027'!M156</f>
        <v>100000</v>
      </c>
      <c r="N177" s="161" t="str">
        <f>'Investīciju plāns_2023_2027'!N156</f>
        <v>P2 I RV1</v>
      </c>
      <c r="O177" s="273" t="str">
        <f>'Investīciju plāns_2023_2027'!O156</f>
        <v>P</v>
      </c>
      <c r="P177" s="151" t="str">
        <f>'Investīciju plāns_2023_2027'!P156</f>
        <v>VP1</v>
      </c>
      <c r="Q177" s="151" t="str">
        <f>'Investīciju plāns_2023_2027'!Q156</f>
        <v>RV1</v>
      </c>
      <c r="R177" s="268" t="str">
        <f>'Investīciju plāns_2023_2027'!R156</f>
        <v>1.1.</v>
      </c>
      <c r="S177" s="380" t="str">
        <f>'Investīciju plāns_2023_2027'!S156</f>
        <v>Infrastruktūras un saimnieciskā nodrošinājuma nodaļa/Kultūras pārvalde/Pagasta pārvalde</v>
      </c>
      <c r="T177" s="284">
        <f>'Investīciju plāns_2023_2027'!T156</f>
        <v>0</v>
      </c>
      <c r="U177" s="282" t="str">
        <f>'Investīciju plāns_2023_2027'!U156</f>
        <v>2022-2027</v>
      </c>
    </row>
    <row r="178" spans="1:21" ht="102" x14ac:dyDescent="0.25">
      <c r="A178" s="161">
        <f>'Investīciju plāns_2023_2027'!A157</f>
        <v>155</v>
      </c>
      <c r="B178" s="279" t="str">
        <f>'Investīciju plāns_2023_2027'!B157</f>
        <v>09</v>
      </c>
      <c r="C178" s="196" t="str">
        <f>'Investīciju plāns_2023_2027'!C157</f>
        <v>Ozolnieki</v>
      </c>
      <c r="D178" s="285" t="str">
        <f>'Investīciju plāns_2023_2027'!D157</f>
        <v>PII Zīlīte teritorijas labiekārtošana</v>
      </c>
      <c r="E178" s="285" t="str">
        <f>'Investīciju plāns_2023_2027'!E157</f>
        <v>Esošā rotaļu laukuma rīku papildināšana, teritorijas labiekārtošana</v>
      </c>
      <c r="F178" s="161" t="str">
        <f>'Investīciju plāns_2023_2027'!F157</f>
        <v>Izglītības iestāžu infrastruktūra</v>
      </c>
      <c r="G178" s="366" t="str">
        <f>'Investīciju plāns_2023_2027'!G157</f>
        <v xml:space="preserve">J/Pag/Iedz
</v>
      </c>
      <c r="H178" s="278">
        <f>'Investīciju plāns_2023_2027'!H157</f>
        <v>70000</v>
      </c>
      <c r="I178" s="303">
        <f>'Investīciju plāns_2023_2027'!I157</f>
        <v>0</v>
      </c>
      <c r="J178" s="304">
        <f>'Investīciju plāns_2023_2027'!J157</f>
        <v>0</v>
      </c>
      <c r="K178" s="305">
        <f>'Investīciju plāns_2023_2027'!K157</f>
        <v>0</v>
      </c>
      <c r="L178" s="306">
        <f>'Investīciju plāns_2023_2027'!L157</f>
        <v>0</v>
      </c>
      <c r="M178" s="307">
        <f>'Investīciju plāns_2023_2027'!M157</f>
        <v>70000</v>
      </c>
      <c r="N178" s="161" t="str">
        <f>'Investīciju plāns_2023_2027'!N157</f>
        <v>P2 I RV1</v>
      </c>
      <c r="O178" s="274" t="str">
        <f>'Investīciju plāns_2023_2027'!O157</f>
        <v>D</v>
      </c>
      <c r="P178" s="151" t="str">
        <f>'Investīciju plāns_2023_2027'!P157</f>
        <v>VP1</v>
      </c>
      <c r="Q178" s="151" t="str">
        <f>'Investīciju plāns_2023_2027'!Q157</f>
        <v>RV1</v>
      </c>
      <c r="R178" s="268" t="str">
        <f>'Investīciju plāns_2023_2027'!R157</f>
        <v>1.1.</v>
      </c>
      <c r="S178" s="380" t="str">
        <f>'Investīciju plāns_2023_2027'!S157</f>
        <v>Infrastruktūras un saimnieciskā nodrošinājuma nodaļa/Kultūras pārvalde/Pagasta pārvalde</v>
      </c>
      <c r="T178" s="284">
        <f>'Investīciju plāns_2023_2027'!T157</f>
        <v>0</v>
      </c>
      <c r="U178" s="282" t="str">
        <f>'Investīciju plāns_2023_2027'!U157</f>
        <v>2022-2027</v>
      </c>
    </row>
    <row r="179" spans="1:21" ht="102" x14ac:dyDescent="0.25">
      <c r="A179" s="161">
        <f>'Investīciju plāns_2023_2027'!A158</f>
        <v>156</v>
      </c>
      <c r="B179" s="279" t="str">
        <f>'Investīciju plāns_2023_2027'!B158</f>
        <v>09</v>
      </c>
      <c r="C179" s="196" t="str">
        <f>'Investīciju plāns_2023_2027'!C158</f>
        <v>Ozolnieki</v>
      </c>
      <c r="D179" s="285" t="str">
        <f>'Investīciju plāns_2023_2027'!D158</f>
        <v>Daudzfunkcionāla laukuma izveide un teritorijas labiekārtošana Stadiona ielā 10</v>
      </c>
      <c r="E179" s="285" t="str">
        <f>'Investīciju plāns_2023_2027'!E158</f>
        <v>Meta konkurss. Stadiona ielas piegulošās teritorijas labiekārtošanai un satiksmes drošības organizācija posmā no Skolas ielas līdz Meliorācijas ielai un domei piegulošās teritorijas labiekārtošana, izveidojot bērnu un pieaugušo atpūtas infrastruktūru. Ir izstrādāta labiekārtojuma skice. Projektēšana un būvniecība pēc metu konkursa rezultātiem</v>
      </c>
      <c r="F179" s="161" t="str">
        <f>'Investīciju plāns_2023_2027'!F158</f>
        <v>Izglītības iestāžu infrastruktūra</v>
      </c>
      <c r="G179" s="366" t="str">
        <f>'Investīciju plāns_2023_2027'!G158</f>
        <v xml:space="preserve">J/Pag/Iedz
</v>
      </c>
      <c r="H179" s="278">
        <f>'Investīciju plāns_2023_2027'!H158</f>
        <v>50000</v>
      </c>
      <c r="I179" s="303">
        <f>'Investīciju plāns_2023_2027'!I158</f>
        <v>0</v>
      </c>
      <c r="J179" s="304">
        <f>'Investīciju plāns_2023_2027'!J158</f>
        <v>0</v>
      </c>
      <c r="K179" s="305">
        <f>'Investīciju plāns_2023_2027'!K158</f>
        <v>0</v>
      </c>
      <c r="L179" s="306">
        <f>'Investīciju plāns_2023_2027'!L158</f>
        <v>0</v>
      </c>
      <c r="M179" s="307">
        <f>'Investīciju plāns_2023_2027'!M158</f>
        <v>50000</v>
      </c>
      <c r="N179" s="161" t="str">
        <f>'Investīciju plāns_2023_2027'!N158</f>
        <v>P2 I RV1</v>
      </c>
      <c r="O179" s="151" t="str">
        <f>'Investīciju plāns_2023_2027'!O158</f>
        <v>P</v>
      </c>
      <c r="P179" s="151" t="str">
        <f>'Investīciju plāns_2023_2027'!P158</f>
        <v>VP2</v>
      </c>
      <c r="Q179" s="151" t="str">
        <f>'Investīciju plāns_2023_2027'!Q158</f>
        <v>RV5</v>
      </c>
      <c r="R179" s="268" t="str">
        <f>'Investīciju plāns_2023_2027'!R158</f>
        <v>U.5.5.</v>
      </c>
      <c r="S179" s="380" t="str">
        <f>'Investīciju plāns_2023_2027'!S158</f>
        <v>Infrastruktūras un saimnieciskā nodrošinājuma nodaļa/Kultūras pārvalde/Pagasta pārvalde</v>
      </c>
      <c r="T179" s="284">
        <f>'Investīciju plāns_2023_2027'!T158</f>
        <v>0</v>
      </c>
      <c r="U179" s="282" t="str">
        <f>'Investīciju plāns_2023_2027'!U158</f>
        <v>2022-2027</v>
      </c>
    </row>
    <row r="180" spans="1:21" ht="140.25" x14ac:dyDescent="0.25">
      <c r="A180" s="196">
        <f>'Investīciju plāns_2023_2027'!A159</f>
        <v>157</v>
      </c>
      <c r="B180" s="279" t="str">
        <f>'Investīciju plāns_2023_2027'!B159</f>
        <v>09</v>
      </c>
      <c r="C180" s="312" t="str">
        <f>'Investīciju plāns_2023_2027'!C159</f>
        <v>Ozolnieki</v>
      </c>
      <c r="D180" s="285" t="str">
        <f>'Investīciju plāns_2023_2027'!D159</f>
        <v>Ozolnieku vidusskolas ēkas piebūves un aktu (multifunkcionālas)  zāles izveide</v>
      </c>
      <c r="E180" s="285" t="str">
        <f>'Investīciju plāns_2023_2027'!E159</f>
        <v>Būvprojekta izstrāde, secīgi būvniecība.
Piebūve Ozolnieku vidusskolai, kurā centrējas dabaszinību speciāli aprīkoti kabineti, laboratorijas, lai modernizētu mācību vidi un paplašinātu skolas telpas, kuras šobrīd jau ir par šauru esošajam un prognozējamam skolēnu skaitam, t.sk. Ozolnieku Mūzikas skolai pielāgotas mūzikas klases un aktu zāle (jo mūzikas skolai jau trūkst telpu patreizējo izglītības programmu realizācijai). Mūzikas skolas izglītības programmu klāsts tiek papildināts ar mākslas izglītības programmām. 
2022/2023.gads: 
būvprojekta izstrāde ~350 000EUR</v>
      </c>
      <c r="F180" s="161" t="str">
        <f>'Investīciju plāns_2023_2027'!F159</f>
        <v>Izglītības iestāžu infrastruktūra</v>
      </c>
      <c r="G180" s="366" t="str">
        <f>'Investīciju plāns_2023_2027'!G159</f>
        <v xml:space="preserve">AG2023
J/Pag/Iedz
</v>
      </c>
      <c r="H180" s="278">
        <f>'Investīciju plāns_2023_2027'!H159</f>
        <v>6350000</v>
      </c>
      <c r="I180" s="303">
        <f>'Investīciju plāns_2023_2027'!I159</f>
        <v>350000</v>
      </c>
      <c r="J180" s="304">
        <f>'Investīciju plāns_2023_2027'!J159</f>
        <v>35000</v>
      </c>
      <c r="K180" s="305">
        <f>'Investīciju plāns_2023_2027'!K159</f>
        <v>315000</v>
      </c>
      <c r="L180" s="306">
        <f>'Investīciju plāns_2023_2027'!L159</f>
        <v>0</v>
      </c>
      <c r="M180" s="307">
        <f>'Investīciju plāns_2023_2027'!M159</f>
        <v>6000000</v>
      </c>
      <c r="N180" s="161" t="str">
        <f>'Investīciju plāns_2023_2027'!N159</f>
        <v>P2 I RV1</v>
      </c>
      <c r="O180" s="267" t="str">
        <f>'Investīciju plāns_2023_2027'!O159</f>
        <v>P</v>
      </c>
      <c r="P180" s="267" t="str">
        <f>'Investīciju plāns_2023_2027'!P159</f>
        <v>VP1</v>
      </c>
      <c r="Q180" s="267" t="str">
        <f>'Investīciju plāns_2023_2027'!Q159</f>
        <v>RV1</v>
      </c>
      <c r="R180" s="362" t="str">
        <f>'Investīciju plāns_2023_2027'!R159</f>
        <v>1.1.</v>
      </c>
      <c r="S180" s="380" t="str">
        <f>'Investīciju plāns_2023_2027'!S159</f>
        <v>Infrastruktūras un saimnieciskā nodrošinājuma nodaļa/Kultūras pārvalde/Pagasta pārvalde</v>
      </c>
      <c r="T180" s="284">
        <f>'Investīciju plāns_2023_2027'!T159</f>
        <v>0</v>
      </c>
      <c r="U180" s="282" t="str">
        <f>'Investīciju plāns_2023_2027'!U159</f>
        <v>2022-2027</v>
      </c>
    </row>
    <row r="181" spans="1:21" ht="76.5" x14ac:dyDescent="0.25">
      <c r="A181" s="161">
        <f>'Investīciju plāns_2023_2027'!A160</f>
        <v>158</v>
      </c>
      <c r="B181" s="279" t="str">
        <f>'Investīciju plāns_2023_2027'!B160</f>
        <v>06</v>
      </c>
      <c r="C181" s="196" t="str">
        <f>'Investīciju plāns_2023_2027'!C160</f>
        <v>Ozolnieki</v>
      </c>
      <c r="D181" s="285" t="str">
        <f>'Investīciju plāns_2023_2027'!D160</f>
        <v>Ozolnieku Sporta skolas jumta atjaunošana</v>
      </c>
      <c r="E181" s="285" t="str">
        <f>'Investīciju plāns_2023_2027'!E160</f>
        <v>Sporta skolas jumta remontdarbi
Atbilstoši izstrādātajam būvprojektam, 2021. gadā tika uzsākti  un 2022.gadā tika pabeigti tikai viena daļa no jumta pārbūves.
2023.gadā - jāparedz finansējums Sporta skolas jumta remontdarbi jumta otrai daļai ~46 000 EUR- jāizsludina jauna iepirkumu prcedūra, summa jāprecizē</v>
      </c>
      <c r="F181" s="161" t="str">
        <f>'Investīciju plāns_2023_2027'!F160</f>
        <v>Izglītības iestāžu infrastruktūra</v>
      </c>
      <c r="G181" s="366" t="str">
        <f>'Investīciju plāns_2023_2027'!G160</f>
        <v>PP
AG2023
J/Pag/Iedz</v>
      </c>
      <c r="H181" s="278">
        <f>'Investīciju plāns_2023_2027'!H160</f>
        <v>70000</v>
      </c>
      <c r="I181" s="303">
        <f>'Investīciju plāns_2023_2027'!I160</f>
        <v>70000</v>
      </c>
      <c r="J181" s="304">
        <f>'Investīciju plāns_2023_2027'!J160</f>
        <v>70000</v>
      </c>
      <c r="K181" s="305">
        <f>'Investīciju plāns_2023_2027'!K160</f>
        <v>0</v>
      </c>
      <c r="L181" s="306">
        <f>'Investīciju plāns_2023_2027'!L160</f>
        <v>0</v>
      </c>
      <c r="M181" s="307">
        <f>'Investīciju plāns_2023_2027'!M160</f>
        <v>0</v>
      </c>
      <c r="N181" s="161" t="str">
        <f>'Investīciju plāns_2023_2027'!N160</f>
        <v>P2 V RV1</v>
      </c>
      <c r="O181" s="267" t="str">
        <f>'Investīciju plāns_2023_2027'!O160</f>
        <v>P</v>
      </c>
      <c r="P181" s="267" t="str">
        <f>'Investīciju plāns_2023_2027'!P160</f>
        <v>VP2</v>
      </c>
      <c r="Q181" s="267" t="str">
        <f>'Investīciju plāns_2023_2027'!Q160</f>
        <v>RV4</v>
      </c>
      <c r="R181" s="362" t="str">
        <f>'Investīciju plāns_2023_2027'!R160</f>
        <v>4.3.</v>
      </c>
      <c r="S181" s="380" t="str">
        <f>'Investīciju plāns_2023_2027'!S160</f>
        <v>Infrastruktūras un saimnieciskā nodrošinājuma nodaļa/Pagasta pārvalde</v>
      </c>
      <c r="T181" s="284">
        <f>'Investīciju plāns_2023_2027'!T160</f>
        <v>0</v>
      </c>
      <c r="U181" s="282" t="str">
        <f>'Investīciju plāns_2023_2027'!U160</f>
        <v>2022-2027</v>
      </c>
    </row>
    <row r="182" spans="1:21" ht="76.5" x14ac:dyDescent="0.25">
      <c r="A182" s="161">
        <f>'Investīciju plāns_2023_2027'!A161</f>
        <v>159</v>
      </c>
      <c r="B182" s="279" t="str">
        <f>'Investīciju plāns_2023_2027'!B161</f>
        <v>06</v>
      </c>
      <c r="C182" s="196" t="str">
        <f>'Investīciju plāns_2023_2027'!C161</f>
        <v>Ozolnieki</v>
      </c>
      <c r="D182" s="285" t="str">
        <f>'Investīciju plāns_2023_2027'!D161</f>
        <v>Pirmsskolas izglītības iestādes jaunbūve Jelgavas iela 35, Ozolnieki</v>
      </c>
      <c r="E182" s="285" t="str">
        <f>'Investīciju plāns_2023_2027'!E161</f>
        <v>Būvprojekta "Jaunas PII ēkas būvniecība, Alejas ielā, Ozolniekos" realizācija
Iepirkumu procedūra projektēšanai uzsākta 2022.gadā
Jāprecizē, cik % no plānotajiem būvdarbiem iespējams veikt 2023.gadā, atbilstoši likumam Par valsts budžeta 2023.gadam nosacījumiem</v>
      </c>
      <c r="F182" s="161" t="str">
        <f>'Investīciju plāns_2023_2027'!F161</f>
        <v>Izglītības iestāžu infrastruktūra</v>
      </c>
      <c r="G182" s="366" t="str">
        <f>'Investīciju plāns_2023_2027'!G161</f>
        <v>AG2023
J/Pag/Iedz
Dep/ieros</v>
      </c>
      <c r="H182" s="278">
        <f>'Investīciju plāns_2023_2027'!H161</f>
        <v>5350000</v>
      </c>
      <c r="I182" s="303">
        <f>'Investīciju plāns_2023_2027'!I161</f>
        <v>350000</v>
      </c>
      <c r="J182" s="304">
        <f>'Investīciju plāns_2023_2027'!J161</f>
        <v>35000</v>
      </c>
      <c r="K182" s="305">
        <f>'Investīciju plāns_2023_2027'!K161</f>
        <v>315000</v>
      </c>
      <c r="L182" s="306">
        <f>'Investīciju plāns_2023_2027'!L161</f>
        <v>0</v>
      </c>
      <c r="M182" s="307">
        <f>'Investīciju plāns_2023_2027'!M161</f>
        <v>5000000</v>
      </c>
      <c r="N182" s="161" t="str">
        <f>'Investīciju plāns_2023_2027'!N161</f>
        <v>P2 I RV1</v>
      </c>
      <c r="O182" s="258" t="str">
        <f>'Investīciju plāns_2023_2027'!O161</f>
        <v>P</v>
      </c>
      <c r="P182" s="258" t="str">
        <f>'Investīciju plāns_2023_2027'!P161</f>
        <v>VP1</v>
      </c>
      <c r="Q182" s="258" t="str">
        <f>'Investīciju plāns_2023_2027'!Q161</f>
        <v>RV1</v>
      </c>
      <c r="R182" s="266" t="str">
        <f>'Investīciju plāns_2023_2027'!R161</f>
        <v>1.1.</v>
      </c>
      <c r="S182" s="380" t="str">
        <f>'Investīciju plāns_2023_2027'!S161</f>
        <v>Infrastruktūras un saimnieciskā nodrošinājuma nodaļa/Pagasta pārvalde</v>
      </c>
      <c r="T182" s="284" t="str">
        <f>'Investīciju plāns_2023_2027'!T161</f>
        <v>2022-2027</v>
      </c>
      <c r="U182" s="282" t="str">
        <f>'Investīciju plāns_2023_2027'!U161</f>
        <v>2022-2027</v>
      </c>
    </row>
    <row r="183" spans="1:21" ht="102" x14ac:dyDescent="0.25">
      <c r="A183" s="196">
        <f>'Investīciju plāns_2023_2027'!A162</f>
        <v>160</v>
      </c>
      <c r="B183" s="279" t="str">
        <f>'Investīciju plāns_2023_2027'!B162</f>
        <v>10</v>
      </c>
      <c r="C183" s="196" t="str">
        <f>'Investīciju plāns_2023_2027'!C162</f>
        <v>Ozolnieki</v>
      </c>
      <c r="D183" s="285" t="str">
        <f>'Investīciju plāns_2023_2027'!D162</f>
        <v>SAC "Zemgale" paaugstināta komforta pakalpojumu ēkas projektēšana un izbūve</v>
      </c>
      <c r="E183" s="316" t="str">
        <f>'Investīciju plāns_2023_2027'!E162</f>
        <v>Pieaugot pieprasījumam pēc paaugstināta komforta pakalpojumiem, projektēt jaunu ēku, būvniecība</v>
      </c>
      <c r="F183" s="161" t="str">
        <f>'Investīciju plāns_2023_2027'!F162</f>
        <v>Sociālo pakalpojumu infrastruktūra</v>
      </c>
      <c r="G183" s="366" t="str">
        <f>'Investīciju plāns_2023_2027'!G162</f>
        <v xml:space="preserve">J/Pag/Iedz
</v>
      </c>
      <c r="H183" s="278">
        <f>'Investīciju plāns_2023_2027'!H162</f>
        <v>2000000</v>
      </c>
      <c r="I183" s="303">
        <f>'Investīciju plāns_2023_2027'!I162</f>
        <v>0</v>
      </c>
      <c r="J183" s="304">
        <f>'Investīciju plāns_2023_2027'!J162</f>
        <v>0</v>
      </c>
      <c r="K183" s="305">
        <f>'Investīciju plāns_2023_2027'!K162</f>
        <v>0</v>
      </c>
      <c r="L183" s="306">
        <f>'Investīciju plāns_2023_2027'!L162</f>
        <v>0</v>
      </c>
      <c r="M183" s="307">
        <f>'Investīciju plāns_2023_2027'!M162</f>
        <v>2000000</v>
      </c>
      <c r="N183" s="161" t="str">
        <f>'Investīciju plāns_2023_2027'!N162</f>
        <v>P2 L RV2</v>
      </c>
      <c r="O183" s="267" t="str">
        <f>'Investīciju plāns_2023_2027'!O162</f>
        <v>P</v>
      </c>
      <c r="P183" s="267" t="str">
        <f>'Investīciju plāns_2023_2027'!P162</f>
        <v>VP1</v>
      </c>
      <c r="Q183" s="267" t="str">
        <f>'Investīciju plāns_2023_2027'!Q162</f>
        <v>RV2</v>
      </c>
      <c r="R183" s="362" t="str">
        <f>'Investīciju plāns_2023_2027'!R162</f>
        <v>2.2.</v>
      </c>
      <c r="S183" s="380" t="str">
        <f>'Investīciju plāns_2023_2027'!S162</f>
        <v>Infrastruktūras un saimnieciskā nodrošinājuma nodaļa/pagasta pārvalde/Labklājības pārvalde</v>
      </c>
      <c r="T183" s="284">
        <f>'Investīciju plāns_2023_2027'!T162</f>
        <v>0</v>
      </c>
      <c r="U183" s="282" t="str">
        <f>'Investīciju plāns_2023_2027'!U162</f>
        <v>2022-2027</v>
      </c>
    </row>
    <row r="184" spans="1:21" ht="76.5" x14ac:dyDescent="0.25">
      <c r="A184" s="161">
        <f>'Investīciju plāns_2023_2027'!A163</f>
        <v>161</v>
      </c>
      <c r="B184" s="279" t="str">
        <f>'Investīciju plāns_2023_2027'!B163</f>
        <v>09</v>
      </c>
      <c r="C184" s="196" t="str">
        <f>'Investīciju plāns_2023_2027'!C163</f>
        <v>Ozolnieki</v>
      </c>
      <c r="D184" s="285" t="str">
        <f>'Investīciju plāns_2023_2027'!D163</f>
        <v>Sporta skolas ēkas atjaunošana</v>
      </c>
      <c r="E184" s="316" t="str">
        <f>'Investīciju plāns_2023_2027'!E163</f>
        <v>2021.gadā 2.stāva un sporta zāles remontdarbi, 2022.gadā 1.stāva ģērbtuvju un ieejas halles remonts - izstrādāta apliecinājuma karte, nav būvvaldes skaņojuma</v>
      </c>
      <c r="F184" s="161" t="str">
        <f>'Investīciju plāns_2023_2027'!F163</f>
        <v>Sporta infrastruktūra</v>
      </c>
      <c r="G184" s="366" t="str">
        <f>'Investīciju plāns_2023_2027'!G163</f>
        <v xml:space="preserve">J/Pag/Iedz
</v>
      </c>
      <c r="H184" s="278">
        <f>'Investīciju plāns_2023_2027'!H163</f>
        <v>400000</v>
      </c>
      <c r="I184" s="303">
        <f>'Investīciju plāns_2023_2027'!I163</f>
        <v>0</v>
      </c>
      <c r="J184" s="304">
        <f>'Investīciju plāns_2023_2027'!J163</f>
        <v>0</v>
      </c>
      <c r="K184" s="305">
        <f>'Investīciju plāns_2023_2027'!K163</f>
        <v>0</v>
      </c>
      <c r="L184" s="306">
        <f>'Investīciju plāns_2023_2027'!L163</f>
        <v>0</v>
      </c>
      <c r="M184" s="307">
        <f>'Investīciju plāns_2023_2027'!M163</f>
        <v>400000</v>
      </c>
      <c r="N184" s="161" t="str">
        <f>'Investīciju plāns_2023_2027'!N163</f>
        <v>P2 S RV1</v>
      </c>
      <c r="O184" s="267" t="str">
        <f>'Investīciju plāns_2023_2027'!O163</f>
        <v>P</v>
      </c>
      <c r="P184" s="267" t="str">
        <f>'Investīciju plāns_2023_2027'!P163</f>
        <v>VP1</v>
      </c>
      <c r="Q184" s="267" t="str">
        <f>'Investīciju plāns_2023_2027'!Q163</f>
        <v>RV3</v>
      </c>
      <c r="R184" s="362" t="str">
        <f>'Investīciju plāns_2023_2027'!R163</f>
        <v>3.2.</v>
      </c>
      <c r="S184" s="380" t="str">
        <f>'Investīciju plāns_2023_2027'!S163</f>
        <v>Infrastruktūras un saimnieciskā nodrošinājuma nodaļa/Sporta centrs</v>
      </c>
      <c r="T184" s="284">
        <f>'Investīciju plāns_2023_2027'!T163</f>
        <v>0</v>
      </c>
      <c r="U184" s="282" t="str">
        <f>'Investīciju plāns_2023_2027'!U163</f>
        <v>2022-2027</v>
      </c>
    </row>
    <row r="185" spans="1:21" ht="76.5" x14ac:dyDescent="0.25">
      <c r="A185" s="161">
        <f>'Investīciju plāns_2023_2027'!A164</f>
        <v>162</v>
      </c>
      <c r="B185" s="279" t="str">
        <f>'Investīciju plāns_2023_2027'!B164</f>
        <v>09</v>
      </c>
      <c r="C185" s="196" t="str">
        <f>'Investīciju plāns_2023_2027'!C164</f>
        <v>Ozolnieki</v>
      </c>
      <c r="D185" s="285" t="str">
        <f>'Investīciju plāns_2023_2027'!D164</f>
        <v>Sporta skolas sporta spēļu laukumu atjaunošana</v>
      </c>
      <c r="E185" s="316" t="str">
        <f>'Investīciju plāns_2023_2027'!E164</f>
        <v>Sporta spēļu laukumu atjaunošana atbilstoši Sporta skolas programmai
darbi uzsākti 09.2021
Pārejošas līguma saistības "Ozolnieku sporta skolas stadiona pārbūve Stadiona ielā 5, Ozolniekos" par garantijas ieturējuma naudu saskaņā ar 31.10.2022 būvdarbu nodošanas pieņemšanas aktu</v>
      </c>
      <c r="F185" s="161" t="str">
        <f>'Investīciju plāns_2023_2027'!F164</f>
        <v>Sporta infrastruktūra</v>
      </c>
      <c r="G185" s="369" t="str">
        <f>'Investīciju plāns_2023_2027'!G164</f>
        <v>PP</v>
      </c>
      <c r="H185" s="278">
        <f>'Investīciju plāns_2023_2027'!H164</f>
        <v>117642</v>
      </c>
      <c r="I185" s="319">
        <f>'Investīciju plāns_2023_2027'!I164</f>
        <v>117642</v>
      </c>
      <c r="J185" s="320">
        <f>'Investīciju plāns_2023_2027'!J164</f>
        <v>117642</v>
      </c>
      <c r="K185" s="321">
        <f>'Investīciju plāns_2023_2027'!K164</f>
        <v>0</v>
      </c>
      <c r="L185" s="306">
        <f>'Investīciju plāns_2023_2027'!L164</f>
        <v>0</v>
      </c>
      <c r="M185" s="307">
        <f>'Investīciju plāns_2023_2027'!M164</f>
        <v>0</v>
      </c>
      <c r="N185" s="161" t="str">
        <f>'Investīciju plāns_2023_2027'!N164</f>
        <v>P2 S RV1</v>
      </c>
      <c r="O185" s="273" t="str">
        <f>'Investīciju plāns_2023_2027'!O164</f>
        <v>P</v>
      </c>
      <c r="P185" s="270" t="str">
        <f>'Investīciju plāns_2023_2027'!P164</f>
        <v>VP1</v>
      </c>
      <c r="Q185" s="151" t="str">
        <f>'Investīciju plāns_2023_2027'!Q164</f>
        <v>RV3</v>
      </c>
      <c r="R185" s="280" t="str">
        <f>'Investīciju plāns_2023_2027'!R164</f>
        <v>3.2.</v>
      </c>
      <c r="S185" s="380" t="str">
        <f>'Investīciju plāns_2023_2027'!S164</f>
        <v>Infrastruktūras un saimnieciskā nodrošinājuma nodaļa/Sporta centrs</v>
      </c>
      <c r="T185" s="284">
        <f>'Investīciju plāns_2023_2027'!T164</f>
        <v>0</v>
      </c>
      <c r="U185" s="282" t="str">
        <f>'Investīciju plāns_2023_2027'!U164</f>
        <v>2022-2027</v>
      </c>
    </row>
    <row r="186" spans="1:21" ht="76.5" x14ac:dyDescent="0.25">
      <c r="A186" s="196">
        <f>'Investīciju plāns_2023_2027'!A165</f>
        <v>163</v>
      </c>
      <c r="B186" s="279" t="str">
        <f>'Investīciju plāns_2023_2027'!B165</f>
        <v>09</v>
      </c>
      <c r="C186" s="196" t="str">
        <f>'Investīciju plāns_2023_2027'!C165</f>
        <v>Ozolnieki</v>
      </c>
      <c r="D186" s="285" t="str">
        <f>'Investīciju plāns_2023_2027'!D165</f>
        <v>Airēšanas programmas infrastruktūras attīstība</v>
      </c>
      <c r="E186" s="285" t="str">
        <f>'Investīciju plāns_2023_2027'!E165</f>
        <v>Sporta skolas izglītības programmas - airēšanas slaloms- infrastruktūras izveide Eglaines ielā</v>
      </c>
      <c r="F186" s="161" t="str">
        <f>'Investīciju plāns_2023_2027'!F165</f>
        <v>Sporta infrastruktūra</v>
      </c>
      <c r="G186" s="366" t="str">
        <f>'Investīciju plāns_2023_2027'!G165</f>
        <v xml:space="preserve">J/Pag/Iedz
</v>
      </c>
      <c r="H186" s="278">
        <f>'Investīciju plāns_2023_2027'!H165</f>
        <v>50000</v>
      </c>
      <c r="I186" s="303">
        <f>'Investīciju plāns_2023_2027'!I165</f>
        <v>0</v>
      </c>
      <c r="J186" s="304">
        <f>'Investīciju plāns_2023_2027'!J165</f>
        <v>0</v>
      </c>
      <c r="K186" s="305">
        <f>'Investīciju plāns_2023_2027'!K165</f>
        <v>0</v>
      </c>
      <c r="L186" s="306">
        <f>'Investīciju plāns_2023_2027'!L165</f>
        <v>0</v>
      </c>
      <c r="M186" s="307">
        <f>'Investīciju plāns_2023_2027'!M165</f>
        <v>50000</v>
      </c>
      <c r="N186" s="161" t="str">
        <f>'Investīciju plāns_2023_2027'!N165</f>
        <v>P2 S RV1</v>
      </c>
      <c r="O186" s="267" t="str">
        <f>'Investīciju plāns_2023_2027'!O165</f>
        <v>P</v>
      </c>
      <c r="P186" s="267" t="str">
        <f>'Investīciju plāns_2023_2027'!P165</f>
        <v>VP1</v>
      </c>
      <c r="Q186" s="267" t="str">
        <f>'Investīciju plāns_2023_2027'!Q165</f>
        <v>RV3</v>
      </c>
      <c r="R186" s="363" t="str">
        <f>'Investīciju plāns_2023_2027'!R165</f>
        <v>3.2.</v>
      </c>
      <c r="S186" s="382" t="str">
        <f>'Investīciju plāns_2023_2027'!S165</f>
        <v>Infrastruktūras un saimnieciskā nodrošinājuma nodaļa/Sporta centrs</v>
      </c>
      <c r="T186" s="284">
        <f>'Investīciju plāns_2023_2027'!T165</f>
        <v>0</v>
      </c>
      <c r="U186" s="282" t="str">
        <f>'Investīciju plāns_2023_2027'!U165</f>
        <v>2022-2027</v>
      </c>
    </row>
    <row r="187" spans="1:21" x14ac:dyDescent="0.25">
      <c r="A187" s="161" t="e">
        <f>'Investīciju plāns_2023_2027'!#REF!</f>
        <v>#REF!</v>
      </c>
      <c r="B187" s="279" t="e">
        <f>'Investīciju plāns_2023_2027'!#REF!</f>
        <v>#REF!</v>
      </c>
      <c r="C187" s="196" t="e">
        <f>'Investīciju plāns_2023_2027'!#REF!</f>
        <v>#REF!</v>
      </c>
      <c r="D187" s="285" t="e">
        <f>'Investīciju plāns_2023_2027'!#REF!</f>
        <v>#REF!</v>
      </c>
      <c r="E187" s="285" t="e">
        <f>'Investīciju plāns_2023_2027'!#REF!</f>
        <v>#REF!</v>
      </c>
      <c r="F187" s="161" t="e">
        <f>'Investīciju plāns_2023_2027'!#REF!</f>
        <v>#REF!</v>
      </c>
      <c r="G187" s="366" t="e">
        <f>'Investīciju plāns_2023_2027'!#REF!</f>
        <v>#REF!</v>
      </c>
      <c r="H187" s="278" t="e">
        <f>'Investīciju plāns_2023_2027'!#REF!</f>
        <v>#REF!</v>
      </c>
      <c r="I187" s="303" t="e">
        <f>'Investīciju plāns_2023_2027'!#REF!</f>
        <v>#REF!</v>
      </c>
      <c r="J187" s="304" t="e">
        <f>'Investīciju plāns_2023_2027'!#REF!</f>
        <v>#REF!</v>
      </c>
      <c r="K187" s="305" t="e">
        <f>'Investīciju plāns_2023_2027'!#REF!</f>
        <v>#REF!</v>
      </c>
      <c r="L187" s="306" t="e">
        <f>'Investīciju plāns_2023_2027'!#REF!</f>
        <v>#REF!</v>
      </c>
      <c r="M187" s="307" t="e">
        <f>'Investīciju plāns_2023_2027'!#REF!</f>
        <v>#REF!</v>
      </c>
      <c r="N187" s="161" t="e">
        <f>'Investīciju plāns_2023_2027'!#REF!</f>
        <v>#REF!</v>
      </c>
      <c r="O187" s="258" t="e">
        <f>'Investīciju plāns_2023_2027'!#REF!</f>
        <v>#REF!</v>
      </c>
      <c r="P187" s="258" t="e">
        <f>'Investīciju plāns_2023_2027'!#REF!</f>
        <v>#REF!</v>
      </c>
      <c r="Q187" s="258" t="e">
        <f>'Investīciju plāns_2023_2027'!#REF!</f>
        <v>#REF!</v>
      </c>
      <c r="R187" s="259" t="e">
        <f>'Investīciju plāns_2023_2027'!#REF!</f>
        <v>#REF!</v>
      </c>
      <c r="S187" s="382" t="e">
        <f>'Investīciju plāns_2023_2027'!#REF!</f>
        <v>#REF!</v>
      </c>
      <c r="T187" s="284" t="e">
        <f>'Investīciju plāns_2023_2027'!#REF!</f>
        <v>#REF!</v>
      </c>
      <c r="U187" s="282" t="e">
        <f>'Investīciju plāns_2023_2027'!#REF!</f>
        <v>#REF!</v>
      </c>
    </row>
    <row r="188" spans="1:21" ht="114.75" x14ac:dyDescent="0.25">
      <c r="A188" s="161">
        <f>'Investīciju plāns_2023_2027'!A166</f>
        <v>164</v>
      </c>
      <c r="B188" s="279" t="str">
        <f>'Investīciju plāns_2023_2027'!B166</f>
        <v>06</v>
      </c>
      <c r="C188" s="196" t="str">
        <f>'Investīciju plāns_2023_2027'!C166</f>
        <v>Ozolnieki</v>
      </c>
      <c r="D188" s="285" t="str">
        <f>'Investīciju plāns_2023_2027'!D166</f>
        <v>Mežaparka un Bulderberga kalna teritorijas labiekārtošana un attīstība</v>
      </c>
      <c r="E188" s="285" t="str">
        <f>'Investīciju plāns_2023_2027'!E166</f>
        <v xml:space="preserve">2021.gadā uzstādīts kompleksais vingrošanas rīks, uzsākta "pump-truk" trases izveide, gājēju laipu uzstādīšana.
Paredzētie darbi: kalna profila veidošana, kalna un piegulošās teritorijas izgaismošana, labiekārtojuma elementu uzstādīšana, gājēju taku labiekārtošana, auto stāvvietas no Druvenieku ceļa puses izveide, Skolas ielas un Kastaņu ielas krustojuma pārbūve, teritorijas labiekārtošana, kalna nogāzes labiekārtošana.
Mežaparka kalna teritorijas izgaismošana.
</v>
      </c>
      <c r="F188" s="161" t="str">
        <f>'Investīciju plāns_2023_2027'!F166</f>
        <v>Teritorijas labiekārtošana</v>
      </c>
      <c r="G188" s="368" t="str">
        <f>'Investīciju plāns_2023_2027'!G166</f>
        <v xml:space="preserve">J/Pag/Iedz
</v>
      </c>
      <c r="H188" s="324">
        <f>'Investīciju plāns_2023_2027'!H166</f>
        <v>200000</v>
      </c>
      <c r="I188" s="303">
        <f>'Investīciju plāns_2023_2027'!I166</f>
        <v>0</v>
      </c>
      <c r="J188" s="304">
        <f>'Investīciju plāns_2023_2027'!J166</f>
        <v>0</v>
      </c>
      <c r="K188" s="305">
        <f>'Investīciju plāns_2023_2027'!K166</f>
        <v>0</v>
      </c>
      <c r="L188" s="329">
        <f>'Investīciju plāns_2023_2027'!L166</f>
        <v>0</v>
      </c>
      <c r="M188" s="330">
        <f>'Investīciju plāns_2023_2027'!M166</f>
        <v>200000</v>
      </c>
      <c r="N188" s="161" t="str">
        <f>'Investīciju plāns_2023_2027'!N166</f>
        <v>P3 V RV9</v>
      </c>
      <c r="O188" s="372" t="str">
        <f>'Investīciju plāns_2023_2027'!O166</f>
        <v>P</v>
      </c>
      <c r="P188" s="372" t="str">
        <f>'Investīciju plāns_2023_2027'!P166</f>
        <v>VP2</v>
      </c>
      <c r="Q188" s="372" t="str">
        <f>'Investīciju plāns_2023_2027'!Q166</f>
        <v>RV5</v>
      </c>
      <c r="R188" s="375" t="str">
        <f>'Investīciju plāns_2023_2027'!R166</f>
        <v>U.5.5.</v>
      </c>
      <c r="S188" s="382" t="str">
        <f>'Investīciju plāns_2023_2027'!S166</f>
        <v>Infrastruktūras un saimnieciskā nodrošinājuma nodaļa/Kultūras pārvalde/Pagasta pārvalde</v>
      </c>
      <c r="T188" s="284">
        <f>'Investīciju plāns_2023_2027'!T166</f>
        <v>0</v>
      </c>
      <c r="U188" s="196" t="str">
        <f>'Investīciju plāns_2023_2027'!U166</f>
        <v>2022-2027</v>
      </c>
    </row>
    <row r="189" spans="1:21" ht="102" x14ac:dyDescent="0.25">
      <c r="A189" s="196">
        <f>'Investīciju plāns_2023_2027'!A167</f>
        <v>165</v>
      </c>
      <c r="B189" s="279" t="str">
        <f>'Investīciju plāns_2023_2027'!B167</f>
        <v>06</v>
      </c>
      <c r="C189" s="196" t="str">
        <f>'Investīciju plāns_2023_2027'!C167</f>
        <v>Ozolnieki</v>
      </c>
      <c r="D189" s="285" t="str">
        <f>'Investīciju plāns_2023_2027'!D167</f>
        <v>Veselības takas teritorijas labiekārtošana</v>
      </c>
      <c r="E189" s="285" t="str">
        <f>'Investīciju plāns_2023_2027'!E167</f>
        <v>Vingrošanas elementu papildināšana, atpūtas vietas senioriem izveide, atpūtas vietas māmiņām izveide</v>
      </c>
      <c r="F189" s="161" t="str">
        <f>'Investīciju plāns_2023_2027'!F167</f>
        <v>Teritorijas labiekārtošana</v>
      </c>
      <c r="G189" s="366" t="str">
        <f>'Investīciju plāns_2023_2027'!G167</f>
        <v xml:space="preserve">J/Pag/Iedz
</v>
      </c>
      <c r="H189" s="278">
        <f>'Investīciju plāns_2023_2027'!H167</f>
        <v>50000</v>
      </c>
      <c r="I189" s="303">
        <f>'Investīciju plāns_2023_2027'!I167</f>
        <v>0</v>
      </c>
      <c r="J189" s="304">
        <f>'Investīciju plāns_2023_2027'!J167</f>
        <v>0</v>
      </c>
      <c r="K189" s="305">
        <f>'Investīciju plāns_2023_2027'!K167</f>
        <v>0</v>
      </c>
      <c r="L189" s="306">
        <f>'Investīciju plāns_2023_2027'!L167</f>
        <v>0</v>
      </c>
      <c r="M189" s="307">
        <f>'Investīciju plāns_2023_2027'!M167</f>
        <v>50000</v>
      </c>
      <c r="N189" s="161" t="str">
        <f>'Investīciju plāns_2023_2027'!N167</f>
        <v>P3 V RV9</v>
      </c>
      <c r="O189" s="267" t="str">
        <f>'Investīciju plāns_2023_2027'!O167</f>
        <v>P</v>
      </c>
      <c r="P189" s="267" t="str">
        <f>'Investīciju plāns_2023_2027'!P167</f>
        <v>VP1</v>
      </c>
      <c r="Q189" s="265" t="str">
        <f>'Investīciju plāns_2023_2027'!Q167</f>
        <v>RV3</v>
      </c>
      <c r="R189" s="362" t="str">
        <f>'Investīciju plāns_2023_2027'!R167</f>
        <v>3.1.</v>
      </c>
      <c r="S189" s="386" t="str">
        <f>'Investīciju plāns_2023_2027'!S167</f>
        <v>Infrastruktūras un saimnieciskā nodrošinājuma nodaļa/Kultūras pārvalde/Pagasta pārvalde</v>
      </c>
      <c r="T189" s="284">
        <f>'Investīciju plāns_2023_2027'!T167</f>
        <v>0</v>
      </c>
      <c r="U189" s="282" t="str">
        <f>'Investīciju plāns_2023_2027'!U167</f>
        <v>2022-2027</v>
      </c>
    </row>
    <row r="190" spans="1:21" x14ac:dyDescent="0.25">
      <c r="A190" s="161" t="e">
        <f>'Investīciju plāns_2023_2027'!#REF!</f>
        <v>#REF!</v>
      </c>
      <c r="B190" s="279" t="e">
        <f>'Investīciju plāns_2023_2027'!#REF!</f>
        <v>#REF!</v>
      </c>
      <c r="C190" s="196" t="e">
        <f>'Investīciju plāns_2023_2027'!#REF!</f>
        <v>#REF!</v>
      </c>
      <c r="D190" s="285" t="e">
        <f>'Investīciju plāns_2023_2027'!#REF!</f>
        <v>#REF!</v>
      </c>
      <c r="E190" s="285" t="e">
        <f>'Investīciju plāns_2023_2027'!#REF!</f>
        <v>#REF!</v>
      </c>
      <c r="F190" s="161" t="e">
        <f>'Investīciju plāns_2023_2027'!#REF!</f>
        <v>#REF!</v>
      </c>
      <c r="G190" s="366" t="e">
        <f>'Investīciju plāns_2023_2027'!#REF!</f>
        <v>#REF!</v>
      </c>
      <c r="H190" s="278" t="e">
        <f>'Investīciju plāns_2023_2027'!#REF!</f>
        <v>#REF!</v>
      </c>
      <c r="I190" s="303" t="e">
        <f>'Investīciju plāns_2023_2027'!#REF!</f>
        <v>#REF!</v>
      </c>
      <c r="J190" s="304" t="e">
        <f>'Investīciju plāns_2023_2027'!#REF!</f>
        <v>#REF!</v>
      </c>
      <c r="K190" s="305" t="e">
        <f>'Investīciju plāns_2023_2027'!#REF!</f>
        <v>#REF!</v>
      </c>
      <c r="L190" s="306" t="e">
        <f>'Investīciju plāns_2023_2027'!#REF!</f>
        <v>#REF!</v>
      </c>
      <c r="M190" s="307" t="e">
        <f>'Investīciju plāns_2023_2027'!#REF!</f>
        <v>#REF!</v>
      </c>
      <c r="N190" s="196" t="e">
        <f>'Investīciju plāns_2023_2027'!#REF!</f>
        <v>#REF!</v>
      </c>
      <c r="O190" s="267" t="e">
        <f>'Investīciju plāns_2023_2027'!#REF!</f>
        <v>#REF!</v>
      </c>
      <c r="P190" s="266" t="e">
        <f>'Investīciju plāns_2023_2027'!#REF!</f>
        <v>#REF!</v>
      </c>
      <c r="Q190" s="265" t="e">
        <f>'Investīciju plāns_2023_2027'!#REF!</f>
        <v>#REF!</v>
      </c>
      <c r="R190" s="362" t="e">
        <f>'Investīciju plāns_2023_2027'!#REF!</f>
        <v>#REF!</v>
      </c>
      <c r="S190" s="386" t="e">
        <f>'Investīciju plāns_2023_2027'!#REF!</f>
        <v>#REF!</v>
      </c>
      <c r="T190" s="309" t="e">
        <f>'Investīciju plāns_2023_2027'!#REF!</f>
        <v>#REF!</v>
      </c>
      <c r="U190" s="282" t="e">
        <f>'Investīciju plāns_2023_2027'!#REF!</f>
        <v>#REF!</v>
      </c>
    </row>
    <row r="191" spans="1:21" ht="102" x14ac:dyDescent="0.25">
      <c r="A191" s="161">
        <f>'Investīciju plāns_2023_2027'!A168</f>
        <v>166</v>
      </c>
      <c r="B191" s="279" t="str">
        <f>'Investīciju plāns_2023_2027'!B168</f>
        <v>06</v>
      </c>
      <c r="C191" s="196" t="str">
        <f>'Investīciju plāns_2023_2027'!C168</f>
        <v>Ozolnieki</v>
      </c>
      <c r="D191" s="285" t="str">
        <f>'Investīciju plāns_2023_2027'!D168</f>
        <v>Novadgrāvja pārtīrīšana no Alejas ielas līdz Iecavas upei</v>
      </c>
      <c r="E191" s="285" t="str">
        <f>'Investīciju plāns_2023_2027'!E168</f>
        <v>Projekts secīgs Alejas ielas pārbūves projektam</v>
      </c>
      <c r="F191" s="161" t="str">
        <f>'Investīciju plāns_2023_2027'!F168</f>
        <v>Teritorijas labiekārtošana</v>
      </c>
      <c r="G191" s="366" t="str">
        <f>'Investīciju plāns_2023_2027'!G168</f>
        <v xml:space="preserve">J/Pag/Iedz
</v>
      </c>
      <c r="H191" s="278">
        <f>'Investīciju plāns_2023_2027'!H168</f>
        <v>75000</v>
      </c>
      <c r="I191" s="303">
        <f>'Investīciju plāns_2023_2027'!I168</f>
        <v>0</v>
      </c>
      <c r="J191" s="304">
        <f>'Investīciju plāns_2023_2027'!J168</f>
        <v>0</v>
      </c>
      <c r="K191" s="305">
        <f>'Investīciju plāns_2023_2027'!K168</f>
        <v>0</v>
      </c>
      <c r="L191" s="306">
        <f>'Investīciju plāns_2023_2027'!L168</f>
        <v>0</v>
      </c>
      <c r="M191" s="307">
        <f>'Investīciju plāns_2023_2027'!M168</f>
        <v>75000</v>
      </c>
      <c r="N191" s="196" t="str">
        <f>'Investīciju plāns_2023_2027'!N168</f>
        <v>P3 V RV9</v>
      </c>
      <c r="O191" s="267" t="str">
        <f>'Investīciju plāns_2023_2027'!O168</f>
        <v>P</v>
      </c>
      <c r="P191" s="266" t="str">
        <f>'Investīciju plāns_2023_2027'!P168</f>
        <v>VP2</v>
      </c>
      <c r="Q191" s="265" t="str">
        <f>'Investīciju plāns_2023_2027'!Q168</f>
        <v>RV5</v>
      </c>
      <c r="R191" s="362" t="str">
        <f>'Investīciju plāns_2023_2027'!R168</f>
        <v>U.5.2.</v>
      </c>
      <c r="S191" s="386" t="str">
        <f>'Investīciju plāns_2023_2027'!S168</f>
        <v>Infrastruktūras un saimnieciskā nodrošinājuma nodaļa/Kultūras pārvalde/Pagasta pārvalde</v>
      </c>
      <c r="T191" s="309">
        <f>'Investīciju plāns_2023_2027'!T168</f>
        <v>0</v>
      </c>
      <c r="U191" s="282" t="str">
        <f>'Investīciju plāns_2023_2027'!U168</f>
        <v>2022-2027</v>
      </c>
    </row>
    <row r="192" spans="1:21" x14ac:dyDescent="0.25">
      <c r="A192" s="196" t="e">
        <f>'Investīciju plāns_2023_2027'!#REF!</f>
        <v>#REF!</v>
      </c>
      <c r="B192" s="277" t="e">
        <f>'Investīciju plāns_2023_2027'!#REF!</f>
        <v>#REF!</v>
      </c>
      <c r="C192" s="161" t="e">
        <f>'Investīciju plāns_2023_2027'!#REF!</f>
        <v>#REF!</v>
      </c>
      <c r="D192" s="285" t="e">
        <f>'Investīciju plāns_2023_2027'!#REF!</f>
        <v>#REF!</v>
      </c>
      <c r="E192" s="295" t="e">
        <f>'Investīciju plāns_2023_2027'!#REF!</f>
        <v>#REF!</v>
      </c>
      <c r="F192" s="161" t="e">
        <f>'Investīciju plāns_2023_2027'!#REF!</f>
        <v>#REF!</v>
      </c>
      <c r="G192" s="366" t="e">
        <f>'Investīciju plāns_2023_2027'!#REF!</f>
        <v>#REF!</v>
      </c>
      <c r="H192" s="290" t="e">
        <f>'Investīciju plāns_2023_2027'!#REF!</f>
        <v>#REF!</v>
      </c>
      <c r="I192" s="303" t="e">
        <f>'Investīciju plāns_2023_2027'!#REF!</f>
        <v>#REF!</v>
      </c>
      <c r="J192" s="304" t="e">
        <f>'Investīciju plāns_2023_2027'!#REF!</f>
        <v>#REF!</v>
      </c>
      <c r="K192" s="305" t="e">
        <f>'Investīciju plāns_2023_2027'!#REF!</f>
        <v>#REF!</v>
      </c>
      <c r="L192" s="306" t="e">
        <f>'Investīciju plāns_2023_2027'!#REF!</f>
        <v>#REF!</v>
      </c>
      <c r="M192" s="307" t="e">
        <f>'Investīciju plāns_2023_2027'!#REF!</f>
        <v>#REF!</v>
      </c>
      <c r="N192" s="166" t="e">
        <f>'Investīciju plāns_2023_2027'!#REF!</f>
        <v>#REF!</v>
      </c>
      <c r="O192" s="267" t="e">
        <f>'Investīciju plāns_2023_2027'!#REF!</f>
        <v>#REF!</v>
      </c>
      <c r="P192" s="258" t="e">
        <f>'Investīciju plāns_2023_2027'!#REF!</f>
        <v>#REF!</v>
      </c>
      <c r="Q192" s="258" t="e">
        <f>'Investīciju plāns_2023_2027'!#REF!</f>
        <v>#REF!</v>
      </c>
      <c r="R192" s="362" t="e">
        <f>'Investīciju plāns_2023_2027'!#REF!</f>
        <v>#REF!</v>
      </c>
      <c r="S192" s="161" t="e">
        <f>'Investīciju plāns_2023_2027'!#REF!</f>
        <v>#REF!</v>
      </c>
      <c r="T192" s="291" t="e">
        <f>'Investīciju plāns_2023_2027'!#REF!</f>
        <v>#REF!</v>
      </c>
      <c r="U192" s="282" t="e">
        <f>'Investīciju plāns_2023_2027'!#REF!</f>
        <v>#REF!</v>
      </c>
    </row>
    <row r="193" spans="1:21" x14ac:dyDescent="0.25">
      <c r="A193" s="161" t="e">
        <f>'Investīciju plāns_2023_2027'!#REF!</f>
        <v>#REF!</v>
      </c>
      <c r="B193" s="277" t="e">
        <f>'Investīciju plāns_2023_2027'!#REF!</f>
        <v>#REF!</v>
      </c>
      <c r="C193" s="161" t="e">
        <f>'Investīciju plāns_2023_2027'!#REF!</f>
        <v>#REF!</v>
      </c>
      <c r="D193" s="285" t="e">
        <f>'Investīciju plāns_2023_2027'!#REF!</f>
        <v>#REF!</v>
      </c>
      <c r="E193" s="295" t="e">
        <f>'Investīciju plāns_2023_2027'!#REF!</f>
        <v>#REF!</v>
      </c>
      <c r="F193" s="161" t="e">
        <f>'Investīciju plāns_2023_2027'!#REF!</f>
        <v>#REF!</v>
      </c>
      <c r="G193" s="366" t="e">
        <f>'Investīciju plāns_2023_2027'!#REF!</f>
        <v>#REF!</v>
      </c>
      <c r="H193" s="290" t="e">
        <f>'Investīciju plāns_2023_2027'!#REF!</f>
        <v>#REF!</v>
      </c>
      <c r="I193" s="303" t="e">
        <f>'Investīciju plāns_2023_2027'!#REF!</f>
        <v>#REF!</v>
      </c>
      <c r="J193" s="304" t="e">
        <f>'Investīciju plāns_2023_2027'!#REF!</f>
        <v>#REF!</v>
      </c>
      <c r="K193" s="305" t="e">
        <f>'Investīciju plāns_2023_2027'!#REF!</f>
        <v>#REF!</v>
      </c>
      <c r="L193" s="306" t="e">
        <f>'Investīciju plāns_2023_2027'!#REF!</f>
        <v>#REF!</v>
      </c>
      <c r="M193" s="307" t="e">
        <f>'Investīciju plāns_2023_2027'!#REF!</f>
        <v>#REF!</v>
      </c>
      <c r="N193" s="166" t="e">
        <f>'Investīciju plāns_2023_2027'!#REF!</f>
        <v>#REF!</v>
      </c>
      <c r="O193" s="267" t="e">
        <f>'Investīciju plāns_2023_2027'!#REF!</f>
        <v>#REF!</v>
      </c>
      <c r="P193" s="258" t="e">
        <f>'Investīciju plāns_2023_2027'!#REF!</f>
        <v>#REF!</v>
      </c>
      <c r="Q193" s="258" t="e">
        <f>'Investīciju plāns_2023_2027'!#REF!</f>
        <v>#REF!</v>
      </c>
      <c r="R193" s="363" t="e">
        <f>'Investīciju plāns_2023_2027'!#REF!</f>
        <v>#REF!</v>
      </c>
      <c r="S193" s="161" t="e">
        <f>'Investīciju plāns_2023_2027'!#REF!</f>
        <v>#REF!</v>
      </c>
      <c r="T193" s="291" t="e">
        <f>'Investīciju plāns_2023_2027'!#REF!</f>
        <v>#REF!</v>
      </c>
      <c r="U193" s="282" t="e">
        <f>'Investīciju plāns_2023_2027'!#REF!</f>
        <v>#REF!</v>
      </c>
    </row>
    <row r="194" spans="1:21" ht="102" x14ac:dyDescent="0.25">
      <c r="A194" s="161">
        <f>'Investīciju plāns_2023_2027'!A169</f>
        <v>167</v>
      </c>
      <c r="B194" s="279" t="str">
        <f>'Investīciju plāns_2023_2027'!B169</f>
        <v>06</v>
      </c>
      <c r="C194" s="196" t="str">
        <f>'Investīciju plāns_2023_2027'!C169</f>
        <v>Ozolnieki</v>
      </c>
      <c r="D194" s="285" t="str">
        <f>'Investīciju plāns_2023_2027'!D169</f>
        <v>Eglaines ielas stāvlaukuma izveide</v>
      </c>
      <c r="E194" s="285" t="str">
        <f>'Investīciju plāns_2023_2027'!E169</f>
        <v>Gar Eglaines ielu jāizveido stāvlaukums ar apgaismojumu. Tehniskie noteikumi jau LVC ir paprasīti</v>
      </c>
      <c r="F194" s="161" t="str">
        <f>'Investīciju plāns_2023_2027'!F169</f>
        <v>Teritorijas labiekārtošana</v>
      </c>
      <c r="G194" s="366" t="str">
        <f>'Investīciju plāns_2023_2027'!G169</f>
        <v xml:space="preserve">J/Pag/Iedz
</v>
      </c>
      <c r="H194" s="278">
        <f>'Investīciju plāns_2023_2027'!H169</f>
        <v>100000</v>
      </c>
      <c r="I194" s="303">
        <f>'Investīciju plāns_2023_2027'!I169</f>
        <v>0</v>
      </c>
      <c r="J194" s="304">
        <f>'Investīciju plāns_2023_2027'!J169</f>
        <v>0</v>
      </c>
      <c r="K194" s="305">
        <f>'Investīciju plāns_2023_2027'!K169</f>
        <v>0</v>
      </c>
      <c r="L194" s="306">
        <f>'Investīciju plāns_2023_2027'!L169</f>
        <v>0</v>
      </c>
      <c r="M194" s="307">
        <f>'Investīciju plāns_2023_2027'!M169</f>
        <v>100000</v>
      </c>
      <c r="N194" s="166" t="str">
        <f>'Investīciju plāns_2023_2027'!N169</f>
        <v>P3 V RV9</v>
      </c>
      <c r="O194" s="267" t="str">
        <f>'Investīciju plāns_2023_2027'!O169</f>
        <v>P</v>
      </c>
      <c r="P194" s="258" t="str">
        <f>'Investīciju plāns_2023_2027'!P169</f>
        <v>VP2</v>
      </c>
      <c r="Q194" s="258" t="str">
        <f>'Investīciju plāns_2023_2027'!Q169</f>
        <v>RV4</v>
      </c>
      <c r="R194" s="363" t="str">
        <f>'Investīciju plāns_2023_2027'!R169</f>
        <v>4.2.</v>
      </c>
      <c r="S194" s="161" t="str">
        <f>'Investīciju plāns_2023_2027'!S169</f>
        <v>Infrastruktūras un saimnieciskā nodrošinājuma nodaļa/Kultūras pārvalde/Pagasta pārvalde</v>
      </c>
      <c r="T194" s="291">
        <f>'Investīciju plāns_2023_2027'!T169</f>
        <v>0</v>
      </c>
      <c r="U194" s="282" t="str">
        <f>'Investīciju plāns_2023_2027'!U169</f>
        <v>2022-2027</v>
      </c>
    </row>
    <row r="195" spans="1:21" ht="102" x14ac:dyDescent="0.25">
      <c r="A195" s="196">
        <f>'Investīciju plāns_2023_2027'!A170</f>
        <v>168</v>
      </c>
      <c r="B195" s="279" t="str">
        <f>'Investīciju plāns_2023_2027'!B170</f>
        <v>06</v>
      </c>
      <c r="C195" s="196" t="str">
        <f>'Investīciju plāns_2023_2027'!C170</f>
        <v>Ozolnieki</v>
      </c>
      <c r="D195" s="285" t="str">
        <f>'Investīciju plāns_2023_2027'!D170</f>
        <v>Teritorijas starp Rīgas ielas rotācijas apli un Meliorācijas ielu labiekārtošana</v>
      </c>
      <c r="E195" s="285" t="str">
        <f>'Investīciju plāns_2023_2027'!E170</f>
        <v>Meta konkurss teritorijas labiekārtošanai ar mērķi uzlabot teritorijas vizuālo izskatu, sakārtot stāvvietas un gājēju celiņus, koku audzes, labiekārtot ielu tirdzniecības vietu. Projektēšana un būvniecība pēc metu konkursa rezultātiem</v>
      </c>
      <c r="F195" s="161" t="str">
        <f>'Investīciju plāns_2023_2027'!F170</f>
        <v>Teritorijas labiekārtošana</v>
      </c>
      <c r="G195" s="366" t="str">
        <f>'Investīciju plāns_2023_2027'!G170</f>
        <v xml:space="preserve">J/Pag/Iedz
</v>
      </c>
      <c r="H195" s="278">
        <f>'Investīciju plāns_2023_2027'!H170</f>
        <v>300000</v>
      </c>
      <c r="I195" s="303">
        <f>'Investīciju plāns_2023_2027'!I170</f>
        <v>0</v>
      </c>
      <c r="J195" s="304">
        <f>'Investīciju plāns_2023_2027'!J170</f>
        <v>0</v>
      </c>
      <c r="K195" s="305">
        <f>'Investīciju plāns_2023_2027'!K170</f>
        <v>0</v>
      </c>
      <c r="L195" s="306">
        <f>'Investīciju plāns_2023_2027'!L170</f>
        <v>0</v>
      </c>
      <c r="M195" s="307">
        <f>'Investīciju plāns_2023_2027'!M170</f>
        <v>300000</v>
      </c>
      <c r="N195" s="166" t="str">
        <f>'Investīciju plāns_2023_2027'!N170</f>
        <v>P3 V RV9</v>
      </c>
      <c r="O195" s="267" t="str">
        <f>'Investīciju plāns_2023_2027'!O170</f>
        <v>P</v>
      </c>
      <c r="P195" s="258" t="str">
        <f>'Investīciju plāns_2023_2027'!P170</f>
        <v>VP2</v>
      </c>
      <c r="Q195" s="258" t="str">
        <f>'Investīciju plāns_2023_2027'!Q170</f>
        <v>RV4</v>
      </c>
      <c r="R195" s="362" t="str">
        <f>'Investīciju plāns_2023_2027'!R170</f>
        <v>4.2.</v>
      </c>
      <c r="S195" s="161" t="str">
        <f>'Investīciju plāns_2023_2027'!S170</f>
        <v>Infrastruktūras un saimnieciskā nodrošinājuma nodaļa/Kultūras pārvalde/Pagasta pārvalde</v>
      </c>
      <c r="T195" s="291">
        <f>'Investīciju plāns_2023_2027'!T170</f>
        <v>0</v>
      </c>
      <c r="U195" s="282" t="str">
        <f>'Investīciju plāns_2023_2027'!U170</f>
        <v>2022-2027</v>
      </c>
    </row>
    <row r="196" spans="1:21" ht="102" x14ac:dyDescent="0.25">
      <c r="A196" s="161">
        <f>'Investīciju plāns_2023_2027'!A171</f>
        <v>169</v>
      </c>
      <c r="B196" s="279" t="str">
        <f>'Investīciju plāns_2023_2027'!B171</f>
        <v>10</v>
      </c>
      <c r="C196" s="196" t="str">
        <f>'Investīciju plāns_2023_2027'!C171</f>
        <v>Ozolnieki</v>
      </c>
      <c r="D196" s="285" t="str">
        <f>'Investīciju plāns_2023_2027'!D171</f>
        <v>SAC Zemgale teritorijas labiekārtošana</v>
      </c>
      <c r="E196" s="285" t="str">
        <f>'Investīciju plāns_2023_2027'!E171</f>
        <v>SAC Zemgale teritorijas labiekārtošana:
Piebraucamo ceļu rekonstrukcija - seguma nomaiņa
Lietus kanalizācijas izbūve pie A, C un S korpusiem</v>
      </c>
      <c r="F196" s="161" t="str">
        <f>'Investīciju plāns_2023_2027'!F171</f>
        <v>Teritorijas labiekārtošana</v>
      </c>
      <c r="G196" s="366" t="str">
        <f>'Investīciju plāns_2023_2027'!G171</f>
        <v xml:space="preserve">J/Pag/Iedz
</v>
      </c>
      <c r="H196" s="278">
        <f>'Investīciju plāns_2023_2027'!H171</f>
        <v>150000</v>
      </c>
      <c r="I196" s="303">
        <f>'Investīciju plāns_2023_2027'!I171</f>
        <v>0</v>
      </c>
      <c r="J196" s="304">
        <f>'Investīciju plāns_2023_2027'!J171</f>
        <v>0</v>
      </c>
      <c r="K196" s="305">
        <f>'Investīciju plāns_2023_2027'!K171</f>
        <v>0</v>
      </c>
      <c r="L196" s="306">
        <f>'Investīciju plāns_2023_2027'!L171</f>
        <v>50000</v>
      </c>
      <c r="M196" s="307">
        <f>'Investīciju plāns_2023_2027'!M171</f>
        <v>100000</v>
      </c>
      <c r="N196" s="166" t="str">
        <f>'Investīciju plāns_2023_2027'!N171</f>
        <v>P3 V RV9</v>
      </c>
      <c r="O196" s="267" t="str">
        <f>'Investīciju plāns_2023_2027'!O171</f>
        <v>P</v>
      </c>
      <c r="P196" s="364" t="str">
        <f>'Investīciju plāns_2023_2027'!P171</f>
        <v>VP1</v>
      </c>
      <c r="Q196" s="267" t="str">
        <f>'Investīciju plāns_2023_2027'!Q171</f>
        <v>RV2</v>
      </c>
      <c r="R196" s="362" t="str">
        <f>'Investīciju plāns_2023_2027'!R171</f>
        <v>2.2.</v>
      </c>
      <c r="S196" s="161" t="str">
        <f>'Investīciju plāns_2023_2027'!S171</f>
        <v>Infrastruktūras un saimnieciskā nodrošinājuma nodaļa/pagasta pārvalde/Labklājības pārvalde</v>
      </c>
      <c r="T196" s="291">
        <f>'Investīciju plāns_2023_2027'!T171</f>
        <v>0</v>
      </c>
      <c r="U196" s="282" t="str">
        <f>'Investīciju plāns_2023_2027'!U171</f>
        <v>2022-2027</v>
      </c>
    </row>
    <row r="197" spans="1:21" ht="114.75" x14ac:dyDescent="0.25">
      <c r="A197" s="161">
        <f>'Investīciju plāns_2023_2027'!A172</f>
        <v>170</v>
      </c>
      <c r="B197" s="279" t="str">
        <f>'Investīciju plāns_2023_2027'!B172</f>
        <v>06</v>
      </c>
      <c r="C197" s="196" t="str">
        <f>'Investīciju plāns_2023_2027'!C172</f>
        <v>Ozolnieki</v>
      </c>
      <c r="D197" s="285" t="str">
        <f>'Investīciju plāns_2023_2027'!D172</f>
        <v>Ozolnieku pagasta  transporta infrastruktūras attīstība</v>
      </c>
      <c r="E197" s="285" t="str">
        <f>'Investīciju plāns_2023_2027'!E172</f>
        <v>Transporta infrastruktūras attīstība, t.sk.: 
2022./2023.gads
1. Stadiona ielas  posma no Iecavas ielas līdz Spartaka ielai izbūve
Projektēšana 1815 EUR, būvdarbi ~ 80000 EUR)
2. Viktorijas ielas, Ozolnieku pagasts- asfaltēšana (~50m) (projektēšana 2783 EUR, autoruzraudzība 605 EUR,  būvdarbi ~ 30 000EUR)
Iepirkumu procedūra projektēšanai uzsākta 2022.gadā, noslēgti līgumi par projektēšanu</v>
      </c>
      <c r="F197" s="161" t="str">
        <f>'Investīciju plāns_2023_2027'!F172</f>
        <v>Transporta infrastruktūra, t.sk. Apgaismojums</v>
      </c>
      <c r="G197" s="367" t="str">
        <f>'Investīciju plāns_2023_2027'!G172</f>
        <v>AG2023
J/Pag/Iedz
Dep/ieros</v>
      </c>
      <c r="H197" s="278">
        <f>'Investīciju plāns_2023_2027'!H172</f>
        <v>115203</v>
      </c>
      <c r="I197" s="303">
        <f>'Investīciju plāns_2023_2027'!I172</f>
        <v>115203</v>
      </c>
      <c r="J197" s="304">
        <f>'Investīciju plāns_2023_2027'!J172</f>
        <v>47203</v>
      </c>
      <c r="K197" s="305">
        <f>'Investīciju plāns_2023_2027'!K172</f>
        <v>68000</v>
      </c>
      <c r="L197" s="306">
        <f>'Investīciju plāns_2023_2027'!L172</f>
        <v>0</v>
      </c>
      <c r="M197" s="307">
        <f>'Investīciju plāns_2023_2027'!M172</f>
        <v>0</v>
      </c>
      <c r="N197" s="166" t="str">
        <f>'Investīciju plāns_2023_2027'!N172</f>
        <v>P2 V RV1</v>
      </c>
      <c r="O197" s="267" t="str">
        <f>'Investīciju plāns_2023_2027'!O172</f>
        <v>P</v>
      </c>
      <c r="P197" s="364" t="str">
        <f>'Investīciju plāns_2023_2027'!P172</f>
        <v>VP2</v>
      </c>
      <c r="Q197" s="267" t="str">
        <f>'Investīciju plāns_2023_2027'!Q172</f>
        <v>RV4</v>
      </c>
      <c r="R197" s="362" t="str">
        <f>'Investīciju plāns_2023_2027'!R172</f>
        <v>4.1.</v>
      </c>
      <c r="S197" s="387" t="str">
        <f>'Investīciju plāns_2023_2027'!S172</f>
        <v>Infrastruktūras un saimnieciskā nodrošinājuma nodaļa/Pagasta pārvalde</v>
      </c>
      <c r="T197" s="291">
        <f>'Investīciju plāns_2023_2027'!T172</f>
        <v>0</v>
      </c>
      <c r="U197" s="282" t="str">
        <f>'Investīciju plāns_2023_2027'!U172</f>
        <v>2022-2027</v>
      </c>
    </row>
    <row r="198" spans="1:21" ht="102" x14ac:dyDescent="0.25">
      <c r="A198" s="196">
        <f>'Investīciju plāns_2023_2027'!A174</f>
        <v>172</v>
      </c>
      <c r="B198" s="279" t="str">
        <f>'Investīciju plāns_2023_2027'!B174</f>
        <v>06</v>
      </c>
      <c r="C198" s="161" t="str">
        <f>'Investīciju plāns_2023_2027'!C174</f>
        <v>Ozolnieki</v>
      </c>
      <c r="D198" s="285" t="str">
        <f>'Investīciju plāns_2023_2027'!D174</f>
        <v>Ozolnieku pagasta  transporta infrastruktūras attīstība</v>
      </c>
      <c r="E198" s="285" t="str">
        <f>'Investīciju plāns_2023_2027'!E174</f>
        <v>Satiksmes ministrijas un Latvijas valsts ceļu atbildība un secīgi darbi, lai nodrošinātu gājēju drošību</v>
      </c>
      <c r="F198" s="161" t="str">
        <f>'Investīciju plāns_2023_2027'!F174</f>
        <v>Transporta infrastruktūra, t.sk. Apgaismojums</v>
      </c>
      <c r="G198" s="366" t="str">
        <f>'Investīciju plāns_2023_2027'!G174</f>
        <v>J/Pag/Iedz
Dep/ieros</v>
      </c>
      <c r="H198" s="278">
        <f>'Investīciju plāns_2023_2027'!H174</f>
        <v>0</v>
      </c>
      <c r="I198" s="303">
        <f>'Investīciju plāns_2023_2027'!I174</f>
        <v>0</v>
      </c>
      <c r="J198" s="304">
        <f>'Investīciju plāns_2023_2027'!J174</f>
        <v>0</v>
      </c>
      <c r="K198" s="305">
        <f>'Investīciju plāns_2023_2027'!K174</f>
        <v>0</v>
      </c>
      <c r="L198" s="306">
        <f>'Investīciju plāns_2023_2027'!L174</f>
        <v>0</v>
      </c>
      <c r="M198" s="307">
        <f>'Investīciju plāns_2023_2027'!M174</f>
        <v>0</v>
      </c>
      <c r="N198" s="166" t="str">
        <f>'Investīciju plāns_2023_2027'!N174</f>
        <v>P2 V RV1</v>
      </c>
      <c r="O198" s="267" t="str">
        <f>'Investīciju plāns_2023_2027'!O174</f>
        <v>P</v>
      </c>
      <c r="P198" s="364" t="str">
        <f>'Investīciju plāns_2023_2027'!P174</f>
        <v>VP2</v>
      </c>
      <c r="Q198" s="364" t="str">
        <f>'Investīciju plāns_2023_2027'!Q174</f>
        <v>RV4</v>
      </c>
      <c r="R198" s="362" t="str">
        <f>'Investīciju plāns_2023_2027'!R174</f>
        <v>4.3.</v>
      </c>
      <c r="S198" s="161" t="str">
        <f>'Investīciju plāns_2023_2027'!S174</f>
        <v>Infrastruktūras un saimnieciskā nodrošinājuma nodaļa/Kultūras pārvalde/Pagasta pārvalde</v>
      </c>
      <c r="T198" s="291">
        <f>'Investīciju plāns_2023_2027'!T174</f>
        <v>0</v>
      </c>
      <c r="U198" s="282" t="str">
        <f>'Investīciju plāns_2023_2027'!U174</f>
        <v>2022-2027</v>
      </c>
    </row>
    <row r="199" spans="1:21" ht="102" x14ac:dyDescent="0.25">
      <c r="A199" s="161">
        <f>'Investīciju plāns_2023_2027'!A175</f>
        <v>173</v>
      </c>
      <c r="B199" s="279" t="str">
        <f>'Investīciju plāns_2023_2027'!B175</f>
        <v>06</v>
      </c>
      <c r="C199" s="161" t="str">
        <f>'Investīciju plāns_2023_2027'!C175</f>
        <v>Ozolnieki</v>
      </c>
      <c r="D199" s="285" t="str">
        <f>'Investīciju plāns_2023_2027'!D175</f>
        <v>Ūdenssaimniecības attīstība Ozolnieku pagastā, Ozolnieku novadā</v>
      </c>
      <c r="E199" s="285" t="str">
        <f>'Investīciju plāns_2023_2027'!E175</f>
        <v>Ūdenssaimniecības attīstība Ozolnieku pagastā ar pašvaldības līdzfinansējuma daļu - pašvaldības transporta infrastruktūras attīstība Ozolnieku ciemā
2023.gadā pārejošās līguma saistības saistībā ar noslēguma darbiem un noslēguma maksājumiem</v>
      </c>
      <c r="F199" s="161" t="str">
        <f>'Investīciju plāns_2023_2027'!F175</f>
        <v>Ūdenssaimniecības attīstība</v>
      </c>
      <c r="G199" s="366" t="str">
        <f>'Investīciju plāns_2023_2027'!G175</f>
        <v>PP</v>
      </c>
      <c r="H199" s="278">
        <f>'Investīciju plāns_2023_2027'!H175</f>
        <v>1124115</v>
      </c>
      <c r="I199" s="303">
        <f>'Investīciju plāns_2023_2027'!I175</f>
        <v>1124115</v>
      </c>
      <c r="J199" s="304">
        <f>'Investīciju plāns_2023_2027'!J175</f>
        <v>1124115</v>
      </c>
      <c r="K199" s="305">
        <f>'Investīciju plāns_2023_2027'!K175</f>
        <v>0</v>
      </c>
      <c r="L199" s="306">
        <f>'Investīciju plāns_2023_2027'!L175</f>
        <v>0</v>
      </c>
      <c r="M199" s="307">
        <f>'Investīciju plāns_2023_2027'!M175</f>
        <v>0</v>
      </c>
      <c r="N199" s="166" t="str">
        <f>'Investīciju plāns_2023_2027'!N175</f>
        <v>P2 V RV3</v>
      </c>
      <c r="O199" s="267" t="str">
        <f>'Investīciju plāns_2023_2027'!O175</f>
        <v>P</v>
      </c>
      <c r="P199" s="364" t="str">
        <f>'Investīciju plāns_2023_2027'!P175</f>
        <v>VP2</v>
      </c>
      <c r="Q199" s="364" t="str">
        <f>'Investīciju plāns_2023_2027'!Q175</f>
        <v>RV5</v>
      </c>
      <c r="R199" s="362" t="str">
        <f>'Investīciju plāns_2023_2027'!R175</f>
        <v>U.5.1.</v>
      </c>
      <c r="S199" s="161" t="str">
        <f>'Investīciju plāns_2023_2027'!S175</f>
        <v>Infrastruktūras un saimnieciskā nodrošinājuma nodaļa/Kultūras pārvalde/Pagasta pārvalde</v>
      </c>
      <c r="T199" s="291">
        <f>'Investīciju plāns_2023_2027'!T175</f>
        <v>0</v>
      </c>
      <c r="U199" s="282" t="str">
        <f>'Investīciju plāns_2023_2027'!U175</f>
        <v>2022-2027</v>
      </c>
    </row>
    <row r="200" spans="1:21" ht="293.25" x14ac:dyDescent="0.25">
      <c r="A200" s="161">
        <f>'Investīciju plāns_2023_2027'!A176</f>
        <v>174</v>
      </c>
      <c r="B200" s="279" t="str">
        <f>'Investīciju plāns_2023_2027'!B176</f>
        <v>06</v>
      </c>
      <c r="C200" s="196" t="str">
        <f>'Investīciju plāns_2023_2027'!C176</f>
        <v>Ozolnieki</v>
      </c>
      <c r="D200" s="285" t="str">
        <f>'Investīciju plāns_2023_2027'!D176</f>
        <v xml:space="preserve">Ūdenssaimniecības pakalpojumu attīstība OZOLNIEKU ciema AIZUPES savrupmāju rajonā - ūdens, sadzīves kanalizācija, NAI, LŪK, ietve Vidus ielā, Druvenieku ceļa apakšzemes komunikāciju pārbūve līdz NAI
</v>
      </c>
      <c r="E200" s="285" t="str">
        <f>'Investīciju plāns_2023_2027'!E176</f>
        <v>Aizupes apbūve, Druvenieku ceļš, Eglaines iela un attīrīšanas iekārtas. 
Ūdenssaimniecības pakalpojumu attīstība OZOLNIEKU ciema AIZUPES savrupmāju rajonā - ūdens, sadzīves kanalizācija, NAI, LŪK, ietve Vidus ielā, Druvenieku ceļa apakšzemes komunikāciju pārbūve līdz NAI
Projekta izstrāde pabeigta 2022.gadā. (projekta izstrādātājs SIA"INŽENIERTEHNISKIE PROJEKTI" - centralizētā ūdensvada un centralizētās sadzīves kanalizācijas izbūve, kanalizācijas sūkņu stacijas izbūve": “Aizupe”, Eglaines ielā un spiedvada pārbūve Druvenieku ceļā)
2023./2024.gadā plānots uzsākt būvdarbus? Kas to darīs JNP vai JNKU?
Provizoriskās izmaksas kopā 4436361EUR no būvprojekta izstādātājiem, t.sk.:
1.Centralizētā ūdensvada, centralizētās sadzīves kanalizācijas un kanalizācijas sūkņu stacijas izbūve "Aizupē" Ozolniekos, Ozolnieku pagasts, Jelgavas novads. Tāmes izmaksas EUR 3 438 442 ar PVN
2.Centralizētā ūdensvada izbūve  Eglaines ielā, Ozolnieku pagastā, Jelgavas novadā. Tāmes izmaksas EUR 182 073 ar PVN
3.Centralizētā ūdensvada, centralizētās sadzīves kanalizācijas , kanalizācijas sūkņu stacijas izbūve un spiedvada pārbūve Druvvenieku ceļā, Ozolniekos, Ozolnieku pagastā, Jelgavas novadā. Tāmes izmaksas EUR 815 846 ar PVN</v>
      </c>
      <c r="F200" s="161" t="str">
        <f>'Investīciju plāns_2023_2027'!F176</f>
        <v>Ūdenssaimniecības attīstība</v>
      </c>
      <c r="G200" s="367" t="str">
        <f>'Investīciju plāns_2023_2027'!G176</f>
        <v>AG
J/Pag/Iedz
Dep/ieros</v>
      </c>
      <c r="H200" s="278">
        <f>'Investīciju plāns_2023_2027'!H176</f>
        <v>4436361</v>
      </c>
      <c r="I200" s="303">
        <f>'Investīciju plāns_2023_2027'!I176</f>
        <v>0</v>
      </c>
      <c r="J200" s="304">
        <f>'Investīciju plāns_2023_2027'!J176</f>
        <v>0</v>
      </c>
      <c r="K200" s="305">
        <f>'Investīciju plāns_2023_2027'!K176</f>
        <v>0</v>
      </c>
      <c r="L200" s="306">
        <f>'Investīciju plāns_2023_2027'!L176</f>
        <v>0</v>
      </c>
      <c r="M200" s="307">
        <f>'Investīciju plāns_2023_2027'!M176</f>
        <v>4436361</v>
      </c>
      <c r="N200" s="161" t="str">
        <f>'Investīciju plāns_2023_2027'!N176</f>
        <v>P2 V RV3</v>
      </c>
      <c r="O200" s="267" t="str">
        <f>'Investīciju plāns_2023_2027'!O176</f>
        <v>P</v>
      </c>
      <c r="P200" s="267" t="str">
        <f>'Investīciju plāns_2023_2027'!P176</f>
        <v>VP2</v>
      </c>
      <c r="Q200" s="267" t="str">
        <f>'Investīciju plāns_2023_2027'!Q176</f>
        <v>RV5</v>
      </c>
      <c r="R200" s="363" t="str">
        <f>'Investīciju plāns_2023_2027'!R176</f>
        <v>U.5.1.</v>
      </c>
      <c r="S200" s="385" t="str">
        <f>'Investīciju plāns_2023_2027'!S176</f>
        <v>Infrastruktūras un saimnieciskā nodrošinājuma nodaļa/Kultūras pārvalde/Pagasta pārvalde</v>
      </c>
      <c r="T200" s="284">
        <f>'Investīciju plāns_2023_2027'!T176</f>
        <v>0</v>
      </c>
      <c r="U200" s="282" t="str">
        <f>'Investīciju plāns_2023_2027'!U176</f>
        <v>2022-2027</v>
      </c>
    </row>
    <row r="201" spans="1:21" x14ac:dyDescent="0.25">
      <c r="A201" s="196" t="e">
        <f>'Investīciju plāns_2023_2027'!#REF!</f>
        <v>#REF!</v>
      </c>
      <c r="B201" s="279" t="e">
        <f>'Investīciju plāns_2023_2027'!#REF!</f>
        <v>#REF!</v>
      </c>
      <c r="C201" s="196" t="e">
        <f>'Investīciju plāns_2023_2027'!#REF!</f>
        <v>#REF!</v>
      </c>
      <c r="D201" s="285" t="e">
        <f>'Investīciju plāns_2023_2027'!#REF!</f>
        <v>#REF!</v>
      </c>
      <c r="E201" s="285" t="e">
        <f>'Investīciju plāns_2023_2027'!#REF!</f>
        <v>#REF!</v>
      </c>
      <c r="F201" s="161" t="e">
        <f>'Investīciju plāns_2023_2027'!#REF!</f>
        <v>#REF!</v>
      </c>
      <c r="G201" s="366" t="e">
        <f>'Investīciju plāns_2023_2027'!#REF!</f>
        <v>#REF!</v>
      </c>
      <c r="H201" s="278" t="e">
        <f>'Investīciju plāns_2023_2027'!#REF!</f>
        <v>#REF!</v>
      </c>
      <c r="I201" s="303" t="e">
        <f>'Investīciju plāns_2023_2027'!#REF!</f>
        <v>#REF!</v>
      </c>
      <c r="J201" s="304" t="e">
        <f>'Investīciju plāns_2023_2027'!#REF!</f>
        <v>#REF!</v>
      </c>
      <c r="K201" s="305" t="e">
        <f>'Investīciju plāns_2023_2027'!#REF!</f>
        <v>#REF!</v>
      </c>
      <c r="L201" s="306" t="e">
        <f>'Investīciju plāns_2023_2027'!#REF!</f>
        <v>#REF!</v>
      </c>
      <c r="M201" s="307" t="e">
        <f>'Investīciju plāns_2023_2027'!#REF!</f>
        <v>#REF!</v>
      </c>
      <c r="N201" s="166" t="e">
        <f>'Investīciju plāns_2023_2027'!#REF!</f>
        <v>#REF!</v>
      </c>
      <c r="O201" s="267" t="e">
        <f>'Investīciju plāns_2023_2027'!#REF!</f>
        <v>#REF!</v>
      </c>
      <c r="P201" s="364" t="e">
        <f>'Investīciju plāns_2023_2027'!#REF!</f>
        <v>#REF!</v>
      </c>
      <c r="Q201" s="364" t="e">
        <f>'Investīciju plāns_2023_2027'!#REF!</f>
        <v>#REF!</v>
      </c>
      <c r="R201" s="362" t="e">
        <f>'Investīciju plāns_2023_2027'!#REF!</f>
        <v>#REF!</v>
      </c>
      <c r="S201" s="161" t="e">
        <f>'Investīciju plāns_2023_2027'!#REF!</f>
        <v>#REF!</v>
      </c>
      <c r="T201" s="291" t="e">
        <f>'Investīciju plāns_2023_2027'!#REF!</f>
        <v>#REF!</v>
      </c>
      <c r="U201" s="282" t="e">
        <f>'Investīciju plāns_2023_2027'!#REF!</f>
        <v>#REF!</v>
      </c>
    </row>
    <row r="202" spans="1:21" x14ac:dyDescent="0.25">
      <c r="A202" s="161" t="e">
        <f>'Investīciju plāns_2023_2027'!#REF!</f>
        <v>#REF!</v>
      </c>
      <c r="B202" s="279" t="e">
        <f>'Investīciju plāns_2023_2027'!#REF!</f>
        <v>#REF!</v>
      </c>
      <c r="C202" s="196" t="e">
        <f>'Investīciju plāns_2023_2027'!#REF!</f>
        <v>#REF!</v>
      </c>
      <c r="D202" s="285" t="e">
        <f>'Investīciju plāns_2023_2027'!#REF!</f>
        <v>#REF!</v>
      </c>
      <c r="E202" s="285" t="e">
        <f>'Investīciju plāns_2023_2027'!#REF!</f>
        <v>#REF!</v>
      </c>
      <c r="F202" s="161" t="e">
        <f>'Investīciju plāns_2023_2027'!#REF!</f>
        <v>#REF!</v>
      </c>
      <c r="G202" s="366" t="e">
        <f>'Investīciju plāns_2023_2027'!#REF!</f>
        <v>#REF!</v>
      </c>
      <c r="H202" s="278" t="e">
        <f>'Investīciju plāns_2023_2027'!#REF!</f>
        <v>#REF!</v>
      </c>
      <c r="I202" s="303" t="e">
        <f>'Investīciju plāns_2023_2027'!#REF!</f>
        <v>#REF!</v>
      </c>
      <c r="J202" s="304" t="e">
        <f>'Investīciju plāns_2023_2027'!#REF!</f>
        <v>#REF!</v>
      </c>
      <c r="K202" s="305" t="e">
        <f>'Investīciju plāns_2023_2027'!#REF!</f>
        <v>#REF!</v>
      </c>
      <c r="L202" s="306" t="e">
        <f>'Investīciju plāns_2023_2027'!#REF!</f>
        <v>#REF!</v>
      </c>
      <c r="M202" s="307" t="e">
        <f>'Investīciju plāns_2023_2027'!#REF!</f>
        <v>#REF!</v>
      </c>
      <c r="N202" s="166" t="e">
        <f>'Investīciju plāns_2023_2027'!#REF!</f>
        <v>#REF!</v>
      </c>
      <c r="O202" s="258" t="e">
        <f>'Investīciju plāns_2023_2027'!#REF!</f>
        <v>#REF!</v>
      </c>
      <c r="P202" s="364" t="e">
        <f>'Investīciju plāns_2023_2027'!#REF!</f>
        <v>#REF!</v>
      </c>
      <c r="Q202" s="364" t="e">
        <f>'Investīciju plāns_2023_2027'!#REF!</f>
        <v>#REF!</v>
      </c>
      <c r="R202" s="362" t="e">
        <f>'Investīciju plāns_2023_2027'!#REF!</f>
        <v>#REF!</v>
      </c>
      <c r="S202" s="161" t="e">
        <f>'Investīciju plāns_2023_2027'!#REF!</f>
        <v>#REF!</v>
      </c>
      <c r="T202" s="291" t="e">
        <f>'Investīciju plāns_2023_2027'!#REF!</f>
        <v>#REF!</v>
      </c>
      <c r="U202" s="282" t="e">
        <f>'Investīciju plāns_2023_2027'!#REF!</f>
        <v>#REF!</v>
      </c>
    </row>
    <row r="203" spans="1:21" x14ac:dyDescent="0.25">
      <c r="A203" s="161" t="e">
        <f>'Investīciju plāns_2023_2027'!#REF!</f>
        <v>#REF!</v>
      </c>
      <c r="B203" s="279" t="e">
        <f>'Investīciju plāns_2023_2027'!#REF!</f>
        <v>#REF!</v>
      </c>
      <c r="C203" s="312" t="e">
        <f>'Investīciju plāns_2023_2027'!#REF!</f>
        <v>#REF!</v>
      </c>
      <c r="D203" s="285" t="e">
        <f>'Investīciju plāns_2023_2027'!#REF!</f>
        <v>#REF!</v>
      </c>
      <c r="E203" s="285" t="e">
        <f>'Investīciju plāns_2023_2027'!#REF!</f>
        <v>#REF!</v>
      </c>
      <c r="F203" s="161" t="e">
        <f>'Investīciju plāns_2023_2027'!#REF!</f>
        <v>#REF!</v>
      </c>
      <c r="G203" s="366" t="e">
        <f>'Investīciju plāns_2023_2027'!#REF!</f>
        <v>#REF!</v>
      </c>
      <c r="H203" s="278" t="e">
        <f>'Investīciju plāns_2023_2027'!#REF!</f>
        <v>#REF!</v>
      </c>
      <c r="I203" s="303" t="e">
        <f>'Investīciju plāns_2023_2027'!#REF!</f>
        <v>#REF!</v>
      </c>
      <c r="J203" s="304" t="e">
        <f>'Investīciju plāns_2023_2027'!#REF!</f>
        <v>#REF!</v>
      </c>
      <c r="K203" s="305" t="e">
        <f>'Investīciju plāns_2023_2027'!#REF!</f>
        <v>#REF!</v>
      </c>
      <c r="L203" s="306" t="e">
        <f>'Investīciju plāns_2023_2027'!#REF!</f>
        <v>#REF!</v>
      </c>
      <c r="M203" s="307" t="e">
        <f>'Investīciju plāns_2023_2027'!#REF!</f>
        <v>#REF!</v>
      </c>
      <c r="N203" s="166" t="e">
        <f>'Investīciju plāns_2023_2027'!#REF!</f>
        <v>#REF!</v>
      </c>
      <c r="O203" s="258" t="e">
        <f>'Investīciju plāns_2023_2027'!#REF!</f>
        <v>#REF!</v>
      </c>
      <c r="P203" s="364" t="e">
        <f>'Investīciju plāns_2023_2027'!#REF!</f>
        <v>#REF!</v>
      </c>
      <c r="Q203" s="364" t="e">
        <f>'Investīciju plāns_2023_2027'!#REF!</f>
        <v>#REF!</v>
      </c>
      <c r="R203" s="362" t="e">
        <f>'Investīciju plāns_2023_2027'!#REF!</f>
        <v>#REF!</v>
      </c>
      <c r="S203" s="161" t="e">
        <f>'Investīciju plāns_2023_2027'!#REF!</f>
        <v>#REF!</v>
      </c>
      <c r="T203" s="291" t="e">
        <f>'Investīciju plāns_2023_2027'!#REF!</f>
        <v>#REF!</v>
      </c>
      <c r="U203" s="282" t="e">
        <f>'Investīciju plāns_2023_2027'!#REF!</f>
        <v>#REF!</v>
      </c>
    </row>
    <row r="204" spans="1:21" x14ac:dyDescent="0.25">
      <c r="A204" s="196" t="e">
        <f>'Investīciju plāns_2023_2027'!#REF!</f>
        <v>#REF!</v>
      </c>
      <c r="B204" s="279" t="e">
        <f>'Investīciju plāns_2023_2027'!#REF!</f>
        <v>#REF!</v>
      </c>
      <c r="C204" s="196" t="e">
        <f>'Investīciju plāns_2023_2027'!#REF!</f>
        <v>#REF!</v>
      </c>
      <c r="D204" s="285" t="e">
        <f>'Investīciju plāns_2023_2027'!#REF!</f>
        <v>#REF!</v>
      </c>
      <c r="E204" s="285" t="e">
        <f>'Investīciju plāns_2023_2027'!#REF!</f>
        <v>#REF!</v>
      </c>
      <c r="F204" s="161" t="e">
        <f>'Investīciju plāns_2023_2027'!#REF!</f>
        <v>#REF!</v>
      </c>
      <c r="G204" s="366" t="e">
        <f>'Investīciju plāns_2023_2027'!#REF!</f>
        <v>#REF!</v>
      </c>
      <c r="H204" s="278" t="e">
        <f>'Investīciju plāns_2023_2027'!#REF!</f>
        <v>#REF!</v>
      </c>
      <c r="I204" s="303" t="e">
        <f>'Investīciju plāns_2023_2027'!#REF!</f>
        <v>#REF!</v>
      </c>
      <c r="J204" s="304" t="e">
        <f>'Investīciju plāns_2023_2027'!#REF!</f>
        <v>#REF!</v>
      </c>
      <c r="K204" s="305" t="e">
        <f>'Investīciju plāns_2023_2027'!#REF!</f>
        <v>#REF!</v>
      </c>
      <c r="L204" s="306" t="e">
        <f>'Investīciju plāns_2023_2027'!#REF!</f>
        <v>#REF!</v>
      </c>
      <c r="M204" s="307" t="e">
        <f>'Investīciju plāns_2023_2027'!#REF!</f>
        <v>#REF!</v>
      </c>
      <c r="N204" s="166" t="e">
        <f>'Investīciju plāns_2023_2027'!#REF!</f>
        <v>#REF!</v>
      </c>
      <c r="O204" s="267" t="e">
        <f>'Investīciju plāns_2023_2027'!#REF!</f>
        <v>#REF!</v>
      </c>
      <c r="P204" s="364" t="e">
        <f>'Investīciju plāns_2023_2027'!#REF!</f>
        <v>#REF!</v>
      </c>
      <c r="Q204" s="364" t="e">
        <f>'Investīciju plāns_2023_2027'!#REF!</f>
        <v>#REF!</v>
      </c>
      <c r="R204" s="362" t="e">
        <f>'Investīciju plāns_2023_2027'!#REF!</f>
        <v>#REF!</v>
      </c>
      <c r="S204" s="258" t="e">
        <f>'Investīciju plāns_2023_2027'!#REF!</f>
        <v>#REF!</v>
      </c>
      <c r="T204" s="291" t="e">
        <f>'Investīciju plāns_2023_2027'!#REF!</f>
        <v>#REF!</v>
      </c>
      <c r="U204" s="282" t="e">
        <f>'Investīciju plāns_2023_2027'!#REF!</f>
        <v>#REF!</v>
      </c>
    </row>
    <row r="205" spans="1:21" x14ac:dyDescent="0.25">
      <c r="A205" s="161" t="e">
        <f>'Investīciju plāns_2023_2027'!#REF!</f>
        <v>#REF!</v>
      </c>
      <c r="B205" s="279" t="e">
        <f>'Investīciju plāns_2023_2027'!#REF!</f>
        <v>#REF!</v>
      </c>
      <c r="C205" s="196" t="e">
        <f>'Investīciju plāns_2023_2027'!#REF!</f>
        <v>#REF!</v>
      </c>
      <c r="D205" s="285" t="e">
        <f>'Investīciju plāns_2023_2027'!#REF!</f>
        <v>#REF!</v>
      </c>
      <c r="E205" s="285" t="e">
        <f>'Investīciju plāns_2023_2027'!#REF!</f>
        <v>#REF!</v>
      </c>
      <c r="F205" s="161" t="e">
        <f>'Investīciju plāns_2023_2027'!#REF!</f>
        <v>#REF!</v>
      </c>
      <c r="G205" s="366" t="e">
        <f>'Investīciju plāns_2023_2027'!#REF!</f>
        <v>#REF!</v>
      </c>
      <c r="H205" s="278" t="e">
        <f>'Investīciju plāns_2023_2027'!#REF!</f>
        <v>#REF!</v>
      </c>
      <c r="I205" s="303" t="e">
        <f>'Investīciju plāns_2023_2027'!#REF!</f>
        <v>#REF!</v>
      </c>
      <c r="J205" s="304" t="e">
        <f>'Investīciju plāns_2023_2027'!#REF!</f>
        <v>#REF!</v>
      </c>
      <c r="K205" s="305" t="e">
        <f>'Investīciju plāns_2023_2027'!#REF!</f>
        <v>#REF!</v>
      </c>
      <c r="L205" s="306" t="e">
        <f>'Investīciju plāns_2023_2027'!#REF!</f>
        <v>#REF!</v>
      </c>
      <c r="M205" s="307" t="e">
        <f>'Investīciju plāns_2023_2027'!#REF!</f>
        <v>#REF!</v>
      </c>
      <c r="N205" s="166" t="e">
        <f>'Investīciju plāns_2023_2027'!#REF!</f>
        <v>#REF!</v>
      </c>
      <c r="O205" s="258" t="e">
        <f>'Investīciju plāns_2023_2027'!#REF!</f>
        <v>#REF!</v>
      </c>
      <c r="P205" s="364" t="e">
        <f>'Investīciju plāns_2023_2027'!#REF!</f>
        <v>#REF!</v>
      </c>
      <c r="Q205" s="364" t="e">
        <f>'Investīciju plāns_2023_2027'!#REF!</f>
        <v>#REF!</v>
      </c>
      <c r="R205" s="362" t="e">
        <f>'Investīciju plāns_2023_2027'!#REF!</f>
        <v>#REF!</v>
      </c>
      <c r="S205" s="258" t="e">
        <f>'Investīciju plāns_2023_2027'!#REF!</f>
        <v>#REF!</v>
      </c>
      <c r="T205" s="291" t="e">
        <f>'Investīciju plāns_2023_2027'!#REF!</f>
        <v>#REF!</v>
      </c>
      <c r="U205" s="282" t="e">
        <f>'Investīciju plāns_2023_2027'!#REF!</f>
        <v>#REF!</v>
      </c>
    </row>
    <row r="206" spans="1:21" ht="102" x14ac:dyDescent="0.25">
      <c r="A206" s="161">
        <f>'Investīciju plāns_2023_2027'!A178</f>
        <v>176</v>
      </c>
      <c r="B206" s="279" t="str">
        <f>'Investīciju plāns_2023_2027'!B178</f>
        <v>06</v>
      </c>
      <c r="C206" s="196" t="str">
        <f>'Investīciju plāns_2023_2027'!C178</f>
        <v>Ozolnieki</v>
      </c>
      <c r="D206" s="285" t="str">
        <f>'Investīciju plāns_2023_2027'!D178</f>
        <v>Atbalsta pasākumi iedzīvotāju nekustamā īpašuma pievienošanai centralizētiem kanalizācijas un ūdensapgādes tīkliem Ozolnieku novadā</v>
      </c>
      <c r="E206" s="285" t="str">
        <f>'Investīciju plāns_2023_2027'!E178</f>
        <v>Atbalsts iedzīvotāju nekustamā īpašuma pievienošanai centralizētiem kanalizācijas tīkliem, Ozolnieku KSDU realizētā projekta "'Ūdenssaimniecības attīstība Ozolniekos" ietvaros (27.07.2022 SN Nr. 26) - parezdot PB  līdzfinanējumu līdz 2023.01.06.2023
Savukārt turpmākajos gados paredzēt finansējumu visā novadā atbilstoši 27.07.2022 SN Nr. 26 nosacījumiem</v>
      </c>
      <c r="F206" s="161" t="str">
        <f>'Investīciju plāns_2023_2027'!F178</f>
        <v>Ūdenssaimniecības attīstība</v>
      </c>
      <c r="G206" s="366" t="str">
        <f>'Investīciju plāns_2023_2027'!G178</f>
        <v>PP</v>
      </c>
      <c r="H206" s="278">
        <f>'Investīciju plāns_2023_2027'!H178</f>
        <v>230000</v>
      </c>
      <c r="I206" s="303">
        <f>'Investīciju plāns_2023_2027'!I178</f>
        <v>30000</v>
      </c>
      <c r="J206" s="304">
        <f>'Investīciju plāns_2023_2027'!J178</f>
        <v>30000</v>
      </c>
      <c r="K206" s="305">
        <f>'Investīciju plāns_2023_2027'!K178</f>
        <v>0</v>
      </c>
      <c r="L206" s="306">
        <f>'Investīciju plāns_2023_2027'!L178</f>
        <v>100000</v>
      </c>
      <c r="M206" s="307">
        <f>'Investīciju plāns_2023_2027'!M178</f>
        <v>100000</v>
      </c>
      <c r="N206" s="166" t="str">
        <f>'Investīciju plāns_2023_2027'!N178</f>
        <v>P2 V RV3</v>
      </c>
      <c r="O206" s="267" t="str">
        <f>'Investīciju plāns_2023_2027'!O178</f>
        <v>P</v>
      </c>
      <c r="P206" s="364" t="str">
        <f>'Investīciju plāns_2023_2027'!P178</f>
        <v>VP2</v>
      </c>
      <c r="Q206" s="364" t="str">
        <f>'Investīciju plāns_2023_2027'!Q178</f>
        <v>RV5</v>
      </c>
      <c r="R206" s="362" t="str">
        <f>'Investīciju plāns_2023_2027'!R178</f>
        <v>U.5.1.</v>
      </c>
      <c r="S206" s="161" t="str">
        <f>'Investīciju plāns_2023_2027'!S178</f>
        <v>Infrastruktūras un saimnieciskā nodrošinājuma nodaļa/Kultūras pārvalde/Pagasta pārvalde</v>
      </c>
      <c r="T206" s="291">
        <f>'Investīciju plāns_2023_2027'!T178</f>
        <v>0</v>
      </c>
      <c r="U206" s="282">
        <f>'Investīciju plāns_2023_2027'!U178</f>
        <v>0</v>
      </c>
    </row>
    <row r="207" spans="1:21" ht="63.75" x14ac:dyDescent="0.25">
      <c r="A207" s="196">
        <f>'Investīciju plāns_2023_2027'!A179</f>
        <v>177</v>
      </c>
      <c r="B207" s="279" t="str">
        <f>'Investīciju plāns_2023_2027'!B179</f>
        <v>09</v>
      </c>
      <c r="C207" s="196" t="str">
        <f>'Investīciju plāns_2023_2027'!C179</f>
        <v>Platone</v>
      </c>
      <c r="D207" s="285" t="str">
        <f>'Investīciju plāns_2023_2027'!D179</f>
        <v>Vircavas pamatskolas Platones filiāles teritorijas labiekārtošana</v>
      </c>
      <c r="E207" s="285" t="str">
        <f>'Investīciju plāns_2023_2027'!E179</f>
        <v xml:space="preserve">Jauna sporta laukuma izbūve, meliorācijas sistēmu sakārtošana 2020/2021.gadā, teritorijas labiekārtošana. Jāaktualizē būvprojekts
</v>
      </c>
      <c r="F207" s="161" t="str">
        <f>'Investīciju plāns_2023_2027'!F179</f>
        <v>Izglītības iestāžu infrastruktūra</v>
      </c>
      <c r="G207" s="366" t="str">
        <f>'Investīciju plāns_2023_2027'!G179</f>
        <v xml:space="preserve">J/Pag/Iedz
</v>
      </c>
      <c r="H207" s="278">
        <f>'Investīciju plāns_2023_2027'!H179</f>
        <v>400000</v>
      </c>
      <c r="I207" s="303">
        <f>'Investīciju plāns_2023_2027'!I179</f>
        <v>0</v>
      </c>
      <c r="J207" s="304">
        <f>'Investīciju plāns_2023_2027'!J179</f>
        <v>0</v>
      </c>
      <c r="K207" s="305">
        <f>'Investīciju plāns_2023_2027'!K179</f>
        <v>0</v>
      </c>
      <c r="L207" s="306">
        <f>'Investīciju plāns_2023_2027'!L179</f>
        <v>400000</v>
      </c>
      <c r="M207" s="307">
        <f>'Investīciju plāns_2023_2027'!M179</f>
        <v>0</v>
      </c>
      <c r="N207" s="166" t="str">
        <f>'Investīciju plāns_2023_2027'!N179</f>
        <v>P2 I RV1</v>
      </c>
      <c r="O207" s="258" t="str">
        <f>'Investīciju plāns_2023_2027'!O179</f>
        <v>P</v>
      </c>
      <c r="P207" s="258" t="str">
        <f>'Investīciju plāns_2023_2027'!P179</f>
        <v>VP1</v>
      </c>
      <c r="Q207" s="258" t="str">
        <f>'Investīciju plāns_2023_2027'!Q179</f>
        <v>RV1</v>
      </c>
      <c r="R207" s="363" t="str">
        <f>'Investīciju plāns_2023_2027'!R179</f>
        <v>1.1.</v>
      </c>
      <c r="S207" s="385" t="str">
        <f>'Investīciju plāns_2023_2027'!S179</f>
        <v>Infrastruktūras un saimnieciskā nodrošinājuma nodaļa</v>
      </c>
      <c r="T207" s="291">
        <f>'Investīciju plāns_2023_2027'!T179</f>
        <v>0</v>
      </c>
      <c r="U207" s="282" t="str">
        <f>'Investīciju plāns_2023_2027'!U179</f>
        <v>2022-2027</v>
      </c>
    </row>
    <row r="208" spans="1:21" ht="63.75" x14ac:dyDescent="0.25">
      <c r="A208" s="161">
        <f>'Investīciju plāns_2023_2027'!A181</f>
        <v>179</v>
      </c>
      <c r="B208" s="279" t="str">
        <f>'Investīciju plāns_2023_2027'!B181</f>
        <v>08</v>
      </c>
      <c r="C208" s="196" t="str">
        <f>'Investīciju plāns_2023_2027'!C181</f>
        <v>Platone</v>
      </c>
      <c r="D208" s="285" t="str">
        <f>'Investīciju plāns_2023_2027'!D181</f>
        <v>Brīvdabas vietas izveide pasākumu un svētku svinēšanai Platones pagastā</v>
      </c>
      <c r="E208" s="295" t="str">
        <f>'Investīciju plāns_2023_2027'!E181</f>
        <v>Palielināt Jelgavas novada vietas potenciālu un pievilcību, kas ir kā priekšnosacījums jaunu kultūras un citu saistītu pakalpojumu un aktivitāšu attīstībai, izbūvējot Platones pagasta Platones ciemā brīvdabas estrādi. Izstrādāts būvprojekts (derīgs līdz 2024.gadam)</v>
      </c>
      <c r="F208" s="281" t="str">
        <f>'Investīciju plāns_2023_2027'!F181</f>
        <v>Teritorijas labiekārtošana</v>
      </c>
      <c r="G208" s="366" t="str">
        <f>'Investīciju plāns_2023_2027'!G181</f>
        <v xml:space="preserve">AG
J/Pag/Iedz
</v>
      </c>
      <c r="H208" s="278">
        <f>'Investīciju plāns_2023_2027'!H181</f>
        <v>75000</v>
      </c>
      <c r="I208" s="303">
        <f>'Investīciju plāns_2023_2027'!I181</f>
        <v>0</v>
      </c>
      <c r="J208" s="304">
        <f>'Investīciju plāns_2023_2027'!J181</f>
        <v>0</v>
      </c>
      <c r="K208" s="305">
        <f>'Investīciju plāns_2023_2027'!K181</f>
        <v>0</v>
      </c>
      <c r="L208" s="306">
        <f>'Investīciju plāns_2023_2027'!L181</f>
        <v>75000</v>
      </c>
      <c r="M208" s="307">
        <f>'Investīciju plāns_2023_2027'!M181</f>
        <v>0</v>
      </c>
      <c r="N208" s="283" t="str">
        <f>'Investīciju plāns_2023_2027'!N181</f>
        <v>P2 K RV1</v>
      </c>
      <c r="O208" s="258" t="str">
        <f>'Investīciju plāns_2023_2027'!O181</f>
        <v>P</v>
      </c>
      <c r="P208" s="258" t="str">
        <f>'Investīciju plāns_2023_2027'!P181</f>
        <v>VP1</v>
      </c>
      <c r="Q208" s="258" t="str">
        <f>'Investīciju plāns_2023_2027'!Q181</f>
        <v>RV3</v>
      </c>
      <c r="R208" s="266" t="str">
        <f>'Investīciju plāns_2023_2027'!R181</f>
        <v>3.3.</v>
      </c>
      <c r="S208" s="385" t="str">
        <f>'Investīciju plāns_2023_2027'!S181</f>
        <v>Infrastruktūras un saimnieciskā nodrošinājuma nodaļa</v>
      </c>
      <c r="T208" s="311">
        <f>'Investīciju plāns_2023_2027'!T181</f>
        <v>0</v>
      </c>
      <c r="U208" s="282" t="str">
        <f>'Investīciju plāns_2023_2027'!U181</f>
        <v>2022-2027</v>
      </c>
    </row>
    <row r="209" spans="1:21" ht="76.5" x14ac:dyDescent="0.25">
      <c r="A209" s="161">
        <f>'Investīciju plāns_2023_2027'!A182</f>
        <v>180</v>
      </c>
      <c r="B209" s="279">
        <f>'Investīciju plāns_2023_2027'!B182</f>
        <v>0</v>
      </c>
      <c r="C209" s="312" t="str">
        <f>'Investīciju plāns_2023_2027'!C182</f>
        <v>Platone</v>
      </c>
      <c r="D209" s="285" t="str">
        <f>'Investīciju plāns_2023_2027'!D182</f>
        <v>Platones pagasta  transporta infrastruktūras attīstība</v>
      </c>
      <c r="E209" s="285" t="str">
        <f>'Investīciju plāns_2023_2027'!E182</f>
        <v>Transporta infrastruktūras attīstība, t.sk.: 
2023.gads:
Centra iela asfalta virskārtas atjaunošana 780 m (projektēšana 3812 EUR,  būvdarbi ~ 120 000 EUR)
Iepirkumu procedūra projektēšanai uzsākta 2022.gadā, noslēgti līgumi par projektēšanu</v>
      </c>
      <c r="F209" s="161" t="str">
        <f>'Investīciju plāns_2023_2027'!F182</f>
        <v>Transporta infrastruktūra, t.sk. Apgaismojums</v>
      </c>
      <c r="G209" s="366" t="str">
        <f>'Investīciju plāns_2023_2027'!G182</f>
        <v xml:space="preserve">AG2023
J/Pag/Iedz
</v>
      </c>
      <c r="H209" s="278">
        <f>'Investīciju plāns_2023_2027'!H182</f>
        <v>123812</v>
      </c>
      <c r="I209" s="303">
        <f>'Investīciju plāns_2023_2027'!I182</f>
        <v>123812</v>
      </c>
      <c r="J209" s="304">
        <f>'Investīciju plāns_2023_2027'!J182</f>
        <v>21812</v>
      </c>
      <c r="K209" s="305">
        <f>'Investīciju plāns_2023_2027'!K182</f>
        <v>102000</v>
      </c>
      <c r="L209" s="306">
        <f>'Investīciju plāns_2023_2027'!L182</f>
        <v>0</v>
      </c>
      <c r="M209" s="307">
        <f>'Investīciju plāns_2023_2027'!M182</f>
        <v>0</v>
      </c>
      <c r="N209" s="196" t="str">
        <f>'Investīciju plāns_2023_2027'!N182</f>
        <v>P2 V RV1</v>
      </c>
      <c r="O209" s="258">
        <f>'Investīciju plāns_2023_2027'!O182</f>
        <v>0</v>
      </c>
      <c r="P209" s="258">
        <f>'Investīciju plāns_2023_2027'!P182</f>
        <v>0</v>
      </c>
      <c r="Q209" s="258">
        <f>'Investīciju plāns_2023_2027'!Q182</f>
        <v>0</v>
      </c>
      <c r="R209" s="266">
        <f>'Investīciju plāns_2023_2027'!R182</f>
        <v>0</v>
      </c>
      <c r="S209" s="336" t="str">
        <f>'Investīciju plāns_2023_2027'!S182</f>
        <v>Infrastruktūras un saimnieciskā nodrošinājuma nodaļa</v>
      </c>
      <c r="T209" s="309">
        <f>'Investīciju plāns_2023_2027'!T182</f>
        <v>0</v>
      </c>
      <c r="U209" s="282" t="str">
        <f>'Investīciju plāns_2023_2027'!U182</f>
        <v>2022-2027</v>
      </c>
    </row>
    <row r="210" spans="1:21" ht="89.25" x14ac:dyDescent="0.25">
      <c r="A210" s="196">
        <f>'Investīciju plāns_2023_2027'!A183</f>
        <v>181</v>
      </c>
      <c r="B210" s="279" t="str">
        <f>'Investīciju plāns_2023_2027'!B183</f>
        <v>04</v>
      </c>
      <c r="C210" s="196" t="str">
        <f>'Investīciju plāns_2023_2027'!C183</f>
        <v>Platone</v>
      </c>
      <c r="D210" s="285" t="str">
        <f>'Investīciju plāns_2023_2027'!D183</f>
        <v>Apgaismota gājēju celiņa no A-8 līdz Platones centram izbūve</v>
      </c>
      <c r="E210" s="285" t="str">
        <f>'Investīciju plāns_2023_2027'!E183</f>
        <v>Uzlabota satiksmes infrastruktūra. Gājēju celiņa izbūve. Izstrādāts būvprojekts (derīgs līdz 2025.gadam)
2022.gadā uzsākts īstenot projektu, kopējās izmaksas būvdarbi 622784.91, būvuzraudzība 8457.90, kopā 631242.81
Finansējums pa gadiem 
2022.gads 315 621EUR
2023.gads 315 621EUR</v>
      </c>
      <c r="F210" s="161" t="str">
        <f>'Investīciju plāns_2023_2027'!F183</f>
        <v>Transporta infrastruktūra, t.sk. Apgaismojums</v>
      </c>
      <c r="G210" s="366" t="str">
        <f>'Investīciju plāns_2023_2027'!G183</f>
        <v xml:space="preserve">
PP
</v>
      </c>
      <c r="H210" s="278">
        <f>'Investīciju plāns_2023_2027'!H183</f>
        <v>315621</v>
      </c>
      <c r="I210" s="303">
        <f>'Investīciju plāns_2023_2027'!I183</f>
        <v>315621</v>
      </c>
      <c r="J210" s="304">
        <f>'Investīciju plāns_2023_2027'!J183</f>
        <v>50934</v>
      </c>
      <c r="K210" s="305">
        <f>'Investīciju plāns_2023_2027'!K183</f>
        <v>264687</v>
      </c>
      <c r="L210" s="306">
        <f>'Investīciju plāns_2023_2027'!L183</f>
        <v>0</v>
      </c>
      <c r="M210" s="307">
        <f>'Investīciju plāns_2023_2027'!M183</f>
        <v>0</v>
      </c>
      <c r="N210" s="196" t="str">
        <f>'Investīciju plāns_2023_2027'!N183</f>
        <v>P2 V RV1</v>
      </c>
      <c r="O210" s="258" t="str">
        <f>'Investīciju plāns_2023_2027'!O183</f>
        <v>P</v>
      </c>
      <c r="P210" s="258" t="str">
        <f>'Investīciju plāns_2023_2027'!P183</f>
        <v>VP2</v>
      </c>
      <c r="Q210" s="258" t="str">
        <f>'Investīciju plāns_2023_2027'!Q183</f>
        <v>RV4</v>
      </c>
      <c r="R210" s="266" t="str">
        <f>'Investīciju plāns_2023_2027'!R183</f>
        <v>4.3.</v>
      </c>
      <c r="S210" s="336" t="str">
        <f>'Investīciju plāns_2023_2027'!S183</f>
        <v>Infrastruktūras un saimnieciskā nodrošinājuma nodaļa</v>
      </c>
      <c r="T210" s="309">
        <f>'Investīciju plāns_2023_2027'!T183</f>
        <v>0</v>
      </c>
      <c r="U210" s="282" t="str">
        <f>'Investīciju plāns_2023_2027'!U183</f>
        <v>2022-2027</v>
      </c>
    </row>
    <row r="211" spans="1:21" ht="114.75" x14ac:dyDescent="0.25">
      <c r="A211" s="161">
        <f>'Investīciju plāns_2023_2027'!A184</f>
        <v>182</v>
      </c>
      <c r="B211" s="279" t="str">
        <f>'Investīciju plāns_2023_2027'!B184</f>
        <v>04</v>
      </c>
      <c r="C211" s="196" t="str">
        <f>'Investīciju plāns_2023_2027'!C184</f>
        <v>Platone</v>
      </c>
      <c r="D211" s="285" t="str">
        <f>'Investīciju plāns_2023_2027'!D184</f>
        <v>Platones pagasta  transporta infrastruktūras attīstība</v>
      </c>
      <c r="E211" s="285" t="str">
        <f>'Investīciju plāns_2023_2027'!E184</f>
        <v xml:space="preserve">Transporta infrastruktūras attīstība, t.sk.: 
2023.-2027.gads:
2. Kveldes iela asfalta virskārtas atjaunošana 100 m;
3. Dzelzceļa pārbrauktuve -"Austrumi" -virskārtas atjaunošana 140 m
Plānots (1.un2) uzsākt projektēšanu 2023.gada otrajā pusē, izmaksas plānot 2024.gadā 
3. Gājēju un veloceliņa  un apgaismojuma izbūve Platones pagasta Lielvircavas ciema teritorijā
</v>
      </c>
      <c r="F211" s="161" t="str">
        <f>'Investīciju plāns_2023_2027'!F184</f>
        <v>Transporta infrastruktūra, t.sk. Apgaismojums</v>
      </c>
      <c r="G211" s="366" t="str">
        <f>'Investīciju plāns_2023_2027'!G184</f>
        <v xml:space="preserve">J/Pag/Iedz
</v>
      </c>
      <c r="H211" s="278">
        <f>'Investīciju plāns_2023_2027'!H184</f>
        <v>850000</v>
      </c>
      <c r="I211" s="303">
        <f>'Investīciju plāns_2023_2027'!I184</f>
        <v>0</v>
      </c>
      <c r="J211" s="304">
        <f>'Investīciju plāns_2023_2027'!J184</f>
        <v>0</v>
      </c>
      <c r="K211" s="305">
        <f>'Investīciju plāns_2023_2027'!K184</f>
        <v>0</v>
      </c>
      <c r="L211" s="306">
        <f>'Investīciju plāns_2023_2027'!L184</f>
        <v>150000</v>
      </c>
      <c r="M211" s="307">
        <f>'Investīciju plāns_2023_2027'!M184</f>
        <v>700000</v>
      </c>
      <c r="N211" s="161" t="str">
        <f>'Investīciju plāns_2023_2027'!N184</f>
        <v>P2 V RV1</v>
      </c>
      <c r="O211" s="267" t="str">
        <f>'Investīciju plāns_2023_2027'!O184</f>
        <v>P</v>
      </c>
      <c r="P211" s="267" t="str">
        <f>'Investīciju plāns_2023_2027'!P184</f>
        <v>VP2</v>
      </c>
      <c r="Q211" s="267" t="str">
        <f>'Investīciju plāns_2023_2027'!Q184</f>
        <v>RV4</v>
      </c>
      <c r="R211" s="362" t="str">
        <f>'Investīciju plāns_2023_2027'!R184</f>
        <v>4.3.</v>
      </c>
      <c r="S211" s="336" t="str">
        <f>'Investīciju plāns_2023_2027'!S184</f>
        <v>Infrastruktūras un saimnieciskā nodrošinājuma nodaļa</v>
      </c>
      <c r="T211" s="284">
        <f>'Investīciju plāns_2023_2027'!T184</f>
        <v>0</v>
      </c>
      <c r="U211" s="282" t="str">
        <f>'Investīciju plāns_2023_2027'!U184</f>
        <v>2022-2027</v>
      </c>
    </row>
    <row r="212" spans="1:21" ht="89.25" x14ac:dyDescent="0.25">
      <c r="A212" s="161">
        <f>'Investīciju plāns_2023_2027'!A185</f>
        <v>183</v>
      </c>
      <c r="B212" s="279" t="str">
        <f>'Investīciju plāns_2023_2027'!B185</f>
        <v>08</v>
      </c>
      <c r="C212" s="196" t="str">
        <f>'Investīciju plāns_2023_2027'!C185</f>
        <v>Platone</v>
      </c>
      <c r="D212" s="285" t="str">
        <f>'Investīciju plāns_2023_2027'!D185</f>
        <v>Lielvircavas muižas kungu nama telpu atjaunošana</v>
      </c>
      <c r="E212" s="285" t="str">
        <f>'Investīciju plāns_2023_2027'!E185</f>
        <v>Veicināt kultūrvēsturisko vērtību pieejamību, saglabāšanu un objektu sakārtošanu, infrastruktūras attīstību tūristu un iedzīvotāju vajadzībām. Jumta nomaiņa (2021.gads), ieejas portāla atjaunošana - restaurācija (durvis, kolonas un grīda) un vēsturiskās terases izbūve (vietējas nozīmes kultūras piemineklis) utml. darbi. Muižas atjaunošanai piesaistīti vairāki ES fondu projektu  un pašvaldības finansējums.</v>
      </c>
      <c r="F212" s="161" t="str">
        <f>'Investīciju plāns_2023_2027'!F185</f>
        <v>Vēstures mantojums - ēkas</v>
      </c>
      <c r="G212" s="366" t="str">
        <f>'Investīciju plāns_2023_2027'!G185</f>
        <v xml:space="preserve">J/Pag/Iedz
</v>
      </c>
      <c r="H212" s="278">
        <f>'Investīciju plāns_2023_2027'!H185</f>
        <v>350000</v>
      </c>
      <c r="I212" s="303">
        <f>'Investīciju plāns_2023_2027'!I185</f>
        <v>0</v>
      </c>
      <c r="J212" s="304">
        <f>'Investīciju plāns_2023_2027'!J185</f>
        <v>0</v>
      </c>
      <c r="K212" s="305">
        <f>'Investīciju plāns_2023_2027'!K185</f>
        <v>0</v>
      </c>
      <c r="L212" s="306">
        <f>'Investīciju plāns_2023_2027'!L185</f>
        <v>0</v>
      </c>
      <c r="M212" s="307">
        <f>'Investīciju plāns_2023_2027'!M185</f>
        <v>350000</v>
      </c>
      <c r="N212" s="161" t="str">
        <f>'Investīciju plāns_2023_2027'!N185</f>
        <v>P4 T RV2</v>
      </c>
      <c r="O212" s="267" t="str">
        <f>'Investīciju plāns_2023_2027'!O185</f>
        <v>P</v>
      </c>
      <c r="P212" s="267" t="str">
        <f>'Investīciju plāns_2023_2027'!P185</f>
        <v>VP1</v>
      </c>
      <c r="Q212" s="267" t="str">
        <f>'Investīciju plāns_2023_2027'!Q185</f>
        <v>RV3</v>
      </c>
      <c r="R212" s="362" t="str">
        <f>'Investīciju plāns_2023_2027'!R185</f>
        <v>3.4.</v>
      </c>
      <c r="S212" s="336" t="str">
        <f>'Investīciju plāns_2023_2027'!S185</f>
        <v>Attīstības nodaļa/Infrastruktūras un saimnieciskā nodrošinājuma nodaļa/pagasta pārvalde</v>
      </c>
      <c r="T212" s="284">
        <f>'Investīciju plāns_2023_2027'!T185</f>
        <v>0</v>
      </c>
      <c r="U212" s="282" t="str">
        <f>'Investīciju plāns_2023_2027'!U185</f>
        <v>2022-2027</v>
      </c>
    </row>
    <row r="213" spans="1:21" x14ac:dyDescent="0.25">
      <c r="A213" s="196" t="e">
        <f>'Investīciju plāns_2023_2027'!#REF!</f>
        <v>#REF!</v>
      </c>
      <c r="B213" s="279" t="e">
        <f>'Investīciju plāns_2023_2027'!#REF!</f>
        <v>#REF!</v>
      </c>
      <c r="C213" s="196" t="e">
        <f>'Investīciju plāns_2023_2027'!#REF!</f>
        <v>#REF!</v>
      </c>
      <c r="D213" s="285" t="e">
        <f>'Investīciju plāns_2023_2027'!#REF!</f>
        <v>#REF!</v>
      </c>
      <c r="E213" s="316" t="e">
        <f>'Investīciju plāns_2023_2027'!#REF!</f>
        <v>#REF!</v>
      </c>
      <c r="F213" s="161" t="e">
        <f>'Investīciju plāns_2023_2027'!#REF!</f>
        <v>#REF!</v>
      </c>
      <c r="G213" s="366" t="e">
        <f>'Investīciju plāns_2023_2027'!#REF!</f>
        <v>#REF!</v>
      </c>
      <c r="H213" s="278" t="e">
        <f>'Investīciju plāns_2023_2027'!#REF!</f>
        <v>#REF!</v>
      </c>
      <c r="I213" s="303" t="e">
        <f>'Investīciju plāns_2023_2027'!#REF!</f>
        <v>#REF!</v>
      </c>
      <c r="J213" s="304" t="e">
        <f>'Investīciju plāns_2023_2027'!#REF!</f>
        <v>#REF!</v>
      </c>
      <c r="K213" s="305" t="e">
        <f>'Investīciju plāns_2023_2027'!#REF!</f>
        <v>#REF!</v>
      </c>
      <c r="L213" s="306" t="e">
        <f>'Investīciju plāns_2023_2027'!#REF!</f>
        <v>#REF!</v>
      </c>
      <c r="M213" s="307" t="e">
        <f>'Investīciju plāns_2023_2027'!#REF!</f>
        <v>#REF!</v>
      </c>
      <c r="N213" s="161" t="e">
        <f>'Investīciju plāns_2023_2027'!#REF!</f>
        <v>#REF!</v>
      </c>
      <c r="O213" s="258" t="e">
        <f>'Investīciju plāns_2023_2027'!#REF!</f>
        <v>#REF!</v>
      </c>
      <c r="P213" s="264" t="e">
        <f>'Investīciju plāns_2023_2027'!#REF!</f>
        <v>#REF!</v>
      </c>
      <c r="Q213" s="264" t="e">
        <f>'Investīciju plāns_2023_2027'!#REF!</f>
        <v>#REF!</v>
      </c>
      <c r="R213" s="362" t="e">
        <f>'Investīciju plāns_2023_2027'!#REF!</f>
        <v>#REF!</v>
      </c>
      <c r="S213" s="161" t="e">
        <f>'Investīciju plāns_2023_2027'!#REF!</f>
        <v>#REF!</v>
      </c>
      <c r="T213" s="284" t="e">
        <f>'Investīciju plāns_2023_2027'!#REF!</f>
        <v>#REF!</v>
      </c>
      <c r="U213" s="282" t="e">
        <f>'Investīciju plāns_2023_2027'!#REF!</f>
        <v>#REF!</v>
      </c>
    </row>
    <row r="214" spans="1:21" ht="102" x14ac:dyDescent="0.25">
      <c r="A214" s="161">
        <f>'Investīciju plāns_2023_2027'!A186</f>
        <v>184</v>
      </c>
      <c r="B214" s="277" t="str">
        <f>'Investīciju plāns_2023_2027'!B186</f>
        <v>04</v>
      </c>
      <c r="C214" s="161" t="str">
        <f>'Investīciju plāns_2023_2027'!C186</f>
        <v>Platone</v>
      </c>
      <c r="D214" s="285" t="str">
        <f>'Investīciju plāns_2023_2027'!D186</f>
        <v>Ģ. Eliasa dzimtas māju “Zīlēni" rekonstrukcija</v>
      </c>
      <c r="E214" s="295" t="str">
        <f>'Investīciju plāns_2023_2027'!E186</f>
        <v>Saglabāt kultūrvēsturisko vērtību pieejamību,  un objektu sakārtošanu, infrastruktūras attīstību tūristu un iedzīvotāju vajadzībām.
Būvprojekta izstrāde, būvdarbi</v>
      </c>
      <c r="F214" s="161" t="str">
        <f>'Investīciju plāns_2023_2027'!F186</f>
        <v>Vēstures mantojums - ēkas</v>
      </c>
      <c r="G214" s="366" t="str">
        <f>'Investīciju plāns_2023_2027'!G186</f>
        <v>J/Pag/Iedz</v>
      </c>
      <c r="H214" s="290">
        <f>'Investīciju plāns_2023_2027'!H186</f>
        <v>200000</v>
      </c>
      <c r="I214" s="303">
        <f>'Investīciju plāns_2023_2027'!I186</f>
        <v>0</v>
      </c>
      <c r="J214" s="304">
        <f>'Investīciju plāns_2023_2027'!J186</f>
        <v>0</v>
      </c>
      <c r="K214" s="305">
        <f>'Investīciju plāns_2023_2027'!K186</f>
        <v>0</v>
      </c>
      <c r="L214" s="306">
        <f>'Investīciju plāns_2023_2027'!L186</f>
        <v>0</v>
      </c>
      <c r="M214" s="307">
        <f>'Investīciju plāns_2023_2027'!M186</f>
        <v>200000</v>
      </c>
      <c r="N214" s="195" t="str">
        <f>'Investīciju plāns_2023_2027'!N186</f>
        <v>P4 T RV2</v>
      </c>
      <c r="O214" s="267" t="str">
        <f>'Investīciju plāns_2023_2027'!O186</f>
        <v>P</v>
      </c>
      <c r="P214" s="365" t="str">
        <f>'Investīciju plāns_2023_2027'!P186</f>
        <v>VP1</v>
      </c>
      <c r="Q214" s="267" t="str">
        <f>'Investīciju plāns_2023_2027'!Q186</f>
        <v>RV3</v>
      </c>
      <c r="R214" s="362" t="str">
        <f>'Investīciju plāns_2023_2027'!R186</f>
        <v>3.4.</v>
      </c>
      <c r="S214" s="161" t="str">
        <f>'Investīciju plāns_2023_2027'!S186</f>
        <v>Infrastruktūras un saimnieciskā nodrošinājuma nodaļa/Kultūras pārvalde/Pagasta pārvalde</v>
      </c>
      <c r="T214" s="310">
        <f>'Investīciju plāns_2023_2027'!T186</f>
        <v>0</v>
      </c>
      <c r="U214" s="282" t="str">
        <f>'Investīciju plāns_2023_2027'!U186</f>
        <v>2022-2027</v>
      </c>
    </row>
    <row r="215" spans="1:21" ht="102" x14ac:dyDescent="0.25">
      <c r="A215" s="161">
        <f>'Investīciju plāns_2023_2027'!A188</f>
        <v>186</v>
      </c>
      <c r="B215" s="279">
        <f>'Investīciju plāns_2023_2027'!B188</f>
        <v>0</v>
      </c>
      <c r="C215" s="196" t="str">
        <f>'Investīciju plāns_2023_2027'!C188</f>
        <v>Salgale</v>
      </c>
      <c r="D215" s="285" t="str">
        <f>'Investīciju plāns_2023_2027'!D188</f>
        <v>Salgales pamatskolas ēkas infrastruktūras attīstība</v>
      </c>
      <c r="E215" s="285" t="str">
        <f>'Investīciju plāns_2023_2027'!E188</f>
        <v>2023.gadā granulu apkures katla  ierīkošana bijušajā Salgales pamatskolas ēkā, 1.maija ielā 9, Emburgā, Salgales pagastā, kurā šobrīd darbojas Salgales mūzikas un mākslas skola, Staļģenes vidusskolas pirmsskolas grupas, Salgales pagasta sporta bāze un bibliotēkas ārējais apkalpošanas punkts. Ņemot vērā katras iestādes atšķirīgo darba laiku un specifiku, ļoti efektīga būtu apkures sistēmas regulēšanas iespēja, kas šobrīd, kurinot nolietotus malkas katlus, nav iespējama.</v>
      </c>
      <c r="F215" s="161" t="str">
        <f>'Investīciju plāns_2023_2027'!F188</f>
        <v>Izglītības iestāžu infrastruktūra</v>
      </c>
      <c r="G215" s="366" t="str">
        <f>'Investīciju plāns_2023_2027'!G188</f>
        <v>J/Pag/Iedz</v>
      </c>
      <c r="H215" s="278">
        <f>'Investīciju plāns_2023_2027'!H188</f>
        <v>100000</v>
      </c>
      <c r="I215" s="303">
        <f>'Investīciju plāns_2023_2027'!I188</f>
        <v>100000</v>
      </c>
      <c r="J215" s="304">
        <f>'Investīciju plāns_2023_2027'!J188</f>
        <v>100000</v>
      </c>
      <c r="K215" s="305">
        <f>'Investīciju plāns_2023_2027'!K188</f>
        <v>0</v>
      </c>
      <c r="L215" s="306">
        <f>'Investīciju plāns_2023_2027'!L188</f>
        <v>0</v>
      </c>
      <c r="M215" s="307">
        <f>'Investīciju plāns_2023_2027'!M188</f>
        <v>0</v>
      </c>
      <c r="N215" s="166" t="str">
        <f>'Investīciju plāns_2023_2027'!N188</f>
        <v>P2 I RV1</v>
      </c>
      <c r="O215" s="267">
        <f>'Investīciju plāns_2023_2027'!O188</f>
        <v>0</v>
      </c>
      <c r="P215" s="258">
        <f>'Investīciju plāns_2023_2027'!P188</f>
        <v>0</v>
      </c>
      <c r="Q215" s="258">
        <f>'Investīciju plāns_2023_2027'!Q188</f>
        <v>0</v>
      </c>
      <c r="R215" s="362">
        <f>'Investīciju plāns_2023_2027'!R188</f>
        <v>0</v>
      </c>
      <c r="S215" s="161" t="str">
        <f>'Investīciju plāns_2023_2027'!S188</f>
        <v>Infrastruktūras un saimnieciskā nodrošinājuma nodaļa/Pagasta pārvalde</v>
      </c>
      <c r="T215" s="291">
        <f>'Investīciju plāns_2023_2027'!T188</f>
        <v>0</v>
      </c>
      <c r="U215" s="282" t="str">
        <f>'Investīciju plāns_2023_2027'!U188</f>
        <v>2022-2027</v>
      </c>
    </row>
    <row r="216" spans="1:21" ht="76.5" x14ac:dyDescent="0.25">
      <c r="A216" s="196">
        <f>'Investīciju plāns_2023_2027'!A189</f>
        <v>187</v>
      </c>
      <c r="B216" s="277" t="str">
        <f>'Investīciju plāns_2023_2027'!B189</f>
        <v>09</v>
      </c>
      <c r="C216" s="161" t="str">
        <f>'Investīciju plāns_2023_2027'!C189</f>
        <v>Salgale</v>
      </c>
      <c r="D216" s="285" t="str">
        <f>'Investīciju plāns_2023_2027'!D189</f>
        <v>Salgales pamatskolas teritorijas labiekārtošana</v>
      </c>
      <c r="E216" s="285" t="str">
        <f>'Investīciju plāns_2023_2027'!E189</f>
        <v>Bruģēto segumu remontdarbi, jauna bruģa ieklāšana rotaļu laukumā</v>
      </c>
      <c r="F216" s="161" t="str">
        <f>'Investīciju plāns_2023_2027'!F189</f>
        <v>Izglītības iestāžu infrastruktūra</v>
      </c>
      <c r="G216" s="366" t="str">
        <f>'Investīciju plāns_2023_2027'!G189</f>
        <v xml:space="preserve">J/Pag/Iedz
</v>
      </c>
      <c r="H216" s="278">
        <f>'Investīciju plāns_2023_2027'!H189</f>
        <v>50000</v>
      </c>
      <c r="I216" s="303">
        <f>'Investīciju plāns_2023_2027'!I189</f>
        <v>0</v>
      </c>
      <c r="J216" s="304">
        <f>'Investīciju plāns_2023_2027'!J189</f>
        <v>0</v>
      </c>
      <c r="K216" s="305">
        <f>'Investīciju plāns_2023_2027'!K189</f>
        <v>0</v>
      </c>
      <c r="L216" s="306">
        <f>'Investīciju plāns_2023_2027'!L189</f>
        <v>0</v>
      </c>
      <c r="M216" s="307">
        <f>'Investīciju plāns_2023_2027'!M189</f>
        <v>50000</v>
      </c>
      <c r="N216" s="196" t="str">
        <f>'Investīciju plāns_2023_2027'!N189</f>
        <v>P2 I RV1</v>
      </c>
      <c r="O216" s="267" t="str">
        <f>'Investīciju plāns_2023_2027'!O189</f>
        <v>D</v>
      </c>
      <c r="P216" s="258" t="str">
        <f>'Investīciju plāns_2023_2027'!P189</f>
        <v>VP1</v>
      </c>
      <c r="Q216" s="258" t="str">
        <f>'Investīciju plāns_2023_2027'!Q189</f>
        <v>RV1</v>
      </c>
      <c r="R216" s="362" t="str">
        <f>'Investīciju plāns_2023_2027'!R189</f>
        <v>1.1.</v>
      </c>
      <c r="S216" s="161" t="str">
        <f>'Investīciju plāns_2023_2027'!S189</f>
        <v>Infrastruktūras un saimnieciskā nodrošinājuma nodaļa/Pagasta pārvalde</v>
      </c>
      <c r="T216" s="309">
        <f>'Investīciju plāns_2023_2027'!T189</f>
        <v>0</v>
      </c>
      <c r="U216" s="282" t="str">
        <f>'Investīciju plāns_2023_2027'!U189</f>
        <v>2022-2027</v>
      </c>
    </row>
    <row r="217" spans="1:21" ht="76.5" x14ac:dyDescent="0.25">
      <c r="A217" s="161">
        <f>'Investīciju plāns_2023_2027'!A190</f>
        <v>188</v>
      </c>
      <c r="B217" s="277" t="str">
        <f>'Investīciju plāns_2023_2027'!B190</f>
        <v>09</v>
      </c>
      <c r="C217" s="161" t="str">
        <f>'Investīciju plāns_2023_2027'!C190</f>
        <v>Salgale</v>
      </c>
      <c r="D217" s="285" t="str">
        <f>'Investīciju plāns_2023_2027'!D190</f>
        <v>Garozas pamatskolas teritorijas labiekārtošana</v>
      </c>
      <c r="E217" s="285" t="str">
        <f>'Investīciju plāns_2023_2027'!E190</f>
        <v xml:space="preserve">Skolas svinību laukuma bruģēšana, soliņu izvietošana, ūdens ņemšanas vietas izveide ugunsdzēsībai, bruģēti celiņi uz muzeju.
Plānots uzsākt projektēšanu 2023.gada otrajā pusē, izmaksas plānot 2024.gadā </v>
      </c>
      <c r="F217" s="161" t="str">
        <f>'Investīciju plāns_2023_2027'!F190</f>
        <v>Izglītības iestāžu infrastruktūra</v>
      </c>
      <c r="G217" s="366" t="str">
        <f>'Investīciju plāns_2023_2027'!G190</f>
        <v xml:space="preserve">J/Pag/Iedz
</v>
      </c>
      <c r="H217" s="278">
        <f>'Investīciju plāns_2023_2027'!H190</f>
        <v>250000</v>
      </c>
      <c r="I217" s="303">
        <f>'Investīciju plāns_2023_2027'!I190</f>
        <v>0</v>
      </c>
      <c r="J217" s="304">
        <f>'Investīciju plāns_2023_2027'!J190</f>
        <v>0</v>
      </c>
      <c r="K217" s="305">
        <f>'Investīciju plāns_2023_2027'!K190</f>
        <v>0</v>
      </c>
      <c r="L217" s="306">
        <f>'Investīciju plāns_2023_2027'!L190</f>
        <v>50000</v>
      </c>
      <c r="M217" s="307">
        <f>'Investīciju plāns_2023_2027'!M190</f>
        <v>200000</v>
      </c>
      <c r="N217" s="196" t="str">
        <f>'Investīciju plāns_2023_2027'!N190</f>
        <v>P2 I RV1</v>
      </c>
      <c r="O217" s="258" t="str">
        <f>'Investīciju plāns_2023_2027'!O190</f>
        <v>D</v>
      </c>
      <c r="P217" s="258" t="str">
        <f>'Investīciju plāns_2023_2027'!P190</f>
        <v>VP1</v>
      </c>
      <c r="Q217" s="258" t="str">
        <f>'Investīciju plāns_2023_2027'!Q190</f>
        <v>RV1</v>
      </c>
      <c r="R217" s="266" t="str">
        <f>'Investīciju plāns_2023_2027'!R190</f>
        <v>1.1.</v>
      </c>
      <c r="S217" s="161" t="str">
        <f>'Investīciju plāns_2023_2027'!S190</f>
        <v>Infrastruktūras un saimnieciskā nodrošinājuma nodaļa/Pagasta pārvalde</v>
      </c>
      <c r="T217" s="309">
        <f>'Investīciju plāns_2023_2027'!T190</f>
        <v>0</v>
      </c>
      <c r="U217" s="282" t="str">
        <f>'Investīciju plāns_2023_2027'!U190</f>
        <v>2022-2027</v>
      </c>
    </row>
    <row r="218" spans="1:21" x14ac:dyDescent="0.25">
      <c r="A218" s="161" t="e">
        <f>'Investīciju plāns_2023_2027'!#REF!</f>
        <v>#REF!</v>
      </c>
      <c r="B218" s="277" t="e">
        <f>'Investīciju plāns_2023_2027'!#REF!</f>
        <v>#REF!</v>
      </c>
      <c r="C218" s="161" t="e">
        <f>'Investīciju plāns_2023_2027'!#REF!</f>
        <v>#REF!</v>
      </c>
      <c r="D218" s="285" t="e">
        <f>'Investīciju plāns_2023_2027'!#REF!</f>
        <v>#REF!</v>
      </c>
      <c r="E218" s="285" t="e">
        <f>'Investīciju plāns_2023_2027'!#REF!</f>
        <v>#REF!</v>
      </c>
      <c r="F218" s="161" t="e">
        <f>'Investīciju plāns_2023_2027'!#REF!</f>
        <v>#REF!</v>
      </c>
      <c r="G218" s="366" t="e">
        <f>'Investīciju plāns_2023_2027'!#REF!</f>
        <v>#REF!</v>
      </c>
      <c r="H218" s="278" t="e">
        <f>'Investīciju plāns_2023_2027'!#REF!</f>
        <v>#REF!</v>
      </c>
      <c r="I218" s="303" t="e">
        <f>'Investīciju plāns_2023_2027'!#REF!</f>
        <v>#REF!</v>
      </c>
      <c r="J218" s="304" t="e">
        <f>'Investīciju plāns_2023_2027'!#REF!</f>
        <v>#REF!</v>
      </c>
      <c r="K218" s="305" t="e">
        <f>'Investīciju plāns_2023_2027'!#REF!</f>
        <v>#REF!</v>
      </c>
      <c r="L218" s="306" t="e">
        <f>'Investīciju plāns_2023_2027'!#REF!</f>
        <v>#REF!</v>
      </c>
      <c r="M218" s="307" t="e">
        <f>'Investīciju plāns_2023_2027'!#REF!</f>
        <v>#REF!</v>
      </c>
      <c r="N218" s="196" t="e">
        <f>'Investīciju plāns_2023_2027'!#REF!</f>
        <v>#REF!</v>
      </c>
      <c r="O218" s="267" t="e">
        <f>'Investīciju plāns_2023_2027'!#REF!</f>
        <v>#REF!</v>
      </c>
      <c r="P218" s="264" t="e">
        <f>'Investīciju plāns_2023_2027'!#REF!</f>
        <v>#REF!</v>
      </c>
      <c r="Q218" s="264" t="e">
        <f>'Investīciju plāns_2023_2027'!#REF!</f>
        <v>#REF!</v>
      </c>
      <c r="R218" s="362" t="e">
        <f>'Investīciju plāns_2023_2027'!#REF!</f>
        <v>#REF!</v>
      </c>
      <c r="S218" s="161" t="e">
        <f>'Investīciju plāns_2023_2027'!#REF!</f>
        <v>#REF!</v>
      </c>
      <c r="T218" s="309" t="e">
        <f>'Investīciju plāns_2023_2027'!#REF!</f>
        <v>#REF!</v>
      </c>
      <c r="U218" s="282" t="e">
        <f>'Investīciju plāns_2023_2027'!#REF!</f>
        <v>#REF!</v>
      </c>
    </row>
    <row r="219" spans="1:21" ht="127.5" x14ac:dyDescent="0.25">
      <c r="A219" s="196">
        <f>'Investīciju plāns_2023_2027'!A194</f>
        <v>192</v>
      </c>
      <c r="B219" s="277" t="str">
        <f>'Investīciju plāns_2023_2027'!B194</f>
        <v>06</v>
      </c>
      <c r="C219" s="161" t="str">
        <f>'Investīciju plāns_2023_2027'!C194</f>
        <v>Salgale</v>
      </c>
      <c r="D219" s="285" t="str">
        <f>'Investīciju plāns_2023_2027'!D194</f>
        <v>Salgales pagasta  transporta infrastruktūras attīstība</v>
      </c>
      <c r="E219" s="285" t="str">
        <f>'Investīciju plāns_2023_2027'!E194</f>
        <v>Transporta infrastruktūras attīstība, t.sk.: 
 2023-2027.gads:
1.Salgales pagasta Garozas ciema virskārtas asfaltēšana (Kļavu iela 440 m, Meža iela 200 m, Krasta iela 740 m)
Plānots uzsākt projektēšanu 2023.gada otrajā pusē, izmaksas plānot 2024.gadā 
2. Garozas ciema Upes ielas seguma atjaunošana 450m
3. Pļavu ielas asfaltbetona seguma izbūve, Salgales ciemā 
4. Ielu apgaismojuma balstu nomaiņa 1.maija ielā, Emburgā
5. Jaunbērziņi - Roņu tilts ceļa seguma atjaunošana</v>
      </c>
      <c r="F219" s="161" t="str">
        <f>'Investīciju plāns_2023_2027'!F194</f>
        <v>Transporta infrastruktūra, t.sk. Apgaismojums</v>
      </c>
      <c r="G219" s="366" t="str">
        <f>'Investīciju plāns_2023_2027'!G194</f>
        <v>J/Pag/Iedz
Dep/ieros</v>
      </c>
      <c r="H219" s="278">
        <f>'Investīciju plāns_2023_2027'!H194</f>
        <v>550000</v>
      </c>
      <c r="I219" s="303">
        <f>'Investīciju plāns_2023_2027'!I194</f>
        <v>0</v>
      </c>
      <c r="J219" s="304">
        <f>'Investīciju plāns_2023_2027'!J194</f>
        <v>0</v>
      </c>
      <c r="K219" s="305">
        <f>'Investīciju plāns_2023_2027'!K194</f>
        <v>0</v>
      </c>
      <c r="L219" s="306">
        <f>'Investīciju plāns_2023_2027'!L194</f>
        <v>150000</v>
      </c>
      <c r="M219" s="307">
        <f>'Investīciju plāns_2023_2027'!M194</f>
        <v>400000</v>
      </c>
      <c r="N219" s="196" t="str">
        <f>'Investīciju plāns_2023_2027'!N194</f>
        <v>P2 V RV1</v>
      </c>
      <c r="O219" s="258" t="str">
        <f>'Investīciju plāns_2023_2027'!O194</f>
        <v>P</v>
      </c>
      <c r="P219" s="264" t="str">
        <f>'Investīciju plāns_2023_2027'!P194</f>
        <v>VP2</v>
      </c>
      <c r="Q219" s="264" t="str">
        <f>'Investīciju plāns_2023_2027'!Q194</f>
        <v>RV4</v>
      </c>
      <c r="R219" s="362" t="str">
        <f>'Investīciju plāns_2023_2027'!R194</f>
        <v>4.1.</v>
      </c>
      <c r="S219" s="161" t="str">
        <f>'Investīciju plāns_2023_2027'!S194</f>
        <v>Infrastruktūras un saimnieciskā nodrošinājuma nodaļa/Pagasta pārvalde</v>
      </c>
      <c r="T219" s="309">
        <f>'Investīciju plāns_2023_2027'!T194</f>
        <v>0</v>
      </c>
      <c r="U219" s="282" t="str">
        <f>'Investīciju plāns_2023_2027'!U194</f>
        <v>2022-2027</v>
      </c>
    </row>
    <row r="220" spans="1:21" ht="102" x14ac:dyDescent="0.25">
      <c r="A220" s="161">
        <f>'Investīciju plāns_2023_2027'!A191</f>
        <v>189</v>
      </c>
      <c r="B220" s="279" t="str">
        <f>'Investīciju plāns_2023_2027'!B191</f>
        <v>06</v>
      </c>
      <c r="C220" s="196" t="str">
        <f>'Investīciju plāns_2023_2027'!C191</f>
        <v>Salgale</v>
      </c>
      <c r="D220" s="285" t="str">
        <f>'Investīciju plāns_2023_2027'!D191</f>
        <v xml:space="preserve">Daudzfunkcionāla kultūras, izglītības, sociālā un administratīvā centra izveide Emburgas ciemā
</v>
      </c>
      <c r="E220" s="285" t="str">
        <f>'Investīciju plāns_2023_2027'!E191</f>
        <v xml:space="preserve">Salgales pagasta pārvaldes ēkas "Vīgriezes" īpašuma tiesību sakārtošana un daudzfunkcionālā kultūras, izglītības, sociālā un administratīvā centra izveidei Emburgas ciemā. </v>
      </c>
      <c r="F220" s="161" t="str">
        <f>'Investīciju plāns_2023_2027'!F191</f>
        <v>Nekustamo īpašumu pārvaldība un citu pašvaldības teritorijā esošu zemju pārvaldība</v>
      </c>
      <c r="G220" s="366" t="str">
        <f>'Investīciju plāns_2023_2027'!G191</f>
        <v xml:space="preserve">J/Pag/Iedz
</v>
      </c>
      <c r="H220" s="278">
        <f>'Investīciju plāns_2023_2027'!H191</f>
        <v>120000</v>
      </c>
      <c r="I220" s="303">
        <f>'Investīciju plāns_2023_2027'!I191</f>
        <v>0</v>
      </c>
      <c r="J220" s="304">
        <f>'Investīciju plāns_2023_2027'!J191</f>
        <v>0</v>
      </c>
      <c r="K220" s="305">
        <f>'Investīciju plāns_2023_2027'!K191</f>
        <v>0</v>
      </c>
      <c r="L220" s="306">
        <f>'Investīciju plāns_2023_2027'!L191</f>
        <v>120000</v>
      </c>
      <c r="M220" s="307">
        <f>'Investīciju plāns_2023_2027'!M191</f>
        <v>0</v>
      </c>
      <c r="N220" s="196" t="str">
        <f>'Investīciju plāns_2023_2027'!N191</f>
        <v>P2 V RV10</v>
      </c>
      <c r="O220" s="267" t="str">
        <f>'Investīciju plāns_2023_2027'!O191</f>
        <v>P</v>
      </c>
      <c r="P220" s="266" t="str">
        <f>'Investīciju plāns_2023_2027'!P191</f>
        <v>VP2</v>
      </c>
      <c r="Q220" s="265" t="str">
        <f>'Investīciju plāns_2023_2027'!Q191</f>
        <v>RV5</v>
      </c>
      <c r="R220" s="362" t="str">
        <f>'Investīciju plāns_2023_2027'!R191</f>
        <v>U.5.4.</v>
      </c>
      <c r="S220" s="161" t="str">
        <f>'Investīciju plāns_2023_2027'!S191</f>
        <v>Īpašuma pārvaldības nodaļa</v>
      </c>
      <c r="T220" s="309">
        <f>'Investīciju plāns_2023_2027'!T191</f>
        <v>0</v>
      </c>
      <c r="U220" s="282" t="str">
        <f>'Investīciju plāns_2023_2027'!U191</f>
        <v>2022-2027</v>
      </c>
    </row>
    <row r="221" spans="1:21" ht="63.75" x14ac:dyDescent="0.25">
      <c r="A221" s="161">
        <f>'Investīciju plāns_2023_2027'!A196</f>
        <v>194</v>
      </c>
      <c r="B221" s="277" t="str">
        <f>'Investīciju plāns_2023_2027'!B196</f>
        <v>06</v>
      </c>
      <c r="C221" s="161" t="str">
        <f>'Investīciju plāns_2023_2027'!C196</f>
        <v>Sesava</v>
      </c>
      <c r="D221" s="285" t="str">
        <f>'Investīciju plāns_2023_2027'!D196</f>
        <v>Sesavas pagasta administratīvo siltumapgādes ēku  pārbūve un apkures sistēmu rekonstrukcija</v>
      </c>
      <c r="E221" s="285" t="str">
        <f>'Investīciju plāns_2023_2027'!E196</f>
        <v>Siltumapgādes ēku pārbūve un apkures sistēmu rekonstrukcija</v>
      </c>
      <c r="F221" s="161" t="str">
        <f>'Investīciju plāns_2023_2027'!F196</f>
        <v>Energoefektivitāte</v>
      </c>
      <c r="G221" s="366" t="str">
        <f>'Investīciju plāns_2023_2027'!G196</f>
        <v xml:space="preserve">AG
J/Pag/Iedz
</v>
      </c>
      <c r="H221" s="278">
        <f>'Investīciju plāns_2023_2027'!H196</f>
        <v>200000</v>
      </c>
      <c r="I221" s="303">
        <f>'Investīciju plāns_2023_2027'!I196</f>
        <v>0</v>
      </c>
      <c r="J221" s="304">
        <f>'Investīciju plāns_2023_2027'!J196</f>
        <v>0</v>
      </c>
      <c r="K221" s="305">
        <f>'Investīciju plāns_2023_2027'!K196</f>
        <v>0</v>
      </c>
      <c r="L221" s="306">
        <f>'Investīciju plāns_2023_2027'!L196</f>
        <v>200000</v>
      </c>
      <c r="M221" s="307">
        <f>'Investīciju plāns_2023_2027'!M196</f>
        <v>0</v>
      </c>
      <c r="N221" s="196" t="str">
        <f>'Investīciju plāns_2023_2027'!N196</f>
        <v>P2 V RV8</v>
      </c>
      <c r="O221" s="258" t="str">
        <f>'Investīciju plāns_2023_2027'!O196</f>
        <v>D</v>
      </c>
      <c r="P221" s="269" t="str">
        <f>'Investīciju plāns_2023_2027'!P196</f>
        <v>VP2</v>
      </c>
      <c r="Q221" s="264" t="str">
        <f>'Investīciju plāns_2023_2027'!Q196</f>
        <v>RV5</v>
      </c>
      <c r="R221" s="268" t="str">
        <f>'Investīciju plāns_2023_2027'!R196</f>
        <v>U.5.1.</v>
      </c>
      <c r="S221" s="161" t="str">
        <f>'Investīciju plāns_2023_2027'!S196</f>
        <v>Infrastruktūras un saimnieciskā nodrošinājuma nodaļa</v>
      </c>
      <c r="T221" s="309">
        <f>'Investīciju plāns_2023_2027'!T196</f>
        <v>0</v>
      </c>
      <c r="U221" s="282" t="str">
        <f>'Investīciju plāns_2023_2027'!U196</f>
        <v>2022-2027</v>
      </c>
    </row>
    <row r="222" spans="1:21" ht="76.5" x14ac:dyDescent="0.25">
      <c r="A222" s="196">
        <f>'Investīciju plāns_2023_2027'!A197</f>
        <v>195</v>
      </c>
      <c r="B222" s="277" t="str">
        <f>'Investīciju plāns_2023_2027'!B197</f>
        <v>06</v>
      </c>
      <c r="C222" s="161" t="str">
        <f>'Investīciju plāns_2023_2027'!C197</f>
        <v>Sesava</v>
      </c>
      <c r="D222" s="285" t="str">
        <f>'Investīciju plāns_2023_2027'!D197</f>
        <v xml:space="preserve">Pašvaldības funkciju nodrošināšanai doktorāta izveide Sesavas pagastā </v>
      </c>
      <c r="E222" s="295" t="str">
        <f>'Investīciju plāns_2023_2027'!E197</f>
        <v>Doktorāta izveide:
2022.gadā uzsākts īstenot projektu par doktorāta izveidi, kopējās izmaksas būvdarbi 204334.48, būvuzraudzība 7381, kopā 211715.48EUR
Finansējums pa gadiem 
2022.gads 148201EUR
2023.gads 63514EUR</v>
      </c>
      <c r="F222" s="161" t="str">
        <f>'Investīciju plāns_2023_2027'!F197</f>
        <v>Ēku apsaimniekošana</v>
      </c>
      <c r="G222" s="366" t="str">
        <f>'Investīciju plāns_2023_2027'!G197</f>
        <v>AG
J/Pag/Iedz
Dep/ieros</v>
      </c>
      <c r="H222" s="278">
        <f>'Investīciju plāns_2023_2027'!H197</f>
        <v>63514</v>
      </c>
      <c r="I222" s="303">
        <f>'Investīciju plāns_2023_2027'!I197</f>
        <v>63514</v>
      </c>
      <c r="J222" s="304">
        <f>'Investīciju plāns_2023_2027'!J197</f>
        <v>11409</v>
      </c>
      <c r="K222" s="305">
        <f>'Investīciju plāns_2023_2027'!K197</f>
        <v>52105</v>
      </c>
      <c r="L222" s="306">
        <f>'Investīciju plāns_2023_2027'!L197</f>
        <v>0</v>
      </c>
      <c r="M222" s="307">
        <f>'Investīciju plāns_2023_2027'!M197</f>
        <v>0</v>
      </c>
      <c r="N222" s="166" t="str">
        <f>'Investīciju plāns_2023_2027'!N197</f>
        <v>P2 V RV10</v>
      </c>
      <c r="O222" s="267" t="str">
        <f>'Investīciju plāns_2023_2027'!O197</f>
        <v>P</v>
      </c>
      <c r="P222" s="258" t="str">
        <f>'Investīciju plāns_2023_2027'!P197</f>
        <v>VP1</v>
      </c>
      <c r="Q222" s="258" t="str">
        <f>'Investīciju plāns_2023_2027'!Q197</f>
        <v>RV2</v>
      </c>
      <c r="R222" s="362" t="str">
        <f>'Investīciju plāns_2023_2027'!R197</f>
        <v>2.1.</v>
      </c>
      <c r="S222" s="161" t="str">
        <f>'Investīciju plāns_2023_2027'!S197</f>
        <v>Īpašuma pārvaldības nodaļa</v>
      </c>
      <c r="T222" s="291">
        <f>'Investīciju plāns_2023_2027'!T197</f>
        <v>0</v>
      </c>
      <c r="U222" s="282" t="str">
        <f>'Investīciju plāns_2023_2027'!U197</f>
        <v>2022-2027</v>
      </c>
    </row>
    <row r="223" spans="1:21" ht="102" x14ac:dyDescent="0.25">
      <c r="A223" s="161">
        <f>'Investīciju plāns_2023_2027'!A198</f>
        <v>196</v>
      </c>
      <c r="B223" s="279" t="str">
        <f>'Investīciju plāns_2023_2027'!B198</f>
        <v>09</v>
      </c>
      <c r="C223" s="161" t="str">
        <f>'Investīciju plāns_2023_2027'!C198</f>
        <v>Sesava</v>
      </c>
      <c r="D223" s="285" t="str">
        <f>'Investīciju plāns_2023_2027'!D198</f>
        <v>Sesavas sporta halles remonts un sporta zāles siltuma sistēmas sakārtošana un energoefektivitātes paaugstināšana</v>
      </c>
      <c r="E223" s="285" t="str">
        <f>'Investīciju plāns_2023_2027'!E198</f>
        <v>Sporta zāles siltuma sistēmas sakārtošana- TP izstrāde un būvdarbi, jo esošā siltumapgādes sistēma sporta zālē ziemas periodā nenodrošina MK noteikumos noteikto temperatūru. Secīgi darbi pēc Sesavas pagasta administratīvo siltumapgādes ēku  pārbūve un   apkures sistēmu rekonstrukcijas.
Telpu remonts, ēkas pamatu hidroizolācija, ārsienu, nesošo sienu plaisu novēršana
(projektēšana ~8000 EUR, būvdarbi ~100000 EUR)</v>
      </c>
      <c r="F223" s="161" t="str">
        <f>'Investīciju plāns_2023_2027'!F198</f>
        <v>Sporta infrastruktūra</v>
      </c>
      <c r="G223" s="366" t="str">
        <f>'Investīciju plāns_2023_2027'!G198</f>
        <v xml:space="preserve">AG2023
J/Pag/Iedz
</v>
      </c>
      <c r="H223" s="278">
        <f>'Investīciju plāns_2023_2027'!H198</f>
        <v>108000</v>
      </c>
      <c r="I223" s="303">
        <f>'Investīciju plāns_2023_2027'!I198</f>
        <v>108000</v>
      </c>
      <c r="J223" s="304">
        <f>'Investīciju plāns_2023_2027'!J198</f>
        <v>23000</v>
      </c>
      <c r="K223" s="305">
        <f>'Investīciju plāns_2023_2027'!K198</f>
        <v>85000</v>
      </c>
      <c r="L223" s="306">
        <f>'Investīciju plāns_2023_2027'!L198</f>
        <v>0</v>
      </c>
      <c r="M223" s="307">
        <f>'Investīciju plāns_2023_2027'!M198</f>
        <v>0</v>
      </c>
      <c r="N223" s="166" t="str">
        <f>'Investīciju plāns_2023_2027'!N198</f>
        <v>P2 S RV2</v>
      </c>
      <c r="O223" s="267" t="str">
        <f>'Investīciju plāns_2023_2027'!O198</f>
        <v>P</v>
      </c>
      <c r="P223" s="364" t="str">
        <f>'Investīciju plāns_2023_2027'!P198</f>
        <v>VP1</v>
      </c>
      <c r="Q223" s="267" t="str">
        <f>'Investīciju plāns_2023_2027'!Q198</f>
        <v>RV3</v>
      </c>
      <c r="R223" s="362" t="str">
        <f>'Investīciju plāns_2023_2027'!R198</f>
        <v>3.2.</v>
      </c>
      <c r="S223" s="161" t="str">
        <f>'Investīciju plāns_2023_2027'!S198</f>
        <v>Infrastruktūras un saimnieciskā nodrošinājuma nodaļa/Sporta centrs/pagasta pārvalde</v>
      </c>
      <c r="T223" s="291">
        <f>'Investīciju plāns_2023_2027'!T198</f>
        <v>0</v>
      </c>
      <c r="U223" s="282" t="str">
        <f>'Investīciju plāns_2023_2027'!U198</f>
        <v>2022-2027</v>
      </c>
    </row>
    <row r="224" spans="1:21" ht="76.5" x14ac:dyDescent="0.25">
      <c r="A224" s="161">
        <f>'Investīciju plāns_2023_2027'!A199</f>
        <v>197</v>
      </c>
      <c r="B224" s="279" t="str">
        <f>'Investīciju plāns_2023_2027'!B199</f>
        <v>09</v>
      </c>
      <c r="C224" s="161" t="str">
        <f>'Investīciju plāns_2023_2027'!C199</f>
        <v>Sesava</v>
      </c>
      <c r="D224" s="285" t="str">
        <f>'Investīciju plāns_2023_2027'!D199</f>
        <v>Sesavas pamatskolas teritorijas labiekārtošana</v>
      </c>
      <c r="E224" s="285" t="str">
        <f>'Investīciju plāns_2023_2027'!E199</f>
        <v>Pagraba atjaunošanu, bērnu rotaļu laukuma un žoga ap to izbūve, uzlabojot bērnu drošību skolas teritorijā, pilnveidojot bērnu vispusīgās iemaņas. Izstrādāts būvprojekts (derīgs līdz 2024.gadam)</v>
      </c>
      <c r="F224" s="161" t="str">
        <f>'Investīciju plāns_2023_2027'!F199</f>
        <v>Teritorijas labiekārtošana</v>
      </c>
      <c r="G224" s="366" t="str">
        <f>'Investīciju plāns_2023_2027'!G199</f>
        <v>AG
J/Pag/Iedz
Dep/ieros</v>
      </c>
      <c r="H224" s="278">
        <f>'Investīciju plāns_2023_2027'!H199</f>
        <v>630000</v>
      </c>
      <c r="I224" s="303">
        <f>'Investīciju plāns_2023_2027'!I199</f>
        <v>0</v>
      </c>
      <c r="J224" s="304">
        <f>'Investīciju plāns_2023_2027'!J199</f>
        <v>0</v>
      </c>
      <c r="K224" s="305">
        <f>'Investīciju plāns_2023_2027'!K199</f>
        <v>0</v>
      </c>
      <c r="L224" s="306">
        <f>'Investīciju plāns_2023_2027'!L199</f>
        <v>130000</v>
      </c>
      <c r="M224" s="307">
        <f>'Investīciju plāns_2023_2027'!M199</f>
        <v>500000</v>
      </c>
      <c r="N224" s="196" t="str">
        <f>'Investīciju plāns_2023_2027'!N199</f>
        <v>P2 S RV2</v>
      </c>
      <c r="O224" s="267" t="str">
        <f>'Investīciju plāns_2023_2027'!O199</f>
        <v>P</v>
      </c>
      <c r="P224" s="266" t="str">
        <f>'Investīciju plāns_2023_2027'!P199</f>
        <v>VP1</v>
      </c>
      <c r="Q224" s="267" t="str">
        <f>'Investīciju plāns_2023_2027'!Q199</f>
        <v>RV1</v>
      </c>
      <c r="R224" s="362" t="str">
        <f>'Investīciju plāns_2023_2027'!R199</f>
        <v>1.1.</v>
      </c>
      <c r="S224" s="161" t="str">
        <f>'Investīciju plāns_2023_2027'!S199</f>
        <v>Infrastruktūras un saimnieciskā nodrošinājuma nodaļa/Izglītības pārvalde</v>
      </c>
      <c r="T224" s="309">
        <f>'Investīciju plāns_2023_2027'!T199</f>
        <v>0</v>
      </c>
      <c r="U224" s="282" t="str">
        <f>'Investīciju plāns_2023_2027'!U199</f>
        <v>2022-2027</v>
      </c>
    </row>
    <row r="225" spans="1:21" ht="89.25" x14ac:dyDescent="0.25">
      <c r="A225" s="196">
        <f>'Investīciju plāns_2023_2027'!A200</f>
        <v>198</v>
      </c>
      <c r="B225" s="279" t="str">
        <f>'Investīciju plāns_2023_2027'!B200</f>
        <v>09</v>
      </c>
      <c r="C225" s="161" t="str">
        <f>'Investīciju plāns_2023_2027'!C200</f>
        <v>Sesava</v>
      </c>
      <c r="D225" s="285" t="str">
        <f>'Investīciju plāns_2023_2027'!D200</f>
        <v>Aktīvās atpūtas laukuma izveide Bērvircavas ciemā</v>
      </c>
      <c r="E225" s="285" t="str">
        <f>'Investīciju plāns_2023_2027'!E200</f>
        <v>Projekta “Aktīvās atpūtas laukuma izveide Bērvircavas ciemā” mērķis ir izveidot aktīvās atpūtas laukumu Bērvircavas ciemā, izveidojot jaunu sporta un veselības pakalpojumu, nodrošinot nepieciešamo infrastruktūru un aprīkojumu sporta aktivitāšu dažādošanai un aktīvās atpūtas pilnveidošanai. Sagatavots paskaidrojuma raksts.</v>
      </c>
      <c r="F225" s="161" t="str">
        <f>'Investīciju plāns_2023_2027'!F200</f>
        <v>Teritorijas labiekārtošana</v>
      </c>
      <c r="G225" s="366" t="str">
        <f>'Investīciju plāns_2023_2027'!G200</f>
        <v>J/Pag/Iedz
Dep/ieros</v>
      </c>
      <c r="H225" s="278">
        <f>'Investīciju plāns_2023_2027'!H200</f>
        <v>80000</v>
      </c>
      <c r="I225" s="303">
        <f>'Investīciju plāns_2023_2027'!I200</f>
        <v>0</v>
      </c>
      <c r="J225" s="304">
        <f>'Investīciju plāns_2023_2027'!J200</f>
        <v>0</v>
      </c>
      <c r="K225" s="305">
        <f>'Investīciju plāns_2023_2027'!K200</f>
        <v>0</v>
      </c>
      <c r="L225" s="306">
        <f>'Investīciju plāns_2023_2027'!L200</f>
        <v>80000</v>
      </c>
      <c r="M225" s="307">
        <f>'Investīciju plāns_2023_2027'!M200</f>
        <v>0</v>
      </c>
      <c r="N225" s="166" t="str">
        <f>'Investīciju plāns_2023_2027'!N200</f>
        <v>P2 S RV2</v>
      </c>
      <c r="O225" s="258" t="str">
        <f>'Investīciju plāns_2023_2027'!O200</f>
        <v>P</v>
      </c>
      <c r="P225" s="264" t="str">
        <f>'Investīciju plāns_2023_2027'!P200</f>
        <v>VP1</v>
      </c>
      <c r="Q225" s="258" t="str">
        <f>'Investīciju plāns_2023_2027'!Q200</f>
        <v>RV3</v>
      </c>
      <c r="R225" s="362" t="str">
        <f>'Investīciju plāns_2023_2027'!R200</f>
        <v>3.1.</v>
      </c>
      <c r="S225" s="161" t="str">
        <f>'Investīciju plāns_2023_2027'!S200</f>
        <v>Infrastruktūras un saimnieciskā nodrošinājuma nodaļa/Sporta centrs/pagasta pārvalde</v>
      </c>
      <c r="T225" s="291">
        <f>'Investīciju plāns_2023_2027'!T200</f>
        <v>0</v>
      </c>
      <c r="U225" s="282" t="str">
        <f>'Investīciju plāns_2023_2027'!U200</f>
        <v>2022-2027</v>
      </c>
    </row>
    <row r="226" spans="1:21" x14ac:dyDescent="0.25">
      <c r="A226" s="161" t="e">
        <f>'Investīciju plāns_2023_2027'!#REF!</f>
        <v>#REF!</v>
      </c>
      <c r="B226" s="279" t="e">
        <f>'Investīciju plāns_2023_2027'!#REF!</f>
        <v>#REF!</v>
      </c>
      <c r="C226" s="196" t="e">
        <f>'Investīciju plāns_2023_2027'!#REF!</f>
        <v>#REF!</v>
      </c>
      <c r="D226" s="285" t="e">
        <f>'Investīciju plāns_2023_2027'!#REF!</f>
        <v>#REF!</v>
      </c>
      <c r="E226" s="285" t="e">
        <f>'Investīciju plāns_2023_2027'!#REF!</f>
        <v>#REF!</v>
      </c>
      <c r="F226" s="161" t="e">
        <f>'Investīciju plāns_2023_2027'!#REF!</f>
        <v>#REF!</v>
      </c>
      <c r="G226" s="367" t="e">
        <f>'Investīciju plāns_2023_2027'!#REF!</f>
        <v>#REF!</v>
      </c>
      <c r="H226" s="278" t="e">
        <f>'Investīciju plāns_2023_2027'!#REF!</f>
        <v>#REF!</v>
      </c>
      <c r="I226" s="303" t="e">
        <f>'Investīciju plāns_2023_2027'!#REF!</f>
        <v>#REF!</v>
      </c>
      <c r="J226" s="304" t="e">
        <f>'Investīciju plāns_2023_2027'!#REF!</f>
        <v>#REF!</v>
      </c>
      <c r="K226" s="305" t="e">
        <f>'Investīciju plāns_2023_2027'!#REF!</f>
        <v>#REF!</v>
      </c>
      <c r="L226" s="306" t="e">
        <f>'Investīciju plāns_2023_2027'!#REF!</f>
        <v>#REF!</v>
      </c>
      <c r="M226" s="307" t="e">
        <f>'Investīciju plāns_2023_2027'!#REF!</f>
        <v>#REF!</v>
      </c>
      <c r="N226" s="161" t="e">
        <f>'Investīciju plāns_2023_2027'!#REF!</f>
        <v>#REF!</v>
      </c>
      <c r="O226" s="258" t="e">
        <f>'Investīciju plāns_2023_2027'!#REF!</f>
        <v>#REF!</v>
      </c>
      <c r="P226" s="258" t="e">
        <f>'Investīciju plāns_2023_2027'!#REF!</f>
        <v>#REF!</v>
      </c>
      <c r="Q226" s="258" t="e">
        <f>'Investīciju plāns_2023_2027'!#REF!</f>
        <v>#REF!</v>
      </c>
      <c r="R226" s="363" t="e">
        <f>'Investīciju plāns_2023_2027'!#REF!</f>
        <v>#REF!</v>
      </c>
      <c r="S226" s="336" t="e">
        <f>'Investīciju plāns_2023_2027'!#REF!</f>
        <v>#REF!</v>
      </c>
      <c r="T226" s="284" t="e">
        <f>'Investīciju plāns_2023_2027'!#REF!</f>
        <v>#REF!</v>
      </c>
      <c r="U226" s="282" t="e">
        <f>'Investīciju plāns_2023_2027'!#REF!</f>
        <v>#REF!</v>
      </c>
    </row>
    <row r="227" spans="1:21" ht="102" x14ac:dyDescent="0.25">
      <c r="A227" s="161">
        <f>'Investīciju plāns_2023_2027'!A201</f>
        <v>199</v>
      </c>
      <c r="B227" s="277" t="str">
        <f>'Investīciju plāns_2023_2027'!B201</f>
        <v>04</v>
      </c>
      <c r="C227" s="161" t="str">
        <f>'Investīciju plāns_2023_2027'!C201</f>
        <v>Sesava</v>
      </c>
      <c r="D227" s="285" t="str">
        <f>'Investīciju plāns_2023_2027'!D201</f>
        <v>Autoceļa Dobele- Bauska P103 - Bērvircavā (aptuveni 1.2km),  Sesavas pagastā ceļa seguma atjaunošana , t.sk. Upes ielas posma un Līvānu ielas posma seguma atjaunošana</v>
      </c>
      <c r="E227" s="285" t="str">
        <f>'Investīciju plāns_2023_2027'!E201</f>
        <v>Transporta infrastruktūras attīstība, t.sk.: 
2022/2023.gads:
2022. uzsākti darbi ceļa seguma atjaunošanai  par kopējo līguma summu - 217434.05 (būvprojekts, būvdarbi, autoruzraudzība), 1936.00 būvuzraudzība, kopā 219370.05EUR, bet atbilstoši pieejamam finansējumam, apmaksa par paveiktajiem darbiem sadalīta pa gadiem:
2022.gads 97000 EUR
2023.gads 122370.05 EUR</v>
      </c>
      <c r="F227" s="161" t="str">
        <f>'Investīciju plāns_2023_2027'!F201</f>
        <v>Transporta infrastruktūra, t.sk. Apgaismojums</v>
      </c>
      <c r="G227" s="366" t="str">
        <f>'Investīciju plāns_2023_2027'!G201</f>
        <v xml:space="preserve">
PP
</v>
      </c>
      <c r="H227" s="290">
        <f>'Investīciju plāns_2023_2027'!H201</f>
        <v>122370</v>
      </c>
      <c r="I227" s="303">
        <f>'Investīciju plāns_2023_2027'!I201</f>
        <v>122370</v>
      </c>
      <c r="J227" s="304">
        <f>'Investīciju plāns_2023_2027'!J201</f>
        <v>122370</v>
      </c>
      <c r="K227" s="305">
        <f>'Investīciju plāns_2023_2027'!K201</f>
        <v>0</v>
      </c>
      <c r="L227" s="306">
        <f>'Investīciju plāns_2023_2027'!L201</f>
        <v>0</v>
      </c>
      <c r="M227" s="307">
        <f>'Investīciju plāns_2023_2027'!M201</f>
        <v>0</v>
      </c>
      <c r="N227" s="195" t="str">
        <f>'Investīciju plāns_2023_2027'!N201</f>
        <v>P2 V RV1</v>
      </c>
      <c r="O227" s="267" t="str">
        <f>'Investīciju plāns_2023_2027'!O201</f>
        <v>D</v>
      </c>
      <c r="P227" s="365" t="str">
        <f>'Investīciju plāns_2023_2027'!P201</f>
        <v>VP2</v>
      </c>
      <c r="Q227" s="267" t="str">
        <f>'Investīciju plāns_2023_2027'!Q201</f>
        <v>RV4</v>
      </c>
      <c r="R227" s="362" t="str">
        <f>'Investīciju plāns_2023_2027'!R201</f>
        <v>4.1.</v>
      </c>
      <c r="S227" s="161" t="str">
        <f>'Investīciju plāns_2023_2027'!S201</f>
        <v>Infrastruktūras un saimnieciskā nodrošinājuma nodaļa/Pagasta pārvalde</v>
      </c>
      <c r="T227" s="310">
        <f>'Investīciju plāns_2023_2027'!T201</f>
        <v>0</v>
      </c>
      <c r="U227" s="282" t="str">
        <f>'Investīciju plāns_2023_2027'!U201</f>
        <v>2022-2027</v>
      </c>
    </row>
    <row r="228" spans="1:21" ht="89.25" x14ac:dyDescent="0.25">
      <c r="A228" s="196">
        <f>'Investīciju plāns_2023_2027'!A202</f>
        <v>200</v>
      </c>
      <c r="B228" s="277">
        <f>'Investīciju plāns_2023_2027'!B202</f>
        <v>0</v>
      </c>
      <c r="C228" s="161" t="str">
        <f>'Investīciju plāns_2023_2027'!C202</f>
        <v>Sesava</v>
      </c>
      <c r="D228" s="285" t="str">
        <f>'Investīciju plāns_2023_2027'!D202</f>
        <v>Sesavas pagasta  transporta infrastruktūras attīstība</v>
      </c>
      <c r="E228" s="285" t="str">
        <f>'Investīciju plāns_2023_2027'!E202</f>
        <v xml:space="preserve">Transporta infrastruktūras attīstība, t.sk.: 
2023.gads:
1.Kastaņu ielas, Bērvircavā seguma virskārtas atjaunošana (projektēšana 2178 EUR, būvdarbi ~ 92000 EUR)
Iepirkumu procedūra projektēšanai uzsākta 2022.gadā, noslēgti līgumi par projektēšanu
</v>
      </c>
      <c r="F228" s="161" t="str">
        <f>'Investīciju plāns_2023_2027'!F202</f>
        <v>Transporta infrastruktūra, t.sk. Apgaismojums</v>
      </c>
      <c r="G228" s="366" t="str">
        <f>'Investīciju plāns_2023_2027'!G202</f>
        <v xml:space="preserve">AG2023
J/Pag/Iedz
</v>
      </c>
      <c r="H228" s="290">
        <f>'Investīciju plāns_2023_2027'!H202</f>
        <v>94178</v>
      </c>
      <c r="I228" s="303">
        <f>'Investīciju plāns_2023_2027'!I202</f>
        <v>94178</v>
      </c>
      <c r="J228" s="304">
        <f>'Investīciju plāns_2023_2027'!J202</f>
        <v>15978</v>
      </c>
      <c r="K228" s="305">
        <f>'Investīciju plāns_2023_2027'!K202</f>
        <v>78200</v>
      </c>
      <c r="L228" s="306">
        <f>'Investīciju plāns_2023_2027'!L202</f>
        <v>0</v>
      </c>
      <c r="M228" s="307">
        <f>'Investīciju plāns_2023_2027'!M202</f>
        <v>0</v>
      </c>
      <c r="N228" s="195">
        <f>'Investīciju plāns_2023_2027'!N202</f>
        <v>0</v>
      </c>
      <c r="O228" s="267">
        <f>'Investīciju plāns_2023_2027'!O202</f>
        <v>0</v>
      </c>
      <c r="P228" s="365">
        <f>'Investīciju plāns_2023_2027'!P202</f>
        <v>0</v>
      </c>
      <c r="Q228" s="267">
        <f>'Investīciju plāns_2023_2027'!Q202</f>
        <v>0</v>
      </c>
      <c r="R228" s="362">
        <f>'Investīciju plāns_2023_2027'!R202</f>
        <v>0</v>
      </c>
      <c r="S228" s="161" t="str">
        <f>'Investīciju plāns_2023_2027'!S202</f>
        <v>Infrastruktūras un saimnieciskā nodrošinājuma nodaļa/Pagasta pārvalde</v>
      </c>
      <c r="T228" s="310">
        <f>'Investīciju plāns_2023_2027'!T202</f>
        <v>0</v>
      </c>
      <c r="U228" s="282" t="str">
        <f>'Investīciju plāns_2023_2027'!U202</f>
        <v>2022-2027</v>
      </c>
    </row>
    <row r="229" spans="1:21" ht="114.75" x14ac:dyDescent="0.25">
      <c r="A229" s="161">
        <f>'Investīciju plāns_2023_2027'!A204</f>
        <v>202</v>
      </c>
      <c r="B229" s="277">
        <f>'Investīciju plāns_2023_2027'!B204</f>
        <v>0</v>
      </c>
      <c r="C229" s="161" t="str">
        <f>'Investīciju plāns_2023_2027'!C204</f>
        <v>Sesava</v>
      </c>
      <c r="D229" s="285" t="str">
        <f>'Investīciju plāns_2023_2027'!D204</f>
        <v>Sesavas pagasta Bērvircavas muižas kungu mājas atjaunošana</v>
      </c>
      <c r="E229" s="285" t="str">
        <f>'Investīciju plāns_2023_2027'!E204</f>
        <v>Atbilstoši 2022.gada 23. decembra Kultūras ministrijas rīkojumam 2.5-1-202, Sesavas pagasta Bērvircavas muižai un parkam piešķirtsr reģiona nozīmes kultūras pieminekļa statuss. No 2023. gada 1. janvāra tiesiskais valdītājs ir Jelgavas novads, kā rezultātā, pašvaldībai jāparedz finanšu līdzekļi kultūras pieminekļa saglabāšanai, konservācijai un atjaunošanai.
2023.gadā iespējams pieteikties VKKP, NKMP finansējumam pieminekļa atjaunošanas dokumentācijas izstrādei un konservācijai. Provizoriskā summa dokumentu izstrādei 15000 EUR</v>
      </c>
      <c r="F229" s="161" t="str">
        <f>'Investīciju plāns_2023_2027'!F204</f>
        <v>Vēstures mantojums - ēkas</v>
      </c>
      <c r="G229" s="366" t="str">
        <f>'Investīciju plāns_2023_2027'!G204</f>
        <v>J/Pag/Iedz</v>
      </c>
      <c r="H229" s="278">
        <f>'Investīciju plāns_2023_2027'!H204</f>
        <v>15000</v>
      </c>
      <c r="I229" s="303">
        <f>'Investīciju plāns_2023_2027'!I204</f>
        <v>15000</v>
      </c>
      <c r="J229" s="304">
        <f>'Investīciju plāns_2023_2027'!J204</f>
        <v>15000</v>
      </c>
      <c r="K229" s="305">
        <f>'Investīciju plāns_2023_2027'!K204</f>
        <v>0</v>
      </c>
      <c r="L229" s="306">
        <f>'Investīciju plāns_2023_2027'!L204</f>
        <v>0</v>
      </c>
      <c r="M229" s="307">
        <f>'Investīciju plāns_2023_2027'!M204</f>
        <v>0</v>
      </c>
      <c r="N229" s="196" t="str">
        <f>'Investīciju plāns_2023_2027'!N204</f>
        <v>P4 T RV2</v>
      </c>
      <c r="O229" s="372">
        <f>'Investīciju plāns_2023_2027'!O204</f>
        <v>0</v>
      </c>
      <c r="P229" s="373">
        <f>'Investīciju plāns_2023_2027'!P204</f>
        <v>0</v>
      </c>
      <c r="Q229" s="373">
        <f>'Investīciju plāns_2023_2027'!Q204</f>
        <v>0</v>
      </c>
      <c r="R229" s="374">
        <f>'Investīciju plāns_2023_2027'!R204</f>
        <v>0</v>
      </c>
      <c r="S229" s="161" t="str">
        <f>'Investīciju plāns_2023_2027'!S204</f>
        <v>Infrastruktūras un saimnieciskā nodrošinājuma nodaļa/pagasta pārvalde</v>
      </c>
      <c r="T229" s="309">
        <f>'Investīciju plāns_2023_2027'!T204</f>
        <v>0</v>
      </c>
      <c r="U229" s="282">
        <f>'Investīciju plāns_2023_2027'!U204</f>
        <v>0</v>
      </c>
    </row>
    <row r="230" spans="1:21" x14ac:dyDescent="0.25">
      <c r="A230" s="161" t="e">
        <f>'Investīciju plāns_2023_2027'!#REF!</f>
        <v>#REF!</v>
      </c>
      <c r="B230" s="279" t="e">
        <f>'Investīciju plāns_2023_2027'!#REF!</f>
        <v>#REF!</v>
      </c>
      <c r="C230" s="196" t="e">
        <f>'Investīciju plāns_2023_2027'!#REF!</f>
        <v>#REF!</v>
      </c>
      <c r="D230" s="285" t="e">
        <f>'Investīciju plāns_2023_2027'!#REF!</f>
        <v>#REF!</v>
      </c>
      <c r="E230" s="285" t="e">
        <f>'Investīciju plāns_2023_2027'!#REF!</f>
        <v>#REF!</v>
      </c>
      <c r="F230" s="161" t="e">
        <f>'Investīciju plāns_2023_2027'!#REF!</f>
        <v>#REF!</v>
      </c>
      <c r="G230" s="366" t="e">
        <f>'Investīciju plāns_2023_2027'!#REF!</f>
        <v>#REF!</v>
      </c>
      <c r="H230" s="278" t="e">
        <f>'Investīciju plāns_2023_2027'!#REF!</f>
        <v>#REF!</v>
      </c>
      <c r="I230" s="303" t="e">
        <f>'Investīciju plāns_2023_2027'!#REF!</f>
        <v>#REF!</v>
      </c>
      <c r="J230" s="304" t="e">
        <f>'Investīciju plāns_2023_2027'!#REF!</f>
        <v>#REF!</v>
      </c>
      <c r="K230" s="305" t="e">
        <f>'Investīciju plāns_2023_2027'!#REF!</f>
        <v>#REF!</v>
      </c>
      <c r="L230" s="306" t="e">
        <f>'Investīciju plāns_2023_2027'!#REF!</f>
        <v>#REF!</v>
      </c>
      <c r="M230" s="307" t="e">
        <f>'Investīciju plāns_2023_2027'!#REF!</f>
        <v>#REF!</v>
      </c>
      <c r="N230" s="196" t="e">
        <f>'Investīciju plāns_2023_2027'!#REF!</f>
        <v>#REF!</v>
      </c>
      <c r="O230" s="372" t="e">
        <f>'Investīciju plāns_2023_2027'!#REF!</f>
        <v>#REF!</v>
      </c>
      <c r="P230" s="373" t="e">
        <f>'Investīciju plāns_2023_2027'!#REF!</f>
        <v>#REF!</v>
      </c>
      <c r="Q230" s="373" t="e">
        <f>'Investīciju plāns_2023_2027'!#REF!</f>
        <v>#REF!</v>
      </c>
      <c r="R230" s="374" t="e">
        <f>'Investīciju plāns_2023_2027'!#REF!</f>
        <v>#REF!</v>
      </c>
      <c r="S230" s="161" t="e">
        <f>'Investīciju plāns_2023_2027'!#REF!</f>
        <v>#REF!</v>
      </c>
      <c r="T230" s="309" t="e">
        <f>'Investīciju plāns_2023_2027'!#REF!</f>
        <v>#REF!</v>
      </c>
      <c r="U230" s="282" t="e">
        <f>'Investīciju plāns_2023_2027'!#REF!</f>
        <v>#REF!</v>
      </c>
    </row>
    <row r="231" spans="1:21" ht="76.5" x14ac:dyDescent="0.25">
      <c r="A231" s="196">
        <f>'Investīciju plāns_2023_2027'!A205</f>
        <v>203</v>
      </c>
      <c r="B231" s="279" t="str">
        <f>'Investīciju plāns_2023_2027'!B205</f>
        <v>09</v>
      </c>
      <c r="C231" s="196" t="str">
        <f>'Investīciju plāns_2023_2027'!C205</f>
        <v>Svēte</v>
      </c>
      <c r="D231" s="285" t="str">
        <f>'Investīciju plāns_2023_2027'!D205</f>
        <v>Svētes pamatskolas ēkas piebūve, kā jaunas multifunkcionālas mācību telpu izveide</v>
      </c>
      <c r="E231" s="285" t="str">
        <f>'Investīciju plāns_2023_2027'!E205</f>
        <v>Multifunkcionālas mācību telpu izveide - nodrošināt Svētes pamatskolas skolēniem iespēju apgūt mācību vielu mājturībā un tehnoloģijās , kā arī paredzēt telpas pilnvertīgam pielietojumam skolas vajadzībām
(2023.gadā projektēšana ~ 50 000 EUR, būvniecība 2024.gadā)</v>
      </c>
      <c r="F231" s="195" t="str">
        <f>'Investīciju plāns_2023_2027'!F205</f>
        <v>Izglītības iestāžu infrastruktūra</v>
      </c>
      <c r="G231" s="366" t="str">
        <f>'Investīciju plāns_2023_2027'!G205</f>
        <v xml:space="preserve">AG2023
J/Pag/Iedz
</v>
      </c>
      <c r="H231" s="278">
        <f>'Investīciju plāns_2023_2027'!H205</f>
        <v>550000</v>
      </c>
      <c r="I231" s="303">
        <f>'Investīciju plāns_2023_2027'!I205</f>
        <v>50000</v>
      </c>
      <c r="J231" s="304">
        <f>'Investīciju plāns_2023_2027'!J205</f>
        <v>50000</v>
      </c>
      <c r="K231" s="305">
        <f>'Investīciju plāns_2023_2027'!K205</f>
        <v>0</v>
      </c>
      <c r="L231" s="306">
        <f>'Investīciju plāns_2023_2027'!L205</f>
        <v>0</v>
      </c>
      <c r="M231" s="307">
        <f>'Investīciju plāns_2023_2027'!M205</f>
        <v>500000</v>
      </c>
      <c r="N231" s="166" t="str">
        <f>'Investīciju plāns_2023_2027'!N205</f>
        <v>P2 I RV1</v>
      </c>
      <c r="O231" s="372" t="str">
        <f>'Investīciju plāns_2023_2027'!O205</f>
        <v>P</v>
      </c>
      <c r="P231" s="372" t="str">
        <f>'Investīciju plāns_2023_2027'!P205</f>
        <v>VP1</v>
      </c>
      <c r="Q231" s="372" t="str">
        <f>'Investīciju plāns_2023_2027'!Q205</f>
        <v>RV1</v>
      </c>
      <c r="R231" s="375" t="str">
        <f>'Investīciju plāns_2023_2027'!R205</f>
        <v>1.1.</v>
      </c>
      <c r="S231" s="161" t="str">
        <f>'Investīciju plāns_2023_2027'!S205</f>
        <v xml:space="preserve">Izglītības pārvalde/Infrastruktūras un saimnieciskā nodrošinājuma nodaļa </v>
      </c>
      <c r="T231" s="291">
        <f>'Investīciju plāns_2023_2027'!T205</f>
        <v>0</v>
      </c>
      <c r="U231" s="282" t="str">
        <f>'Investīciju plāns_2023_2027'!U205</f>
        <v>2022-2027</v>
      </c>
    </row>
    <row r="232" spans="1:21" x14ac:dyDescent="0.25">
      <c r="A232" s="161" t="e">
        <f>'Investīciju plāns_2023_2027'!#REF!</f>
        <v>#REF!</v>
      </c>
      <c r="B232" s="277" t="e">
        <f>'Investīciju plāns_2023_2027'!#REF!</f>
        <v>#REF!</v>
      </c>
      <c r="C232" s="161" t="e">
        <f>'Investīciju plāns_2023_2027'!#REF!</f>
        <v>#REF!</v>
      </c>
      <c r="D232" s="285" t="e">
        <f>'Investīciju plāns_2023_2027'!#REF!</f>
        <v>#REF!</v>
      </c>
      <c r="E232" s="295" t="e">
        <f>'Investīciju plāns_2023_2027'!#REF!</f>
        <v>#REF!</v>
      </c>
      <c r="F232" s="161" t="e">
        <f>'Investīciju plāns_2023_2027'!#REF!</f>
        <v>#REF!</v>
      </c>
      <c r="G232" s="368" t="e">
        <f>'Investīciju plāns_2023_2027'!#REF!</f>
        <v>#REF!</v>
      </c>
      <c r="H232" s="278" t="e">
        <f>'Investīciju plāns_2023_2027'!#REF!</f>
        <v>#REF!</v>
      </c>
      <c r="I232" s="303" t="e">
        <f>'Investīciju plāns_2023_2027'!#REF!</f>
        <v>#REF!</v>
      </c>
      <c r="J232" s="304" t="e">
        <f>'Investīciju plāns_2023_2027'!#REF!</f>
        <v>#REF!</v>
      </c>
      <c r="K232" s="305" t="e">
        <f>'Investīciju plāns_2023_2027'!#REF!</f>
        <v>#REF!</v>
      </c>
      <c r="L232" s="306" t="e">
        <f>'Investīciju plāns_2023_2027'!#REF!</f>
        <v>#REF!</v>
      </c>
      <c r="M232" s="307" t="e">
        <f>'Investīciju plāns_2023_2027'!#REF!</f>
        <v>#REF!</v>
      </c>
      <c r="N232" s="196" t="e">
        <f>'Investīciju plāns_2023_2027'!#REF!</f>
        <v>#REF!</v>
      </c>
      <c r="O232" s="372" t="e">
        <f>'Investīciju plāns_2023_2027'!#REF!</f>
        <v>#REF!</v>
      </c>
      <c r="P232" s="372" t="e">
        <f>'Investīciju plāns_2023_2027'!#REF!</f>
        <v>#REF!</v>
      </c>
      <c r="Q232" s="372" t="e">
        <f>'Investīciju plāns_2023_2027'!#REF!</f>
        <v>#REF!</v>
      </c>
      <c r="R232" s="344" t="e">
        <f>'Investīciju plāns_2023_2027'!#REF!</f>
        <v>#REF!</v>
      </c>
      <c r="S232" s="161" t="e">
        <f>'Investīciju plāns_2023_2027'!#REF!</f>
        <v>#REF!</v>
      </c>
      <c r="T232" s="309" t="e">
        <f>'Investīciju plāns_2023_2027'!#REF!</f>
        <v>#REF!</v>
      </c>
      <c r="U232" s="282" t="e">
        <f>'Investīciju plāns_2023_2027'!#REF!</f>
        <v>#REF!</v>
      </c>
    </row>
    <row r="233" spans="1:21" ht="76.5" x14ac:dyDescent="0.25">
      <c r="A233" s="161">
        <f>'Investīciju plāns_2023_2027'!A206</f>
        <v>204</v>
      </c>
      <c r="B233" s="277" t="str">
        <f>'Investīciju plāns_2023_2027'!B206</f>
        <v>09</v>
      </c>
      <c r="C233" s="161" t="str">
        <f>'Investīciju plāns_2023_2027'!C206</f>
        <v>Svēte</v>
      </c>
      <c r="D233" s="285" t="str">
        <f>'Investīciju plāns_2023_2027'!D206</f>
        <v>Svētes bērnu un jauniešu izglītības un iniciatīvu centra vides pieejamības nodrošināšana</v>
      </c>
      <c r="E233" s="295" t="str">
        <f>'Investīciju plāns_2023_2027'!E206</f>
        <v>Vides pieejamības nodrošināšana</v>
      </c>
      <c r="F233" s="281" t="str">
        <f>'Investīciju plāns_2023_2027'!F206</f>
        <v>Izglītības iestāžu infrastruktūra</v>
      </c>
      <c r="G233" s="366" t="str">
        <f>'Investīciju plāns_2023_2027'!G206</f>
        <v>J/Pag/Iedz
SAM</v>
      </c>
      <c r="H233" s="278">
        <f>'Investīciju plāns_2023_2027'!H206</f>
        <v>80000</v>
      </c>
      <c r="I233" s="303">
        <f>'Investīciju plāns_2023_2027'!I206</f>
        <v>0</v>
      </c>
      <c r="J233" s="304">
        <f>'Investīciju plāns_2023_2027'!J206</f>
        <v>0</v>
      </c>
      <c r="K233" s="305">
        <f>'Investīciju plāns_2023_2027'!K206</f>
        <v>0</v>
      </c>
      <c r="L233" s="306">
        <f>'Investīciju plāns_2023_2027'!L206</f>
        <v>80000</v>
      </c>
      <c r="M233" s="307">
        <f>'Investīciju plāns_2023_2027'!M206</f>
        <v>0</v>
      </c>
      <c r="N233" s="196" t="str">
        <f>'Investīciju plāns_2023_2027'!N206</f>
        <v>P2 I RV1</v>
      </c>
      <c r="O233" s="372" t="str">
        <f>'Investīciju plāns_2023_2027'!O206</f>
        <v>P</v>
      </c>
      <c r="P233" s="372" t="str">
        <f>'Investīciju plāns_2023_2027'!P206</f>
        <v>VP1</v>
      </c>
      <c r="Q233" s="372" t="str">
        <f>'Investīciju plāns_2023_2027'!Q206</f>
        <v>RV1</v>
      </c>
      <c r="R233" s="375" t="str">
        <f>'Investīciju plāns_2023_2027'!R206</f>
        <v>1.1.</v>
      </c>
      <c r="S233" s="336" t="str">
        <f>'Investīciju plāns_2023_2027'!S206</f>
        <v>Infrastruktūras un saimnieciskā nodrošinājuma nodaļa/Attīstības nodaļa</v>
      </c>
      <c r="T233" s="309" t="str">
        <f>'Investīciju plāns_2023_2027'!T206</f>
        <v>2022-2027</v>
      </c>
      <c r="U233" s="282" t="str">
        <f>'Investīciju plāns_2023_2027'!U206</f>
        <v>2022-2027</v>
      </c>
    </row>
    <row r="234" spans="1:21" ht="76.5" x14ac:dyDescent="0.25">
      <c r="A234" s="196">
        <f>'Investīciju plāns_2023_2027'!A207</f>
        <v>205</v>
      </c>
      <c r="B234" s="279" t="str">
        <f>'Investīciju plāns_2023_2027'!B207</f>
        <v>09s</v>
      </c>
      <c r="C234" s="196" t="str">
        <f>'Investīciju plāns_2023_2027'!C207</f>
        <v>Svēte</v>
      </c>
      <c r="D234" s="285" t="str">
        <f>'Investīciju plāns_2023_2027'!D207</f>
        <v>Svētes pamatskolas sporta halles zāles grīdas atjaunošana</v>
      </c>
      <c r="E234" s="285" t="str">
        <f>'Investīciju plāns_2023_2027'!E207</f>
        <v>Grīdas segums bojāts (uzpūties), zaudējis pretslīdes īpašības- nepieciešama seguma nomaiņa</v>
      </c>
      <c r="F234" s="161" t="str">
        <f>'Investīciju plāns_2023_2027'!F207</f>
        <v>Sporta infrastruktūra</v>
      </c>
      <c r="G234" s="366" t="str">
        <f>'Investīciju plāns_2023_2027'!G207</f>
        <v>J/Pag/Iedz</v>
      </c>
      <c r="H234" s="278">
        <f>'Investīciju plāns_2023_2027'!H207</f>
        <v>50000</v>
      </c>
      <c r="I234" s="303">
        <f>'Investīciju plāns_2023_2027'!I207</f>
        <v>0</v>
      </c>
      <c r="J234" s="304">
        <f>'Investīciju plāns_2023_2027'!J207</f>
        <v>0</v>
      </c>
      <c r="K234" s="305">
        <f>'Investīciju plāns_2023_2027'!K207</f>
        <v>0</v>
      </c>
      <c r="L234" s="306">
        <f>'Investīciju plāns_2023_2027'!L207</f>
        <v>50000</v>
      </c>
      <c r="M234" s="307">
        <f>'Investīciju plāns_2023_2027'!M207</f>
        <v>0</v>
      </c>
      <c r="N234" s="196" t="str">
        <f>'Investīciju plāns_2023_2027'!N207</f>
        <v>P2 S RV2</v>
      </c>
      <c r="O234" s="372" t="str">
        <f>'Investīciju plāns_2023_2027'!O207</f>
        <v>D</v>
      </c>
      <c r="P234" s="373" t="str">
        <f>'Investīciju plāns_2023_2027'!P207</f>
        <v>VP1</v>
      </c>
      <c r="Q234" s="373" t="str">
        <f>'Investīciju plāns_2023_2027'!Q207</f>
        <v>RV1</v>
      </c>
      <c r="R234" s="375" t="str">
        <f>'Investīciju plāns_2023_2027'!R207</f>
        <v>1.1.</v>
      </c>
      <c r="S234" s="161" t="str">
        <f>'Investīciju plāns_2023_2027'!S207</f>
        <v xml:space="preserve">Izglītības pārvalde/Infrastruktūras un saimnieciskā nodrošinājuma nodaļa </v>
      </c>
      <c r="T234" s="309">
        <f>'Investīciju plāns_2023_2027'!T207</f>
        <v>0</v>
      </c>
      <c r="U234" s="282" t="str">
        <f>'Investīciju plāns_2023_2027'!U207</f>
        <v>2022-2027</v>
      </c>
    </row>
    <row r="235" spans="1:21" ht="76.5" x14ac:dyDescent="0.25">
      <c r="A235" s="161">
        <f>'Investīciju plāns_2023_2027'!A208</f>
        <v>206</v>
      </c>
      <c r="B235" s="279" t="str">
        <f>'Investīciju plāns_2023_2027'!B208</f>
        <v>09</v>
      </c>
      <c r="C235" s="196" t="str">
        <f>'Investīciju plāns_2023_2027'!C208</f>
        <v>Svēte</v>
      </c>
      <c r="D235" s="285" t="str">
        <f>'Investīciju plāns_2023_2027'!D208</f>
        <v>Ārējās kanalizācijas sakārtošana pie Svētes Bērnu un jauniešu izglītības un aktivitāšu centra</v>
      </c>
      <c r="E235" s="285" t="str">
        <f>'Investīciju plāns_2023_2027'!E208</f>
        <v>Pievienošanās pie kopējā kanalizācijas tīkla, jo  kanalizācijas tīkls pievienots pie privātā īpašumā 2 m3 esošās nosēdakas. Bieži jāveic asenizācijas pakalpojumi, kuru izmaksas ir lielākas nekā pieslēgumam pie kopējā tīkla. Akas īpašniekam ir pretenzijas pret esošo situāciju.</v>
      </c>
      <c r="F235" s="161" t="str">
        <f>'Investīciju plāns_2023_2027'!F208</f>
        <v>Teritorijas labiekārtošana</v>
      </c>
      <c r="G235" s="366" t="str">
        <f>'Investīciju plāns_2023_2027'!G208</f>
        <v>J/Pag/Iedz</v>
      </c>
      <c r="H235" s="278">
        <f>'Investīciju plāns_2023_2027'!H208</f>
        <v>110000</v>
      </c>
      <c r="I235" s="303">
        <f>'Investīciju plāns_2023_2027'!I208</f>
        <v>0</v>
      </c>
      <c r="J235" s="304">
        <f>'Investīciju plāns_2023_2027'!J208</f>
        <v>0</v>
      </c>
      <c r="K235" s="305">
        <f>'Investīciju plāns_2023_2027'!K208</f>
        <v>0</v>
      </c>
      <c r="L235" s="306">
        <f>'Investīciju plāns_2023_2027'!L208</f>
        <v>0</v>
      </c>
      <c r="M235" s="307">
        <f>'Investīciju plāns_2023_2027'!M208</f>
        <v>110000</v>
      </c>
      <c r="N235" s="166" t="str">
        <f>'Investīciju plāns_2023_2027'!N208</f>
        <v>P2 I RV1</v>
      </c>
      <c r="O235" s="372" t="str">
        <f>'Investīciju plāns_2023_2027'!O208</f>
        <v>D</v>
      </c>
      <c r="P235" s="372" t="str">
        <f>'Investīciju plāns_2023_2027'!P208</f>
        <v>VP1</v>
      </c>
      <c r="Q235" s="372" t="str">
        <f>'Investīciju plāns_2023_2027'!Q208</f>
        <v>RV1</v>
      </c>
      <c r="R235" s="374" t="str">
        <f>'Investīciju plāns_2023_2027'!R208</f>
        <v>1.1.</v>
      </c>
      <c r="S235" s="161" t="str">
        <f>'Investīciju plāns_2023_2027'!S208</f>
        <v xml:space="preserve">Izglītības pārvalde/Infrastruktūras un saimnieciskā nodrošinājuma nodaļa </v>
      </c>
      <c r="T235" s="291">
        <f>'Investīciju plāns_2023_2027'!T208</f>
        <v>0</v>
      </c>
      <c r="U235" s="282" t="str">
        <f>'Investīciju plāns_2023_2027'!U208</f>
        <v>2022-2027</v>
      </c>
    </row>
    <row r="236" spans="1:21" ht="76.5" x14ac:dyDescent="0.25">
      <c r="A236" s="161">
        <f>'Investīciju plāns_2023_2027'!A209</f>
        <v>207</v>
      </c>
      <c r="B236" s="279" t="str">
        <f>'Investīciju plāns_2023_2027'!B209</f>
        <v>06</v>
      </c>
      <c r="C236" s="196" t="str">
        <f>'Investīciju plāns_2023_2027'!C209</f>
        <v>Svēte</v>
      </c>
      <c r="D236" s="285" t="str">
        <f>'Investīciju plāns_2023_2027'!D209</f>
        <v>Svētes pagasta Jēkabnieku kultūras nama lietus ūdens novadīšanas sistēmas sakārtošana</v>
      </c>
      <c r="E236" s="285" t="str">
        <f>'Investīciju plāns_2023_2027'!E209</f>
        <v>LKT ar akām novadošā tīkla ierīkošana jumta lietus ūdens noteku savākšanai slēgtā sistēmā, ēkas apmales sakārtošana, pamatu cokola atjaunošana. Projektēšana 2022.gadā (DRN finansējums)
2023.gadā lietus ūdens un drenāžas sistēmas izbūve 78 000EUR</v>
      </c>
      <c r="F236" s="161" t="str">
        <f>'Investīciju plāns_2023_2027'!F209</f>
        <v xml:space="preserve">Teritorijas labiekārtošana </v>
      </c>
      <c r="G236" s="367" t="str">
        <f>'Investīciju plāns_2023_2027'!G209</f>
        <v xml:space="preserve">J/Pag/Iedz
</v>
      </c>
      <c r="H236" s="278">
        <f>'Investīciju plāns_2023_2027'!H209</f>
        <v>78000</v>
      </c>
      <c r="I236" s="303">
        <f>'Investīciju plāns_2023_2027'!I209</f>
        <v>78000</v>
      </c>
      <c r="J236" s="304">
        <f>'Investīciju plāns_2023_2027'!J209</f>
        <v>78000</v>
      </c>
      <c r="K236" s="305">
        <f>'Investīciju plāns_2023_2027'!K209</f>
        <v>0</v>
      </c>
      <c r="L236" s="306">
        <f>'Investīciju plāns_2023_2027'!L209</f>
        <v>0</v>
      </c>
      <c r="M236" s="307">
        <f>'Investīciju plāns_2023_2027'!M209</f>
        <v>0</v>
      </c>
      <c r="N236" s="166" t="str">
        <f>'Investīciju plāns_2023_2027'!N209</f>
        <v>P3 V RV9</v>
      </c>
      <c r="O236" s="372" t="str">
        <f>'Investīciju plāns_2023_2027'!O209</f>
        <v>P</v>
      </c>
      <c r="P236" s="376" t="str">
        <f>'Investīciju plāns_2023_2027'!P209</f>
        <v>VP1</v>
      </c>
      <c r="Q236" s="372" t="str">
        <f>'Investīciju plāns_2023_2027'!Q209</f>
        <v>RV3</v>
      </c>
      <c r="R236" s="374" t="str">
        <f>'Investīciju plāns_2023_2027'!R209</f>
        <v>3.3.</v>
      </c>
      <c r="S236" s="161" t="str">
        <f>'Investīciju plāns_2023_2027'!S209</f>
        <v>Infrastruktūras un saimnieciskā nodrošinājuma nodaļa/pagasta pārvalde</v>
      </c>
      <c r="T236" s="291">
        <f>'Investīciju plāns_2023_2027'!T209</f>
        <v>0</v>
      </c>
      <c r="U236" s="282" t="str">
        <f>'Investīciju plāns_2023_2027'!U209</f>
        <v>2022-2027</v>
      </c>
    </row>
    <row r="237" spans="1:21" ht="76.5" x14ac:dyDescent="0.25">
      <c r="A237" s="196">
        <f>'Investīciju plāns_2023_2027'!A210</f>
        <v>208</v>
      </c>
      <c r="B237" s="279">
        <f>'Investīciju plāns_2023_2027'!B210</f>
        <v>0</v>
      </c>
      <c r="C237" s="196" t="str">
        <f>'Investīciju plāns_2023_2027'!C210</f>
        <v>Svēte</v>
      </c>
      <c r="D237" s="285" t="str">
        <f>'Investīciju plāns_2023_2027'!D210</f>
        <v>Svētes pagasta  transporta infrastruktūras attīstība</v>
      </c>
      <c r="E237" s="285" t="str">
        <f>'Investīciju plāns_2023_2027'!E210</f>
        <v>Transporta infrastruktūras attīstība, t.sk.: 
2023.gads:
Straumes ielas, Jēkabniekos seguma virskārtas atjaunošana 120m (projektēšana 1936 EUR, būvdarbi ~ 23000 EUR)
Iepirkumu procedūra projektēšanai uzsākta 2022.gadā, noslēgti līgumi par projektēšanu</v>
      </c>
      <c r="F237" s="161" t="str">
        <f>'Investīciju plāns_2023_2027'!F210</f>
        <v>Transporta infrastruktūra, t.sk. Apgaismojums</v>
      </c>
      <c r="G237" s="367" t="str">
        <f>'Investīciju plāns_2023_2027'!G210</f>
        <v>AG2023
J/Pag/Iedz
Dep/ieros</v>
      </c>
      <c r="H237" s="278">
        <f>'Investīciju plāns_2023_2027'!H210</f>
        <v>24936</v>
      </c>
      <c r="I237" s="303">
        <f>'Investīciju plāns_2023_2027'!I210</f>
        <v>24936</v>
      </c>
      <c r="J237" s="304">
        <f>'Investīciju plāns_2023_2027'!J210</f>
        <v>24936</v>
      </c>
      <c r="K237" s="305">
        <f>'Investīciju plāns_2023_2027'!K210</f>
        <v>0</v>
      </c>
      <c r="L237" s="306">
        <f>'Investīciju plāns_2023_2027'!L210</f>
        <v>0</v>
      </c>
      <c r="M237" s="307">
        <f>'Investīciju plāns_2023_2027'!M210</f>
        <v>0</v>
      </c>
      <c r="N237" s="166">
        <f>'Investīciju plāns_2023_2027'!N210</f>
        <v>0</v>
      </c>
      <c r="O237" s="336">
        <f>'Investīciju plāns_2023_2027'!O210</f>
        <v>0</v>
      </c>
      <c r="P237" s="372">
        <f>'Investīciju plāns_2023_2027'!P210</f>
        <v>0</v>
      </c>
      <c r="Q237" s="377">
        <f>'Investīciju plāns_2023_2027'!Q210</f>
        <v>0</v>
      </c>
      <c r="R237" s="375">
        <f>'Investīciju plāns_2023_2027'!R210</f>
        <v>0</v>
      </c>
      <c r="S237" s="161" t="str">
        <f>'Investīciju plāns_2023_2027'!S210</f>
        <v>Infrastruktūras un saimnieciskā nodrošinājuma nodaļa/Pagasta pārvalde</v>
      </c>
      <c r="T237" s="291">
        <f>'Investīciju plāns_2023_2027'!T210</f>
        <v>0</v>
      </c>
      <c r="U237" s="282" t="str">
        <f>'Investīciju plāns_2023_2027'!U210</f>
        <v>2022-2027</v>
      </c>
    </row>
    <row r="238" spans="1:21" ht="76.5" x14ac:dyDescent="0.25">
      <c r="A238" s="161">
        <f>'Investīciju plāns_2023_2027'!A212</f>
        <v>210</v>
      </c>
      <c r="B238" s="279" t="str">
        <f>'Investīciju plāns_2023_2027'!B212</f>
        <v>06</v>
      </c>
      <c r="C238" s="196" t="str">
        <f>'Investīciju plāns_2023_2027'!C212</f>
        <v>Valgunde</v>
      </c>
      <c r="D238" s="285" t="str">
        <f>'Investīciju plāns_2023_2027'!D212</f>
        <v>Valgundes pagasta ēkas energoefektivitātes paaugstināšana</v>
      </c>
      <c r="E238" s="285" t="str">
        <f>'Investīciju plāns_2023_2027'!E212</f>
        <v>Pagasta pārvaldes ēkas energoefektivitātes paaugstināšana. Īstenojot projektu tiek ietaupīti energoresursi, novērsta ēkas bojājumi - plaisas sienās, uzlaboti darba apstākļi. Veicot telpu pārplānošanu,  nodrošināta to efektīvāka izmantošana, paaugstinot iedzīvotājiem sniedzamo pakalpojumu pieejamību.
(projektēšana ~ 10 000 EUR, būvdarbi ~ 590 000 EUR)</v>
      </c>
      <c r="F238" s="161" t="str">
        <f>'Investīciju plāns_2023_2027'!F212</f>
        <v>Energoefektivitāte</v>
      </c>
      <c r="G238" s="366" t="str">
        <f>'Investīciju plāns_2023_2027'!G212</f>
        <v xml:space="preserve">AG2024
J/Pag/Iedz
</v>
      </c>
      <c r="H238" s="278">
        <f>'Investīciju plāns_2023_2027'!H212</f>
        <v>600000</v>
      </c>
      <c r="I238" s="303">
        <f>'Investīciju plāns_2023_2027'!I212</f>
        <v>600000</v>
      </c>
      <c r="J238" s="304">
        <f>'Investīciju plāns_2023_2027'!J212</f>
        <v>98500</v>
      </c>
      <c r="K238" s="305">
        <f>'Investīciju plāns_2023_2027'!K212</f>
        <v>501500</v>
      </c>
      <c r="L238" s="306">
        <f>'Investīciju plāns_2023_2027'!L212</f>
        <v>0</v>
      </c>
      <c r="M238" s="307">
        <f>'Investīciju plāns_2023_2027'!M212</f>
        <v>0</v>
      </c>
      <c r="N238" s="161" t="str">
        <f>'Investīciju plāns_2023_2027'!N212</f>
        <v>P2 V RV8</v>
      </c>
      <c r="O238" s="372" t="str">
        <f>'Investīciju plāns_2023_2027'!O212</f>
        <v>P</v>
      </c>
      <c r="P238" s="373" t="str">
        <f>'Investīciju plāns_2023_2027'!P212</f>
        <v>VP2</v>
      </c>
      <c r="Q238" s="373" t="str">
        <f>'Investīciju plāns_2023_2027'!Q212</f>
        <v>RV5</v>
      </c>
      <c r="R238" s="374" t="str">
        <f>'Investīciju plāns_2023_2027'!R212</f>
        <v>U.5.4.</v>
      </c>
      <c r="S238" s="161" t="str">
        <f>'Investīciju plāns_2023_2027'!S212</f>
        <v>Infrastruktūras un saimnieciskā nodrošinājuma nodaļa/Pagasta pārvalde</v>
      </c>
      <c r="T238" s="284">
        <f>'Investīciju plāns_2023_2027'!T212</f>
        <v>0</v>
      </c>
      <c r="U238" s="282" t="str">
        <f>'Investīciju plāns_2023_2027'!U212</f>
        <v>2022-2027</v>
      </c>
    </row>
    <row r="239" spans="1:21" x14ac:dyDescent="0.25">
      <c r="A239" s="161" t="e">
        <f>'Investīciju plāns_2023_2027'!#REF!</f>
        <v>#REF!</v>
      </c>
      <c r="B239" s="279" t="e">
        <f>'Investīciju plāns_2023_2027'!#REF!</f>
        <v>#REF!</v>
      </c>
      <c r="C239" s="196" t="e">
        <f>'Investīciju plāns_2023_2027'!#REF!</f>
        <v>#REF!</v>
      </c>
      <c r="D239" s="285" t="e">
        <f>'Investīciju plāns_2023_2027'!#REF!</f>
        <v>#REF!</v>
      </c>
      <c r="E239" s="285" t="e">
        <f>'Investīciju plāns_2023_2027'!#REF!</f>
        <v>#REF!</v>
      </c>
      <c r="F239" s="161" t="e">
        <f>'Investīciju plāns_2023_2027'!#REF!</f>
        <v>#REF!</v>
      </c>
      <c r="G239" s="367" t="e">
        <f>'Investīciju plāns_2023_2027'!#REF!</f>
        <v>#REF!</v>
      </c>
      <c r="H239" s="278" t="e">
        <f>'Investīciju plāns_2023_2027'!#REF!</f>
        <v>#REF!</v>
      </c>
      <c r="I239" s="303" t="e">
        <f>'Investīciju plāns_2023_2027'!#REF!</f>
        <v>#REF!</v>
      </c>
      <c r="J239" s="304" t="e">
        <f>'Investīciju plāns_2023_2027'!#REF!</f>
        <v>#REF!</v>
      </c>
      <c r="K239" s="305" t="e">
        <f>'Investīciju plāns_2023_2027'!#REF!</f>
        <v>#REF!</v>
      </c>
      <c r="L239" s="306" t="e">
        <f>'Investīciju plāns_2023_2027'!#REF!</f>
        <v>#REF!</v>
      </c>
      <c r="M239" s="307" t="e">
        <f>'Investīciju plāns_2023_2027'!#REF!</f>
        <v>#REF!</v>
      </c>
      <c r="N239" s="195" t="e">
        <f>'Investīciju plāns_2023_2027'!#REF!</f>
        <v>#REF!</v>
      </c>
      <c r="O239" s="372" t="e">
        <f>'Investīciju plāns_2023_2027'!#REF!</f>
        <v>#REF!</v>
      </c>
      <c r="P239" s="373" t="e">
        <f>'Investīciju plāns_2023_2027'!#REF!</f>
        <v>#REF!</v>
      </c>
      <c r="Q239" s="373" t="e">
        <f>'Investīciju plāns_2023_2027'!#REF!</f>
        <v>#REF!</v>
      </c>
      <c r="R239" s="374" t="e">
        <f>'Investīciju plāns_2023_2027'!#REF!</f>
        <v>#REF!</v>
      </c>
      <c r="S239" s="161" t="e">
        <f>'Investīciju plāns_2023_2027'!#REF!</f>
        <v>#REF!</v>
      </c>
      <c r="T239" s="310" t="e">
        <f>'Investīciju plāns_2023_2027'!#REF!</f>
        <v>#REF!</v>
      </c>
      <c r="U239" s="282" t="e">
        <f>'Investīciju plāns_2023_2027'!#REF!</f>
        <v>#REF!</v>
      </c>
    </row>
    <row r="240" spans="1:21" ht="63.75" x14ac:dyDescent="0.25">
      <c r="A240" s="196">
        <f>'Investīciju plāns_2023_2027'!A213</f>
        <v>211</v>
      </c>
      <c r="B240" s="279" t="str">
        <f>'Investīciju plāns_2023_2027'!B213</f>
        <v>09</v>
      </c>
      <c r="C240" s="196" t="str">
        <f>'Investīciju plāns_2023_2027'!C213</f>
        <v>Valgunde</v>
      </c>
      <c r="D240" s="285" t="str">
        <f>'Investīciju plāns_2023_2027'!D213</f>
        <v>Radošās mājas pārbūve pie Kalnciema vidusskolas</v>
      </c>
      <c r="E240" s="285" t="str">
        <f>'Investīciju plāns_2023_2027'!E213</f>
        <v>Priekšizpēte, būvprojekta izstrāde.
Skolā ir mākslas un mūzikas skolas filiāle, Valsts aizsardzības mācību programma. Papildus telpas nepieciešamas, lai nodrošinātu prasībām atbilstošu mācību procesu un arī turpmāk varētu piedāvāt jaunas iespējas, tā palielinot skolēnu skaitu.</v>
      </c>
      <c r="F240" s="161" t="str">
        <f>'Investīciju plāns_2023_2027'!F213</f>
        <v>Izglītības iestāžu infrastruktūra</v>
      </c>
      <c r="G240" s="366" t="str">
        <f>'Investīciju plāns_2023_2027'!G213</f>
        <v>J/Pag/Iedz</v>
      </c>
      <c r="H240" s="278">
        <f>'Investīciju plāns_2023_2027'!H213</f>
        <v>500000</v>
      </c>
      <c r="I240" s="303">
        <f>'Investīciju plāns_2023_2027'!I213</f>
        <v>0</v>
      </c>
      <c r="J240" s="304">
        <f>'Investīciju plāns_2023_2027'!J213</f>
        <v>0</v>
      </c>
      <c r="K240" s="305">
        <f>'Investīciju plāns_2023_2027'!K213</f>
        <v>0</v>
      </c>
      <c r="L240" s="306">
        <f>'Investīciju plāns_2023_2027'!L213</f>
        <v>0</v>
      </c>
      <c r="M240" s="307">
        <f>'Investīciju plāns_2023_2027'!M213</f>
        <v>500000</v>
      </c>
      <c r="N240" s="166" t="str">
        <f>'Investīciju plāns_2023_2027'!N213</f>
        <v>P2 I RV1</v>
      </c>
      <c r="O240" s="372" t="str">
        <f>'Investīciju plāns_2023_2027'!O213</f>
        <v>P</v>
      </c>
      <c r="P240" s="375" t="str">
        <f>'Investīciju plāns_2023_2027'!P213</f>
        <v>VP1</v>
      </c>
      <c r="Q240" s="375" t="str">
        <f>'Investīciju plāns_2023_2027'!Q213</f>
        <v>RV1</v>
      </c>
      <c r="R240" s="375" t="str">
        <f>'Investīciju plāns_2023_2027'!R213</f>
        <v>1.1.</v>
      </c>
      <c r="S240" s="161" t="str">
        <f>'Investīciju plāns_2023_2027'!S213</f>
        <v>Izglītības pārvalde</v>
      </c>
      <c r="T240" s="291">
        <f>'Investīciju plāns_2023_2027'!T213</f>
        <v>0</v>
      </c>
      <c r="U240" s="282" t="str">
        <f>'Investīciju plāns_2023_2027'!U213</f>
        <v>2022-2027</v>
      </c>
    </row>
    <row r="241" spans="1:21" ht="63.75" x14ac:dyDescent="0.25">
      <c r="A241" s="161">
        <f>'Investīciju plāns_2023_2027'!A214</f>
        <v>212</v>
      </c>
      <c r="B241" s="315" t="str">
        <f>'Investīciju plāns_2023_2027'!B214</f>
        <v>09</v>
      </c>
      <c r="C241" s="196" t="str">
        <f>'Investīciju plāns_2023_2027'!C214</f>
        <v>Valgunde</v>
      </c>
      <c r="D241" s="313" t="str">
        <f>'Investīciju plāns_2023_2027'!D214</f>
        <v>Kalnciema vidusskolas profesionālās ievirzes programmas "Aizsardzības mācības" infrastruktūras papildināšana</v>
      </c>
      <c r="E241" s="313" t="str">
        <f>'Investīciju plāns_2023_2027'!E214</f>
        <v>Būvprojekta izstrāde, bāzes ēkas būvniecība, šautuves modernizācija/piebūve, lai īstenotu Valsts aizsardzības mācību programmu, kas no 2024.gada būs obligāta prasība. Sporta skolas interešu izglītībā ir iekļauta šaušanas programma.</v>
      </c>
      <c r="F241" s="161" t="str">
        <f>'Investīciju plāns_2023_2027'!F214</f>
        <v xml:space="preserve">Izglītības iestāžu materiāli tehniskā bāze </v>
      </c>
      <c r="G241" s="366" t="str">
        <f>'Investīciju plāns_2023_2027'!G214</f>
        <v>J/Pag/Iedz
IP/2021</v>
      </c>
      <c r="H241" s="278">
        <f>'Investīciju plāns_2023_2027'!H214</f>
        <v>700000</v>
      </c>
      <c r="I241" s="303">
        <f>'Investīciju plāns_2023_2027'!I214</f>
        <v>0</v>
      </c>
      <c r="J241" s="304">
        <f>'Investīciju plāns_2023_2027'!J214</f>
        <v>0</v>
      </c>
      <c r="K241" s="305">
        <f>'Investīciju plāns_2023_2027'!K214</f>
        <v>0</v>
      </c>
      <c r="L241" s="306">
        <f>'Investīciju plāns_2023_2027'!L214</f>
        <v>0</v>
      </c>
      <c r="M241" s="307">
        <f>'Investīciju plāns_2023_2027'!M214</f>
        <v>700000</v>
      </c>
      <c r="N241" s="166" t="str">
        <f>'Investīciju plāns_2023_2027'!N214</f>
        <v>P2 I RV1</v>
      </c>
      <c r="O241" s="372" t="str">
        <f>'Investīciju plāns_2023_2027'!O214</f>
        <v>P</v>
      </c>
      <c r="P241" s="372" t="str">
        <f>'Investīciju plāns_2023_2027'!P214</f>
        <v>VP1</v>
      </c>
      <c r="Q241" s="372" t="str">
        <f>'Investīciju plāns_2023_2027'!Q214</f>
        <v>RV1</v>
      </c>
      <c r="R241" s="374" t="str">
        <f>'Investīciju plāns_2023_2027'!R214</f>
        <v>1.1.</v>
      </c>
      <c r="S241" s="161" t="str">
        <f>'Investīciju plāns_2023_2027'!S214</f>
        <v>Izglītības pārvalde/Sporta centrs</v>
      </c>
      <c r="T241" s="291">
        <f>'Investīciju plāns_2023_2027'!T214</f>
        <v>0</v>
      </c>
      <c r="U241" s="282" t="str">
        <f>'Investīciju plāns_2023_2027'!U214</f>
        <v>2022-2027</v>
      </c>
    </row>
    <row r="242" spans="1:21" ht="76.5" x14ac:dyDescent="0.25">
      <c r="A242" s="161">
        <f>'Investīciju plāns_2023_2027'!A215</f>
        <v>213</v>
      </c>
      <c r="B242" s="277" t="str">
        <f>'Investīciju plāns_2023_2027'!B215</f>
        <v>06</v>
      </c>
      <c r="C242" s="161" t="str">
        <f>'Investīciju plāns_2023_2027'!C215</f>
        <v>Valgunde</v>
      </c>
      <c r="D242" s="285" t="str">
        <f>'Investīciju plāns_2023_2027'!D215</f>
        <v>Bērnu rotaļu laukuma izbūve Valgundes ciemā pie IKSC "Avoti"</v>
      </c>
      <c r="E242" s="285" t="str">
        <f>'Investīciju plāns_2023_2027'!E215</f>
        <v>Ierīkot drošu, būvnormatīvu prasībām atbilstošu bērnu rotaļu laukumu, secīgi darbi pēc IKSC "Avoti" rekonstrukcijas</v>
      </c>
      <c r="F242" s="161" t="str">
        <f>'Investīciju plāns_2023_2027'!F215</f>
        <v>Teritorijas labiekārtošana</v>
      </c>
      <c r="G242" s="367" t="str">
        <f>'Investīciju plāns_2023_2027'!G215</f>
        <v>J/Pag/Iedz
IP/2021</v>
      </c>
      <c r="H242" s="278">
        <f>'Investīciju plāns_2023_2027'!H215</f>
        <v>50000</v>
      </c>
      <c r="I242" s="303">
        <f>'Investīciju plāns_2023_2027'!I215</f>
        <v>0</v>
      </c>
      <c r="J242" s="304">
        <f>'Investīciju plāns_2023_2027'!J215</f>
        <v>0</v>
      </c>
      <c r="K242" s="305">
        <f>'Investīciju plāns_2023_2027'!K215</f>
        <v>0</v>
      </c>
      <c r="L242" s="306">
        <f>'Investīciju plāns_2023_2027'!L215</f>
        <v>50000</v>
      </c>
      <c r="M242" s="307">
        <f>'Investīciju plāns_2023_2027'!M215</f>
        <v>0</v>
      </c>
      <c r="N242" s="166" t="str">
        <f>'Investīciju plāns_2023_2027'!N215</f>
        <v>P3 V RV9</v>
      </c>
      <c r="O242" s="372" t="str">
        <f>'Investīciju plāns_2023_2027'!O215</f>
        <v>P</v>
      </c>
      <c r="P242" s="373" t="str">
        <f>'Investīciju plāns_2023_2027'!P215</f>
        <v>VP2</v>
      </c>
      <c r="Q242" s="373" t="str">
        <f>'Investīciju plāns_2023_2027'!Q215</f>
        <v>RV5</v>
      </c>
      <c r="R242" s="374" t="str">
        <f>'Investīciju plāns_2023_2027'!R215</f>
        <v>U.5.5.</v>
      </c>
      <c r="S242" s="161" t="str">
        <f>'Investīciju plāns_2023_2027'!S215</f>
        <v>Infrastruktūras un saimnieciskā nodrošinājuma nodaļa/pagasta pārvalde</v>
      </c>
      <c r="T242" s="291">
        <f>'Investīciju plāns_2023_2027'!T215</f>
        <v>0</v>
      </c>
      <c r="U242" s="282" t="str">
        <f>'Investīciju plāns_2023_2027'!U215</f>
        <v>2022-2027</v>
      </c>
    </row>
    <row r="243" spans="1:21" ht="63.75" x14ac:dyDescent="0.25">
      <c r="A243" s="196">
        <f>'Investīciju plāns_2023_2027'!A216</f>
        <v>214</v>
      </c>
      <c r="B243" s="279" t="str">
        <f>'Investīciju plāns_2023_2027'!B216</f>
        <v>04</v>
      </c>
      <c r="C243" s="196" t="str">
        <f>'Investīciju plāns_2023_2027'!C216</f>
        <v>Valgunde</v>
      </c>
      <c r="D243" s="285" t="str">
        <f>'Investīciju plāns_2023_2027'!D216</f>
        <v>Ugunsdzēsības dīķu sakārtošana Valgundes pagastā</v>
      </c>
      <c r="E243" s="285" t="str">
        <f>'Investīciju plāns_2023_2027'!E216</f>
        <v xml:space="preserve">Ugunsdzēsības dīķu sakārtošana Valgundes pagasta Vītoliņu, Valgundes un Tīreļu ciemos
</v>
      </c>
      <c r="F243" s="195" t="str">
        <f>'Investīciju plāns_2023_2027'!F216</f>
        <v>Teritorijas labiekārtošana</v>
      </c>
      <c r="G243" s="366" t="str">
        <f>'Investīciju plāns_2023_2027'!G216</f>
        <v>J/Pag/Iedz
IP/2021</v>
      </c>
      <c r="H243" s="278">
        <f>'Investīciju plāns_2023_2027'!H216</f>
        <v>80000</v>
      </c>
      <c r="I243" s="303">
        <f>'Investīciju plāns_2023_2027'!I216</f>
        <v>0</v>
      </c>
      <c r="J243" s="304">
        <f>'Investīciju plāns_2023_2027'!J216</f>
        <v>0</v>
      </c>
      <c r="K243" s="305">
        <f>'Investīciju plāns_2023_2027'!K216</f>
        <v>0</v>
      </c>
      <c r="L243" s="306">
        <f>'Investīciju plāns_2023_2027'!L216</f>
        <v>40000</v>
      </c>
      <c r="M243" s="307">
        <f>'Investīciju plāns_2023_2027'!M216</f>
        <v>40000</v>
      </c>
      <c r="N243" s="166" t="str">
        <f>'Investīciju plāns_2023_2027'!N216</f>
        <v xml:space="preserve">P2 V RV6 </v>
      </c>
      <c r="O243" s="378" t="str">
        <f>'Investīciju plāns_2023_2027'!O216</f>
        <v>P</v>
      </c>
      <c r="P243" s="375" t="str">
        <f>'Investīciju plāns_2023_2027'!P216</f>
        <v>VP1</v>
      </c>
      <c r="Q243" s="375" t="str">
        <f>'Investīciju plāns_2023_2027'!Q216</f>
        <v>RV5</v>
      </c>
      <c r="R243" s="375" t="str">
        <f>'Investīciju plāns_2023_2027'!R216</f>
        <v>U.5.7.</v>
      </c>
      <c r="S243" s="161" t="str">
        <f>'Investīciju plāns_2023_2027'!S216</f>
        <v>Infrastruktūras un saimnieciskā nodrošinājuma nodaļa</v>
      </c>
      <c r="T243" s="291">
        <f>'Investīciju plāns_2023_2027'!T216</f>
        <v>0</v>
      </c>
      <c r="U243" s="282" t="str">
        <f>'Investīciju plāns_2023_2027'!U216</f>
        <v>2022-2027</v>
      </c>
    </row>
    <row r="244" spans="1:21" ht="76.5" x14ac:dyDescent="0.25">
      <c r="A244" s="161">
        <f>'Investīciju plāns_2023_2027'!A217</f>
        <v>215</v>
      </c>
      <c r="B244" s="277">
        <f>'Investīciju plāns_2023_2027'!B217</f>
        <v>0</v>
      </c>
      <c r="C244" s="161" t="str">
        <f>'Investīciju plāns_2023_2027'!C217</f>
        <v>Valgunde</v>
      </c>
      <c r="D244" s="285" t="str">
        <f>'Investīciju plāns_2023_2027'!D217</f>
        <v>Valgundes pagasta  transporta infrastruktūras attīstība</v>
      </c>
      <c r="E244" s="295" t="str">
        <f>'Investīciju plāns_2023_2027'!E217</f>
        <v>Transporta infrastruktūras attīstība, t.sk.: 
2023.gads:
Celtnieku ielas virskārtas atjaunošana 1.3 km (projektēšana 3509 EUR, būvdarbi ~ 195 000 EUR)
Iepirkumu procedūra projektēšanai uzsākta 2022.gadā, noslēgti līgumi par projektēšanu</v>
      </c>
      <c r="F244" s="161" t="str">
        <f>'Investīciju plāns_2023_2027'!F217</f>
        <v>Transporta infrastruktūra, t.sk. Apgaismojums</v>
      </c>
      <c r="G244" s="366" t="str">
        <f>'Investīciju plāns_2023_2027'!G217</f>
        <v xml:space="preserve">AG2023
J/Pag/Iedz
</v>
      </c>
      <c r="H244" s="278">
        <f>'Investīciju plāns_2023_2027'!H217</f>
        <v>198509</v>
      </c>
      <c r="I244" s="303">
        <f>'Investīciju plāns_2023_2027'!I217</f>
        <v>198509</v>
      </c>
      <c r="J244" s="304">
        <f>'Investīciju plāns_2023_2027'!J217</f>
        <v>32759</v>
      </c>
      <c r="K244" s="305">
        <f>'Investīciju plāns_2023_2027'!K217</f>
        <v>165750</v>
      </c>
      <c r="L244" s="306">
        <f>'Investīciju plāns_2023_2027'!L217</f>
        <v>0</v>
      </c>
      <c r="M244" s="307">
        <f>'Investīciju plāns_2023_2027'!M217</f>
        <v>0</v>
      </c>
      <c r="N244" s="166">
        <f>'Investīciju plāns_2023_2027'!N217</f>
        <v>0</v>
      </c>
      <c r="O244" s="372">
        <f>'Investīciju plāns_2023_2027'!O217</f>
        <v>0</v>
      </c>
      <c r="P244" s="372">
        <f>'Investīciju plāns_2023_2027'!P217</f>
        <v>0</v>
      </c>
      <c r="Q244" s="372">
        <f>'Investīciju plāns_2023_2027'!Q217</f>
        <v>0</v>
      </c>
      <c r="R244" s="374">
        <f>'Investīciju plāns_2023_2027'!R217</f>
        <v>0</v>
      </c>
      <c r="S244" s="161" t="str">
        <f>'Investīciju plāns_2023_2027'!S217</f>
        <v>Infrastruktūras un saimnieciskā nodrošinājuma nodaļa/Pagasta pārvalde</v>
      </c>
      <c r="T244" s="291">
        <f>'Investīciju plāns_2023_2027'!T217</f>
        <v>0</v>
      </c>
      <c r="U244" s="282" t="str">
        <f>'Investīciju plāns_2023_2027'!U217</f>
        <v>2022-2027</v>
      </c>
    </row>
    <row r="245" spans="1:21" ht="127.5" x14ac:dyDescent="0.25">
      <c r="A245" s="161">
        <f>'Investīciju plāns_2023_2027'!A218</f>
        <v>216</v>
      </c>
      <c r="B245" s="279" t="str">
        <f>'Investīciju plāns_2023_2027'!B218</f>
        <v>04</v>
      </c>
      <c r="C245" s="161" t="str">
        <f>'Investīciju plāns_2023_2027'!C218</f>
        <v>Valgunde</v>
      </c>
      <c r="D245" s="285" t="str">
        <f>'Investīciju plāns_2023_2027'!D218</f>
        <v>Valgundes pagasta  transporta infrastruktūras attīstība</v>
      </c>
      <c r="E245" s="285" t="str">
        <f>'Investīciju plāns_2023_2027'!E218</f>
        <v>Transporta infrastruktūras attīstība, t.sk.: 
2023.-2027.gads:
1. Valgundes pagasta Rīgas ielas virskārtas atjaunošana 370 m
Plānots uzsākt projektēšanu 2023.gada otrajā pusē, izmaksas plānot 2024.gadā 
2. Lāču ielas pārbūve un apgaismojuma ierīkošana un ūdenssaimniecības attīstība -asfalta seguma atjaunošana, jauna asfalta seguma izveide, apgaismojuma ierīkošana. Projekta realizācija jāveic kompleksi ar ūdenssaimniecības attīstības projektu.
3. Valgundes pagasta ceļa Plēsumi - Vārpas pārbūve</v>
      </c>
      <c r="F245" s="161" t="str">
        <f>'Investīciju plāns_2023_2027'!F218</f>
        <v>Transporta infrastruktūra, t.sk. Apgaismojums</v>
      </c>
      <c r="G245" s="366" t="str">
        <f>'Investīciju plāns_2023_2027'!G218</f>
        <v>J/Pag/Iedz
Dep/ieros</v>
      </c>
      <c r="H245" s="278">
        <f>'Investīciju plāns_2023_2027'!H218</f>
        <v>600000</v>
      </c>
      <c r="I245" s="303">
        <f>'Investīciju plāns_2023_2027'!I218</f>
        <v>0</v>
      </c>
      <c r="J245" s="304">
        <f>'Investīciju plāns_2023_2027'!J218</f>
        <v>0</v>
      </c>
      <c r="K245" s="305">
        <f>'Investīciju plāns_2023_2027'!K218</f>
        <v>0</v>
      </c>
      <c r="L245" s="306">
        <f>'Investīciju plāns_2023_2027'!L218</f>
        <v>200000</v>
      </c>
      <c r="M245" s="307">
        <f>'Investīciju plāns_2023_2027'!M218</f>
        <v>400000</v>
      </c>
      <c r="N245" s="196" t="str">
        <f>'Investīciju plāns_2023_2027'!N218</f>
        <v>P2 V RV1</v>
      </c>
      <c r="O245" s="372" t="str">
        <f>'Investīciju plāns_2023_2027'!O218</f>
        <v>P</v>
      </c>
      <c r="P245" s="372" t="str">
        <f>'Investīciju plāns_2023_2027'!P218</f>
        <v>VP2</v>
      </c>
      <c r="Q245" s="372" t="str">
        <f>'Investīciju plāns_2023_2027'!Q218</f>
        <v>RV4</v>
      </c>
      <c r="R245" s="374" t="str">
        <f>'Investīciju plāns_2023_2027'!R218</f>
        <v>4.1.</v>
      </c>
      <c r="S245" s="161" t="str">
        <f>'Investīciju plāns_2023_2027'!S218</f>
        <v>Infrastruktūras un saimnieciskā nodrošinājuma nodaļa/Pagasta pārvalde</v>
      </c>
      <c r="T245" s="292">
        <f>'Investīciju plāns_2023_2027'!T218</f>
        <v>0</v>
      </c>
      <c r="U245" s="282" t="str">
        <f>'Investīciju plāns_2023_2027'!U218</f>
        <v>2022-2027</v>
      </c>
    </row>
    <row r="246" spans="1:21" ht="127.5" x14ac:dyDescent="0.25">
      <c r="A246" s="196">
        <f>'Investīciju plāns_2023_2027'!A219</f>
        <v>217</v>
      </c>
      <c r="B246" s="277" t="str">
        <f>'Investīciju plāns_2023_2027'!B219</f>
        <v>08k</v>
      </c>
      <c r="C246" s="161" t="str">
        <f>'Investīciju plāns_2023_2027'!C219</f>
        <v>Vilce</v>
      </c>
      <c r="D246" s="285" t="str">
        <f>'Investīciju plāns_2023_2027'!D219</f>
        <v xml:space="preserve">Vilces muižas kalpu ēkas energoefektivitātes paaugstināšana </v>
      </c>
      <c r="E246" s="285" t="str">
        <f>'Investīciju plāns_2023_2027'!E219</f>
        <v>Ēkas energoefektivitātes paaugstināšana t.sk. jumta seguma, fasādes atjaunošana, notekcauruļu nomaiņa, bēniņu siltināšana
(Vilces bibliotēka, doktorāts, aktivitāšu centrs)     
(projektēšana ~  22 000 EUR, būvdarbi ~ 778 000 EUR)
Jāprecizē, cik % no plānotajiem būvdarbiem iespējams veikt 2023.gadā, atbilstoši likumam Par valsts budžeta 2023.gadam nosacījumiem
Jumta un noteku sliktā tehniskā stāvokļa ietekmē, ēkas pamati un fasāde ir mitra un veidojas fasādē plaisas. Jumta seguma, notekcauruļu nomaiņa, bēniņu siltināšana, apmales izbūve. Vides pieejamības nodrošināšana</v>
      </c>
      <c r="F246" s="161" t="str">
        <f>'Investīciju plāns_2023_2027'!F219</f>
        <v>Energoefektivitāte</v>
      </c>
      <c r="G246" s="366" t="str">
        <f>'Investīciju plāns_2023_2027'!G219</f>
        <v xml:space="preserve">AG2024
J/Pag/Iedz
</v>
      </c>
      <c r="H246" s="290">
        <f>'Investīciju plāns_2023_2027'!H219</f>
        <v>800000</v>
      </c>
      <c r="I246" s="303">
        <f>'Investīciju plāns_2023_2027'!I219</f>
        <v>800000</v>
      </c>
      <c r="J246" s="304">
        <f>'Investīciju plāns_2023_2027'!J219</f>
        <v>138700</v>
      </c>
      <c r="K246" s="305">
        <f>'Investīciju plāns_2023_2027'!K219</f>
        <v>661300</v>
      </c>
      <c r="L246" s="306">
        <f>'Investīciju plāns_2023_2027'!L219</f>
        <v>0</v>
      </c>
      <c r="M246" s="307">
        <f>'Investīciju plāns_2023_2027'!M219</f>
        <v>0</v>
      </c>
      <c r="N246" s="195" t="str">
        <f>'Investīciju plāns_2023_2027'!N219</f>
        <v>P2 V RV8</v>
      </c>
      <c r="O246" s="372" t="str">
        <f>'Investīciju plāns_2023_2027'!O219</f>
        <v>P</v>
      </c>
      <c r="P246" s="372" t="str">
        <f>'Investīciju plāns_2023_2027'!P219</f>
        <v>VP1</v>
      </c>
      <c r="Q246" s="372" t="str">
        <f>'Investīciju plāns_2023_2027'!Q219</f>
        <v>RV3</v>
      </c>
      <c r="R246" s="374" t="str">
        <f>'Investīciju plāns_2023_2027'!R219</f>
        <v>3.4.</v>
      </c>
      <c r="S246" s="161" t="str">
        <f>'Investīciju plāns_2023_2027'!S219</f>
        <v>Infrastruktūras un saimnieciskā nodrošinājuma nodaļa</v>
      </c>
      <c r="T246" s="332">
        <f>'Investīciju plāns_2023_2027'!T219</f>
        <v>0</v>
      </c>
      <c r="U246" s="282" t="str">
        <f>'Investīciju plāns_2023_2027'!U219</f>
        <v>2022-2027</v>
      </c>
    </row>
    <row r="247" spans="1:21" ht="102" x14ac:dyDescent="0.25">
      <c r="A247" s="161">
        <f>'Investīciju plāns_2023_2027'!A220</f>
        <v>218</v>
      </c>
      <c r="B247" s="277" t="str">
        <f>'Investīciju plāns_2023_2027'!B220</f>
        <v>08k</v>
      </c>
      <c r="C247" s="161" t="str">
        <f>'Investīciju plāns_2023_2027'!C220</f>
        <v>Vilce</v>
      </c>
      <c r="D247" s="285" t="str">
        <f>'Investīciju plāns_2023_2027'!D220</f>
        <v>Vilces pagasta tautas nama piebūves – sanmezgla būvniecība, teritorijas labiekārtošana</v>
      </c>
      <c r="E247" s="295" t="str">
        <f>'Investīciju plāns_2023_2027'!E220</f>
        <v>Izveidot Vilces tautas namā papildus telpas (sanitārais mezgls, labierīcības, palīgtelpas), būvprojekta aktualizācija, jo būvprojekta termiņš beidzās 2021.gadā</v>
      </c>
      <c r="F247" s="161" t="str">
        <f>'Investīciju plāns_2023_2027'!F220</f>
        <v>Ēku remontdarbi</v>
      </c>
      <c r="G247" s="366" t="str">
        <f>'Investīciju plāns_2023_2027'!G220</f>
        <v>J/Pag/Iedz</v>
      </c>
      <c r="H247" s="290">
        <f>'Investīciju plāns_2023_2027'!H220</f>
        <v>100000</v>
      </c>
      <c r="I247" s="303">
        <f>'Investīciju plāns_2023_2027'!I220</f>
        <v>0</v>
      </c>
      <c r="J247" s="304">
        <f>'Investīciju plāns_2023_2027'!J220</f>
        <v>0</v>
      </c>
      <c r="K247" s="305">
        <f>'Investīciju plāns_2023_2027'!K220</f>
        <v>0</v>
      </c>
      <c r="L247" s="306">
        <f>'Investīciju plāns_2023_2027'!L220</f>
        <v>0</v>
      </c>
      <c r="M247" s="307">
        <f>'Investīciju plāns_2023_2027'!M220</f>
        <v>100000</v>
      </c>
      <c r="N247" s="195" t="str">
        <f>'Investīciju plāns_2023_2027'!N220</f>
        <v>P2 K RV1</v>
      </c>
      <c r="O247" s="372" t="str">
        <f>'Investīciju plāns_2023_2027'!O220</f>
        <v>P</v>
      </c>
      <c r="P247" s="378" t="str">
        <f>'Investīciju plāns_2023_2027'!P220</f>
        <v>VP1</v>
      </c>
      <c r="Q247" s="372" t="str">
        <f>'Investīciju plāns_2023_2027'!Q220</f>
        <v>RV3</v>
      </c>
      <c r="R247" s="374" t="str">
        <f>'Investīciju plāns_2023_2027'!R220</f>
        <v>3.3.</v>
      </c>
      <c r="S247" s="161" t="str">
        <f>'Investīciju plāns_2023_2027'!S220</f>
        <v>Infrastruktūras un saimnieciskā nodrošinājuma nodaļa/Kultūras pārvalde/Pagasta pārvalde</v>
      </c>
      <c r="T247" s="332">
        <f>'Investīciju plāns_2023_2027'!T220</f>
        <v>0</v>
      </c>
      <c r="U247" s="282" t="str">
        <f>'Investīciju plāns_2023_2027'!U220</f>
        <v>2022-2027</v>
      </c>
    </row>
    <row r="248" spans="1:21" ht="102" x14ac:dyDescent="0.25">
      <c r="A248" s="161">
        <f>'Investīciju plāns_2023_2027'!A221</f>
        <v>219</v>
      </c>
      <c r="B248" s="277" t="str">
        <f>'Investīciju plāns_2023_2027'!B221</f>
        <v>09</v>
      </c>
      <c r="C248" s="161" t="str">
        <f>'Investīciju plāns_2023_2027'!C221</f>
        <v>Vilce</v>
      </c>
      <c r="D248" s="285" t="str">
        <f>'Investīciju plāns_2023_2027'!D221</f>
        <v>Vilces pamatskolas ēkas jumta remonts</v>
      </c>
      <c r="E248" s="225" t="str">
        <f>'Investīciju plāns_2023_2027'!E221</f>
        <v>Ēkas (Madaru iela) jumta remonts (plakanais jumts). Būvniecības dokumentācijas sagatavošana</v>
      </c>
      <c r="F248" s="161" t="str">
        <f>'Investīciju plāns_2023_2027'!F221</f>
        <v>Ēku remontdarbi</v>
      </c>
      <c r="G248" s="366" t="str">
        <f>'Investīciju plāns_2023_2027'!G221</f>
        <v>J/Pag/Iedz</v>
      </c>
      <c r="H248" s="290">
        <f>'Investīciju plāns_2023_2027'!H221</f>
        <v>100000</v>
      </c>
      <c r="I248" s="303">
        <f>'Investīciju plāns_2023_2027'!I221</f>
        <v>0</v>
      </c>
      <c r="J248" s="304">
        <f>'Investīciju plāns_2023_2027'!J221</f>
        <v>0</v>
      </c>
      <c r="K248" s="305">
        <f>'Investīciju plāns_2023_2027'!K221</f>
        <v>0</v>
      </c>
      <c r="L248" s="306">
        <f>'Investīciju plāns_2023_2027'!L221</f>
        <v>100000</v>
      </c>
      <c r="M248" s="307">
        <f>'Investīciju plāns_2023_2027'!M221</f>
        <v>0</v>
      </c>
      <c r="N248" s="196" t="str">
        <f>'Investīciju plāns_2023_2027'!N221</f>
        <v>P2 I RV1</v>
      </c>
      <c r="O248" s="372" t="str">
        <f>'Investīciju plāns_2023_2027'!O221</f>
        <v>P</v>
      </c>
      <c r="P248" s="375" t="str">
        <f>'Investīciju plāns_2023_2027'!P221</f>
        <v>VP1</v>
      </c>
      <c r="Q248" s="372" t="str">
        <f>'Investīciju plāns_2023_2027'!Q221</f>
        <v>RV1</v>
      </c>
      <c r="R248" s="374" t="str">
        <f>'Investīciju plāns_2023_2027'!R221</f>
        <v>1.1.</v>
      </c>
      <c r="S248" s="161" t="str">
        <f>'Investīciju plāns_2023_2027'!S221</f>
        <v>Infrastruktūras un saimnieciskā nodrošinājuma nodaļa/Izglītības pārvalde/Pagasta pārvalde</v>
      </c>
      <c r="T248" s="292">
        <f>'Investīciju plāns_2023_2027'!T221</f>
        <v>0</v>
      </c>
      <c r="U248" s="282" t="str">
        <f>'Investīciju plāns_2023_2027'!U221</f>
        <v>2022-2027</v>
      </c>
    </row>
    <row r="249" spans="1:21" x14ac:dyDescent="0.25">
      <c r="A249" s="196" t="e">
        <f>'Investīciju plāns_2023_2027'!#REF!</f>
        <v>#REF!</v>
      </c>
      <c r="B249" s="277" t="e">
        <f>'Investīciju plāns_2023_2027'!#REF!</f>
        <v>#REF!</v>
      </c>
      <c r="C249" s="161" t="e">
        <f>'Investīciju plāns_2023_2027'!#REF!</f>
        <v>#REF!</v>
      </c>
      <c r="D249" s="285" t="e">
        <f>'Investīciju plāns_2023_2027'!#REF!</f>
        <v>#REF!</v>
      </c>
      <c r="E249" s="295" t="e">
        <f>'Investīciju plāns_2023_2027'!#REF!</f>
        <v>#REF!</v>
      </c>
      <c r="F249" s="161" t="e">
        <f>'Investīciju plāns_2023_2027'!#REF!</f>
        <v>#REF!</v>
      </c>
      <c r="G249" s="366" t="e">
        <f>'Investīciju plāns_2023_2027'!#REF!</f>
        <v>#REF!</v>
      </c>
      <c r="H249" s="278" t="e">
        <f>'Investīciju plāns_2023_2027'!#REF!</f>
        <v>#REF!</v>
      </c>
      <c r="I249" s="303" t="e">
        <f>'Investīciju plāns_2023_2027'!#REF!</f>
        <v>#REF!</v>
      </c>
      <c r="J249" s="304" t="e">
        <f>'Investīciju plāns_2023_2027'!#REF!</f>
        <v>#REF!</v>
      </c>
      <c r="K249" s="305" t="e">
        <f>'Investīciju plāns_2023_2027'!#REF!</f>
        <v>#REF!</v>
      </c>
      <c r="L249" s="306" t="e">
        <f>'Investīciju plāns_2023_2027'!#REF!</f>
        <v>#REF!</v>
      </c>
      <c r="M249" s="307" t="e">
        <f>'Investīciju plāns_2023_2027'!#REF!</f>
        <v>#REF!</v>
      </c>
      <c r="N249" s="166" t="e">
        <f>'Investīciju plāns_2023_2027'!#REF!</f>
        <v>#REF!</v>
      </c>
      <c r="O249" s="372" t="e">
        <f>'Investīciju plāns_2023_2027'!#REF!</f>
        <v>#REF!</v>
      </c>
      <c r="P249" s="372" t="e">
        <f>'Investīciju plāns_2023_2027'!#REF!</f>
        <v>#REF!</v>
      </c>
      <c r="Q249" s="372" t="e">
        <f>'Investīciju plāns_2023_2027'!#REF!</f>
        <v>#REF!</v>
      </c>
      <c r="R249" s="374" t="e">
        <f>'Investīciju plāns_2023_2027'!#REF!</f>
        <v>#REF!</v>
      </c>
      <c r="S249" s="161" t="e">
        <f>'Investīciju plāns_2023_2027'!#REF!</f>
        <v>#REF!</v>
      </c>
      <c r="T249" s="326" t="e">
        <f>'Investīciju plāns_2023_2027'!#REF!</f>
        <v>#REF!</v>
      </c>
      <c r="U249" s="282" t="e">
        <f>'Investīciju plāns_2023_2027'!#REF!</f>
        <v>#REF!</v>
      </c>
    </row>
    <row r="250" spans="1:21" x14ac:dyDescent="0.25">
      <c r="A250" s="161" t="e">
        <f>'Investīciju plāns_2023_2027'!#REF!</f>
        <v>#REF!</v>
      </c>
      <c r="B250" s="279" t="e">
        <f>'Investīciju plāns_2023_2027'!#REF!</f>
        <v>#REF!</v>
      </c>
      <c r="C250" s="196" t="e">
        <f>'Investīciju plāns_2023_2027'!#REF!</f>
        <v>#REF!</v>
      </c>
      <c r="D250" s="285" t="e">
        <f>'Investīciju plāns_2023_2027'!#REF!</f>
        <v>#REF!</v>
      </c>
      <c r="E250" s="285" t="e">
        <f>'Investīciju plāns_2023_2027'!#REF!</f>
        <v>#REF!</v>
      </c>
      <c r="F250" s="283" t="e">
        <f>'Investīciju plāns_2023_2027'!#REF!</f>
        <v>#REF!</v>
      </c>
      <c r="G250" s="367" t="e">
        <f>'Investīciju plāns_2023_2027'!#REF!</f>
        <v>#REF!</v>
      </c>
      <c r="H250" s="278" t="e">
        <f>'Investīciju plāns_2023_2027'!#REF!</f>
        <v>#REF!</v>
      </c>
      <c r="I250" s="303" t="e">
        <f>'Investīciju plāns_2023_2027'!#REF!</f>
        <v>#REF!</v>
      </c>
      <c r="J250" s="304" t="e">
        <f>'Investīciju plāns_2023_2027'!#REF!</f>
        <v>#REF!</v>
      </c>
      <c r="K250" s="305" t="e">
        <f>'Investīciju plāns_2023_2027'!#REF!</f>
        <v>#REF!</v>
      </c>
      <c r="L250" s="306" t="e">
        <f>'Investīciju plāns_2023_2027'!#REF!</f>
        <v>#REF!</v>
      </c>
      <c r="M250" s="307" t="e">
        <f>'Investīciju plāns_2023_2027'!#REF!</f>
        <v>#REF!</v>
      </c>
      <c r="N250" s="283" t="e">
        <f>'Investīciju plāns_2023_2027'!#REF!</f>
        <v>#REF!</v>
      </c>
      <c r="O250" s="372" t="e">
        <f>'Investīciju plāns_2023_2027'!#REF!</f>
        <v>#REF!</v>
      </c>
      <c r="P250" s="372" t="e">
        <f>'Investīciju plāns_2023_2027'!#REF!</f>
        <v>#REF!</v>
      </c>
      <c r="Q250" s="372" t="e">
        <f>'Investīciju plāns_2023_2027'!#REF!</f>
        <v>#REF!</v>
      </c>
      <c r="R250" s="379" t="e">
        <f>'Investīciju plāns_2023_2027'!#REF!</f>
        <v>#REF!</v>
      </c>
      <c r="S250" s="336" t="e">
        <f>'Investīciju plāns_2023_2027'!#REF!</f>
        <v>#REF!</v>
      </c>
      <c r="T250" s="340" t="e">
        <f>'Investīciju plāns_2023_2027'!#REF!</f>
        <v>#REF!</v>
      </c>
      <c r="U250" s="282" t="e">
        <f>'Investīciju plāns_2023_2027'!#REF!</f>
        <v>#REF!</v>
      </c>
    </row>
    <row r="251" spans="1:21" ht="76.5" x14ac:dyDescent="0.25">
      <c r="A251" s="161">
        <f>'Investīciju plāns_2023_2027'!A224</f>
        <v>222</v>
      </c>
      <c r="B251" s="279" t="str">
        <f>'Investīciju plāns_2023_2027'!B224</f>
        <v>06</v>
      </c>
      <c r="C251" s="196" t="str">
        <f>'Investīciju plāns_2023_2027'!C224</f>
        <v>Vilce</v>
      </c>
      <c r="D251" s="285" t="str">
        <f>'Investīciju plāns_2023_2027'!D224</f>
        <v>Vilces pagasta auto stāvlaukumu būvniecība pie Vilces muižas</v>
      </c>
      <c r="E251" s="285" t="str">
        <f>'Investīciju plāns_2023_2027'!E224</f>
        <v xml:space="preserve">Būvprojekta izstrāde. Būvdarbi stāvlaukumu izbūvei pie Vilces muižas </v>
      </c>
      <c r="F251" s="161" t="str">
        <f>'Investīciju plāns_2023_2027'!F224</f>
        <v>Teritorijas labiekārtošana</v>
      </c>
      <c r="G251" s="367" t="str">
        <f>'Investīciju plāns_2023_2027'!G224</f>
        <v>J/Pag/Iedz</v>
      </c>
      <c r="H251" s="278">
        <f>'Investīciju plāns_2023_2027'!H224</f>
        <v>80000</v>
      </c>
      <c r="I251" s="303">
        <f>'Investīciju plāns_2023_2027'!I224</f>
        <v>0</v>
      </c>
      <c r="J251" s="304">
        <f>'Investīciju plāns_2023_2027'!J224</f>
        <v>0</v>
      </c>
      <c r="K251" s="305">
        <f>'Investīciju plāns_2023_2027'!K224</f>
        <v>0</v>
      </c>
      <c r="L251" s="306">
        <f>'Investīciju plāns_2023_2027'!L224</f>
        <v>15000</v>
      </c>
      <c r="M251" s="307">
        <f>'Investīciju plāns_2023_2027'!M224</f>
        <v>65000</v>
      </c>
      <c r="N251" s="161" t="str">
        <f>'Investīciju plāns_2023_2027'!N224</f>
        <v>P3 V RV9</v>
      </c>
      <c r="O251" s="372" t="str">
        <f>'Investīciju plāns_2023_2027'!O224</f>
        <v>P</v>
      </c>
      <c r="P251" s="372" t="str">
        <f>'Investīciju plāns_2023_2027'!P224</f>
        <v>VP2</v>
      </c>
      <c r="Q251" s="372" t="str">
        <f>'Investīciju plāns_2023_2027'!Q224</f>
        <v>RV4</v>
      </c>
      <c r="R251" s="375" t="str">
        <f>'Investīciju plāns_2023_2027'!R224</f>
        <v>4.2.</v>
      </c>
      <c r="S251" s="161" t="str">
        <f>'Investīciju plāns_2023_2027'!S224</f>
        <v>Infrastruktūras un saimnieciskā nodrošinājuma nodaļa/pagasta pārvalde</v>
      </c>
      <c r="T251" s="327">
        <f>'Investīciju plāns_2023_2027'!T224</f>
        <v>0</v>
      </c>
      <c r="U251" s="282" t="str">
        <f>'Investīciju plāns_2023_2027'!U224</f>
        <v>2022-2027</v>
      </c>
    </row>
    <row r="252" spans="1:21" ht="76.5" x14ac:dyDescent="0.25">
      <c r="A252" s="196">
        <f>'Investīciju plāns_2023_2027'!A225</f>
        <v>223</v>
      </c>
      <c r="B252" s="279">
        <f>'Investīciju plāns_2023_2027'!B225</f>
        <v>0</v>
      </c>
      <c r="C252" s="161" t="str">
        <f>'Investīciju plāns_2023_2027'!C225</f>
        <v>Vilce</v>
      </c>
      <c r="D252" s="285" t="str">
        <f>'Investīciju plāns_2023_2027'!D225</f>
        <v>Vilces pagasta  transporta infrastruktūras attīstība</v>
      </c>
      <c r="E252" s="285" t="str">
        <f>'Investīciju plāns_2023_2027'!E225</f>
        <v>Transporta infrastruktūras attīstība, t.sk.: 
2023.gads:
Vilces kapu ceļš Nr.54 virskārtas atjaunošana 0.56 km (projektēšana 5832 EUR, būvdarbi ~ 84 000 EUR)
Iepirkumu procedūra projektēšanai uzsākta 2022.gadā, noslēgti līgumi par projektēšanu</v>
      </c>
      <c r="F252" s="161" t="str">
        <f>'Investīciju plāns_2023_2027'!F225</f>
        <v>Transporta infrastruktūra, t.sk. Apgaismojums</v>
      </c>
      <c r="G252" s="366" t="str">
        <f>'Investīciju plāns_2023_2027'!G225</f>
        <v>AG2023
J/Pag/Iedz
Dep/ieros</v>
      </c>
      <c r="H252" s="290">
        <f>'Investīciju plāns_2023_2027'!H225</f>
        <v>89832</v>
      </c>
      <c r="I252" s="303">
        <f>'Investīciju plāns_2023_2027'!I225</f>
        <v>89832</v>
      </c>
      <c r="J252" s="304">
        <f>'Investīciju plāns_2023_2027'!J225</f>
        <v>18432</v>
      </c>
      <c r="K252" s="305">
        <f>'Investīciju plāns_2023_2027'!K225</f>
        <v>71400</v>
      </c>
      <c r="L252" s="306">
        <f>'Investīciju plāns_2023_2027'!L225</f>
        <v>0</v>
      </c>
      <c r="M252" s="307">
        <f>'Investīciju plāns_2023_2027'!M225</f>
        <v>0</v>
      </c>
      <c r="N252" s="196">
        <f>'Investīciju plāns_2023_2027'!N225</f>
        <v>0</v>
      </c>
      <c r="O252" s="372">
        <f>'Investīciju plāns_2023_2027'!O225</f>
        <v>0</v>
      </c>
      <c r="P252" s="375">
        <f>'Investīciju plāns_2023_2027'!P225</f>
        <v>0</v>
      </c>
      <c r="Q252" s="372">
        <f>'Investīciju plāns_2023_2027'!Q225</f>
        <v>0</v>
      </c>
      <c r="R252" s="374">
        <f>'Investīciju plāns_2023_2027'!R225</f>
        <v>0</v>
      </c>
      <c r="S252" s="161" t="str">
        <f>'Investīciju plāns_2023_2027'!S225</f>
        <v>Infrastruktūras un saimnieciskā nodrošinājuma nodaļa/Pagasta pārvalde</v>
      </c>
      <c r="T252" s="292">
        <f>'Investīciju plāns_2023_2027'!T225</f>
        <v>0</v>
      </c>
      <c r="U252" s="282" t="str">
        <f>'Investīciju plāns_2023_2027'!U225</f>
        <v>2022-2027</v>
      </c>
    </row>
    <row r="253" spans="1:21" ht="102" x14ac:dyDescent="0.25">
      <c r="A253" s="161">
        <f>'Investīciju plāns_2023_2027'!A226</f>
        <v>224</v>
      </c>
      <c r="B253" s="277">
        <f>'Investīciju plāns_2023_2027'!B226</f>
        <v>0</v>
      </c>
      <c r="C253" s="161" t="str">
        <f>'Investīciju plāns_2023_2027'!C226</f>
        <v>Vilce</v>
      </c>
      <c r="D253" s="285" t="str">
        <f>'Investīciju plāns_2023_2027'!D226</f>
        <v>Vilces pagasta  transporta infrastruktūras attīstība</v>
      </c>
      <c r="E253" s="285" t="str">
        <f>'Investīciju plāns_2023_2027'!E226</f>
        <v xml:space="preserve">Transporta infrastruktūras attīstība, t.sk.: 
 2023/2024.gads:
1. Vilces pagasta Kalnrozes-Valdeikas Nr.34 virskārtas izbūve 0.60 km
Plānots uzsākt projektēšanu 2023.gada otrajā pusē, izmaksas plānot 2024.gadā 
2. Apgaismojuma izbūve alejā uz Vilces muižu, kā arī pie muižas un kalpu mājas
</v>
      </c>
      <c r="F253" s="161" t="str">
        <f>'Investīciju plāns_2023_2027'!F226</f>
        <v>Transporta infrastruktūra, t.sk. Apgaismojums</v>
      </c>
      <c r="G253" s="366" t="str">
        <f>'Investīciju plāns_2023_2027'!G226</f>
        <v>J/Pag/Iedz
Dep/ieros</v>
      </c>
      <c r="H253" s="290">
        <f>'Investīciju plāns_2023_2027'!H226</f>
        <v>300000</v>
      </c>
      <c r="I253" s="303">
        <f>'Investīciju plāns_2023_2027'!I226</f>
        <v>0</v>
      </c>
      <c r="J253" s="304">
        <f>'Investīciju plāns_2023_2027'!J226</f>
        <v>0</v>
      </c>
      <c r="K253" s="305">
        <f>'Investīciju plāns_2023_2027'!K226</f>
        <v>0</v>
      </c>
      <c r="L253" s="306">
        <f>'Investīciju plāns_2023_2027'!L226</f>
        <v>200000</v>
      </c>
      <c r="M253" s="307">
        <f>'Investīciju plāns_2023_2027'!M226</f>
        <v>100000</v>
      </c>
      <c r="N253" s="196" t="str">
        <f>'Investīciju plāns_2023_2027'!N226</f>
        <v>P2 V RV1</v>
      </c>
      <c r="O253" s="372" t="str">
        <f>'Investīciju plāns_2023_2027'!O226</f>
        <v>P</v>
      </c>
      <c r="P253" s="373" t="str">
        <f>'Investīciju plāns_2023_2027'!P226</f>
        <v>VP2</v>
      </c>
      <c r="Q253" s="373" t="str">
        <f>'Investīciju plāns_2023_2027'!Q226</f>
        <v>RV4</v>
      </c>
      <c r="R253" s="374" t="str">
        <f>'Investīciju plāns_2023_2027'!R226</f>
        <v>4.1.</v>
      </c>
      <c r="S253" s="161" t="str">
        <f>'Investīciju plāns_2023_2027'!S226</f>
        <v>Infrastruktūras un saimnieciskā nodrošinājuma nodaļa/Pagasta pārvalde</v>
      </c>
      <c r="T253" s="309">
        <f>'Investīciju plāns_2023_2027'!T226</f>
        <v>0</v>
      </c>
      <c r="U253" s="282" t="str">
        <f>'Investīciju plāns_2023_2027'!U226</f>
        <v>2022-2027</v>
      </c>
    </row>
    <row r="254" spans="1:21" ht="76.5" x14ac:dyDescent="0.25">
      <c r="A254" s="161">
        <f>'Investīciju plāns_2023_2027'!A227</f>
        <v>225</v>
      </c>
      <c r="B254" s="277" t="str">
        <f>'Investīciju plāns_2023_2027'!B227</f>
        <v>08v</v>
      </c>
      <c r="C254" s="161" t="str">
        <f>'Investīciju plāns_2023_2027'!C227</f>
        <v>Vilce</v>
      </c>
      <c r="D254" s="285" t="str">
        <f>'Investīciju plāns_2023_2027'!D227</f>
        <v>Vilces muižas kompleksa kultūrvēstures vērtību saglabāšana un jaunu pakalpojumu radīšana</v>
      </c>
      <c r="E254" s="295" t="str">
        <f>'Investīciju plāns_2023_2027'!E227</f>
        <v xml:space="preserve">Muižas pagraba izbūve ekspozīcijām, saietu telpas izbūve; vides izglītības centra izveide; parka labiekārtošana, dabas takas izveide, aprīkošana. 
Būvprojekta aktualizācija, jo būvprojekta termiņš beidzās 2022.gadā
Vilces muižas verandas remonts - plānots 2023.gadā
</v>
      </c>
      <c r="F254" s="161" t="str">
        <f>'Investīciju plāns_2023_2027'!F227</f>
        <v>Vēstures mantojums - ēkas</v>
      </c>
      <c r="G254" s="366" t="str">
        <f>'Investīciju plāns_2023_2027'!G227</f>
        <v xml:space="preserve">AG
J/Pag/Iedz
</v>
      </c>
      <c r="H254" s="278">
        <f>'Investīciju plāns_2023_2027'!H227</f>
        <v>1135000</v>
      </c>
      <c r="I254" s="303">
        <f>'Investīciju plāns_2023_2027'!I227</f>
        <v>35000</v>
      </c>
      <c r="J254" s="304">
        <f>'Investīciju plāns_2023_2027'!J227</f>
        <v>35000</v>
      </c>
      <c r="K254" s="305">
        <f>'Investīciju plāns_2023_2027'!K227</f>
        <v>0</v>
      </c>
      <c r="L254" s="306">
        <f>'Investīciju plāns_2023_2027'!L227</f>
        <v>0</v>
      </c>
      <c r="M254" s="307">
        <f>'Investīciju plāns_2023_2027'!M227</f>
        <v>1100000</v>
      </c>
      <c r="N254" s="166" t="str">
        <f>'Investīciju plāns_2023_2027'!N227</f>
        <v>P4 T RV2</v>
      </c>
      <c r="O254" s="372" t="str">
        <f>'Investīciju plāns_2023_2027'!O227</f>
        <v>P</v>
      </c>
      <c r="P254" s="372" t="str">
        <f>'Investīciju plāns_2023_2027'!P227</f>
        <v>VP1</v>
      </c>
      <c r="Q254" s="372" t="str">
        <f>'Investīciju plāns_2023_2027'!Q227</f>
        <v>RV3</v>
      </c>
      <c r="R254" s="374" t="str">
        <f>'Investīciju plāns_2023_2027'!R227</f>
        <v>3.4.</v>
      </c>
      <c r="S254" s="161" t="str">
        <f>'Investīciju plāns_2023_2027'!S227</f>
        <v>Infrastruktūras un saimnieciskā nodrošinājuma nodaļa/pagasta pārvalde</v>
      </c>
      <c r="T254" s="291">
        <f>'Investīciju plāns_2023_2027'!T227</f>
        <v>0</v>
      </c>
      <c r="U254" s="282" t="str">
        <f>'Investīciju plāns_2023_2027'!U227</f>
        <v>2022-2027</v>
      </c>
    </row>
    <row r="255" spans="1:21" x14ac:dyDescent="0.25">
      <c r="A255" s="196" t="e">
        <f>'Investīciju plāns_2023_2027'!#REF!</f>
        <v>#REF!</v>
      </c>
      <c r="B255" s="277" t="e">
        <f>'Investīciju plāns_2023_2027'!#REF!</f>
        <v>#REF!</v>
      </c>
      <c r="C255" s="161" t="e">
        <f>'Investīciju plāns_2023_2027'!#REF!</f>
        <v>#REF!</v>
      </c>
      <c r="D255" s="285" t="e">
        <f>'Investīciju plāns_2023_2027'!#REF!</f>
        <v>#REF!</v>
      </c>
      <c r="E255" s="285" t="e">
        <f>'Investīciju plāns_2023_2027'!#REF!</f>
        <v>#REF!</v>
      </c>
      <c r="F255" s="161" t="e">
        <f>'Investīciju plāns_2023_2027'!#REF!</f>
        <v>#REF!</v>
      </c>
      <c r="G255" s="366" t="e">
        <f>'Investīciju plāns_2023_2027'!#REF!</f>
        <v>#REF!</v>
      </c>
      <c r="H255" s="278" t="e">
        <f>'Investīciju plāns_2023_2027'!#REF!</f>
        <v>#REF!</v>
      </c>
      <c r="I255" s="303" t="e">
        <f>'Investīciju plāns_2023_2027'!#REF!</f>
        <v>#REF!</v>
      </c>
      <c r="J255" s="304" t="e">
        <f>'Investīciju plāns_2023_2027'!#REF!</f>
        <v>#REF!</v>
      </c>
      <c r="K255" s="305" t="e">
        <f>'Investīciju plāns_2023_2027'!#REF!</f>
        <v>#REF!</v>
      </c>
      <c r="L255" s="306" t="e">
        <f>'Investīciju plāns_2023_2027'!#REF!</f>
        <v>#REF!</v>
      </c>
      <c r="M255" s="307" t="e">
        <f>'Investīciju plāns_2023_2027'!#REF!</f>
        <v>#REF!</v>
      </c>
      <c r="N255" s="196" t="e">
        <f>'Investīciju plāns_2023_2027'!#REF!</f>
        <v>#REF!</v>
      </c>
      <c r="O255" s="372" t="e">
        <f>'Investīciju plāns_2023_2027'!#REF!</f>
        <v>#REF!</v>
      </c>
      <c r="P255" s="373" t="e">
        <f>'Investīciju plāns_2023_2027'!#REF!</f>
        <v>#REF!</v>
      </c>
      <c r="Q255" s="373" t="e">
        <f>'Investīciju plāns_2023_2027'!#REF!</f>
        <v>#REF!</v>
      </c>
      <c r="R255" s="374" t="e">
        <f>'Investīciju plāns_2023_2027'!#REF!</f>
        <v>#REF!</v>
      </c>
      <c r="S255" s="161" t="e">
        <f>'Investīciju plāns_2023_2027'!#REF!</f>
        <v>#REF!</v>
      </c>
      <c r="T255" s="309" t="e">
        <f>'Investīciju plāns_2023_2027'!#REF!</f>
        <v>#REF!</v>
      </c>
      <c r="U255" s="282" t="e">
        <f>'Investīciju plāns_2023_2027'!#REF!</f>
        <v>#REF!</v>
      </c>
    </row>
    <row r="256" spans="1:21" x14ac:dyDescent="0.25">
      <c r="A256" s="161" t="e">
        <f>'Investīciju plāns_2023_2027'!#REF!</f>
        <v>#REF!</v>
      </c>
      <c r="B256" s="322" t="e">
        <f>'Investīciju plāns_2023_2027'!#REF!</f>
        <v>#REF!</v>
      </c>
      <c r="C256" s="281" t="e">
        <f>'Investīciju plāns_2023_2027'!#REF!</f>
        <v>#REF!</v>
      </c>
      <c r="D256" s="313" t="e">
        <f>'Investīciju plāns_2023_2027'!#REF!</f>
        <v>#REF!</v>
      </c>
      <c r="E256" s="313" t="e">
        <f>'Investīciju plāns_2023_2027'!#REF!</f>
        <v>#REF!</v>
      </c>
      <c r="F256" s="281" t="e">
        <f>'Investīciju plāns_2023_2027'!#REF!</f>
        <v>#REF!</v>
      </c>
      <c r="G256" s="366" t="e">
        <f>'Investīciju plāns_2023_2027'!#REF!</f>
        <v>#REF!</v>
      </c>
      <c r="H256" s="323" t="e">
        <f>'Investīciju plāns_2023_2027'!#REF!</f>
        <v>#REF!</v>
      </c>
      <c r="I256" s="303" t="e">
        <f>'Investīciju plāns_2023_2027'!#REF!</f>
        <v>#REF!</v>
      </c>
      <c r="J256" s="304" t="e">
        <f>'Investīciju plāns_2023_2027'!#REF!</f>
        <v>#REF!</v>
      </c>
      <c r="K256" s="305" t="e">
        <f>'Investīciju plāns_2023_2027'!#REF!</f>
        <v>#REF!</v>
      </c>
      <c r="L256" s="306" t="e">
        <f>'Investīciju plāns_2023_2027'!#REF!</f>
        <v>#REF!</v>
      </c>
      <c r="M256" s="307" t="e">
        <f>'Investīciju plāns_2023_2027'!#REF!</f>
        <v>#REF!</v>
      </c>
      <c r="N256" s="196" t="e">
        <f>'Investīciju plāns_2023_2027'!#REF!</f>
        <v>#REF!</v>
      </c>
      <c r="O256" s="372" t="e">
        <f>'Investīciju plāns_2023_2027'!#REF!</f>
        <v>#REF!</v>
      </c>
      <c r="P256" s="373" t="e">
        <f>'Investīciju plāns_2023_2027'!#REF!</f>
        <v>#REF!</v>
      </c>
      <c r="Q256" s="373" t="e">
        <f>'Investīciju plāns_2023_2027'!#REF!</f>
        <v>#REF!</v>
      </c>
      <c r="R256" s="374" t="e">
        <f>'Investīciju plāns_2023_2027'!#REF!</f>
        <v>#REF!</v>
      </c>
      <c r="S256" s="336" t="e">
        <f>'Investīciju plāns_2023_2027'!#REF!</f>
        <v>#REF!</v>
      </c>
      <c r="T256" s="328" t="e">
        <f>'Investīciju plāns_2023_2027'!#REF!</f>
        <v>#REF!</v>
      </c>
      <c r="U256" s="282" t="e">
        <f>'Investīciju plāns_2023_2027'!#REF!</f>
        <v>#REF!</v>
      </c>
    </row>
    <row r="257" spans="1:21" ht="51" x14ac:dyDescent="0.25">
      <c r="A257" s="161">
        <f>'Investīciju plāns_2023_2027'!A228</f>
        <v>226</v>
      </c>
      <c r="B257" s="262">
        <f>'Investīciju plāns_2023_2027'!B228</f>
        <v>0</v>
      </c>
      <c r="C257" s="258" t="str">
        <f>'Investīciju plāns_2023_2027'!C228</f>
        <v>Vilce</v>
      </c>
      <c r="D257" s="261" t="str">
        <f>'Investīciju plāns_2023_2027'!D228</f>
        <v>Izveidot digitalizētu muzejistabu Vilcē dzimušajam latviešu dramaturgam Mārtiņam Zīvertam.</v>
      </c>
      <c r="E257" s="343" t="str">
        <f>'Investīciju plāns_2023_2027'!E228</f>
        <v>Izveidota digitalizēta muzejistaba Vilcē dzimušajam latviešu dramaturgam Mārtiņam Zīvertam</v>
      </c>
      <c r="F257" s="258" t="str">
        <f>'Investīciju plāns_2023_2027'!F228</f>
        <v>Vēstures mantojums - ēkas</v>
      </c>
      <c r="G257" s="366" t="str">
        <f>'Investīciju plāns_2023_2027'!G228</f>
        <v>J/Pag/Iedz</v>
      </c>
      <c r="H257" s="260">
        <f>'Investīciju plāns_2023_2027'!H228</f>
        <v>150000</v>
      </c>
      <c r="I257" s="303">
        <f>'Investīciju plāns_2023_2027'!I228</f>
        <v>0</v>
      </c>
      <c r="J257" s="304">
        <f>'Investīciju plāns_2023_2027'!J228</f>
        <v>0</v>
      </c>
      <c r="K257" s="305">
        <f>'Investīciju plāns_2023_2027'!K228</f>
        <v>0</v>
      </c>
      <c r="L257" s="306">
        <f>'Investīciju plāns_2023_2027'!L228</f>
        <v>0</v>
      </c>
      <c r="M257" s="307">
        <f>'Investīciju plāns_2023_2027'!M228</f>
        <v>150000</v>
      </c>
      <c r="N257" s="196">
        <f>'Investīciju plāns_2023_2027'!N228</f>
        <v>0</v>
      </c>
      <c r="O257" s="372">
        <f>'Investīciju plāns_2023_2027'!O228</f>
        <v>0</v>
      </c>
      <c r="P257" s="372">
        <f>'Investīciju plāns_2023_2027'!P228</f>
        <v>0</v>
      </c>
      <c r="Q257" s="372">
        <f>'Investīciju plāns_2023_2027'!Q228</f>
        <v>0</v>
      </c>
      <c r="R257" s="375">
        <f>'Investīciju plāns_2023_2027'!R228</f>
        <v>0</v>
      </c>
      <c r="S257" s="336">
        <f>'Investīciju plāns_2023_2027'!S228</f>
        <v>0</v>
      </c>
      <c r="T257" s="333">
        <f>'Investīciju plāns_2023_2027'!T228</f>
        <v>0</v>
      </c>
      <c r="U257" s="282">
        <f>'Investīciju plāns_2023_2027'!U228</f>
        <v>0</v>
      </c>
    </row>
    <row r="258" spans="1:21" ht="127.5" x14ac:dyDescent="0.25">
      <c r="A258" s="196">
        <f>'Investīciju plāns_2023_2027'!A229</f>
        <v>227</v>
      </c>
      <c r="B258" s="277" t="str">
        <f>'Investīciju plāns_2023_2027'!B229</f>
        <v>05</v>
      </c>
      <c r="C258" s="161" t="str">
        <f>'Investīciju plāns_2023_2027'!C229</f>
        <v>Vilce</v>
      </c>
      <c r="D258" s="285" t="str">
        <f>'Investīciju plāns_2023_2027'!D229</f>
        <v>Dabas parka "Vilce" dabas aizsardzības plāna īstenošana</v>
      </c>
      <c r="E258" s="295" t="str">
        <f>'Investīciju plāns_2023_2027'!E229</f>
        <v>Projekta mērķis: saglabāt dabas parkam raksturīgo ainavu - teritorijai raksturīgo reljefu un esošo zemes lietojuma veidu platības, saglabāt dzīvotspējīgas tipiskās un aizsargājamās upju nogāzes un platlapju mežiem raksturīgās dabiskās augu sugu sabiedrības, dzīvnieku sugas un to dzīvotnes, saglabāt un uzturēt kultūrvēsturiskās vērtības, labiekārtot un pilnveidot atpūtas, dabas un kultūrvēsturisko vērtību apskates un izziņas infrastruktūru.
Plānotie uzdevumi: Izstrādāt jaunu dabas aizsardzības plānu dabas parkam "Vilce", lai efektīvāk varētu apsaimniekot dabas parku "Vilce".
 Izstrādāts būvprojekts (derīgs līdz 2024.gadam)</v>
      </c>
      <c r="F258" s="161" t="str">
        <f>'Investīciju plāns_2023_2027'!F229</f>
        <v>Vides aizsardzība</v>
      </c>
      <c r="G258" s="366" t="str">
        <f>'Investīciju plāns_2023_2027'!G229</f>
        <v xml:space="preserve">AG
J/Pag/Iedz
</v>
      </c>
      <c r="H258" s="278">
        <f>'Investīciju plāns_2023_2027'!H229</f>
        <v>500000</v>
      </c>
      <c r="I258" s="303">
        <f>'Investīciju plāns_2023_2027'!I229</f>
        <v>0</v>
      </c>
      <c r="J258" s="304">
        <f>'Investīciju plāns_2023_2027'!J229</f>
        <v>0</v>
      </c>
      <c r="K258" s="305">
        <f>'Investīciju plāns_2023_2027'!K229</f>
        <v>0</v>
      </c>
      <c r="L258" s="306">
        <f>'Investīciju plāns_2023_2027'!L229</f>
        <v>0</v>
      </c>
      <c r="M258" s="307">
        <f>'Investīciju plāns_2023_2027'!M229</f>
        <v>500000</v>
      </c>
      <c r="N258" s="161" t="str">
        <f>'Investīciju plāns_2023_2027'!N229</f>
        <v>P3 V RV9</v>
      </c>
      <c r="O258" s="372" t="str">
        <f>'Investīciju plāns_2023_2027'!O229</f>
        <v>P</v>
      </c>
      <c r="P258" s="372" t="str">
        <f>'Investīciju plāns_2023_2027'!P229</f>
        <v>VP2</v>
      </c>
      <c r="Q258" s="372" t="str">
        <f>'Investīciju plāns_2023_2027'!Q229</f>
        <v>RV6</v>
      </c>
      <c r="R258" s="374" t="str">
        <f>'Investīciju plāns_2023_2027'!R229</f>
        <v>U.6.1.</v>
      </c>
      <c r="S258" s="161" t="str">
        <f>'Investīciju plāns_2023_2027'!S229</f>
        <v>Īpašuma pārvaldības nodaļa</v>
      </c>
      <c r="T258" s="284">
        <f>'Investīciju plāns_2023_2027'!T229</f>
        <v>0</v>
      </c>
      <c r="U258" s="282" t="str">
        <f>'Investīciju plāns_2023_2027'!U229</f>
        <v>2022-2027</v>
      </c>
    </row>
    <row r="259" spans="1:21" ht="76.5" x14ac:dyDescent="0.25">
      <c r="A259" s="161">
        <f>'Investīciju plāns_2023_2027'!A230</f>
        <v>228</v>
      </c>
      <c r="B259" s="277" t="str">
        <f>'Investīciju plāns_2023_2027'!B230</f>
        <v>09s</v>
      </c>
      <c r="C259" s="161" t="str">
        <f>'Investīciju plāns_2023_2027'!C230</f>
        <v>Vircava</v>
      </c>
      <c r="D259" s="285" t="str">
        <f>'Investīciju plāns_2023_2027'!D230</f>
        <v>Vircavas pagasta sporta halles energoefektivitātes paaugstināšana</v>
      </c>
      <c r="E259" s="295" t="str">
        <f>'Investīciju plāns_2023_2027'!E230</f>
        <v xml:space="preserve">Ventilācijas, siltummezglu un elektroapgādes sistēmu rekonstrukcija, lietusūdeņu savākšanas sistēmas izbūve, noteču remonts, ārējo sienu siltināšana, telpu remonts
Plānots uzsākt projektēšanu 2023.gada otrajā pusē, izmaksas plānot 2024.gadā </v>
      </c>
      <c r="F259" s="161" t="str">
        <f>'Investīciju plāns_2023_2027'!F230</f>
        <v>Energoefektivitāte</v>
      </c>
      <c r="G259" s="366" t="str">
        <f>'Investīciju plāns_2023_2027'!G230</f>
        <v>J/Pag/Iedz
IP/2021</v>
      </c>
      <c r="H259" s="278">
        <f>'Investīciju plāns_2023_2027'!H230</f>
        <v>700000</v>
      </c>
      <c r="I259" s="303">
        <f>'Investīciju plāns_2023_2027'!I230</f>
        <v>0</v>
      </c>
      <c r="J259" s="304">
        <f>'Investīciju plāns_2023_2027'!J230</f>
        <v>0</v>
      </c>
      <c r="K259" s="305">
        <f>'Investīciju plāns_2023_2027'!K230</f>
        <v>0</v>
      </c>
      <c r="L259" s="306">
        <f>'Investīciju plāns_2023_2027'!L230</f>
        <v>700000</v>
      </c>
      <c r="M259" s="307">
        <f>'Investīciju plāns_2023_2027'!M230</f>
        <v>0</v>
      </c>
      <c r="N259" s="196" t="str">
        <f>'Investīciju plāns_2023_2027'!N230</f>
        <v>P2 V RV8</v>
      </c>
      <c r="O259" s="372" t="str">
        <f>'Investīciju plāns_2023_2027'!O230</f>
        <v>P</v>
      </c>
      <c r="P259" s="372" t="str">
        <f>'Investīciju plāns_2023_2027'!P230</f>
        <v>VP1</v>
      </c>
      <c r="Q259" s="372" t="str">
        <f>'Investīciju plāns_2023_2027'!Q230</f>
        <v>RV3</v>
      </c>
      <c r="R259" s="374" t="str">
        <f>'Investīciju plāns_2023_2027'!R230</f>
        <v>3.2.</v>
      </c>
      <c r="S259" s="161" t="str">
        <f>'Investīciju plāns_2023_2027'!S230</f>
        <v>Infrastruktūras un saimnieciskā nodrošinājuma nodaļa/ Sporta centrs</v>
      </c>
      <c r="T259" s="309">
        <f>'Investīciju plāns_2023_2027'!T230</f>
        <v>0</v>
      </c>
      <c r="U259" s="282" t="str">
        <f>'Investīciju plāns_2023_2027'!U230</f>
        <v>2022-2027</v>
      </c>
    </row>
    <row r="260" spans="1:21" ht="76.5" x14ac:dyDescent="0.25">
      <c r="A260" s="161">
        <f>'Investīciju plāns_2023_2027'!A231</f>
        <v>229</v>
      </c>
      <c r="B260" s="279" t="str">
        <f>'Investīciju plāns_2023_2027'!B231</f>
        <v>06</v>
      </c>
      <c r="C260" s="161" t="str">
        <f>'Investīciju plāns_2023_2027'!C231</f>
        <v>Vircava</v>
      </c>
      <c r="D260" s="285" t="str">
        <f>'Investīciju plāns_2023_2027'!D231</f>
        <v>Siltummezglu maiņa iestāžu ēkās Vircavas pagastā</v>
      </c>
      <c r="E260" s="295" t="str">
        <f>'Investīciju plāns_2023_2027'!E231</f>
        <v>Siltummezglu maiņa  visās iestāžu ēkās -  Vircavas vsk.(Jelgavas iela 2), Vircavas PII (Plāksnīšu iela 2); Tautas nams; Vircavas pagasta pārvalde (Jelgavas iela 4)</v>
      </c>
      <c r="F260" s="161" t="str">
        <f>'Investīciju plāns_2023_2027'!F231</f>
        <v>Energoefektivitāte</v>
      </c>
      <c r="G260" s="366" t="str">
        <f>'Investīciju plāns_2023_2027'!G231</f>
        <v>J/Pag/Iedz</v>
      </c>
      <c r="H260" s="278">
        <f>'Investīciju plāns_2023_2027'!H231</f>
        <v>40000</v>
      </c>
      <c r="I260" s="303">
        <f>'Investīciju plāns_2023_2027'!I231</f>
        <v>0</v>
      </c>
      <c r="J260" s="304">
        <f>'Investīciju plāns_2023_2027'!J231</f>
        <v>0</v>
      </c>
      <c r="K260" s="305">
        <f>'Investīciju plāns_2023_2027'!K231</f>
        <v>0</v>
      </c>
      <c r="L260" s="306">
        <f>'Investīciju plāns_2023_2027'!L231</f>
        <v>40000</v>
      </c>
      <c r="M260" s="307">
        <f>'Investīciju plāns_2023_2027'!M231</f>
        <v>0</v>
      </c>
      <c r="N260" s="195" t="str">
        <f>'Investīciju plāns_2023_2027'!N231</f>
        <v>P2 V RV8</v>
      </c>
      <c r="O260" s="372" t="str">
        <f>'Investīciju plāns_2023_2027'!O231</f>
        <v>P</v>
      </c>
      <c r="P260" s="378" t="str">
        <f>'Investīciju plāns_2023_2027'!P231</f>
        <v>VP2</v>
      </c>
      <c r="Q260" s="372" t="str">
        <f>'Investīciju plāns_2023_2027'!Q231</f>
        <v>RV5</v>
      </c>
      <c r="R260" s="374" t="str">
        <f>'Investīciju plāns_2023_2027'!R231</f>
        <v>U.5.1.</v>
      </c>
      <c r="S260" s="325" t="str">
        <f>'Investīciju plāns_2023_2027'!S231</f>
        <v>Infrastruktūras un saimnieciskā nodrošinājuma nodaļa/pagasta pārvalde</v>
      </c>
      <c r="T260" s="195">
        <f>'Investīciju plāns_2023_2027'!T231</f>
        <v>0</v>
      </c>
      <c r="U260" s="331" t="str">
        <f>'Investīciju plāns_2023_2027'!U231</f>
        <v>2022-2027</v>
      </c>
    </row>
    <row r="261" spans="1:21" x14ac:dyDescent="0.25">
      <c r="A261">
        <f>'Investīciju plāns_2023_2027'!A245</f>
        <v>0</v>
      </c>
      <c r="B261">
        <f>'Investīciju plāns_2023_2027'!B245</f>
        <v>0</v>
      </c>
      <c r="C261">
        <f>'Investīciju plāns_2023_2027'!C245</f>
        <v>0</v>
      </c>
      <c r="D261">
        <f>'Investīciju plāns_2023_2027'!D245</f>
        <v>0</v>
      </c>
      <c r="E261">
        <f>'Investīciju plāns_2023_2027'!E245</f>
        <v>0</v>
      </c>
      <c r="F261" t="str">
        <f>'Investīciju plāns_2023_2027'!F245</f>
        <v>Kopā</v>
      </c>
      <c r="G261">
        <f>'Investīciju plāns_2023_2027'!G245</f>
        <v>0</v>
      </c>
      <c r="H261">
        <f>'Investīciju plāns_2023_2027'!H245</f>
        <v>220955452</v>
      </c>
      <c r="I261">
        <f>'Investīciju plāns_2023_2027'!I245</f>
        <v>10124091</v>
      </c>
      <c r="J261">
        <f>'Investīciju plāns_2023_2027'!J245</f>
        <v>4962899</v>
      </c>
      <c r="K261">
        <f>'Investīciju plāns_2023_2027'!K245</f>
        <v>5161192</v>
      </c>
      <c r="L261">
        <f>'Investīciju plāns_2023_2027'!L245</f>
        <v>20802000</v>
      </c>
      <c r="M261">
        <f>'Investīciju plāns_2023_2027'!M245</f>
        <v>190029361</v>
      </c>
      <c r="N261">
        <f>'Investīciju plāns_2023_2027'!N245</f>
        <v>0</v>
      </c>
      <c r="O261">
        <f>'Investīciju plāns_2023_2027'!O245</f>
        <v>0</v>
      </c>
      <c r="P261">
        <f>'Investīciju plāns_2023_2027'!P245</f>
        <v>0</v>
      </c>
      <c r="Q261">
        <f>'Investīciju plāns_2023_2027'!Q245</f>
        <v>0</v>
      </c>
      <c r="R261">
        <f>'Investīciju plāns_2023_2027'!R245</f>
        <v>0</v>
      </c>
      <c r="S261">
        <f>'Investīciju plāns_2023_2027'!S245</f>
        <v>0</v>
      </c>
      <c r="T261">
        <f>'Investīciju plāns_2023_2027'!T245</f>
        <v>0</v>
      </c>
      <c r="U261">
        <f>'Investīciju plāns_2023_2027'!U245</f>
        <v>0</v>
      </c>
    </row>
    <row r="262" spans="1:21" x14ac:dyDescent="0.25">
      <c r="A262" t="str">
        <f>'Investīciju plāns_2023_2027'!A250</f>
        <v>P2 I RV1</v>
      </c>
      <c r="B262" t="str">
        <f>'Investīciju plāns_2023_2027'!B250</f>
        <v>Izglītības iestāžu materiāli tehniskās bāzes pilnveidošana un modernizācija</v>
      </c>
      <c r="C262">
        <f>'Investīciju plāns_2023_2027'!C250</f>
        <v>0</v>
      </c>
      <c r="D262">
        <f>'Investīciju plāns_2023_2027'!D250</f>
        <v>0</v>
      </c>
      <c r="E262">
        <f>'Investīciju plāns_2023_2027'!E250</f>
        <v>0</v>
      </c>
      <c r="F262" t="e">
        <f>'Investīciju plāns_2023_2027'!#REF!</f>
        <v>#REF!</v>
      </c>
      <c r="G262">
        <f>'Investīciju plāns_2023_2027'!P250</f>
        <v>0</v>
      </c>
      <c r="H262">
        <f>'Investīciju plāns_2023_2027'!O250</f>
        <v>0</v>
      </c>
      <c r="I262">
        <f>'Investīciju plāns_2023_2027'!R250</f>
        <v>0</v>
      </c>
      <c r="J262">
        <f>'Investīciju plāns_2023_2027'!S250</f>
        <v>0</v>
      </c>
      <c r="K262">
        <f>'Investīciju plāns_2023_2027'!T250</f>
        <v>0</v>
      </c>
      <c r="L262">
        <f>'Investīciju plāns_2023_2027'!U250</f>
        <v>0</v>
      </c>
      <c r="M262">
        <f>'Investīciju plāns_2023_2027'!V250</f>
        <v>0</v>
      </c>
      <c r="N262">
        <f>'Investīciju plāns_2023_2027'!W250</f>
        <v>0</v>
      </c>
      <c r="O262" t="e">
        <f>'Investīciju plāns_2023_2027'!#REF!</f>
        <v>#REF!</v>
      </c>
      <c r="P262" t="e">
        <f>'Investīciju plāns_2023_2027'!#REF!</f>
        <v>#REF!</v>
      </c>
      <c r="Q262" t="e">
        <f>'Investīciju plāns_2023_2027'!#REF!</f>
        <v>#REF!</v>
      </c>
      <c r="R262" t="e">
        <f>'Investīciju plāns_2023_2027'!#REF!</f>
        <v>#REF!</v>
      </c>
      <c r="S262" t="e">
        <f>'Investīciju plāns_2023_2027'!#REF!</f>
        <v>#REF!</v>
      </c>
      <c r="T262" t="e">
        <f>'Investīciju plāns_2023_2027'!#REF!</f>
        <v>#REF!</v>
      </c>
      <c r="U262" t="e">
        <f>'Investīciju plāns_2023_2027'!#REF!</f>
        <v>#REF!</v>
      </c>
    </row>
    <row r="263" spans="1:21" x14ac:dyDescent="0.25">
      <c r="A263" t="str">
        <f>'Investīciju plāns_2023_2027'!A251</f>
        <v>P1 S RV1</v>
      </c>
      <c r="B263" t="str">
        <f>'Investīciju plāns_2023_2027'!B251</f>
        <v>Sporta izglītība un aktivitātes mūža garumā</v>
      </c>
      <c r="C263">
        <f>'Investīciju plāns_2023_2027'!C251</f>
        <v>0</v>
      </c>
      <c r="D263">
        <f>'Investīciju plāns_2023_2027'!D251</f>
        <v>0</v>
      </c>
      <c r="E263">
        <f>'Investīciju plāns_2023_2027'!E251</f>
        <v>0</v>
      </c>
      <c r="F263">
        <f>'Investīciju plāns_2023_2027'!O251</f>
        <v>0</v>
      </c>
      <c r="G263">
        <f>'Investīciju plāns_2023_2027'!P251</f>
        <v>0</v>
      </c>
      <c r="H263">
        <f>'Investīciju plāns_2023_2027'!Q251</f>
        <v>0</v>
      </c>
      <c r="I263">
        <f>'Investīciju plāns_2023_2027'!R251</f>
        <v>0</v>
      </c>
      <c r="J263">
        <f>'Investīciju plāns_2023_2027'!S251</f>
        <v>0</v>
      </c>
      <c r="K263">
        <f>'Investīciju plāns_2023_2027'!T251</f>
        <v>0</v>
      </c>
      <c r="L263">
        <f>'Investīciju plāns_2023_2027'!U251</f>
        <v>0</v>
      </c>
      <c r="M263">
        <f>'Investīciju plāns_2023_2027'!V251</f>
        <v>0</v>
      </c>
      <c r="N263">
        <f>'Investīciju plāns_2023_2027'!W251</f>
        <v>0</v>
      </c>
      <c r="O263" t="e">
        <f>'Investīciju plāns_2023_2027'!#REF!</f>
        <v>#REF!</v>
      </c>
      <c r="P263" t="e">
        <f>'Investīciju plāns_2023_2027'!#REF!</f>
        <v>#REF!</v>
      </c>
      <c r="Q263" t="e">
        <f>'Investīciju plāns_2023_2027'!#REF!</f>
        <v>#REF!</v>
      </c>
      <c r="R263" t="e">
        <f>'Investīciju plāns_2023_2027'!#REF!</f>
        <v>#REF!</v>
      </c>
      <c r="S263" t="e">
        <f>'Investīciju plāns_2023_2027'!#REF!</f>
        <v>#REF!</v>
      </c>
      <c r="T263" t="e">
        <f>'Investīciju plāns_2023_2027'!#REF!</f>
        <v>#REF!</v>
      </c>
      <c r="U263" t="e">
        <f>'Investīciju plāns_2023_2027'!#REF!</f>
        <v>#REF!</v>
      </c>
    </row>
    <row r="264" spans="1:21" x14ac:dyDescent="0.25">
      <c r="A264" t="str">
        <f>'Investīciju plāns_2023_2027'!A252</f>
        <v>P2 S RV1</v>
      </c>
      <c r="B264" t="str">
        <f>'Investīciju plāns_2023_2027'!B252</f>
        <v>Jaunas sporta infrastruktūras būvniecība</v>
      </c>
      <c r="C264">
        <f>'Investīciju plāns_2023_2027'!C252</f>
        <v>0</v>
      </c>
      <c r="D264">
        <f>'Investīciju plāns_2023_2027'!D252</f>
        <v>0</v>
      </c>
      <c r="E264">
        <f>'Investīciju plāns_2023_2027'!E252</f>
        <v>0</v>
      </c>
      <c r="F264">
        <f>'Investīciju plāns_2023_2027'!O252</f>
        <v>0</v>
      </c>
      <c r="G264" t="e">
        <f>'Investīciju plāns_2023_2027'!#REF!</f>
        <v>#REF!</v>
      </c>
      <c r="H264" t="e">
        <f>'Investīciju plāns_2023_2027'!#REF!</f>
        <v>#REF!</v>
      </c>
      <c r="I264" t="e">
        <f>'Investīciju plāns_2023_2027'!#REF!</f>
        <v>#REF!</v>
      </c>
      <c r="J264" t="e">
        <f>'Investīciju plāns_2023_2027'!#REF!</f>
        <v>#REF!</v>
      </c>
      <c r="K264">
        <f>'Investīciju plāns_2023_2027'!T252</f>
        <v>0</v>
      </c>
      <c r="L264">
        <f>'Investīciju plāns_2023_2027'!U252</f>
        <v>0</v>
      </c>
      <c r="M264">
        <f>'Investīciju plāns_2023_2027'!V252</f>
        <v>0</v>
      </c>
      <c r="N264">
        <f>'Investīciju plāns_2023_2027'!W252</f>
        <v>0</v>
      </c>
      <c r="O264" t="e">
        <f>'Investīciju plāns_2023_2027'!#REF!</f>
        <v>#REF!</v>
      </c>
      <c r="P264" t="e">
        <f>'Investīciju plāns_2023_2027'!#REF!</f>
        <v>#REF!</v>
      </c>
      <c r="Q264" t="e">
        <f>'Investīciju plāns_2023_2027'!#REF!</f>
        <v>#REF!</v>
      </c>
      <c r="R264" t="e">
        <f>'Investīciju plāns_2023_2027'!#REF!</f>
        <v>#REF!</v>
      </c>
      <c r="S264" t="e">
        <f>'Investīciju plāns_2023_2027'!#REF!</f>
        <v>#REF!</v>
      </c>
      <c r="T264" t="e">
        <f>'Investīciju plāns_2023_2027'!#REF!</f>
        <v>#REF!</v>
      </c>
      <c r="U264" t="e">
        <f>'Investīciju plāns_2023_2027'!#REF!</f>
        <v>#REF!</v>
      </c>
    </row>
    <row r="265" spans="1:21" x14ac:dyDescent="0.25">
      <c r="A265" t="str">
        <f>'Investīciju plāns_2023_2027'!A253</f>
        <v>P2 S RV2</v>
      </c>
      <c r="B265" t="str">
        <f>'Investīciju plāns_2023_2027'!B253</f>
        <v>Sporta iestāžu infrastruktūras un 
aprīkojuma atjaunošana</v>
      </c>
      <c r="C265">
        <f>'Investīciju plāns_2023_2027'!C253</f>
        <v>0</v>
      </c>
      <c r="D265">
        <f>'Investīciju plāns_2023_2027'!D253</f>
        <v>0</v>
      </c>
      <c r="E265">
        <f>'Investīciju plāns_2023_2027'!E253</f>
        <v>0</v>
      </c>
      <c r="F265">
        <f>'Investīciju plāns_2023_2027'!O253</f>
        <v>0</v>
      </c>
      <c r="G265" t="e">
        <f>'Investīciju plāns_2023_2027'!#REF!</f>
        <v>#REF!</v>
      </c>
      <c r="H265" t="e">
        <f>'Investīciju plāns_2023_2027'!#REF!</f>
        <v>#REF!</v>
      </c>
      <c r="I265" t="e">
        <f>'Investīciju plāns_2023_2027'!#REF!</f>
        <v>#REF!</v>
      </c>
      <c r="J265" t="e">
        <f>'Investīciju plāns_2023_2027'!#REF!</f>
        <v>#REF!</v>
      </c>
      <c r="K265">
        <f>'Investīciju plāns_2023_2027'!T253</f>
        <v>0</v>
      </c>
      <c r="L265">
        <f>'Investīciju plāns_2023_2027'!U253</f>
        <v>0</v>
      </c>
      <c r="M265">
        <f>'Investīciju plāns_2023_2027'!V253</f>
        <v>0</v>
      </c>
      <c r="N265">
        <f>'Investīciju plāns_2023_2027'!W253</f>
        <v>0</v>
      </c>
      <c r="O265" t="e">
        <f>'Investīciju plāns_2023_2027'!#REF!</f>
        <v>#REF!</v>
      </c>
      <c r="P265" t="e">
        <f>'Investīciju plāns_2023_2027'!#REF!</f>
        <v>#REF!</v>
      </c>
      <c r="Q265" t="e">
        <f>'Investīciju plāns_2023_2027'!#REF!</f>
        <v>#REF!</v>
      </c>
      <c r="R265" t="e">
        <f>'Investīciju plāns_2023_2027'!#REF!</f>
        <v>#REF!</v>
      </c>
      <c r="S265" t="e">
        <f>'Investīciju plāns_2023_2027'!#REF!</f>
        <v>#REF!</v>
      </c>
      <c r="T265" t="e">
        <f>'Investīciju plāns_2023_2027'!#REF!</f>
        <v>#REF!</v>
      </c>
      <c r="U265" t="e">
        <f>'Investīciju plāns_2023_2027'!#REF!</f>
        <v>#REF!</v>
      </c>
    </row>
    <row r="266" spans="1:21" x14ac:dyDescent="0.25">
      <c r="A266" t="str">
        <f>'Investīciju plāns_2023_2027'!A254</f>
        <v>P1 K RV1</v>
      </c>
      <c r="B266" t="str">
        <f>'Investīciju plāns_2023_2027'!B254</f>
        <v>Kultūras pakalpojuma nodrošināšana (pasākumi)</v>
      </c>
      <c r="C266">
        <f>'Investīciju plāns_2023_2027'!C254</f>
        <v>0</v>
      </c>
      <c r="D266">
        <f>'Investīciju plāns_2023_2027'!D254</f>
        <v>0</v>
      </c>
      <c r="E266">
        <f>'Investīciju plāns_2023_2027'!E254</f>
        <v>0</v>
      </c>
      <c r="F266">
        <f>'Investīciju plāns_2023_2027'!O254</f>
        <v>0</v>
      </c>
      <c r="G266" t="e">
        <f>'Investīciju plāns_2023_2027'!#REF!</f>
        <v>#REF!</v>
      </c>
      <c r="H266" t="e">
        <f>'Investīciju plāns_2023_2027'!#REF!</f>
        <v>#REF!</v>
      </c>
      <c r="I266" t="e">
        <f>'Investīciju plāns_2023_2027'!#REF!</f>
        <v>#REF!</v>
      </c>
      <c r="J266" t="e">
        <f>'Investīciju plāns_2023_2027'!#REF!</f>
        <v>#REF!</v>
      </c>
      <c r="K266">
        <f>'Investīciju plāns_2023_2027'!T254</f>
        <v>0</v>
      </c>
      <c r="L266">
        <f>'Investīciju plāns_2023_2027'!U254</f>
        <v>0</v>
      </c>
      <c r="M266">
        <f>'Investīciju plāns_2023_2027'!V254</f>
        <v>0</v>
      </c>
      <c r="N266">
        <f>'Investīciju plāns_2023_2027'!W254</f>
        <v>0</v>
      </c>
      <c r="O266" t="e">
        <f>'Investīciju plāns_2023_2027'!#REF!</f>
        <v>#REF!</v>
      </c>
      <c r="P266" t="e">
        <f>'Investīciju plāns_2023_2027'!#REF!</f>
        <v>#REF!</v>
      </c>
      <c r="Q266" t="e">
        <f>'Investīciju plāns_2023_2027'!#REF!</f>
        <v>#REF!</v>
      </c>
      <c r="R266" t="e">
        <f>'Investīciju plāns_2023_2027'!#REF!</f>
        <v>#REF!</v>
      </c>
      <c r="S266" t="e">
        <f>'Investīciju plāns_2023_2027'!#REF!</f>
        <v>#REF!</v>
      </c>
      <c r="T266" t="e">
        <f>'Investīciju plāns_2023_2027'!#REF!</f>
        <v>#REF!</v>
      </c>
      <c r="U266" t="e">
        <f>'Investīciju plāns_2023_2027'!#REF!</f>
        <v>#REF!</v>
      </c>
    </row>
    <row r="267" spans="1:21" x14ac:dyDescent="0.25">
      <c r="A267" t="str">
        <f>'Investīciju plāns_2023_2027'!A255</f>
        <v>P1 K RV2</v>
      </c>
      <c r="B267" t="str">
        <f>'Investīciju plāns_2023_2027'!B255</f>
        <v>Kultūras pakalpojuma nodrošināšana (uzturēšana)</v>
      </c>
      <c r="C267">
        <f>'Investīciju plāns_2023_2027'!C255</f>
        <v>0</v>
      </c>
      <c r="D267">
        <f>'Investīciju plāns_2023_2027'!D255</f>
        <v>0</v>
      </c>
      <c r="E267">
        <f>'Investīciju plāns_2023_2027'!E255</f>
        <v>0</v>
      </c>
      <c r="F267">
        <f>'Investīciju plāns_2023_2027'!O255</f>
        <v>0</v>
      </c>
      <c r="G267" t="e">
        <f>'Investīciju plāns_2023_2027'!#REF!</f>
        <v>#REF!</v>
      </c>
      <c r="H267" t="e">
        <f>'Investīciju plāns_2023_2027'!#REF!</f>
        <v>#REF!</v>
      </c>
      <c r="I267" t="e">
        <f>'Investīciju plāns_2023_2027'!#REF!</f>
        <v>#REF!</v>
      </c>
      <c r="J267" t="e">
        <f>'Investīciju plāns_2023_2027'!#REF!</f>
        <v>#REF!</v>
      </c>
      <c r="K267">
        <f>'Investīciju plāns_2023_2027'!T255</f>
        <v>0</v>
      </c>
      <c r="L267">
        <f>'Investīciju plāns_2023_2027'!U255</f>
        <v>0</v>
      </c>
      <c r="M267">
        <f>'Investīciju plāns_2023_2027'!V255</f>
        <v>0</v>
      </c>
      <c r="N267">
        <f>'Investīciju plāns_2023_2027'!W255</f>
        <v>0</v>
      </c>
      <c r="O267" t="e">
        <f>'Investīciju plāns_2023_2027'!#REF!</f>
        <v>#REF!</v>
      </c>
      <c r="P267" t="e">
        <f>'Investīciju plāns_2023_2027'!#REF!</f>
        <v>#REF!</v>
      </c>
      <c r="Q267" t="e">
        <f>'Investīciju plāns_2023_2027'!#REF!</f>
        <v>#REF!</v>
      </c>
      <c r="R267" t="e">
        <f>'Investīciju plāns_2023_2027'!#REF!</f>
        <v>#REF!</v>
      </c>
      <c r="S267" t="e">
        <f>'Investīciju plāns_2023_2027'!#REF!</f>
        <v>#REF!</v>
      </c>
      <c r="T267" t="e">
        <f>'Investīciju plāns_2023_2027'!#REF!</f>
        <v>#REF!</v>
      </c>
      <c r="U267" t="e">
        <f>'Investīciju plāns_2023_2027'!#REF!</f>
        <v>#REF!</v>
      </c>
    </row>
    <row r="268" spans="1:21" x14ac:dyDescent="0.25">
      <c r="A268" t="str">
        <f>'Investīciju plāns_2023_2027'!A256</f>
        <v>P2 K RV2</v>
      </c>
      <c r="B268" t="str">
        <f>'Investīciju plāns_2023_2027'!B256</f>
        <v>Kultūras iestāžu materiāli tehniskās bāzes pilnveidošana un modernizācija</v>
      </c>
      <c r="C268">
        <f>'Investīciju plāns_2023_2027'!C256</f>
        <v>0</v>
      </c>
      <c r="D268">
        <f>'Investīciju plāns_2023_2027'!D256</f>
        <v>0</v>
      </c>
      <c r="E268">
        <f>'Investīciju plāns_2023_2027'!E256</f>
        <v>0</v>
      </c>
      <c r="F268">
        <f>'Investīciju plāns_2023_2027'!O256</f>
        <v>0</v>
      </c>
      <c r="G268" t="e">
        <f>'Investīciju plāns_2023_2027'!#REF!</f>
        <v>#REF!</v>
      </c>
      <c r="H268" t="e">
        <f>'Investīciju plāns_2023_2027'!#REF!</f>
        <v>#REF!</v>
      </c>
      <c r="I268" t="e">
        <f>'Investīciju plāns_2023_2027'!#REF!</f>
        <v>#REF!</v>
      </c>
      <c r="J268" t="e">
        <f>'Investīciju plāns_2023_2027'!#REF!</f>
        <v>#REF!</v>
      </c>
      <c r="K268">
        <f>'Investīciju plāns_2023_2027'!T256</f>
        <v>0</v>
      </c>
      <c r="L268">
        <f>'Investīciju plāns_2023_2027'!U256</f>
        <v>0</v>
      </c>
      <c r="M268">
        <f>'Investīciju plāns_2023_2027'!V256</f>
        <v>0</v>
      </c>
      <c r="N268">
        <f>'Investīciju plāns_2023_2027'!W256</f>
        <v>0</v>
      </c>
      <c r="O268" t="e">
        <f>'Investīciju plāns_2023_2027'!#REF!</f>
        <v>#REF!</v>
      </c>
      <c r="P268" t="e">
        <f>'Investīciju plāns_2023_2027'!#REF!</f>
        <v>#REF!</v>
      </c>
      <c r="Q268" t="e">
        <f>'Investīciju plāns_2023_2027'!#REF!</f>
        <v>#REF!</v>
      </c>
      <c r="R268" t="e">
        <f>'Investīciju plāns_2023_2027'!#REF!</f>
        <v>#REF!</v>
      </c>
      <c r="S268" t="e">
        <f>'Investīciju plāns_2023_2027'!#REF!</f>
        <v>#REF!</v>
      </c>
      <c r="T268" t="e">
        <f>'Investīciju plāns_2023_2027'!#REF!</f>
        <v>#REF!</v>
      </c>
      <c r="U268" t="e">
        <f>'Investīciju plāns_2023_2027'!#REF!</f>
        <v>#REF!</v>
      </c>
    </row>
    <row r="269" spans="1:21" x14ac:dyDescent="0.25">
      <c r="A269" t="str">
        <f>'Investīciju plāns_2023_2027'!A257</f>
        <v>P4 T RV1</v>
      </c>
      <c r="B269" t="str">
        <f>'Investīciju plāns_2023_2027'!B257</f>
        <v xml:space="preserve">Tūrisma produktu un pakalpojumu piedāvājuma nodrošināšana un pilnveidošana </v>
      </c>
      <c r="C269">
        <f>'Investīciju plāns_2023_2027'!C257</f>
        <v>0</v>
      </c>
      <c r="D269">
        <f>'Investīciju plāns_2023_2027'!D257</f>
        <v>0</v>
      </c>
      <c r="E269">
        <f>'Investīciju plāns_2023_2027'!E257</f>
        <v>0</v>
      </c>
      <c r="F269">
        <f>'Investīciju plāns_2023_2027'!O257</f>
        <v>0</v>
      </c>
      <c r="G269" t="e">
        <f>'Investīciju plāns_2023_2027'!#REF!</f>
        <v>#REF!</v>
      </c>
      <c r="H269" t="e">
        <f>'Investīciju plāns_2023_2027'!#REF!</f>
        <v>#REF!</v>
      </c>
      <c r="I269" t="e">
        <f>'Investīciju plāns_2023_2027'!#REF!</f>
        <v>#REF!</v>
      </c>
      <c r="J269" t="e">
        <f>'Investīciju plāns_2023_2027'!#REF!</f>
        <v>#REF!</v>
      </c>
      <c r="K269">
        <f>'Investīciju plāns_2023_2027'!T257</f>
        <v>0</v>
      </c>
      <c r="L269">
        <f>'Investīciju plāns_2023_2027'!U257</f>
        <v>0</v>
      </c>
      <c r="M269">
        <f>'Investīciju plāns_2023_2027'!V257</f>
        <v>0</v>
      </c>
      <c r="N269">
        <f>'Investīciju plāns_2023_2027'!W257</f>
        <v>0</v>
      </c>
      <c r="O269" t="e">
        <f>'Investīciju plāns_2023_2027'!#REF!</f>
        <v>#REF!</v>
      </c>
      <c r="P269" t="e">
        <f>'Investīciju plāns_2023_2027'!#REF!</f>
        <v>#REF!</v>
      </c>
      <c r="Q269" t="e">
        <f>'Investīciju plāns_2023_2027'!#REF!</f>
        <v>#REF!</v>
      </c>
      <c r="R269" t="e">
        <f>'Investīciju plāns_2023_2027'!#REF!</f>
        <v>#REF!</v>
      </c>
      <c r="S269" t="e">
        <f>'Investīciju plāns_2023_2027'!#REF!</f>
        <v>#REF!</v>
      </c>
      <c r="T269" t="e">
        <f>'Investīciju plāns_2023_2027'!#REF!</f>
        <v>#REF!</v>
      </c>
      <c r="U269" t="e">
        <f>'Investīciju plāns_2023_2027'!#REF!</f>
        <v>#REF!</v>
      </c>
    </row>
    <row r="270" spans="1:21" x14ac:dyDescent="0.25">
      <c r="A270" t="str">
        <f>'Investīciju plāns_2023_2027'!A258</f>
        <v>P4 T RV2</v>
      </c>
      <c r="B270" t="str">
        <f>'Investīciju plāns_2023_2027'!B258</f>
        <v>Kultūrvēstures mantojuma objektu 
un infrastruktūras uzturēšana un saglabāšana</v>
      </c>
      <c r="C270">
        <f>'Investīciju plāns_2023_2027'!C258</f>
        <v>0</v>
      </c>
      <c r="D270">
        <f>'Investīciju plāns_2023_2027'!D258</f>
        <v>0</v>
      </c>
      <c r="E270">
        <f>'Investīciju plāns_2023_2027'!E258</f>
        <v>0</v>
      </c>
      <c r="F270">
        <f>'Investīciju plāns_2023_2027'!O258</f>
        <v>0</v>
      </c>
      <c r="G270" t="e">
        <f>'Investīciju plāns_2023_2027'!#REF!</f>
        <v>#REF!</v>
      </c>
      <c r="H270" t="e">
        <f>'Investīciju plāns_2023_2027'!#REF!</f>
        <v>#REF!</v>
      </c>
      <c r="I270" t="e">
        <f>'Investīciju plāns_2023_2027'!#REF!</f>
        <v>#REF!</v>
      </c>
      <c r="J270" t="e">
        <f>'Investīciju plāns_2023_2027'!#REF!</f>
        <v>#REF!</v>
      </c>
      <c r="K270">
        <f>'Investīciju plāns_2023_2027'!T258</f>
        <v>0</v>
      </c>
      <c r="L270">
        <f>'Investīciju plāns_2023_2027'!U258</f>
        <v>0</v>
      </c>
      <c r="M270">
        <f>'Investīciju plāns_2023_2027'!V258</f>
        <v>0</v>
      </c>
      <c r="N270">
        <f>'Investīciju plāns_2023_2027'!W258</f>
        <v>0</v>
      </c>
      <c r="O270" t="e">
        <f>'Investīciju plāns_2023_2027'!#REF!</f>
        <v>#REF!</v>
      </c>
      <c r="P270" t="e">
        <f>'Investīciju plāns_2023_2027'!#REF!</f>
        <v>#REF!</v>
      </c>
      <c r="Q270" t="e">
        <f>'Investīciju plāns_2023_2027'!#REF!</f>
        <v>#REF!</v>
      </c>
      <c r="R270" t="e">
        <f>'Investīciju plāns_2023_2027'!#REF!</f>
        <v>#REF!</v>
      </c>
      <c r="S270" t="e">
        <f>'Investīciju plāns_2023_2027'!#REF!</f>
        <v>#REF!</v>
      </c>
      <c r="T270" t="e">
        <f>'Investīciju plāns_2023_2027'!#REF!</f>
        <v>#REF!</v>
      </c>
      <c r="U270" t="e">
        <f>'Investīciju plāns_2023_2027'!#REF!</f>
        <v>#REF!</v>
      </c>
    </row>
    <row r="271" spans="1:21" x14ac:dyDescent="0.25">
      <c r="A271" t="str">
        <f>'Investīciju plāns_2023_2027'!A259</f>
        <v>P4 T RV3</v>
      </c>
      <c r="B271" t="str">
        <f>'Investīciju plāns_2023_2027'!B259</f>
        <v>Tūrisma attīstības veicināšana</v>
      </c>
      <c r="C271">
        <f>'Investīciju plāns_2023_2027'!C259</f>
        <v>0</v>
      </c>
      <c r="D271">
        <f>'Investīciju plāns_2023_2027'!D259</f>
        <v>0</v>
      </c>
      <c r="E271">
        <f>'Investīciju plāns_2023_2027'!E259</f>
        <v>0</v>
      </c>
      <c r="F271">
        <f>'Investīciju plāns_2023_2027'!F259</f>
        <v>0</v>
      </c>
      <c r="G271" t="e">
        <f>'Investīciju plāns_2023_2027'!#REF!</f>
        <v>#REF!</v>
      </c>
      <c r="H271" t="e">
        <f>'Investīciju plāns_2023_2027'!#REF!</f>
        <v>#REF!</v>
      </c>
      <c r="I271" t="e">
        <f>'Investīciju plāns_2023_2027'!#REF!</f>
        <v>#REF!</v>
      </c>
      <c r="J271" t="e">
        <f>'Investīciju plāns_2023_2027'!#REF!</f>
        <v>#REF!</v>
      </c>
      <c r="K271">
        <f>'Investīciju plāns_2023_2027'!K259</f>
        <v>0</v>
      </c>
      <c r="L271">
        <f>'Investīciju plāns_2023_2027'!L259</f>
        <v>0</v>
      </c>
      <c r="M271">
        <f>'Investīciju plāns_2023_2027'!M259</f>
        <v>0</v>
      </c>
      <c r="N271">
        <f>'Investīciju plāns_2023_2027'!N259</f>
        <v>0</v>
      </c>
      <c r="O271">
        <f>'Investīciju plāns_2023_2027'!O259</f>
        <v>0</v>
      </c>
      <c r="P271">
        <f>'Investīciju plāns_2023_2027'!P259</f>
        <v>0</v>
      </c>
      <c r="Q271">
        <f>'Investīciju plāns_2023_2027'!Q259</f>
        <v>0</v>
      </c>
      <c r="R271">
        <f>'Investīciju plāns_2023_2027'!R259</f>
        <v>0</v>
      </c>
      <c r="S271">
        <f>'Investīciju plāns_2023_2027'!S259</f>
        <v>0</v>
      </c>
      <c r="T271">
        <f>'Investīciju plāns_2023_2027'!T259</f>
        <v>0</v>
      </c>
      <c r="U271">
        <f>'Investīciju plāns_2023_2027'!U259</f>
        <v>0</v>
      </c>
    </row>
    <row r="272" spans="1:21" x14ac:dyDescent="0.25">
      <c r="A272" t="str">
        <f>'Investīciju plāns_2023_2027'!A260</f>
        <v>P2 U RV1</v>
      </c>
      <c r="B272" t="str">
        <f>'Investīciju plāns_2023_2027'!B260</f>
        <v>Ekonomisko attīstību veicinoša infrastruktūra (uzņēmējdarbība)</v>
      </c>
      <c r="C272">
        <f>'Investīciju plāns_2023_2027'!C260</f>
        <v>0</v>
      </c>
      <c r="D272">
        <f>'Investīciju plāns_2023_2027'!D260</f>
        <v>0</v>
      </c>
      <c r="E272">
        <f>'Investīciju plāns_2023_2027'!E260</f>
        <v>0</v>
      </c>
      <c r="F272">
        <f>'Investīciju plāns_2023_2027'!F260</f>
        <v>0</v>
      </c>
      <c r="G272" t="e">
        <f>'Investīciju plāns_2023_2027'!#REF!</f>
        <v>#REF!</v>
      </c>
      <c r="H272" t="e">
        <f>'Investīciju plāns_2023_2027'!#REF!</f>
        <v>#REF!</v>
      </c>
      <c r="I272" t="e">
        <f>'Investīciju plāns_2023_2027'!#REF!</f>
        <v>#REF!</v>
      </c>
      <c r="J272" t="e">
        <f>'Investīciju plāns_2023_2027'!#REF!</f>
        <v>#REF!</v>
      </c>
      <c r="K272">
        <f>'Investīciju plāns_2023_2027'!K260</f>
        <v>0</v>
      </c>
      <c r="L272">
        <f>'Investīciju plāns_2023_2027'!L260</f>
        <v>0</v>
      </c>
      <c r="M272">
        <f>'Investīciju plāns_2023_2027'!M260</f>
        <v>0</v>
      </c>
      <c r="N272">
        <f>'Investīciju plāns_2023_2027'!N260</f>
        <v>0</v>
      </c>
      <c r="O272">
        <f>'Investīciju plāns_2023_2027'!O260</f>
        <v>0</v>
      </c>
      <c r="P272">
        <f>'Investīciju plāns_2023_2027'!P260</f>
        <v>0</v>
      </c>
      <c r="Q272">
        <f>'Investīciju plāns_2023_2027'!Q260</f>
        <v>0</v>
      </c>
      <c r="R272">
        <f>'Investīciju plāns_2023_2027'!R260</f>
        <v>0</v>
      </c>
      <c r="S272">
        <f>'Investīciju plāns_2023_2027'!S260</f>
        <v>0</v>
      </c>
      <c r="T272">
        <f>'Investīciju plāns_2023_2027'!T260</f>
        <v>0</v>
      </c>
      <c r="U272">
        <f>'Investīciju plāns_2023_2027'!U260</f>
        <v>0</v>
      </c>
    </row>
    <row r="273" spans="1:21" x14ac:dyDescent="0.25">
      <c r="A273" t="str">
        <f>'Investīciju plāns_2023_2027'!A261</f>
        <v>P4 U RV1</v>
      </c>
      <c r="B273" t="str">
        <f>'Investīciju plāns_2023_2027'!B261</f>
        <v>Nodarbinātības veicināšanas pasākumi</v>
      </c>
      <c r="C273">
        <f>'Investīciju plāns_2023_2027'!C261</f>
        <v>0</v>
      </c>
      <c r="D273">
        <f>'Investīciju plāns_2023_2027'!D261</f>
        <v>0</v>
      </c>
      <c r="E273">
        <f>'Investīciju plāns_2023_2027'!E261</f>
        <v>0</v>
      </c>
      <c r="F273">
        <f>'Investīciju plāns_2023_2027'!F261</f>
        <v>0</v>
      </c>
      <c r="G273" t="e">
        <f>'Investīciju plāns_2023_2027'!#REF!</f>
        <v>#REF!</v>
      </c>
      <c r="H273" t="e">
        <f>'Investīciju plāns_2023_2027'!#REF!</f>
        <v>#REF!</v>
      </c>
      <c r="I273" t="e">
        <f>'Investīciju plāns_2023_2027'!#REF!</f>
        <v>#REF!</v>
      </c>
      <c r="J273" t="e">
        <f>'Investīciju plāns_2023_2027'!#REF!</f>
        <v>#REF!</v>
      </c>
      <c r="K273">
        <f>'Investīciju plāns_2023_2027'!K261</f>
        <v>0</v>
      </c>
      <c r="L273">
        <f>'Investīciju plāns_2023_2027'!L261</f>
        <v>0</v>
      </c>
      <c r="M273">
        <f>'Investīciju plāns_2023_2027'!M261</f>
        <v>0</v>
      </c>
      <c r="N273">
        <f>'Investīciju plāns_2023_2027'!N261</f>
        <v>0</v>
      </c>
      <c r="O273">
        <f>'Investīciju plāns_2023_2027'!O261</f>
        <v>0</v>
      </c>
      <c r="P273">
        <f>'Investīciju plāns_2023_2027'!P261</f>
        <v>0</v>
      </c>
      <c r="Q273">
        <f>'Investīciju plāns_2023_2027'!Q261</f>
        <v>0</v>
      </c>
      <c r="R273">
        <f>'Investīciju plāns_2023_2027'!R261</f>
        <v>0</v>
      </c>
      <c r="S273">
        <f>'Investīciju plāns_2023_2027'!S261</f>
        <v>0</v>
      </c>
      <c r="T273">
        <f>'Investīciju plāns_2023_2027'!T261</f>
        <v>0</v>
      </c>
      <c r="U273">
        <f>'Investīciju plāns_2023_2027'!U261</f>
        <v>0</v>
      </c>
    </row>
    <row r="274" spans="1:21" x14ac:dyDescent="0.25">
      <c r="A274" t="str">
        <f>'Investīciju plāns_2023_2027'!A262</f>
        <v>P4 U RV2</v>
      </c>
      <c r="B274" t="str">
        <f>'Investīciju plāns_2023_2027'!B262</f>
        <v>Atbalsta instrumenti uzņēmējdarbības attīstībai</v>
      </c>
      <c r="C274">
        <f>'Investīciju plāns_2023_2027'!C262</f>
        <v>0</v>
      </c>
      <c r="D274">
        <f>'Investīciju plāns_2023_2027'!D262</f>
        <v>0</v>
      </c>
      <c r="E274">
        <f>'Investīciju plāns_2023_2027'!E262</f>
        <v>0</v>
      </c>
      <c r="F274">
        <f>'Investīciju plāns_2023_2027'!F262</f>
        <v>0</v>
      </c>
      <c r="G274" t="e">
        <f>'Investīciju plāns_2023_2027'!#REF!</f>
        <v>#REF!</v>
      </c>
      <c r="H274" t="e">
        <f>'Investīciju plāns_2023_2027'!#REF!</f>
        <v>#REF!</v>
      </c>
      <c r="I274" t="e">
        <f>'Investīciju plāns_2023_2027'!#REF!</f>
        <v>#REF!</v>
      </c>
      <c r="J274" t="e">
        <f>'Investīciju plāns_2023_2027'!#REF!</f>
        <v>#REF!</v>
      </c>
      <c r="K274">
        <f>'Investīciju plāns_2023_2027'!K262</f>
        <v>0</v>
      </c>
      <c r="L274">
        <f>'Investīciju plāns_2023_2027'!L262</f>
        <v>0</v>
      </c>
      <c r="M274">
        <f>'Investīciju plāns_2023_2027'!M262</f>
        <v>0</v>
      </c>
      <c r="N274">
        <f>'Investīciju plāns_2023_2027'!N262</f>
        <v>0</v>
      </c>
      <c r="O274">
        <f>'Investīciju plāns_2023_2027'!O262</f>
        <v>0</v>
      </c>
      <c r="P274">
        <f>'Investīciju plāns_2023_2027'!P262</f>
        <v>0</v>
      </c>
      <c r="Q274">
        <f>'Investīciju plāns_2023_2027'!Q262</f>
        <v>0</v>
      </c>
      <c r="R274">
        <f>'Investīciju plāns_2023_2027'!R262</f>
        <v>0</v>
      </c>
      <c r="S274">
        <f>'Investīciju plāns_2023_2027'!S262</f>
        <v>0</v>
      </c>
      <c r="T274">
        <f>'Investīciju plāns_2023_2027'!T262</f>
        <v>0</v>
      </c>
      <c r="U274">
        <f>'Investīciju plāns_2023_2027'!U262</f>
        <v>0</v>
      </c>
    </row>
    <row r="275" spans="1:21" x14ac:dyDescent="0.25">
      <c r="A275" t="str">
        <f>'Investīciju plāns_2023_2027'!A263</f>
        <v xml:space="preserve">P2 V RV1 </v>
      </c>
      <c r="B275" t="str">
        <f>'Investīciju plāns_2023_2027'!B263</f>
        <v>Pašvaldības ceļu un ielu sakārtošana</v>
      </c>
      <c r="C275">
        <f>'Investīciju plāns_2023_2027'!C263</f>
        <v>0</v>
      </c>
      <c r="D275">
        <f>'Investīciju plāns_2023_2027'!D263</f>
        <v>0</v>
      </c>
      <c r="E275">
        <f>'Investīciju plāns_2023_2027'!E263</f>
        <v>0</v>
      </c>
      <c r="F275">
        <f>'Investīciju plāns_2023_2027'!F263</f>
        <v>0</v>
      </c>
      <c r="G275" t="e">
        <f>'Investīciju plāns_2023_2027'!#REF!</f>
        <v>#REF!</v>
      </c>
      <c r="H275" t="e">
        <f>'Investīciju plāns_2023_2027'!#REF!</f>
        <v>#REF!</v>
      </c>
      <c r="I275" t="e">
        <f>'Investīciju plāns_2023_2027'!#REF!</f>
        <v>#REF!</v>
      </c>
      <c r="J275" t="e">
        <f>'Investīciju plāns_2023_2027'!#REF!</f>
        <v>#REF!</v>
      </c>
      <c r="K275">
        <f>'Investīciju plāns_2023_2027'!K263</f>
        <v>0</v>
      </c>
      <c r="L275">
        <f>'Investīciju plāns_2023_2027'!L263</f>
        <v>0</v>
      </c>
      <c r="M275">
        <f>'Investīciju plāns_2023_2027'!M263</f>
        <v>0</v>
      </c>
      <c r="N275">
        <f>'Investīciju plāns_2023_2027'!N263</f>
        <v>0</v>
      </c>
      <c r="O275">
        <f>'Investīciju plāns_2023_2027'!O263</f>
        <v>0</v>
      </c>
      <c r="P275">
        <f>'Investīciju plāns_2023_2027'!P263</f>
        <v>0</v>
      </c>
      <c r="Q275">
        <f>'Investīciju plāns_2023_2027'!Q263</f>
        <v>0</v>
      </c>
      <c r="R275">
        <f>'Investīciju plāns_2023_2027'!R263</f>
        <v>0</v>
      </c>
      <c r="S275">
        <f>'Investīciju plāns_2023_2027'!S263</f>
        <v>0</v>
      </c>
      <c r="T275">
        <f>'Investīciju plāns_2023_2027'!T263</f>
        <v>0</v>
      </c>
      <c r="U275">
        <f>'Investīciju plāns_2023_2027'!U263</f>
        <v>0</v>
      </c>
    </row>
    <row r="276" spans="1:21" x14ac:dyDescent="0.25">
      <c r="A276" t="str">
        <f>'Investīciju plāns_2023_2027'!A264</f>
        <v>P2 V RV2</v>
      </c>
      <c r="B276" t="str">
        <f>'Investīciju plāns_2023_2027'!B264</f>
        <v>Atkritumu apsaimniekošana</v>
      </c>
      <c r="C276">
        <f>'Investīciju plāns_2023_2027'!C264</f>
        <v>0</v>
      </c>
      <c r="D276">
        <f>'Investīciju plāns_2023_2027'!D264</f>
        <v>0</v>
      </c>
      <c r="E276">
        <f>'Investīciju plāns_2023_2027'!E264</f>
        <v>0</v>
      </c>
      <c r="F276">
        <f>'Investīciju plāns_2023_2027'!F264</f>
        <v>0</v>
      </c>
      <c r="G276">
        <f>'Investīciju plāns_2023_2027'!P252</f>
        <v>0</v>
      </c>
      <c r="H276">
        <f>'Investīciju plāns_2023_2027'!Q252</f>
        <v>0</v>
      </c>
      <c r="I276">
        <f>'Investīciju plāns_2023_2027'!R252</f>
        <v>0</v>
      </c>
      <c r="J276">
        <f>'Investīciju plāns_2023_2027'!S252</f>
        <v>0</v>
      </c>
      <c r="K276">
        <f>'Investīciju plāns_2023_2027'!K264</f>
        <v>0</v>
      </c>
      <c r="L276">
        <f>'Investīciju plāns_2023_2027'!L264</f>
        <v>0</v>
      </c>
      <c r="M276">
        <f>'Investīciju plāns_2023_2027'!M264</f>
        <v>0</v>
      </c>
      <c r="N276">
        <f>'Investīciju plāns_2023_2027'!N264</f>
        <v>0</v>
      </c>
      <c r="O276">
        <f>'Investīciju plāns_2023_2027'!O264</f>
        <v>0</v>
      </c>
      <c r="P276">
        <f>'Investīciju plāns_2023_2027'!P264</f>
        <v>0</v>
      </c>
      <c r="Q276">
        <f>'Investīciju plāns_2023_2027'!Q264</f>
        <v>0</v>
      </c>
      <c r="R276">
        <f>'Investīciju plāns_2023_2027'!R264</f>
        <v>0</v>
      </c>
      <c r="S276">
        <f>'Investīciju plāns_2023_2027'!S264</f>
        <v>0</v>
      </c>
      <c r="T276">
        <f>'Investīciju plāns_2023_2027'!T264</f>
        <v>0</v>
      </c>
      <c r="U276">
        <f>'Investīciju plāns_2023_2027'!U264</f>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V276"/>
  <sheetViews>
    <sheetView topLeftCell="E1" workbookViewId="0">
      <selection activeCell="Q2" sqref="Q2"/>
    </sheetView>
  </sheetViews>
  <sheetFormatPr defaultRowHeight="15" x14ac:dyDescent="0.25"/>
  <cols>
    <col min="1" max="1" width="9" customWidth="1"/>
    <col min="2" max="3" width="12.42578125" customWidth="1"/>
    <col min="4" max="4" width="24.85546875" customWidth="1"/>
    <col min="5" max="5" width="55.85546875" customWidth="1"/>
    <col min="6" max="21" width="12.42578125" customWidth="1"/>
  </cols>
  <sheetData>
    <row r="1" spans="1:22" s="256" customFormat="1" ht="68.25" customHeight="1" x14ac:dyDescent="0.25">
      <c r="A1" s="293" t="s">
        <v>10</v>
      </c>
      <c r="B1" s="293" t="s">
        <v>11</v>
      </c>
      <c r="C1" s="294" t="s">
        <v>12</v>
      </c>
      <c r="D1" s="294" t="s">
        <v>13</v>
      </c>
      <c r="E1" s="294" t="s">
        <v>14</v>
      </c>
      <c r="F1" s="294" t="s">
        <v>15</v>
      </c>
      <c r="G1" s="334" t="s">
        <v>16</v>
      </c>
      <c r="H1" s="294" t="s">
        <v>17</v>
      </c>
      <c r="I1" s="297" t="s">
        <v>18</v>
      </c>
      <c r="J1" s="298" t="s">
        <v>19</v>
      </c>
      <c r="K1" s="299" t="s">
        <v>20</v>
      </c>
      <c r="L1" s="300" t="s">
        <v>21</v>
      </c>
      <c r="M1" s="301" t="s">
        <v>22</v>
      </c>
      <c r="N1" s="294" t="s">
        <v>23</v>
      </c>
      <c r="O1" s="257" t="s">
        <v>25</v>
      </c>
      <c r="P1" s="345" t="s">
        <v>541</v>
      </c>
      <c r="Q1" s="257" t="s">
        <v>26</v>
      </c>
      <c r="R1" s="271" t="s">
        <v>27</v>
      </c>
      <c r="S1" s="294" t="s">
        <v>28</v>
      </c>
      <c r="T1" s="302" t="s">
        <v>24</v>
      </c>
      <c r="U1" s="294" t="s">
        <v>29</v>
      </c>
      <c r="V1" s="296"/>
    </row>
    <row r="2" spans="1:22" ht="214.5" customHeight="1" x14ac:dyDescent="0.25">
      <c r="A2" s="161" t="e">
        <f>'Investīciju plāns_2023_2027'!#REF!</f>
        <v>#REF!</v>
      </c>
      <c r="B2" s="279" t="e">
        <f>'Investīciju plāns_2023_2027'!#REF!</f>
        <v>#REF!</v>
      </c>
      <c r="C2" s="196" t="e">
        <f>'Investīciju plāns_2023_2027'!#REF!</f>
        <v>#REF!</v>
      </c>
      <c r="D2" s="285" t="e">
        <f>'Investīciju plāns_2023_2027'!#REF!</f>
        <v>#REF!</v>
      </c>
      <c r="E2" s="285" t="e">
        <f>'Investīciju plāns_2023_2027'!#REF!</f>
        <v>#REF!</v>
      </c>
      <c r="F2" s="161" t="e">
        <f>'Investīciju plāns_2023_2027'!#REF!</f>
        <v>#REF!</v>
      </c>
      <c r="G2" s="366" t="e">
        <f>'Investīciju plāns_2023_2027'!#REF!</f>
        <v>#REF!</v>
      </c>
      <c r="H2" s="278" t="e">
        <f>'Investīciju plāns_2023_2027'!#REF!</f>
        <v>#REF!</v>
      </c>
      <c r="I2" s="303" t="e">
        <f>'Investīciju plāns_2023_2027'!#REF!</f>
        <v>#REF!</v>
      </c>
      <c r="J2" s="304" t="e">
        <f>'Investīciju plāns_2023_2027'!#REF!</f>
        <v>#REF!</v>
      </c>
      <c r="K2" s="305" t="e">
        <f>'Investīciju plāns_2023_2027'!#REF!</f>
        <v>#REF!</v>
      </c>
      <c r="L2" s="306" t="e">
        <f>'Investīciju plāns_2023_2027'!#REF!</f>
        <v>#REF!</v>
      </c>
      <c r="M2" s="307" t="e">
        <f>'Investīciju plāns_2023_2027'!#REF!</f>
        <v>#REF!</v>
      </c>
      <c r="N2" s="166" t="e">
        <f>'Investīciju plāns_2023_2027'!#REF!</f>
        <v>#REF!</v>
      </c>
      <c r="O2" s="161" t="e">
        <f>'Investīciju plāns_2023_2027'!#REF!</f>
        <v>#REF!</v>
      </c>
      <c r="P2" s="346" t="e">
        <f>'Investīciju plāns_2023_2027'!#REF!</f>
        <v>#REF!</v>
      </c>
      <c r="Q2" s="166" t="e">
        <f>'Investīciju plāns_2023_2027'!#REF!</f>
        <v>#REF!</v>
      </c>
      <c r="R2" s="196" t="e">
        <f>'Investīciju plāns_2023_2027'!#REF!</f>
        <v>#REF!</v>
      </c>
      <c r="S2" s="161" t="e">
        <f>'Investīciju plāns_2023_2027'!#REF!</f>
        <v>#REF!</v>
      </c>
      <c r="T2" s="166" t="e">
        <f>'Investīciju plāns_2023_2027'!#REF!</f>
        <v>#REF!</v>
      </c>
      <c r="U2" s="282" t="e">
        <f>'Investīciju plāns_2023_2027'!#REF!</f>
        <v>#REF!</v>
      </c>
    </row>
    <row r="3" spans="1:22" x14ac:dyDescent="0.25">
      <c r="A3" s="196" t="e">
        <f>'Investīciju plāns_2023_2027'!#REF!</f>
        <v>#REF!</v>
      </c>
      <c r="B3" s="279" t="e">
        <f>'Investīciju plāns_2023_2027'!#REF!</f>
        <v>#REF!</v>
      </c>
      <c r="C3" s="196" t="e">
        <f>'Investīciju plāns_2023_2027'!#REF!</f>
        <v>#REF!</v>
      </c>
      <c r="D3" s="285" t="e">
        <f>'Investīciju plāns_2023_2027'!#REF!</f>
        <v>#REF!</v>
      </c>
      <c r="E3" s="285" t="e">
        <f>'Investīciju plāns_2023_2027'!#REF!</f>
        <v>#REF!</v>
      </c>
      <c r="F3" s="161" t="e">
        <f>'Investīciju plāns_2023_2027'!#REF!</f>
        <v>#REF!</v>
      </c>
      <c r="G3" s="366" t="e">
        <f>'Investīciju plāns_2023_2027'!#REF!</f>
        <v>#REF!</v>
      </c>
      <c r="H3" s="278" t="e">
        <f>'Investīciju plāns_2023_2027'!#REF!</f>
        <v>#REF!</v>
      </c>
      <c r="I3" s="303" t="e">
        <f>'Investīciju plāns_2023_2027'!#REF!</f>
        <v>#REF!</v>
      </c>
      <c r="J3" s="304" t="e">
        <f>'Investīciju plāns_2023_2027'!#REF!</f>
        <v>#REF!</v>
      </c>
      <c r="K3" s="305" t="e">
        <f>'Investīciju plāns_2023_2027'!#REF!</f>
        <v>#REF!</v>
      </c>
      <c r="L3" s="306" t="e">
        <f>'Investīciju plāns_2023_2027'!#REF!</f>
        <v>#REF!</v>
      </c>
      <c r="M3" s="307" t="e">
        <f>'Investīciju plāns_2023_2027'!#REF!</f>
        <v>#REF!</v>
      </c>
      <c r="N3" s="166" t="e">
        <f>'Investīciju plāns_2023_2027'!#REF!</f>
        <v>#REF!</v>
      </c>
      <c r="O3" s="161" t="e">
        <f>'Investīciju plāns_2023_2027'!#REF!</f>
        <v>#REF!</v>
      </c>
      <c r="P3" s="346" t="e">
        <f>'Investīciju plāns_2023_2027'!#REF!</f>
        <v>#REF!</v>
      </c>
      <c r="Q3" s="166" t="e">
        <f>'Investīciju plāns_2023_2027'!#REF!</f>
        <v>#REF!</v>
      </c>
      <c r="R3" s="196" t="e">
        <f>'Investīciju plāns_2023_2027'!#REF!</f>
        <v>#REF!</v>
      </c>
      <c r="S3" s="161" t="e">
        <f>'Investīciju plāns_2023_2027'!#REF!</f>
        <v>#REF!</v>
      </c>
      <c r="T3" s="166" t="e">
        <f>'Investīciju plāns_2023_2027'!#REF!</f>
        <v>#REF!</v>
      </c>
      <c r="U3" s="282" t="e">
        <f>'Investīciju plāns_2023_2027'!#REF!</f>
        <v>#REF!</v>
      </c>
    </row>
    <row r="4" spans="1:22" x14ac:dyDescent="0.25">
      <c r="A4" s="161" t="e">
        <f>'Investīciju plāns_2023_2027'!#REF!</f>
        <v>#REF!</v>
      </c>
      <c r="B4" s="279" t="e">
        <f>'Investīciju plāns_2023_2027'!#REF!</f>
        <v>#REF!</v>
      </c>
      <c r="C4" s="196" t="e">
        <f>'Investīciju plāns_2023_2027'!#REF!</f>
        <v>#REF!</v>
      </c>
      <c r="D4" s="285" t="e">
        <f>'Investīciju plāns_2023_2027'!#REF!</f>
        <v>#REF!</v>
      </c>
      <c r="E4" s="371" t="e">
        <f>'Investīciju plāns_2023_2027'!#REF!</f>
        <v>#REF!</v>
      </c>
      <c r="F4" s="161" t="e">
        <f>'Investīciju plāns_2023_2027'!#REF!</f>
        <v>#REF!</v>
      </c>
      <c r="G4" s="366" t="e">
        <f>'Investīciju plāns_2023_2027'!#REF!</f>
        <v>#REF!</v>
      </c>
      <c r="H4" s="278" t="e">
        <f>'Investīciju plāns_2023_2027'!#REF!</f>
        <v>#REF!</v>
      </c>
      <c r="I4" s="303" t="e">
        <f>'Investīciju plāns_2023_2027'!#REF!</f>
        <v>#REF!</v>
      </c>
      <c r="J4" s="304" t="e">
        <f>'Investīciju plāns_2023_2027'!#REF!</f>
        <v>#REF!</v>
      </c>
      <c r="K4" s="305" t="e">
        <f>'Investīciju plāns_2023_2027'!#REF!</f>
        <v>#REF!</v>
      </c>
      <c r="L4" s="306" t="e">
        <f>'Investīciju plāns_2023_2027'!#REF!</f>
        <v>#REF!</v>
      </c>
      <c r="M4" s="307" t="e">
        <f>'Investīciju plāns_2023_2027'!#REF!</f>
        <v>#REF!</v>
      </c>
      <c r="N4" s="308" t="e">
        <f>'Investīciju plāns_2023_2027'!#REF!</f>
        <v>#REF!</v>
      </c>
      <c r="O4" s="161" t="e">
        <f>'Investīciju plāns_2023_2027'!#REF!</f>
        <v>#REF!</v>
      </c>
      <c r="P4" s="346" t="e">
        <f>'Investīciju plāns_2023_2027'!#REF!</f>
        <v>#REF!</v>
      </c>
      <c r="Q4" s="308" t="e">
        <f>'Investīciju plāns_2023_2027'!#REF!</f>
        <v>#REF!</v>
      </c>
      <c r="R4" s="312" t="e">
        <f>'Investīciju plāns_2023_2027'!#REF!</f>
        <v>#REF!</v>
      </c>
      <c r="S4" s="161" t="e">
        <f>'Investīciju plāns_2023_2027'!#REF!</f>
        <v>#REF!</v>
      </c>
      <c r="T4" s="166" t="e">
        <f>'Investīciju plāns_2023_2027'!#REF!</f>
        <v>#REF!</v>
      </c>
      <c r="U4" s="314" t="e">
        <f>'Investīciju plāns_2023_2027'!#REF!</f>
        <v>#REF!</v>
      </c>
    </row>
    <row r="5" spans="1:22" x14ac:dyDescent="0.25">
      <c r="A5" s="161" t="e">
        <f>'Investīciju plāns_2023_2027'!#REF!</f>
        <v>#REF!</v>
      </c>
      <c r="B5" s="279" t="e">
        <f>'Investīciju plāns_2023_2027'!#REF!</f>
        <v>#REF!</v>
      </c>
      <c r="C5" s="196" t="e">
        <f>'Investīciju plāns_2023_2027'!#REF!</f>
        <v>#REF!</v>
      </c>
      <c r="D5" s="285" t="e">
        <f>'Investīciju plāns_2023_2027'!#REF!</f>
        <v>#REF!</v>
      </c>
      <c r="E5" s="371" t="e">
        <f>'Investīciju plāns_2023_2027'!#REF!</f>
        <v>#REF!</v>
      </c>
      <c r="F5" s="161" t="e">
        <f>'Investīciju plāns_2023_2027'!#REF!</f>
        <v>#REF!</v>
      </c>
      <c r="G5" s="366" t="e">
        <f>'Investīciju plāns_2023_2027'!#REF!</f>
        <v>#REF!</v>
      </c>
      <c r="H5" s="278" t="e">
        <f>'Investīciju plāns_2023_2027'!#REF!</f>
        <v>#REF!</v>
      </c>
      <c r="I5" s="303" t="e">
        <f>'Investīciju plāns_2023_2027'!#REF!</f>
        <v>#REF!</v>
      </c>
      <c r="J5" s="304" t="e">
        <f>'Investīciju plāns_2023_2027'!#REF!</f>
        <v>#REF!</v>
      </c>
      <c r="K5" s="305" t="e">
        <f>'Investīciju plāns_2023_2027'!#REF!</f>
        <v>#REF!</v>
      </c>
      <c r="L5" s="306" t="e">
        <f>'Investīciju plāns_2023_2027'!#REF!</f>
        <v>#REF!</v>
      </c>
      <c r="M5" s="307" t="e">
        <f>'Investīciju plāns_2023_2027'!#REF!</f>
        <v>#REF!</v>
      </c>
      <c r="N5" s="166" t="e">
        <f>'Investīciju plāns_2023_2027'!#REF!</f>
        <v>#REF!</v>
      </c>
      <c r="O5" s="161" t="e">
        <f>'Investīciju plāns_2023_2027'!#REF!</f>
        <v>#REF!</v>
      </c>
      <c r="P5" s="346" t="e">
        <f>'Investīciju plāns_2023_2027'!#REF!</f>
        <v>#REF!</v>
      </c>
      <c r="Q5" s="166" t="e">
        <f>'Investīciju plāns_2023_2027'!#REF!</f>
        <v>#REF!</v>
      </c>
      <c r="R5" s="196" t="e">
        <f>'Investīciju plāns_2023_2027'!#REF!</f>
        <v>#REF!</v>
      </c>
      <c r="S5" s="161" t="e">
        <f>'Investīciju plāns_2023_2027'!#REF!</f>
        <v>#REF!</v>
      </c>
      <c r="T5" s="291" t="e">
        <f>'Investīciju plāns_2023_2027'!#REF!</f>
        <v>#REF!</v>
      </c>
      <c r="U5" s="282" t="e">
        <f>'Investīciju plāns_2023_2027'!#REF!</f>
        <v>#REF!</v>
      </c>
    </row>
    <row r="6" spans="1:22" x14ac:dyDescent="0.25">
      <c r="A6" s="196" t="e">
        <f>'Investīciju plāns_2023_2027'!#REF!</f>
        <v>#REF!</v>
      </c>
      <c r="B6" s="279" t="e">
        <f>'Investīciju plāns_2023_2027'!#REF!</f>
        <v>#REF!</v>
      </c>
      <c r="C6" s="196" t="e">
        <f>'Investīciju plāns_2023_2027'!#REF!</f>
        <v>#REF!</v>
      </c>
      <c r="D6" s="285" t="e">
        <f>'Investīciju plāns_2023_2027'!#REF!</f>
        <v>#REF!</v>
      </c>
      <c r="E6" s="335" t="e">
        <f>'Investīciju plāns_2023_2027'!#REF!</f>
        <v>#REF!</v>
      </c>
      <c r="F6" s="161" t="e">
        <f>'Investīciju plāns_2023_2027'!#REF!</f>
        <v>#REF!</v>
      </c>
      <c r="G6" s="366" t="e">
        <f>'Investīciju plāns_2023_2027'!#REF!</f>
        <v>#REF!</v>
      </c>
      <c r="H6" s="278" t="e">
        <f>'Investīciju plāns_2023_2027'!#REF!</f>
        <v>#REF!</v>
      </c>
      <c r="I6" s="303" t="e">
        <f>'Investīciju plāns_2023_2027'!#REF!</f>
        <v>#REF!</v>
      </c>
      <c r="J6" s="304" t="e">
        <f>'Investīciju plāns_2023_2027'!#REF!</f>
        <v>#REF!</v>
      </c>
      <c r="K6" s="305" t="e">
        <f>'Investīciju plāns_2023_2027'!#REF!</f>
        <v>#REF!</v>
      </c>
      <c r="L6" s="306" t="e">
        <f>'Investīciju plāns_2023_2027'!#REF!</f>
        <v>#REF!</v>
      </c>
      <c r="M6" s="307" t="e">
        <f>'Investīciju plāns_2023_2027'!#REF!</f>
        <v>#REF!</v>
      </c>
      <c r="N6" s="166" t="e">
        <f>'Investīciju plāns_2023_2027'!#REF!</f>
        <v>#REF!</v>
      </c>
      <c r="O6" s="161" t="e">
        <f>'Investīciju plāns_2023_2027'!#REF!</f>
        <v>#REF!</v>
      </c>
      <c r="P6" s="346" t="e">
        <f>'Investīciju plāns_2023_2027'!#REF!</f>
        <v>#REF!</v>
      </c>
      <c r="Q6" s="166" t="e">
        <f>'Investīciju plāns_2023_2027'!#REF!</f>
        <v>#REF!</v>
      </c>
      <c r="R6" s="196" t="e">
        <f>'Investīciju plāns_2023_2027'!#REF!</f>
        <v>#REF!</v>
      </c>
      <c r="S6" s="161" t="e">
        <f>'Investīciju plāns_2023_2027'!#REF!</f>
        <v>#REF!</v>
      </c>
      <c r="T6" s="291" t="e">
        <f>'Investīciju plāns_2023_2027'!#REF!</f>
        <v>#REF!</v>
      </c>
      <c r="U6" s="282" t="e">
        <f>'Investīciju plāns_2023_2027'!#REF!</f>
        <v>#REF!</v>
      </c>
    </row>
    <row r="7" spans="1:22" x14ac:dyDescent="0.25">
      <c r="A7" s="161" t="e">
        <f>'Investīciju plāns_2023_2027'!#REF!</f>
        <v>#REF!</v>
      </c>
      <c r="B7" s="279" t="e">
        <f>'Investīciju plāns_2023_2027'!#REF!</f>
        <v>#REF!</v>
      </c>
      <c r="C7" s="196" t="e">
        <f>'Investīciju plāns_2023_2027'!#REF!</f>
        <v>#REF!</v>
      </c>
      <c r="D7" s="285" t="e">
        <f>'Investīciju plāns_2023_2027'!#REF!</f>
        <v>#REF!</v>
      </c>
      <c r="E7" s="335" t="e">
        <f>'Investīciju plāns_2023_2027'!#REF!</f>
        <v>#REF!</v>
      </c>
      <c r="F7" s="161" t="e">
        <f>'Investīciju plāns_2023_2027'!#REF!</f>
        <v>#REF!</v>
      </c>
      <c r="G7" s="366" t="e">
        <f>'Investīciju plāns_2023_2027'!#REF!</f>
        <v>#REF!</v>
      </c>
      <c r="H7" s="278" t="e">
        <f>'Investīciju plāns_2023_2027'!#REF!</f>
        <v>#REF!</v>
      </c>
      <c r="I7" s="303" t="e">
        <f>'Investīciju plāns_2023_2027'!#REF!</f>
        <v>#REF!</v>
      </c>
      <c r="J7" s="304" t="e">
        <f>'Investīciju plāns_2023_2027'!#REF!</f>
        <v>#REF!</v>
      </c>
      <c r="K7" s="305" t="e">
        <f>'Investīciju plāns_2023_2027'!#REF!</f>
        <v>#REF!</v>
      </c>
      <c r="L7" s="306" t="e">
        <f>'Investīciju plāns_2023_2027'!#REF!</f>
        <v>#REF!</v>
      </c>
      <c r="M7" s="307" t="e">
        <f>'Investīciju plāns_2023_2027'!#REF!</f>
        <v>#REF!</v>
      </c>
      <c r="N7" s="166" t="e">
        <f>'Investīciju plāns_2023_2027'!#REF!</f>
        <v>#REF!</v>
      </c>
      <c r="O7" s="272" t="e">
        <f>'Investīciju plāns_2023_2027'!#REF!</f>
        <v>#REF!</v>
      </c>
      <c r="P7" s="346" t="e">
        <f>'Investīciju plāns_2023_2027'!#REF!</f>
        <v>#REF!</v>
      </c>
      <c r="Q7" s="166" t="e">
        <f>'Investīciju plāns_2023_2027'!#REF!</f>
        <v>#REF!</v>
      </c>
      <c r="R7" s="196" t="e">
        <f>'Investīciju plāns_2023_2027'!#REF!</f>
        <v>#REF!</v>
      </c>
      <c r="S7" s="161" t="e">
        <f>'Investīciju plāns_2023_2027'!#REF!</f>
        <v>#REF!</v>
      </c>
      <c r="T7" s="291" t="e">
        <f>'Investīciju plāns_2023_2027'!#REF!</f>
        <v>#REF!</v>
      </c>
      <c r="U7" s="282" t="e">
        <f>'Investīciju plāns_2023_2027'!#REF!</f>
        <v>#REF!</v>
      </c>
    </row>
    <row r="8" spans="1:22" x14ac:dyDescent="0.25">
      <c r="A8" s="161" t="e">
        <f>'Investīciju plāns_2023_2027'!#REF!</f>
        <v>#REF!</v>
      </c>
      <c r="B8" s="279" t="e">
        <f>'Investīciju plāns_2023_2027'!#REF!</f>
        <v>#REF!</v>
      </c>
      <c r="C8" s="196" t="e">
        <f>'Investīciju plāns_2023_2027'!#REF!</f>
        <v>#REF!</v>
      </c>
      <c r="D8" s="285" t="e">
        <f>'Investīciju plāns_2023_2027'!#REF!</f>
        <v>#REF!</v>
      </c>
      <c r="E8" s="285" t="e">
        <f>'Investīciju plāns_2023_2027'!#REF!</f>
        <v>#REF!</v>
      </c>
      <c r="F8" s="161" t="e">
        <f>'Investīciju plāns_2023_2027'!#REF!</f>
        <v>#REF!</v>
      </c>
      <c r="G8" s="366" t="e">
        <f>'Investīciju plāns_2023_2027'!#REF!</f>
        <v>#REF!</v>
      </c>
      <c r="H8" s="278" t="e">
        <f>'Investīciju plāns_2023_2027'!#REF!</f>
        <v>#REF!</v>
      </c>
      <c r="I8" s="303" t="e">
        <f>'Investīciju plāns_2023_2027'!#REF!</f>
        <v>#REF!</v>
      </c>
      <c r="J8" s="304" t="e">
        <f>'Investīciju plāns_2023_2027'!#REF!</f>
        <v>#REF!</v>
      </c>
      <c r="K8" s="305" t="e">
        <f>'Investīciju plāns_2023_2027'!#REF!</f>
        <v>#REF!</v>
      </c>
      <c r="L8" s="306" t="e">
        <f>'Investīciju plāns_2023_2027'!#REF!</f>
        <v>#REF!</v>
      </c>
      <c r="M8" s="307" t="e">
        <f>'Investīciju plāns_2023_2027'!#REF!</f>
        <v>#REF!</v>
      </c>
      <c r="N8" s="166" t="e">
        <f>'Investīciju plāns_2023_2027'!#REF!</f>
        <v>#REF!</v>
      </c>
      <c r="O8" s="272" t="e">
        <f>'Investīciju plāns_2023_2027'!#REF!</f>
        <v>#REF!</v>
      </c>
      <c r="P8" s="346" t="e">
        <f>'Investīciju plāns_2023_2027'!#REF!</f>
        <v>#REF!</v>
      </c>
      <c r="Q8" s="166" t="e">
        <f>'Investīciju plāns_2023_2027'!#REF!</f>
        <v>#REF!</v>
      </c>
      <c r="R8" s="196" t="e">
        <f>'Investīciju plāns_2023_2027'!#REF!</f>
        <v>#REF!</v>
      </c>
      <c r="S8" s="336" t="e">
        <f>'Investīciju plāns_2023_2027'!#REF!</f>
        <v>#REF!</v>
      </c>
      <c r="T8" s="291" t="e">
        <f>'Investīciju plāns_2023_2027'!#REF!</f>
        <v>#REF!</v>
      </c>
      <c r="U8" s="282" t="e">
        <f>'Investīciju plāns_2023_2027'!#REF!</f>
        <v>#REF!</v>
      </c>
    </row>
    <row r="9" spans="1:22" ht="76.5" x14ac:dyDescent="0.25">
      <c r="A9" s="196">
        <f>'Investīciju plāns_2023_2027'!A5</f>
        <v>3</v>
      </c>
      <c r="B9" s="279" t="str">
        <f>'Investīciju plāns_2023_2027'!B5</f>
        <v>06</v>
      </c>
      <c r="C9" s="196" t="str">
        <f>'Investīciju plāns_2023_2027'!C5</f>
        <v>Cenas</v>
      </c>
      <c r="D9" s="285" t="str">
        <f>'Investīciju plāns_2023_2027'!D5</f>
        <v>Pašvaldības daudzdzīvokļu ēkas Celtnieku ielā 24, Ānē energoefektivitātes paaugstināšana</v>
      </c>
      <c r="E9" s="285" t="str">
        <f>'Investīciju plāns_2023_2027'!E5</f>
        <v xml:space="preserve">Veikt ēkas pamatu, ārsienu, logu, durvju siltināšanu, centralizētās apkures sistēmas izbūvi.  </v>
      </c>
      <c r="F9" s="161" t="str">
        <f>'Investīciju plāns_2023_2027'!F5</f>
        <v>Energoefektivitāte</v>
      </c>
      <c r="G9" s="366" t="str">
        <f>'Investīciju plāns_2023_2027'!G5</f>
        <v>J/Pag/Iedz
IP/2021</v>
      </c>
      <c r="H9" s="278">
        <f>'Investīciju plāns_2023_2027'!H5</f>
        <v>728000</v>
      </c>
      <c r="I9" s="303">
        <f>'Investīciju plāns_2023_2027'!I5</f>
        <v>0</v>
      </c>
      <c r="J9" s="304">
        <f>'Investīciju plāns_2023_2027'!J5</f>
        <v>0</v>
      </c>
      <c r="K9" s="305">
        <f>'Investīciju plāns_2023_2027'!K5</f>
        <v>0</v>
      </c>
      <c r="L9" s="306">
        <f>'Investīciju plāns_2023_2027'!L5</f>
        <v>0</v>
      </c>
      <c r="M9" s="307">
        <f>'Investīciju plāns_2023_2027'!M5</f>
        <v>728000</v>
      </c>
      <c r="N9" s="161" t="str">
        <f>'Investīciju plāns_2023_2027'!N5</f>
        <v>P2 V RV8</v>
      </c>
      <c r="O9" s="336" t="str">
        <f>'Investīciju plāns_2023_2027'!O5</f>
        <v>P</v>
      </c>
      <c r="P9" s="347" t="str">
        <f>'Investīciju plāns_2023_2027'!P5</f>
        <v>VP2</v>
      </c>
      <c r="Q9" s="336" t="str">
        <f>'Investīciju plāns_2023_2027'!Q5</f>
        <v>RV5</v>
      </c>
      <c r="R9" s="344" t="str">
        <f>'Investīciju plāns_2023_2027'!R5</f>
        <v>U.5.4.</v>
      </c>
      <c r="S9" s="161" t="str">
        <f>'Investīciju plāns_2023_2027'!S5</f>
        <v>Infrastruktūras un saimnieciskā nodrošinājuma nodaļa/Pagasta pārvalde</v>
      </c>
      <c r="T9" s="284">
        <f>'Investīciju plāns_2023_2027'!T5</f>
        <v>0</v>
      </c>
      <c r="U9" s="282" t="str">
        <f>'Investīciju plāns_2023_2027'!U5</f>
        <v>2022-2027</v>
      </c>
    </row>
    <row r="10" spans="1:22" ht="76.5" x14ac:dyDescent="0.25">
      <c r="A10" s="161">
        <f>'Investīciju plāns_2023_2027'!A6</f>
        <v>4</v>
      </c>
      <c r="B10" s="279" t="str">
        <f>'Investīciju plāns_2023_2027'!B6</f>
        <v>06</v>
      </c>
      <c r="C10" s="196" t="str">
        <f>'Investīciju plāns_2023_2027'!C6</f>
        <v>Cenas</v>
      </c>
      <c r="D10" s="285" t="str">
        <f>'Investīciju plāns_2023_2027'!D6</f>
        <v>Branku pakalpojuma centra ēkas energoefektivitātes paaugstināšana</v>
      </c>
      <c r="E10" s="370" t="str">
        <f>'Investīciju plāns_2023_2027'!E6</f>
        <v>Ēkas energoefektivitātes veikšana</v>
      </c>
      <c r="F10" s="161" t="str">
        <f>'Investīciju plāns_2023_2027'!F6</f>
        <v>Energoefektivitāte</v>
      </c>
      <c r="G10" s="366" t="str">
        <f>'Investīciju plāns_2023_2027'!G6</f>
        <v>J/Pag/Iedz
IP/2021</v>
      </c>
      <c r="H10" s="278">
        <f>'Investīciju plāns_2023_2027'!H6</f>
        <v>250000</v>
      </c>
      <c r="I10" s="303">
        <f>'Investīciju plāns_2023_2027'!I6</f>
        <v>0</v>
      </c>
      <c r="J10" s="304">
        <f>'Investīciju plāns_2023_2027'!J6</f>
        <v>0</v>
      </c>
      <c r="K10" s="305">
        <f>'Investīciju plāns_2023_2027'!K6</f>
        <v>0</v>
      </c>
      <c r="L10" s="306">
        <f>'Investīciju plāns_2023_2027'!L6</f>
        <v>0</v>
      </c>
      <c r="M10" s="307">
        <f>'Investīciju plāns_2023_2027'!M6</f>
        <v>250000</v>
      </c>
      <c r="N10" s="161" t="str">
        <f>'Investīciju plāns_2023_2027'!N6</f>
        <v>P2 V RV8</v>
      </c>
      <c r="O10" s="336" t="str">
        <f>'Investīciju plāns_2023_2027'!O6</f>
        <v>D</v>
      </c>
      <c r="P10" s="347" t="str">
        <f>'Investīciju plāns_2023_2027'!P6</f>
        <v>VP2</v>
      </c>
      <c r="Q10" s="336" t="str">
        <f>'Investīciju plāns_2023_2027'!Q6</f>
        <v>RV5</v>
      </c>
      <c r="R10" s="344" t="str">
        <f>'Investīciju plāns_2023_2027'!R6</f>
        <v>U.5.4.</v>
      </c>
      <c r="S10" s="161" t="str">
        <f>'Investīciju plāns_2023_2027'!S6</f>
        <v>Infrastruktūras un saimnieciskā nodrošinājuma nodaļa/Pagasta pārvalde</v>
      </c>
      <c r="T10" s="284">
        <f>'Investīciju plāns_2023_2027'!T6</f>
        <v>0</v>
      </c>
      <c r="U10" s="282" t="str">
        <f>'Investīciju plāns_2023_2027'!U6</f>
        <v>2022-2027</v>
      </c>
    </row>
    <row r="11" spans="1:22" ht="76.5" x14ac:dyDescent="0.25">
      <c r="A11" s="161">
        <f>'Investīciju plāns_2023_2027'!A7</f>
        <v>5</v>
      </c>
      <c r="B11" s="279" t="str">
        <f>'Investīciju plāns_2023_2027'!B7</f>
        <v>08</v>
      </c>
      <c r="C11" s="196" t="str">
        <f>'Investīciju plāns_2023_2027'!C7</f>
        <v>Cenas</v>
      </c>
      <c r="D11" s="285" t="str">
        <f>'Investīciju plāns_2023_2027'!D7</f>
        <v>Ānes Tautas nama fasādes remonts</v>
      </c>
      <c r="E11" s="285" t="str">
        <f>'Investīciju plāns_2023_2027'!E7</f>
        <v xml:space="preserve">Fasādes apmetuma remonts </v>
      </c>
      <c r="F11" s="161" t="str">
        <f>'Investīciju plāns_2023_2027'!F7</f>
        <v>Ēku remontdarbi</v>
      </c>
      <c r="G11" s="366" t="str">
        <f>'Investīciju plāns_2023_2027'!G7</f>
        <v>J/Pag/Iedz
IP/2021</v>
      </c>
      <c r="H11" s="278">
        <f>'Investīciju plāns_2023_2027'!H7</f>
        <v>60000</v>
      </c>
      <c r="I11" s="303">
        <f>'Investīciju plāns_2023_2027'!I7</f>
        <v>0</v>
      </c>
      <c r="J11" s="304">
        <f>'Investīciju plāns_2023_2027'!J7</f>
        <v>0</v>
      </c>
      <c r="K11" s="305">
        <f>'Investīciju plāns_2023_2027'!K7</f>
        <v>0</v>
      </c>
      <c r="L11" s="306">
        <f>'Investīciju plāns_2023_2027'!L7</f>
        <v>0</v>
      </c>
      <c r="M11" s="307">
        <f>'Investīciju plāns_2023_2027'!M7</f>
        <v>60000</v>
      </c>
      <c r="N11" s="161" t="str">
        <f>'Investīciju plāns_2023_2027'!N7</f>
        <v>P2 K RV1</v>
      </c>
      <c r="O11" s="336" t="str">
        <f>'Investīciju plāns_2023_2027'!O7</f>
        <v>P</v>
      </c>
      <c r="P11" s="347" t="str">
        <f>'Investīciju plāns_2023_2027'!P7</f>
        <v>VP1</v>
      </c>
      <c r="Q11" s="336" t="str">
        <f>'Investīciju plāns_2023_2027'!Q7</f>
        <v>RV3</v>
      </c>
      <c r="R11" s="344" t="str">
        <f>'Investīciju plāns_2023_2027'!R7</f>
        <v>3.3.</v>
      </c>
      <c r="S11" s="161" t="str">
        <f>'Investīciju plāns_2023_2027'!S7</f>
        <v>Infrastruktūras un saimnieciskā nodrošinājuma nodaļa/Pagasta pārvalde</v>
      </c>
      <c r="T11" s="284">
        <f>'Investīciju plāns_2023_2027'!T7</f>
        <v>0</v>
      </c>
      <c r="U11" s="282" t="str">
        <f>'Investīciju plāns_2023_2027'!U7</f>
        <v>2022-2027</v>
      </c>
    </row>
    <row r="12" spans="1:22" ht="76.5" x14ac:dyDescent="0.25">
      <c r="A12" s="196">
        <f>'Investīciju plāns_2023_2027'!A8</f>
        <v>6</v>
      </c>
      <c r="B12" s="279" t="str">
        <f>'Investīciju plāns_2023_2027'!B8</f>
        <v>09</v>
      </c>
      <c r="C12" s="196" t="str">
        <f>'Investīciju plāns_2023_2027'!C8</f>
        <v>Cenas</v>
      </c>
      <c r="D12" s="285" t="str">
        <f>'Investīciju plāns_2023_2027'!D8</f>
        <v>Teteles pamatskolas teritorijas labiekārtošana</v>
      </c>
      <c r="E12" s="285" t="str">
        <f>'Investīciju plāns_2023_2027'!E8</f>
        <v>Bruģētu taciņu un laukuma ierīkošana pie tornīša</v>
      </c>
      <c r="F12" s="161" t="str">
        <f>'Investīciju plāns_2023_2027'!F8</f>
        <v>Izglītības iestāžu infrastruktūra</v>
      </c>
      <c r="G12" s="366" t="str">
        <f>'Investīciju plāns_2023_2027'!G8</f>
        <v>J/Pag/Iedz
IP/2021</v>
      </c>
      <c r="H12" s="278">
        <f>'Investīciju plāns_2023_2027'!H8</f>
        <v>50000</v>
      </c>
      <c r="I12" s="303">
        <f>'Investīciju plāns_2023_2027'!I8</f>
        <v>0</v>
      </c>
      <c r="J12" s="304">
        <f>'Investīciju plāns_2023_2027'!J8</f>
        <v>0</v>
      </c>
      <c r="K12" s="305">
        <f>'Investīciju plāns_2023_2027'!K8</f>
        <v>0</v>
      </c>
      <c r="L12" s="306">
        <f>'Investīciju plāns_2023_2027'!L8</f>
        <v>0</v>
      </c>
      <c r="M12" s="307">
        <f>'Investīciju plāns_2023_2027'!M8</f>
        <v>50000</v>
      </c>
      <c r="N12" s="161" t="str">
        <f>'Investīciju plāns_2023_2027'!N8</f>
        <v>P2 I RV1</v>
      </c>
      <c r="O12" s="161" t="str">
        <f>'Investīciju plāns_2023_2027'!O8</f>
        <v>D</v>
      </c>
      <c r="P12" s="347" t="str">
        <f>'Investīciju plāns_2023_2027'!P8</f>
        <v>VP1</v>
      </c>
      <c r="Q12" s="336" t="str">
        <f>'Investīciju plāns_2023_2027'!Q8</f>
        <v>RV1</v>
      </c>
      <c r="R12" s="344" t="str">
        <f>'Investīciju plāns_2023_2027'!R8</f>
        <v>1.1.</v>
      </c>
      <c r="S12" s="161" t="str">
        <f>'Investīciju plāns_2023_2027'!S8</f>
        <v>Infrastruktūras un saimnieciskā nodrošinājuma nodaļa/Pagasta pārvalde</v>
      </c>
      <c r="T12" s="284">
        <f>'Investīciju plāns_2023_2027'!T8</f>
        <v>0</v>
      </c>
      <c r="U12" s="282" t="str">
        <f>'Investīciju plāns_2023_2027'!U8</f>
        <v>2022-2027</v>
      </c>
    </row>
    <row r="13" spans="1:22" ht="76.5" x14ac:dyDescent="0.25">
      <c r="A13" s="161">
        <f>'Investīciju plāns_2023_2027'!A9</f>
        <v>7</v>
      </c>
      <c r="B13" s="279" t="str">
        <f>'Investīciju plāns_2023_2027'!B9</f>
        <v>06</v>
      </c>
      <c r="C13" s="196" t="str">
        <f>'Investīciju plāns_2023_2027'!C9</f>
        <v>Cenas</v>
      </c>
      <c r="D13" s="285" t="str">
        <f>'Investīciju plāns_2023_2027'!D9</f>
        <v>Teteles kapličas būvniecība</v>
      </c>
      <c r="E13" s="285" t="str">
        <f>'Investīciju plāns_2023_2027'!E9</f>
        <v>Izstrādātā būvprojekta aktualizācija</v>
      </c>
      <c r="F13" s="161" t="str">
        <f>'Investīciju plāns_2023_2027'!F9</f>
        <v>Kapu teritorijas labiekārtošana</v>
      </c>
      <c r="G13" s="366" t="str">
        <f>'Investīciju plāns_2023_2027'!G9</f>
        <v>J/Pag/Iedz
IP/2021</v>
      </c>
      <c r="H13" s="278">
        <f>'Investīciju plāns_2023_2027'!H9</f>
        <v>300000</v>
      </c>
      <c r="I13" s="303">
        <f>'Investīciju plāns_2023_2027'!I9</f>
        <v>0</v>
      </c>
      <c r="J13" s="304">
        <f>'Investīciju plāns_2023_2027'!J9</f>
        <v>0</v>
      </c>
      <c r="K13" s="305">
        <f>'Investīciju plāns_2023_2027'!K9</f>
        <v>0</v>
      </c>
      <c r="L13" s="306">
        <f>'Investīciju plāns_2023_2027'!L9</f>
        <v>0</v>
      </c>
      <c r="M13" s="307">
        <f>'Investīciju plāns_2023_2027'!M9</f>
        <v>300000</v>
      </c>
      <c r="N13" s="196" t="str">
        <f>'Investīciju plāns_2023_2027'!N9</f>
        <v>P3 V RV9</v>
      </c>
      <c r="O13" s="161" t="str">
        <f>'Investīciju plāns_2023_2027'!O9</f>
        <v>P</v>
      </c>
      <c r="P13" s="347" t="str">
        <f>'Investīciju plāns_2023_2027'!P9</f>
        <v>VP2</v>
      </c>
      <c r="Q13" s="336" t="str">
        <f>'Investīciju plāns_2023_2027'!Q9</f>
        <v>RV5</v>
      </c>
      <c r="R13" s="344" t="str">
        <f>'Investīciju plāns_2023_2027'!R9</f>
        <v>U.5.5.</v>
      </c>
      <c r="S13" s="161" t="str">
        <f>'Investīciju plāns_2023_2027'!S9</f>
        <v>Infrastruktūras un saimnieciskā nodrošinājuma nodaļa/Pagasta pārvalde</v>
      </c>
      <c r="T13" s="309">
        <f>'Investīciju plāns_2023_2027'!T9</f>
        <v>0</v>
      </c>
      <c r="U13" s="282" t="str">
        <f>'Investīciju plāns_2023_2027'!U9</f>
        <v>2022-2027</v>
      </c>
    </row>
    <row r="14" spans="1:22" ht="76.5" x14ac:dyDescent="0.25">
      <c r="A14" s="161">
        <f>'Investīciju plāns_2023_2027'!A10</f>
        <v>8</v>
      </c>
      <c r="B14" s="279" t="str">
        <f>'Investīciju plāns_2023_2027'!B10</f>
        <v>06</v>
      </c>
      <c r="C14" s="196" t="str">
        <f>'Investīciju plāns_2023_2027'!C10</f>
        <v>Cenas</v>
      </c>
      <c r="D14" s="285" t="str">
        <f>'Investīciju plāns_2023_2027'!D10</f>
        <v xml:space="preserve">Džammu dīķa teritorijas labiekārtošana </v>
      </c>
      <c r="E14" s="285" t="str">
        <f>'Investīciju plāns_2023_2027'!E10</f>
        <v xml:space="preserve">Pludmales izveide, rotaļu iekārtu uzstādīšana </v>
      </c>
      <c r="F14" s="161" t="str">
        <f>'Investīciju plāns_2023_2027'!F10</f>
        <v>Teritorijas labiekārtošana</v>
      </c>
      <c r="G14" s="366" t="str">
        <f>'Investīciju plāns_2023_2027'!G10</f>
        <v>J/Pag/Iedz
IP/2021</v>
      </c>
      <c r="H14" s="278">
        <f>'Investīciju plāns_2023_2027'!H10</f>
        <v>20000</v>
      </c>
      <c r="I14" s="303">
        <f>'Investīciju plāns_2023_2027'!I10</f>
        <v>0</v>
      </c>
      <c r="J14" s="304">
        <f>'Investīciju plāns_2023_2027'!J10</f>
        <v>0</v>
      </c>
      <c r="K14" s="305">
        <f>'Investīciju plāns_2023_2027'!K10</f>
        <v>0</v>
      </c>
      <c r="L14" s="306">
        <f>'Investīciju plāns_2023_2027'!L10</f>
        <v>20000</v>
      </c>
      <c r="M14" s="307">
        <f>'Investīciju plāns_2023_2027'!M10</f>
        <v>0</v>
      </c>
      <c r="N14" s="196" t="str">
        <f>'Investīciju plāns_2023_2027'!N10</f>
        <v>P3 V RV9</v>
      </c>
      <c r="O14" s="161" t="str">
        <f>'Investīciju plāns_2023_2027'!O10</f>
        <v>P</v>
      </c>
      <c r="P14" s="347" t="str">
        <f>'Investīciju plāns_2023_2027'!P10</f>
        <v>VP2</v>
      </c>
      <c r="Q14" s="336" t="str">
        <f>'Investīciju plāns_2023_2027'!Q10</f>
        <v>RV5</v>
      </c>
      <c r="R14" s="344" t="str">
        <f>'Investīciju plāns_2023_2027'!R10</f>
        <v>U.5.5.</v>
      </c>
      <c r="S14" s="161" t="str">
        <f>'Investīciju plāns_2023_2027'!S10</f>
        <v>Infrastruktūras un saimnieciskā nodrošinājuma nodaļa/Pagasta pārvalde</v>
      </c>
      <c r="T14" s="309">
        <f>'Investīciju plāns_2023_2027'!T10</f>
        <v>0</v>
      </c>
      <c r="U14" s="282" t="str">
        <f>'Investīciju plāns_2023_2027'!U10</f>
        <v>2022-2027</v>
      </c>
    </row>
    <row r="15" spans="1:22" ht="76.5" x14ac:dyDescent="0.25">
      <c r="A15" s="196">
        <f>'Investīciju plāns_2023_2027'!A11</f>
        <v>9</v>
      </c>
      <c r="B15" s="279" t="str">
        <f>'Investīciju plāns_2023_2027'!B11</f>
        <v>06</v>
      </c>
      <c r="C15" s="196" t="str">
        <f>'Investīciju plāns_2023_2027'!C11</f>
        <v>Cenas</v>
      </c>
      <c r="D15" s="285" t="str">
        <f>'Investīciju plāns_2023_2027'!D11</f>
        <v>Spartaka sporta laukuma labiekārtošana</v>
      </c>
      <c r="E15" s="285" t="str">
        <f>'Investīciju plāns_2023_2027'!E11</f>
        <v>Vingrošanas rīku izvietošana pie sporta laukuma</v>
      </c>
      <c r="F15" s="161" t="str">
        <f>'Investīciju plāns_2023_2027'!F11</f>
        <v>Teritorijas labiekārtošana</v>
      </c>
      <c r="G15" s="366" t="str">
        <f>'Investīciju plāns_2023_2027'!G11</f>
        <v>J/Pag/Iedz
IP/2021</v>
      </c>
      <c r="H15" s="278">
        <f>'Investīciju plāns_2023_2027'!H11</f>
        <v>15000</v>
      </c>
      <c r="I15" s="303">
        <f>'Investīciju plāns_2023_2027'!I11</f>
        <v>0</v>
      </c>
      <c r="J15" s="304">
        <f>'Investīciju plāns_2023_2027'!J11</f>
        <v>0</v>
      </c>
      <c r="K15" s="305">
        <f>'Investīciju plāns_2023_2027'!K11</f>
        <v>0</v>
      </c>
      <c r="L15" s="306">
        <f>'Investīciju plāns_2023_2027'!L11</f>
        <v>15000</v>
      </c>
      <c r="M15" s="307">
        <f>'Investīciju plāns_2023_2027'!M11</f>
        <v>0</v>
      </c>
      <c r="N15" s="196" t="str">
        <f>'Investīciju plāns_2023_2027'!N11</f>
        <v>P3 V RV9</v>
      </c>
      <c r="O15" s="161" t="str">
        <f>'Investīciju plāns_2023_2027'!O11</f>
        <v>P</v>
      </c>
      <c r="P15" s="347" t="str">
        <f>'Investīciju plāns_2023_2027'!P11</f>
        <v>VP1</v>
      </c>
      <c r="Q15" s="336" t="str">
        <f>'Investīciju plāns_2023_2027'!Q11</f>
        <v>RV3</v>
      </c>
      <c r="R15" s="344" t="str">
        <f>'Investīciju plāns_2023_2027'!R11</f>
        <v>3.1.</v>
      </c>
      <c r="S15" s="161" t="str">
        <f>'Investīciju plāns_2023_2027'!S11</f>
        <v>Infrastruktūras un saimnieciskā nodrošinājuma nodaļa/Pagasta pārvalde</v>
      </c>
      <c r="T15" s="309">
        <f>'Investīciju plāns_2023_2027'!T11</f>
        <v>0</v>
      </c>
      <c r="U15" s="282" t="str">
        <f>'Investīciju plāns_2023_2027'!U11</f>
        <v>2022-2027</v>
      </c>
    </row>
    <row r="16" spans="1:22" ht="76.5" x14ac:dyDescent="0.25">
      <c r="A16" s="161">
        <f>'Investīciju plāns_2023_2027'!A12</f>
        <v>10</v>
      </c>
      <c r="B16" s="279" t="str">
        <f>'Investīciju plāns_2023_2027'!B12</f>
        <v>06</v>
      </c>
      <c r="C16" s="196" t="str">
        <f>'Investīciju plāns_2023_2027'!C12</f>
        <v>Cenas</v>
      </c>
      <c r="D16" s="285" t="str">
        <f>'Investīciju plāns_2023_2027'!D12</f>
        <v>Branku parka teritorijas labiekārtošana</v>
      </c>
      <c r="E16" s="285" t="str">
        <f>'Investīciju plāns_2023_2027'!E12</f>
        <v xml:space="preserve">Taciņu uzbēršana, dīķa aizrakšana, pāraugušo koku izzāģēšana, jaunu koku un krūmu stādīšana. </v>
      </c>
      <c r="F16" s="161" t="str">
        <f>'Investīciju plāns_2023_2027'!F12</f>
        <v>Teritorijas labiekārtošana</v>
      </c>
      <c r="G16" s="366" t="str">
        <f>'Investīciju plāns_2023_2027'!G12</f>
        <v>J/Pag/Iedz
IP/2021</v>
      </c>
      <c r="H16" s="278">
        <f>'Investīciju plāns_2023_2027'!H12</f>
        <v>20000</v>
      </c>
      <c r="I16" s="303">
        <f>'Investīciju plāns_2023_2027'!I12</f>
        <v>0</v>
      </c>
      <c r="J16" s="304">
        <f>'Investīciju plāns_2023_2027'!J12</f>
        <v>0</v>
      </c>
      <c r="K16" s="305">
        <f>'Investīciju plāns_2023_2027'!K12</f>
        <v>0</v>
      </c>
      <c r="L16" s="306">
        <f>'Investīciju plāns_2023_2027'!L12</f>
        <v>20000</v>
      </c>
      <c r="M16" s="307">
        <f>'Investīciju plāns_2023_2027'!M12</f>
        <v>0</v>
      </c>
      <c r="N16" s="196" t="str">
        <f>'Investīciju plāns_2023_2027'!N12</f>
        <v>P3 V RV9</v>
      </c>
      <c r="O16" s="336" t="str">
        <f>'Investīciju plāns_2023_2027'!O12</f>
        <v>P</v>
      </c>
      <c r="P16" s="347" t="str">
        <f>'Investīciju plāns_2023_2027'!P12</f>
        <v>VP2</v>
      </c>
      <c r="Q16" s="336" t="str">
        <f>'Investīciju plāns_2023_2027'!Q12</f>
        <v>RV5</v>
      </c>
      <c r="R16" s="344" t="str">
        <f>'Investīciju plāns_2023_2027'!R12</f>
        <v>U.5.5.</v>
      </c>
      <c r="S16" s="161" t="str">
        <f>'Investīciju plāns_2023_2027'!S12</f>
        <v>Infrastruktūras un saimnieciskā nodrošinājuma nodaļa/Pagasta pārvalde</v>
      </c>
      <c r="T16" s="309">
        <f>'Investīciju plāns_2023_2027'!T12</f>
        <v>0</v>
      </c>
      <c r="U16" s="282" t="str">
        <f>'Investīciju plāns_2023_2027'!U12</f>
        <v>2022-2027</v>
      </c>
    </row>
    <row r="17" spans="1:21" ht="76.5" x14ac:dyDescent="0.25">
      <c r="A17" s="161">
        <f>'Investīciju plāns_2023_2027'!A13</f>
        <v>11</v>
      </c>
      <c r="B17" s="279" t="str">
        <f>'Investīciju plāns_2023_2027'!B13</f>
        <v>06</v>
      </c>
      <c r="C17" s="196" t="str">
        <f>'Investīciju plāns_2023_2027'!C13</f>
        <v>Cenas</v>
      </c>
      <c r="D17" s="285" t="str">
        <f>'Investīciju plāns_2023_2027'!D13</f>
        <v xml:space="preserve">Ānes dīķa teritorijas labiekārtošana
 </v>
      </c>
      <c r="E17" s="285" t="str">
        <f>'Investīciju plāns_2023_2027'!E13</f>
        <v>Taciņas posma izbūve, peldvietas teritorijas labiekārtošana, labiekārtojuma elementu uzstādīšana.  Turpmāk, dīķa teritorijas niedru pļaušana, 2 putnu vērošanas terašu izveide, pontonu laipas izbūve Lielupē. Treniņu laukuma izveide birzī aiz pagrabiem</v>
      </c>
      <c r="F17" s="161" t="str">
        <f>'Investīciju plāns_2023_2027'!F13</f>
        <v>Teritorijas labiekārtošana</v>
      </c>
      <c r="G17" s="366" t="str">
        <f>'Investīciju plāns_2023_2027'!G13</f>
        <v>J/Pag/Iedz
IP/2021</v>
      </c>
      <c r="H17" s="278">
        <f>'Investīciju plāns_2023_2027'!H13</f>
        <v>70000</v>
      </c>
      <c r="I17" s="303">
        <f>'Investīciju plāns_2023_2027'!I13</f>
        <v>0</v>
      </c>
      <c r="J17" s="304">
        <f>'Investīciju plāns_2023_2027'!J13</f>
        <v>0</v>
      </c>
      <c r="K17" s="305">
        <f>'Investīciju plāns_2023_2027'!K13</f>
        <v>0</v>
      </c>
      <c r="L17" s="306">
        <f>'Investīciju plāns_2023_2027'!L13</f>
        <v>0</v>
      </c>
      <c r="M17" s="307">
        <f>'Investīciju plāns_2023_2027'!M13</f>
        <v>70000</v>
      </c>
      <c r="N17" s="196" t="str">
        <f>'Investīciju plāns_2023_2027'!N13</f>
        <v>P3 V RV9</v>
      </c>
      <c r="O17" s="161" t="str">
        <f>'Investīciju plāns_2023_2027'!O13</f>
        <v>P</v>
      </c>
      <c r="P17" s="347" t="str">
        <f>'Investīciju plāns_2023_2027'!P13</f>
        <v>VP2</v>
      </c>
      <c r="Q17" s="336" t="str">
        <f>'Investīciju plāns_2023_2027'!Q13</f>
        <v>RV5</v>
      </c>
      <c r="R17" s="344" t="str">
        <f>'Investīciju plāns_2023_2027'!R13</f>
        <v>U.5.5.</v>
      </c>
      <c r="S17" s="161" t="str">
        <f>'Investīciju plāns_2023_2027'!S13</f>
        <v>Infrastruktūras un saimnieciskā nodrošinājuma nodaļa/Pagasta pārvalde</v>
      </c>
      <c r="T17" s="309">
        <f>'Investīciju plāns_2023_2027'!T13</f>
        <v>0</v>
      </c>
      <c r="U17" s="282" t="str">
        <f>'Investīciju plāns_2023_2027'!U13</f>
        <v>2022-2027</v>
      </c>
    </row>
    <row r="18" spans="1:21" ht="89.25" x14ac:dyDescent="0.25">
      <c r="A18" s="196">
        <f>'Investīciju plāns_2023_2027'!A14</f>
        <v>12</v>
      </c>
      <c r="B18" s="279" t="str">
        <f>'Investīciju plāns_2023_2027'!B14</f>
        <v>06</v>
      </c>
      <c r="C18" s="196" t="str">
        <f>'Investīciju plāns_2023_2027'!C14</f>
        <v>Cenas</v>
      </c>
      <c r="D18" s="285" t="str">
        <f>'Investīciju plāns_2023_2027'!D14</f>
        <v>Ānes parka labiekārtošana</v>
      </c>
      <c r="E18" s="285" t="str">
        <f>'Investīciju plāns_2023_2027'!E14</f>
        <v>Grants seguma taciņu izveide, labiekārtojuma elementu uzstādīšana, bērnu rotaļu laukuma elementu uzstādīšana. 
2022.gadā uzsākta Ānes parka labiekārtošanas celiņu izbūve 1.kārta, ELFLA projekta “Ānes parka labiekārtošana, I kārta” (Nr.22-06-AL019.2203-000005) ietvaros
2022.gadā plānots realizēt projeka 1.kārtu 28000EUR atbilstoši plānotajam</v>
      </c>
      <c r="F18" s="161" t="str">
        <f>'Investīciju plāns_2023_2027'!F14</f>
        <v>Teritorijas labiekārtošana</v>
      </c>
      <c r="G18" s="366" t="str">
        <f>'Investīciju plāns_2023_2027'!G14</f>
        <v xml:space="preserve">PP
</v>
      </c>
      <c r="H18" s="278">
        <f>'Investīciju plāns_2023_2027'!H14</f>
        <v>144494</v>
      </c>
      <c r="I18" s="303">
        <f>'Investīciju plāns_2023_2027'!I14</f>
        <v>39494</v>
      </c>
      <c r="J18" s="304">
        <f>'Investīciju plāns_2023_2027'!J14</f>
        <v>39494</v>
      </c>
      <c r="K18" s="305">
        <f>'Investīciju plāns_2023_2027'!K14</f>
        <v>0</v>
      </c>
      <c r="L18" s="306">
        <f>'Investīciju plāns_2023_2027'!L14</f>
        <v>0</v>
      </c>
      <c r="M18" s="307">
        <f>'Investīciju plāns_2023_2027'!M14</f>
        <v>105000</v>
      </c>
      <c r="N18" s="196" t="str">
        <f>'Investīciju plāns_2023_2027'!N14</f>
        <v>P3 V RV9</v>
      </c>
      <c r="O18" s="161" t="str">
        <f>'Investīciju plāns_2023_2027'!O14</f>
        <v>P</v>
      </c>
      <c r="P18" s="347" t="str">
        <f>'Investīciju plāns_2023_2027'!P14</f>
        <v>VP2</v>
      </c>
      <c r="Q18" s="336" t="str">
        <f>'Investīciju plāns_2023_2027'!Q14</f>
        <v>RV5</v>
      </c>
      <c r="R18" s="344" t="str">
        <f>'Investīciju plāns_2023_2027'!R14</f>
        <v>U.5.5.</v>
      </c>
      <c r="S18" s="161" t="str">
        <f>'Investīciju plāns_2023_2027'!S14</f>
        <v>Infrastruktūras un saimnieciskā nodrošinājuma nodaļa/Pagasta pārvalde</v>
      </c>
      <c r="T18" s="309">
        <f>'Investīciju plāns_2023_2027'!T14</f>
        <v>0</v>
      </c>
      <c r="U18" s="282" t="str">
        <f>'Investīciju plāns_2023_2027'!U14</f>
        <v>2022-2027</v>
      </c>
    </row>
    <row r="19" spans="1:21" ht="89.25" x14ac:dyDescent="0.25">
      <c r="A19" s="161">
        <f>'Investīciju plāns_2023_2027'!A15</f>
        <v>13</v>
      </c>
      <c r="B19" s="279">
        <f>'Investīciju plāns_2023_2027'!B15</f>
        <v>0</v>
      </c>
      <c r="C19" s="196" t="str">
        <f>'Investīciju plāns_2023_2027'!C15</f>
        <v>Cenas</v>
      </c>
      <c r="D19" s="285" t="str">
        <f>'Investīciju plāns_2023_2027'!D15</f>
        <v>Cenu pagasta  transporta infrastruktūras attīstība</v>
      </c>
      <c r="E19" s="285" t="str">
        <f>'Investīciju plāns_2023_2027'!E15</f>
        <v>Transporta infrastruktūras attīstība, t.sk.: 
 2022/2023.gads:
Cietā seguma un apgaismojuma izbūve Ievu ielā, Iecēnu ciemā, Cenu pagastā - būvprojekta izstrāde (9770.75EUR), būvniecība (~260 000EUR)
Iepirkumu procedūra projektēšanai uzsākta 2022.gadā, noslēgti līgumi par projektēšanu</v>
      </c>
      <c r="F19" s="161" t="str">
        <f>'Investīciju plāns_2023_2027'!F15</f>
        <v>Transporta infrastruktūra, t.sk. Apgaismojums</v>
      </c>
      <c r="G19" s="366" t="str">
        <f>'Investīciju plāns_2023_2027'!G15</f>
        <v>AG2023
J/Pag/Iedz
Dep/ieros</v>
      </c>
      <c r="H19" s="278">
        <f>'Investīciju plāns_2023_2027'!H15</f>
        <v>269771</v>
      </c>
      <c r="I19" s="303">
        <f>'Investīciju plāns_2023_2027'!I15</f>
        <v>269771</v>
      </c>
      <c r="J19" s="304">
        <f>'Investīciju plāns_2023_2027'!J15</f>
        <v>48771</v>
      </c>
      <c r="K19" s="305">
        <f>'Investīciju plāns_2023_2027'!K15</f>
        <v>221000</v>
      </c>
      <c r="L19" s="306">
        <f>'Investīciju plāns_2023_2027'!L15</f>
        <v>0</v>
      </c>
      <c r="M19" s="307">
        <f>'Investīciju plāns_2023_2027'!M15</f>
        <v>0</v>
      </c>
      <c r="N19" s="196" t="str">
        <f>'Investīciju plāns_2023_2027'!N15</f>
        <v>P2 V RV1</v>
      </c>
      <c r="O19" s="161">
        <f>'Investīciju plāns_2023_2027'!O15</f>
        <v>0</v>
      </c>
      <c r="P19" s="347">
        <f>'Investīciju plāns_2023_2027'!P15</f>
        <v>0</v>
      </c>
      <c r="Q19" s="336" t="str">
        <f>'Investīciju plāns_2023_2027'!Q15</f>
        <v>RV4</v>
      </c>
      <c r="R19" s="344" t="str">
        <f>'Investīciju plāns_2023_2027'!R15</f>
        <v>4.1.</v>
      </c>
      <c r="S19" s="161" t="str">
        <f>'Investīciju plāns_2023_2027'!S15</f>
        <v>Infrastruktūras un saimnieciskā nodrošinājuma nodaļa/Pagasta pārvalde</v>
      </c>
      <c r="T19" s="309">
        <f>'Investīciju plāns_2023_2027'!T15</f>
        <v>0</v>
      </c>
      <c r="U19" s="282" t="str">
        <f>'Investīciju plāns_2023_2027'!U15</f>
        <v>2022-2027</v>
      </c>
    </row>
    <row r="20" spans="1:21" ht="255" x14ac:dyDescent="0.25">
      <c r="A20" s="161">
        <f>'Investīciju plāns_2023_2027'!A16</f>
        <v>14</v>
      </c>
      <c r="B20" s="279">
        <f>'Investīciju plāns_2023_2027'!B16</f>
        <v>0</v>
      </c>
      <c r="C20" s="196" t="str">
        <f>'Investīciju plāns_2023_2027'!C16</f>
        <v>Cenas</v>
      </c>
      <c r="D20" s="285" t="str">
        <f>'Investīciju plāns_2023_2027'!D16</f>
        <v>Cenu pagasta  transporta infrastruktūras attīstība</v>
      </c>
      <c r="E20" s="285" t="str">
        <f>'Investīciju plāns_2023_2027'!E16</f>
        <v>Transporta infrastruktūras attīstība, t.sk.: 
2024.-2027.gads
1. Parka ielas virskārtas atjaunošana, Branku ciemā , ~330m
Plānots uzsākt projektēšanu 2023.gada otrajā pusē, izmaksas plānot 2024.gadā 
2. Garozas šoseja (Smēdes) - Spartaka iela ceļa posma seguma uzlabošana (Veikt asfaltbetona ceļa seguma izbūvi. Projekts uzņēmējdarbības atbalstam un apdzīvotības veicināšanai)
3. Pašvaldības ceļa  Brankas - Tiltiņi asfalta seguma atjaunošana
4. Valdavu ceļa seguma atjaunošana
5. Muižas ielas gājēju celiņa izbūve - no Teteles pamatskolas līdz autobusu pieturvietai, gājēju - skolēnu un ciema iedzīvotāju drošības nodrošināšanai
6. Gājēju un velo celiņa izbūve no Ānes ciema līdz Jelgavas pilsētas robežai
7. Gājēju pārejas ar apgaismojumu izveide Tetelē (pie P93 gājēju drošības uzlabošanai)
8. Ielu apgaismojuma izbūve no Brankstūriem līdz DUS, t.sk. Gājēju ietves izbūve gar autoceļu V1068 no Ausekļu ielas Branku ciemā līdz DUS ASTARTE "Brankstūri"</v>
      </c>
      <c r="F20" s="161" t="str">
        <f>'Investīciju plāns_2023_2027'!F16</f>
        <v>Transporta infrastruktūra, t.sk. Apgaismojums</v>
      </c>
      <c r="G20" s="366" t="str">
        <f>'Investīciju plāns_2023_2027'!G16</f>
        <v>J/Pag/Iedz
Dep/ieros</v>
      </c>
      <c r="H20" s="278">
        <f>'Investīciju plāns_2023_2027'!H16</f>
        <v>2872000</v>
      </c>
      <c r="I20" s="303">
        <f>'Investīciju plāns_2023_2027'!I16</f>
        <v>0</v>
      </c>
      <c r="J20" s="304">
        <f>'Investīciju plāns_2023_2027'!J16</f>
        <v>0</v>
      </c>
      <c r="K20" s="305">
        <f>'Investīciju plāns_2023_2027'!K16</f>
        <v>0</v>
      </c>
      <c r="L20" s="306">
        <f>'Investīciju plāns_2023_2027'!L16</f>
        <v>100000</v>
      </c>
      <c r="M20" s="307">
        <f>'Investīciju plāns_2023_2027'!M16</f>
        <v>2772000</v>
      </c>
      <c r="N20" s="196" t="str">
        <f>'Investīciju plāns_2023_2027'!N16</f>
        <v>P2 V RV1</v>
      </c>
      <c r="O20" s="161">
        <f>'Investīciju plāns_2023_2027'!O16</f>
        <v>0</v>
      </c>
      <c r="P20" s="347">
        <f>'Investīciju plāns_2023_2027'!P16</f>
        <v>0</v>
      </c>
      <c r="Q20" s="336" t="str">
        <f>'Investīciju plāns_2023_2027'!Q16</f>
        <v>RV4</v>
      </c>
      <c r="R20" s="344" t="str">
        <f>'Investīciju plāns_2023_2027'!R16</f>
        <v>4.1.</v>
      </c>
      <c r="S20" s="161" t="str">
        <f>'Investīciju plāns_2023_2027'!S16</f>
        <v>Infrastruktūras un saimnieciskā nodrošinājuma nodaļa/Pagasta pārvalde</v>
      </c>
      <c r="T20" s="309">
        <f>'Investīciju plāns_2023_2027'!T16</f>
        <v>0</v>
      </c>
      <c r="U20" s="282" t="str">
        <f>'Investīciju plāns_2023_2027'!U16</f>
        <v>2022-2027</v>
      </c>
    </row>
    <row r="21" spans="1:21" ht="76.5" x14ac:dyDescent="0.25">
      <c r="A21" s="196">
        <f>'Investīciju plāns_2023_2027'!A17</f>
        <v>15</v>
      </c>
      <c r="B21" s="279" t="str">
        <f>'Investīciju plāns_2023_2027'!B17</f>
        <v>06</v>
      </c>
      <c r="C21" s="196" t="str">
        <f>'Investīciju plāns_2023_2027'!C17</f>
        <v>Cenas</v>
      </c>
      <c r="D21" s="285" t="str">
        <f>'Investīciju plāns_2023_2027'!D17</f>
        <v>Notekūdeņu attīrīšanas iekārtu izbūve Jaunpēternieku ciemā</v>
      </c>
      <c r="E21" s="285" t="str">
        <f>'Investīciju plāns_2023_2027'!E17</f>
        <v>OKSDU projekts Divām daudzdzīvokļu dzīvojamām mājām jāveic bioloģiskās NAI izbūve.
2023.gadā plānots Jaunu NAI izbūve Jaunpēternieki, Cenu pagasts</v>
      </c>
      <c r="F21" s="161" t="str">
        <f>'Investīciju plāns_2023_2027'!F17</f>
        <v>Ūdenssaimniecības attīstība</v>
      </c>
      <c r="G21" s="366" t="str">
        <f>'Investīciju plāns_2023_2027'!G17</f>
        <v>J/Pag/Iedz
IP/2021</v>
      </c>
      <c r="H21" s="278">
        <f>'Investīciju plāns_2023_2027'!H17</f>
        <v>100000</v>
      </c>
      <c r="I21" s="303">
        <f>'Investīciju plāns_2023_2027'!I17</f>
        <v>0</v>
      </c>
      <c r="J21" s="304">
        <f>'Investīciju plāns_2023_2027'!J17</f>
        <v>0</v>
      </c>
      <c r="K21" s="305">
        <f>'Investīciju plāns_2023_2027'!K17</f>
        <v>0</v>
      </c>
      <c r="L21" s="306">
        <f>'Investīciju plāns_2023_2027'!L17</f>
        <v>100000</v>
      </c>
      <c r="M21" s="307">
        <f>'Investīciju plāns_2023_2027'!M17</f>
        <v>0</v>
      </c>
      <c r="N21" s="196" t="str">
        <f>'Investīciju plāns_2023_2027'!N17</f>
        <v>P2 V RV3</v>
      </c>
      <c r="O21" s="336" t="str">
        <f>'Investīciju plāns_2023_2027'!O17</f>
        <v>P</v>
      </c>
      <c r="P21" s="347" t="str">
        <f>'Investīciju plāns_2023_2027'!P17</f>
        <v>VP2</v>
      </c>
      <c r="Q21" s="336" t="str">
        <f>'Investīciju plāns_2023_2027'!Q17</f>
        <v>RV5</v>
      </c>
      <c r="R21" s="344" t="str">
        <f>'Investīciju plāns_2023_2027'!R17</f>
        <v>U.5.1.</v>
      </c>
      <c r="S21" s="161" t="str">
        <f>'Investīciju plāns_2023_2027'!S17</f>
        <v>Infrastruktūras un saimnieciskā nodrošinājuma nodaļa/Pagasta pārvalde</v>
      </c>
      <c r="T21" s="309">
        <f>'Investīciju plāns_2023_2027'!T17</f>
        <v>0</v>
      </c>
      <c r="U21" s="282" t="str">
        <f>'Investīciju plāns_2023_2027'!U17</f>
        <v>2022-2027</v>
      </c>
    </row>
    <row r="22" spans="1:21" ht="76.5" x14ac:dyDescent="0.25">
      <c r="A22" s="161">
        <f>'Investīciju plāns_2023_2027'!A18</f>
        <v>16</v>
      </c>
      <c r="B22" s="279" t="str">
        <f>'Investīciju plāns_2023_2027'!B18</f>
        <v>06</v>
      </c>
      <c r="C22" s="196" t="str">
        <f>'Investīciju plāns_2023_2027'!C18</f>
        <v>Cenas</v>
      </c>
      <c r="D22" s="285" t="str">
        <f>'Investīciju plāns_2023_2027'!D18</f>
        <v>Ūdenssaimniecības pakalpojumu attīstība Ānes un Teteles ciemu savrupmāju rajonā - ūdens, sadzīves kanalizācija, NAI, LŪK, ietve</v>
      </c>
      <c r="E22" s="285" t="str">
        <f>'Investīciju plāns_2023_2027'!E18</f>
        <v xml:space="preserve">Projektēšana, ietverot Tirgoņu rajonu, Progresa ielas mājas, pārslēdzot esošo kanalizāciju pie kopējiem tīkliem. 
2023.gadā plānots- kanalizācijas tīklu paplašināšana Ānē, Cenu pagastā, 550m garā posmā (Atpūtas iela, Pļavu iela, Tirgotāju iela)  būvprojekta izstrāde 
</v>
      </c>
      <c r="F22" s="161" t="str">
        <f>'Investīciju plāns_2023_2027'!F18</f>
        <v>Ūdenssaimniecības attīstība</v>
      </c>
      <c r="G22" s="366" t="str">
        <f>'Investīciju plāns_2023_2027'!G18</f>
        <v>J/Pag/Iedz
IP/2021</v>
      </c>
      <c r="H22" s="278">
        <f>'Investīciju plāns_2023_2027'!H18</f>
        <v>800000</v>
      </c>
      <c r="I22" s="303">
        <f>'Investīciju plāns_2023_2027'!I18</f>
        <v>0</v>
      </c>
      <c r="J22" s="304">
        <f>'Investīciju plāns_2023_2027'!J18</f>
        <v>0</v>
      </c>
      <c r="K22" s="305">
        <f>'Investīciju plāns_2023_2027'!K18</f>
        <v>0</v>
      </c>
      <c r="L22" s="306">
        <f>'Investīciju plāns_2023_2027'!L18</f>
        <v>100000</v>
      </c>
      <c r="M22" s="307">
        <f>'Investīciju plāns_2023_2027'!M18</f>
        <v>700000</v>
      </c>
      <c r="N22" s="161" t="str">
        <f>'Investīciju plāns_2023_2027'!N18</f>
        <v>P2 V RV3</v>
      </c>
      <c r="O22" s="336" t="str">
        <f>'Investīciju plāns_2023_2027'!O18</f>
        <v>P</v>
      </c>
      <c r="P22" s="347" t="str">
        <f>'Investīciju plāns_2023_2027'!P18</f>
        <v>VP2</v>
      </c>
      <c r="Q22" s="336" t="str">
        <f>'Investīciju plāns_2023_2027'!Q18</f>
        <v>RV5</v>
      </c>
      <c r="R22" s="344" t="str">
        <f>'Investīciju plāns_2023_2027'!R18</f>
        <v>U.5.1.</v>
      </c>
      <c r="S22" s="161" t="str">
        <f>'Investīciju plāns_2023_2027'!S18</f>
        <v>Infrastruktūras un saimnieciskā nodrošinājuma nodaļa/Pagasta pārvalde</v>
      </c>
      <c r="T22" s="284">
        <f>'Investīciju plāns_2023_2027'!T18</f>
        <v>0</v>
      </c>
      <c r="U22" s="282" t="str">
        <f>'Investīciju plāns_2023_2027'!U18</f>
        <v>2022-2027</v>
      </c>
    </row>
    <row r="23" spans="1:21" x14ac:dyDescent="0.25">
      <c r="A23" s="161" t="e">
        <f>'Investīciju plāns_2023_2027'!#REF!</f>
        <v>#REF!</v>
      </c>
      <c r="B23" s="279" t="e">
        <f>'Investīciju plāns_2023_2027'!#REF!</f>
        <v>#REF!</v>
      </c>
      <c r="C23" s="196" t="e">
        <f>'Investīciju plāns_2023_2027'!#REF!</f>
        <v>#REF!</v>
      </c>
      <c r="D23" s="285" t="e">
        <f>'Investīciju plāns_2023_2027'!#REF!</f>
        <v>#REF!</v>
      </c>
      <c r="E23" s="285" t="e">
        <f>'Investīciju plāns_2023_2027'!#REF!</f>
        <v>#REF!</v>
      </c>
      <c r="F23" s="161" t="e">
        <f>'Investīciju plāns_2023_2027'!#REF!</f>
        <v>#REF!</v>
      </c>
      <c r="G23" s="366" t="e">
        <f>'Investīciju plāns_2023_2027'!#REF!</f>
        <v>#REF!</v>
      </c>
      <c r="H23" s="278" t="e">
        <f>'Investīciju plāns_2023_2027'!#REF!</f>
        <v>#REF!</v>
      </c>
      <c r="I23" s="303" t="e">
        <f>'Investīciju plāns_2023_2027'!#REF!</f>
        <v>#REF!</v>
      </c>
      <c r="J23" s="304" t="e">
        <f>'Investīciju plāns_2023_2027'!#REF!</f>
        <v>#REF!</v>
      </c>
      <c r="K23" s="305" t="e">
        <f>'Investīciju plāns_2023_2027'!#REF!</f>
        <v>#REF!</v>
      </c>
      <c r="L23" s="306" t="e">
        <f>'Investīciju plāns_2023_2027'!#REF!</f>
        <v>#REF!</v>
      </c>
      <c r="M23" s="307" t="e">
        <f>'Investīciju plāns_2023_2027'!#REF!</f>
        <v>#REF!</v>
      </c>
      <c r="N23" s="161" t="e">
        <f>'Investīciju plāns_2023_2027'!#REF!</f>
        <v>#REF!</v>
      </c>
      <c r="O23" s="336" t="e">
        <f>'Investīciju plāns_2023_2027'!#REF!</f>
        <v>#REF!</v>
      </c>
      <c r="P23" s="347" t="e">
        <f>'Investīciju plāns_2023_2027'!#REF!</f>
        <v>#REF!</v>
      </c>
      <c r="Q23" s="336" t="e">
        <f>'Investīciju plāns_2023_2027'!#REF!</f>
        <v>#REF!</v>
      </c>
      <c r="R23" s="344" t="e">
        <f>'Investīciju plāns_2023_2027'!#REF!</f>
        <v>#REF!</v>
      </c>
      <c r="S23" s="161" t="e">
        <f>'Investīciju plāns_2023_2027'!#REF!</f>
        <v>#REF!</v>
      </c>
      <c r="T23" s="284" t="e">
        <f>'Investīciju plāns_2023_2027'!#REF!</f>
        <v>#REF!</v>
      </c>
      <c r="U23" s="282" t="e">
        <f>'Investīciju plāns_2023_2027'!#REF!</f>
        <v>#REF!</v>
      </c>
    </row>
    <row r="24" spans="1:21" ht="178.5" x14ac:dyDescent="0.25">
      <c r="A24" s="196">
        <f>'Investīciju plāns_2023_2027'!A19</f>
        <v>17</v>
      </c>
      <c r="B24" s="279" t="str">
        <f>'Investīciju plāns_2023_2027'!B19</f>
        <v>04</v>
      </c>
      <c r="C24" s="196" t="str">
        <f>'Investīciju plāns_2023_2027'!C19</f>
        <v>Eleja</v>
      </c>
      <c r="D24" s="285" t="str">
        <f>'Investīciju plāns_2023_2027'!D19</f>
        <v>Atjaunojamo energoresursu izmantošanas veicināšana - ģeotermālās enerģijas izmantošana</v>
      </c>
      <c r="E24" s="285" t="str">
        <f>'Investīciju plāns_2023_2027'!E19</f>
        <v>Sadarbojoties pilsētu un lauku teritorijām, attīstīt  uzņēmējdarbību ģeotermālās enerģijas ieguves vietā- peldbaseina, vannas, pirtis un balneoloģiju, lauksaimniecība, akvakultūra.
Ģeotermālās enerģijas izmantošanas izpēte Elejas pagastā. 2 izpētes tehnisko projektu izstrāde Elejas termālajiem ūdeņiem, zemes dzīļu skanēšana. Ģeotermālās enerģijas izmantošana Elejas pagastā Jelgavas novadā (saistība ar reģionālo projektu). Provizoriski kopējā summa 33 200 000 EUR
Ģeotermālās enerģijas izmantošana Elejā ir iespējama vairākos veidos:
• siltumapgāde un dzesēšana, iekļaujot arī centralizēto siltumapgādi;
• peldbaseini, vannas, pirtis un balneoloģija;
• lauksaimniecība;
• akvakultūra;
• ražošana ( ir interese no dažādiem uzņēmējiem)</v>
      </c>
      <c r="F24" s="161" t="str">
        <f>'Investīciju plāns_2023_2027'!F19</f>
        <v>Atbalsts uzņēmējdarbībai</v>
      </c>
      <c r="G24" s="366" t="str">
        <f>'Investīciju plāns_2023_2027'!G19</f>
        <v xml:space="preserve">J/Pag/Iedz
</v>
      </c>
      <c r="H24" s="278">
        <f>'Investīciju plāns_2023_2027'!H19</f>
        <v>33200000</v>
      </c>
      <c r="I24" s="303">
        <f>'Investīciju plāns_2023_2027'!I19</f>
        <v>0</v>
      </c>
      <c r="J24" s="304">
        <f>'Investīciju plāns_2023_2027'!J19</f>
        <v>0</v>
      </c>
      <c r="K24" s="305">
        <f>'Investīciju plāns_2023_2027'!K19</f>
        <v>0</v>
      </c>
      <c r="L24" s="306">
        <f>'Investīciju plāns_2023_2027'!L19</f>
        <v>0</v>
      </c>
      <c r="M24" s="307">
        <f>'Investīciju plāns_2023_2027'!M19</f>
        <v>33200000</v>
      </c>
      <c r="N24" s="161" t="str">
        <f>'Investīciju plāns_2023_2027'!N19</f>
        <v>P2 U RV1</v>
      </c>
      <c r="O24" s="336" t="str">
        <f>'Investīciju plāns_2023_2027'!O19</f>
        <v>D</v>
      </c>
      <c r="P24" s="347" t="str">
        <f>'Investīciju plāns_2023_2027'!P19</f>
        <v>VP3</v>
      </c>
      <c r="Q24" s="336" t="str">
        <f>'Investīciju plāns_2023_2027'!Q19</f>
        <v>RV7</v>
      </c>
      <c r="R24" s="344" t="str">
        <f>'Investīciju plāns_2023_2027'!R19</f>
        <v>U.7.1.</v>
      </c>
      <c r="S24" s="161" t="str">
        <f>'Investīciju plāns_2023_2027'!S19</f>
        <v>Attīstības nodaļa/Infrastruktūras un saimnieciskā nodrošinājuma nodaļa/pagasta pārvalde</v>
      </c>
      <c r="T24" s="284">
        <f>'Investīciju plāns_2023_2027'!T19</f>
        <v>0</v>
      </c>
      <c r="U24" s="282" t="str">
        <f>'Investīciju plāns_2023_2027'!U19</f>
        <v>2022-2027</v>
      </c>
    </row>
    <row r="25" spans="1:21" x14ac:dyDescent="0.25">
      <c r="A25" s="161" t="e">
        <f>'Investīciju plāns_2023_2027'!#REF!</f>
        <v>#REF!</v>
      </c>
      <c r="B25" s="279" t="e">
        <f>'Investīciju plāns_2023_2027'!#REF!</f>
        <v>#REF!</v>
      </c>
      <c r="C25" s="196" t="e">
        <f>'Investīciju plāns_2023_2027'!#REF!</f>
        <v>#REF!</v>
      </c>
      <c r="D25" s="285" t="e">
        <f>'Investīciju plāns_2023_2027'!#REF!</f>
        <v>#REF!</v>
      </c>
      <c r="E25" s="285" t="e">
        <f>'Investīciju plāns_2023_2027'!#REF!</f>
        <v>#REF!</v>
      </c>
      <c r="F25" s="161" t="e">
        <f>'Investīciju plāns_2023_2027'!#REF!</f>
        <v>#REF!</v>
      </c>
      <c r="G25" s="366" t="e">
        <f>'Investīciju plāns_2023_2027'!#REF!</f>
        <v>#REF!</v>
      </c>
      <c r="H25" s="278" t="e">
        <f>'Investīciju plāns_2023_2027'!#REF!</f>
        <v>#REF!</v>
      </c>
      <c r="I25" s="303" t="e">
        <f>'Investīciju plāns_2023_2027'!#REF!</f>
        <v>#REF!</v>
      </c>
      <c r="J25" s="304" t="e">
        <f>'Investīciju plāns_2023_2027'!#REF!</f>
        <v>#REF!</v>
      </c>
      <c r="K25" s="305" t="e">
        <f>'Investīciju plāns_2023_2027'!#REF!</f>
        <v>#REF!</v>
      </c>
      <c r="L25" s="306" t="e">
        <f>'Investīciju plāns_2023_2027'!#REF!</f>
        <v>#REF!</v>
      </c>
      <c r="M25" s="307" t="e">
        <f>'Investīciju plāns_2023_2027'!#REF!</f>
        <v>#REF!</v>
      </c>
      <c r="N25" s="161" t="e">
        <f>'Investīciju plāns_2023_2027'!#REF!</f>
        <v>#REF!</v>
      </c>
      <c r="O25" s="336" t="e">
        <f>'Investīciju plāns_2023_2027'!#REF!</f>
        <v>#REF!</v>
      </c>
      <c r="P25" s="346" t="e">
        <f>'Investīciju plāns_2023_2027'!#REF!</f>
        <v>#REF!</v>
      </c>
      <c r="Q25" s="348" t="e">
        <f>'Investīciju plāns_2023_2027'!#REF!</f>
        <v>#REF!</v>
      </c>
      <c r="R25" s="344" t="e">
        <f>'Investīciju plāns_2023_2027'!#REF!</f>
        <v>#REF!</v>
      </c>
      <c r="S25" s="161" t="e">
        <f>'Investīciju plāns_2023_2027'!#REF!</f>
        <v>#REF!</v>
      </c>
      <c r="T25" s="284" t="e">
        <f>'Investīciju plāns_2023_2027'!#REF!</f>
        <v>#REF!</v>
      </c>
      <c r="U25" s="282" t="e">
        <f>'Investīciju plāns_2023_2027'!#REF!</f>
        <v>#REF!</v>
      </c>
    </row>
    <row r="26" spans="1:21" x14ac:dyDescent="0.25">
      <c r="A26" s="161" t="e">
        <f>'Investīciju plāns_2023_2027'!#REF!</f>
        <v>#REF!</v>
      </c>
      <c r="B26" s="279" t="e">
        <f>'Investīciju plāns_2023_2027'!#REF!</f>
        <v>#REF!</v>
      </c>
      <c r="C26" s="196" t="e">
        <f>'Investīciju plāns_2023_2027'!#REF!</f>
        <v>#REF!</v>
      </c>
      <c r="D26" s="285" t="e">
        <f>'Investīciju plāns_2023_2027'!#REF!</f>
        <v>#REF!</v>
      </c>
      <c r="E26" s="335" t="e">
        <f>'Investīciju plāns_2023_2027'!#REF!</f>
        <v>#REF!</v>
      </c>
      <c r="F26" s="161" t="e">
        <f>'Investīciju plāns_2023_2027'!#REF!</f>
        <v>#REF!</v>
      </c>
      <c r="G26" s="366" t="e">
        <f>'Investīciju plāns_2023_2027'!#REF!</f>
        <v>#REF!</v>
      </c>
      <c r="H26" s="278" t="e">
        <f>'Investīciju plāns_2023_2027'!#REF!</f>
        <v>#REF!</v>
      </c>
      <c r="I26" s="303" t="e">
        <f>'Investīciju plāns_2023_2027'!#REF!</f>
        <v>#REF!</v>
      </c>
      <c r="J26" s="304" t="e">
        <f>'Investīciju plāns_2023_2027'!#REF!</f>
        <v>#REF!</v>
      </c>
      <c r="K26" s="305" t="e">
        <f>'Investīciju plāns_2023_2027'!#REF!</f>
        <v>#REF!</v>
      </c>
      <c r="L26" s="306" t="e">
        <f>'Investīciju plāns_2023_2027'!#REF!</f>
        <v>#REF!</v>
      </c>
      <c r="M26" s="307" t="e">
        <f>'Investīciju plāns_2023_2027'!#REF!</f>
        <v>#REF!</v>
      </c>
      <c r="N26" s="161" t="e">
        <f>'Investīciju plāns_2023_2027'!#REF!</f>
        <v>#REF!</v>
      </c>
      <c r="O26" s="336" t="e">
        <f>'Investīciju plāns_2023_2027'!#REF!</f>
        <v>#REF!</v>
      </c>
      <c r="P26" s="346" t="e">
        <f>'Investīciju plāns_2023_2027'!#REF!</f>
        <v>#REF!</v>
      </c>
      <c r="Q26" s="348" t="e">
        <f>'Investīciju plāns_2023_2027'!#REF!</f>
        <v>#REF!</v>
      </c>
      <c r="R26" s="344" t="e">
        <f>'Investīciju plāns_2023_2027'!#REF!</f>
        <v>#REF!</v>
      </c>
      <c r="S26" s="161" t="e">
        <f>'Investīciju plāns_2023_2027'!#REF!</f>
        <v>#REF!</v>
      </c>
      <c r="T26" s="284" t="e">
        <f>'Investīciju plāns_2023_2027'!#REF!</f>
        <v>#REF!</v>
      </c>
      <c r="U26" s="282" t="e">
        <f>'Investīciju plāns_2023_2027'!#REF!</f>
        <v>#REF!</v>
      </c>
    </row>
    <row r="27" spans="1:21" ht="76.5" x14ac:dyDescent="0.25">
      <c r="A27" s="196">
        <f>'Investīciju plāns_2023_2027'!A20</f>
        <v>18</v>
      </c>
      <c r="B27" s="277" t="str">
        <f>'Investīciju plāns_2023_2027'!B20</f>
        <v>09</v>
      </c>
      <c r="C27" s="161" t="str">
        <f>'Investīciju plāns_2023_2027'!C20</f>
        <v>Eleja</v>
      </c>
      <c r="D27" s="285" t="str">
        <f>'Investīciju plāns_2023_2027'!D20</f>
        <v>Elejas vidusskolas mājturības un tehnoloģiju darbnīcas energoefektivitātes paaugstināšana</v>
      </c>
      <c r="E27" s="295" t="str">
        <f>'Investīciju plāns_2023_2027'!E20</f>
        <v>Uzsākts dizaina un tehnoloģiju virziens vidējā izglītībā no 7.-12.kl. Nepieciešams ēkas energoefektivitātes paaugstināšana. 2023.gadā uzsākta iepirkumu procedūra būvprojekta izstrādi ~ 15 000 EUR un būvdarbus plānots uzsākt 2023.gadā ~ 400000 EUR)</v>
      </c>
      <c r="F27" s="161" t="str">
        <f>'Investīciju plāns_2023_2027'!F20</f>
        <v>Energoefektivitāte</v>
      </c>
      <c r="G27" s="366" t="str">
        <f>'Investīciju plāns_2023_2027'!G20</f>
        <v xml:space="preserve">J/Pag/Iedz
</v>
      </c>
      <c r="H27" s="290">
        <f>'Investīciju plāns_2023_2027'!H20</f>
        <v>415000</v>
      </c>
      <c r="I27" s="303">
        <f>'Investīciju plāns_2023_2027'!I20</f>
        <v>415000</v>
      </c>
      <c r="J27" s="304">
        <f>'Investīciju plāns_2023_2027'!J20</f>
        <v>55000</v>
      </c>
      <c r="K27" s="305">
        <f>'Investīciju plāns_2023_2027'!K20</f>
        <v>360000</v>
      </c>
      <c r="L27" s="306">
        <f>'Investīciju plāns_2023_2027'!L20</f>
        <v>0</v>
      </c>
      <c r="M27" s="307">
        <f>'Investīciju plāns_2023_2027'!M20</f>
        <v>0</v>
      </c>
      <c r="N27" s="195" t="str">
        <f>'Investīciju plāns_2023_2027'!N20</f>
        <v>P2 I RV1</v>
      </c>
      <c r="O27" s="336" t="str">
        <f>'Investīciju plāns_2023_2027'!O20</f>
        <v>P</v>
      </c>
      <c r="P27" s="349" t="str">
        <f>'Investīciju plāns_2023_2027'!P20</f>
        <v>VP1</v>
      </c>
      <c r="Q27" s="336" t="str">
        <f>'Investīciju plāns_2023_2027'!Q20</f>
        <v>RV1</v>
      </c>
      <c r="R27" s="344" t="str">
        <f>'Investīciju plāns_2023_2027'!R20</f>
        <v>1.1.</v>
      </c>
      <c r="S27" s="161" t="str">
        <f>'Investīciju plāns_2023_2027'!S20</f>
        <v>Infrastruktūras un saimnieciskā nodrošinājuma nodaļa/Izglītības pārvalde</v>
      </c>
      <c r="T27" s="310">
        <f>'Investīciju plāns_2023_2027'!T20</f>
        <v>0</v>
      </c>
      <c r="U27" s="282" t="str">
        <f>'Investīciju plāns_2023_2027'!U20</f>
        <v>2022-2027</v>
      </c>
    </row>
    <row r="28" spans="1:21" ht="127.5" x14ac:dyDescent="0.25">
      <c r="A28" s="161">
        <f>'Investīciju plāns_2023_2027'!A21</f>
        <v>19</v>
      </c>
      <c r="B28" s="277" t="str">
        <f>'Investīciju plāns_2023_2027'!B21</f>
        <v>10</v>
      </c>
      <c r="C28" s="161" t="str">
        <f>'Investīciju plāns_2023_2027'!C21</f>
        <v>Eleja</v>
      </c>
      <c r="D28" s="285" t="str">
        <f>'Investīciju plāns_2023_2027'!D21</f>
        <v>SARC Eleja ēku energoefektivitātes paaugstināšana un pārbūve</v>
      </c>
      <c r="E28" s="285" t="str">
        <f>'Investīciju plāns_2023_2027'!E21</f>
        <v>2022.gadā uzsāktais investīciju projekts saskaņā ar 2022.gada 8.februāra noteikumiem Nr.112 “Kārtība, kādā piešķiramas un izlietojamas mērķdotācijas investīcijām pašvaldībām”  - 1 500 000EUR= PB finansējums būvuzraudzība 12099 EUR un autoruzraudzība 12099EUR
Finansējuma sadalījums pa gadiem:
2022.gads 65% = 975000 būvdarbi mērķdotācijas projekts +autoruzraudzība 7864 EUR+ būvuzraudzība 7864 =990 728 EUR
2023.gads 35% = 525000 EUR būvdarbi mērķdotācijas projekts + autoruzraudzība 423EUR5+ būvuzraudzība 4235EUR=533 468 EUR</v>
      </c>
      <c r="F28" s="161" t="str">
        <f>'Investīciju plāns_2023_2027'!F21</f>
        <v>Energoefektivitāte</v>
      </c>
      <c r="G28" s="368" t="str">
        <f>'Investīciju plāns_2023_2027'!G21</f>
        <v xml:space="preserve">PP
J/Pag/Iedz
</v>
      </c>
      <c r="H28" s="278">
        <f>'Investīciju plāns_2023_2027'!H21</f>
        <v>533470</v>
      </c>
      <c r="I28" s="303">
        <f>'Investīciju plāns_2023_2027'!I21</f>
        <v>533470</v>
      </c>
      <c r="J28" s="304">
        <f>'Investīciju plāns_2023_2027'!J21</f>
        <v>533470</v>
      </c>
      <c r="K28" s="305">
        <f>'Investīciju plāns_2023_2027'!K21</f>
        <v>0</v>
      </c>
      <c r="L28" s="306">
        <f>'Investīciju plāns_2023_2027'!L21</f>
        <v>0</v>
      </c>
      <c r="M28" s="307">
        <f>'Investīciju plāns_2023_2027'!M21</f>
        <v>0</v>
      </c>
      <c r="N28" s="166" t="str">
        <f>'Investīciju plāns_2023_2027'!N21</f>
        <v>P2 V RV8</v>
      </c>
      <c r="O28" s="336" t="str">
        <f>'Investīciju plāns_2023_2027'!O21</f>
        <v>P</v>
      </c>
      <c r="P28" s="347" t="str">
        <f>'Investīciju plāns_2023_2027'!P21</f>
        <v>VP1</v>
      </c>
      <c r="Q28" s="336" t="str">
        <f>'Investīciju plāns_2023_2027'!Q21</f>
        <v>RV2</v>
      </c>
      <c r="R28" s="344" t="str">
        <f>'Investīciju plāns_2023_2027'!R21</f>
        <v>2.2.</v>
      </c>
      <c r="S28" s="161" t="str">
        <f>'Investīciju plāns_2023_2027'!S21</f>
        <v xml:space="preserve">Infrastruktūras un saimnieciskā nodrošinājuma nodaļa/SARC Eleja </v>
      </c>
      <c r="T28" s="291">
        <f>'Investīciju plāns_2023_2027'!T21</f>
        <v>0</v>
      </c>
      <c r="U28" s="282" t="str">
        <f>'Investīciju plāns_2023_2027'!U21</f>
        <v>2022-2027</v>
      </c>
    </row>
    <row r="29" spans="1:21" ht="76.5" x14ac:dyDescent="0.25">
      <c r="A29" s="161">
        <f>'Investīciju plāns_2023_2027'!A22</f>
        <v>20</v>
      </c>
      <c r="B29" s="277" t="str">
        <f>'Investīciju plāns_2023_2027'!B22</f>
        <v>08k</v>
      </c>
      <c r="C29" s="161" t="str">
        <f>'Investīciju plāns_2023_2027'!C22</f>
        <v>Eleja</v>
      </c>
      <c r="D29" s="285" t="str">
        <f>'Investīciju plāns_2023_2027'!D22</f>
        <v>Elejas vidusskolas sporta zāles pārveidošana par kultūras pakalpojumu iestādi</v>
      </c>
      <c r="E29" s="285" t="str">
        <f>'Investīciju plāns_2023_2027'!E22</f>
        <v xml:space="preserve">Vecās skolas sporta zāles pārveide par  kultūras centru, jo Elejas pagastā nav nodrošināta vieta kultūras iekštelpu  pasākumiem. Secīgi darbi pēc Elejas pagasta sporta kompleksa būvniecības.
Izstrādāts būvprojekts estrādes būvniecībai - derīgs līdz 2024.gadam
</v>
      </c>
      <c r="F29" s="161" t="str">
        <f>'Investīciju plāns_2023_2027'!F22</f>
        <v>Kultūras iestāžu infrastruktūra</v>
      </c>
      <c r="G29" s="366" t="str">
        <f>'Investīciju plāns_2023_2027'!G22</f>
        <v xml:space="preserve">AG
J/Pag/Iedz
</v>
      </c>
      <c r="H29" s="278">
        <f>'Investīciju plāns_2023_2027'!H22</f>
        <v>1600000</v>
      </c>
      <c r="I29" s="303">
        <f>'Investīciju plāns_2023_2027'!I22</f>
        <v>0</v>
      </c>
      <c r="J29" s="304">
        <f>'Investīciju plāns_2023_2027'!J22</f>
        <v>0</v>
      </c>
      <c r="K29" s="305">
        <f>'Investīciju plāns_2023_2027'!K22</f>
        <v>0</v>
      </c>
      <c r="L29" s="306">
        <f>'Investīciju plāns_2023_2027'!L22</f>
        <v>0</v>
      </c>
      <c r="M29" s="307">
        <f>'Investīciju plāns_2023_2027'!M22</f>
        <v>1600000</v>
      </c>
      <c r="N29" s="196" t="str">
        <f>'Investīciju plāns_2023_2027'!N22</f>
        <v>P2 V RV8</v>
      </c>
      <c r="O29" s="336" t="str">
        <f>'Investīciju plāns_2023_2027'!O22</f>
        <v>P</v>
      </c>
      <c r="P29" s="346" t="str">
        <f>'Investīciju plāns_2023_2027'!P22</f>
        <v>VP1</v>
      </c>
      <c r="Q29" s="348" t="str">
        <f>'Investīciju plāns_2023_2027'!Q22</f>
        <v>RV3</v>
      </c>
      <c r="R29" s="344" t="str">
        <f>'Investīciju plāns_2023_2027'!R22</f>
        <v>3.3.</v>
      </c>
      <c r="S29" s="161" t="str">
        <f>'Investīciju plāns_2023_2027'!S22</f>
        <v>Infrastruktūras un saimnieciskā nodrošinājuma nodaļa/pagasta pārvalde</v>
      </c>
      <c r="T29" s="309">
        <f>'Investīciju plāns_2023_2027'!T22</f>
        <v>0</v>
      </c>
      <c r="U29" s="282" t="str">
        <f>'Investīciju plāns_2023_2027'!U22</f>
        <v>2022-2027</v>
      </c>
    </row>
    <row r="30" spans="1:21" ht="63.75" x14ac:dyDescent="0.25">
      <c r="A30" s="196">
        <f>'Investīciju plāns_2023_2027'!A23</f>
        <v>21</v>
      </c>
      <c r="B30" s="279" t="str">
        <f>'Investīciju plāns_2023_2027'!B23</f>
        <v>04</v>
      </c>
      <c r="C30" s="196" t="str">
        <f>'Investīciju plāns_2023_2027'!C23</f>
        <v>Eleja</v>
      </c>
      <c r="D30" s="285" t="str">
        <f>'Investīciju plāns_2023_2027'!D23</f>
        <v>Elejas pagasta Elejas ciema Lietus ūdens un kanalizācijas (LKT) sistēmas pārbūve 2.kārta</v>
      </c>
      <c r="E30" s="285" t="str">
        <f>'Investīciju plāns_2023_2027'!E23</f>
        <v>Lietus ūdens un kanalizācijas (LKT) sakārtošanai Bauskas, Parka, Pelšes un Ievu ielām (būvprojekts, būvniecība)</v>
      </c>
      <c r="F30" s="161" t="str">
        <f>'Investīciju plāns_2023_2027'!F23</f>
        <v>LŪK attīstība</v>
      </c>
      <c r="G30" s="366" t="str">
        <f>'Investīciju plāns_2023_2027'!G23</f>
        <v xml:space="preserve">J/Pag/Iedz
</v>
      </c>
      <c r="H30" s="278">
        <f>'Investīciju plāns_2023_2027'!H23</f>
        <v>330000</v>
      </c>
      <c r="I30" s="303">
        <f>'Investīciju plāns_2023_2027'!I23</f>
        <v>0</v>
      </c>
      <c r="J30" s="304">
        <f>'Investīciju plāns_2023_2027'!J23</f>
        <v>0</v>
      </c>
      <c r="K30" s="305">
        <f>'Investīciju plāns_2023_2027'!K23</f>
        <v>0</v>
      </c>
      <c r="L30" s="306">
        <f>'Investīciju plāns_2023_2027'!L23</f>
        <v>5000</v>
      </c>
      <c r="M30" s="307">
        <f>'Investīciju plāns_2023_2027'!M23</f>
        <v>325000</v>
      </c>
      <c r="N30" s="196" t="str">
        <f>'Investīciju plāns_2023_2027'!N23</f>
        <v>P2 V RV6</v>
      </c>
      <c r="O30" s="336" t="str">
        <f>'Investīciju plāns_2023_2027'!O23</f>
        <v>P</v>
      </c>
      <c r="P30" s="347" t="str">
        <f>'Investīciju plāns_2023_2027'!P23</f>
        <v>VP2</v>
      </c>
      <c r="Q30" s="336" t="str">
        <f>'Investīciju plāns_2023_2027'!Q23</f>
        <v>RV5</v>
      </c>
      <c r="R30" s="344" t="str">
        <f>'Investīciju plāns_2023_2027'!R23</f>
        <v>U.5.2.</v>
      </c>
      <c r="S30" s="161" t="str">
        <f>'Investīciju plāns_2023_2027'!S23</f>
        <v>Infrastruktūras un saimnieciskā nodrošinājuma nodaļa</v>
      </c>
      <c r="T30" s="309">
        <f>'Investīciju plāns_2023_2027'!T23</f>
        <v>0</v>
      </c>
      <c r="U30" s="282" t="str">
        <f>'Investīciju plāns_2023_2027'!U23</f>
        <v>2022-2027</v>
      </c>
    </row>
    <row r="31" spans="1:21" ht="76.5" x14ac:dyDescent="0.25">
      <c r="A31" s="161">
        <f>'Investīciju plāns_2023_2027'!A24</f>
        <v>22</v>
      </c>
      <c r="B31" s="277" t="str">
        <f>'Investīciju plāns_2023_2027'!B24</f>
        <v>10</v>
      </c>
      <c r="C31" s="161" t="str">
        <f>'Investīciju plāns_2023_2027'!C24</f>
        <v>Eleja</v>
      </c>
      <c r="D31" s="285" t="str">
        <f>'Investīciju plāns_2023_2027'!D24</f>
        <v xml:space="preserve">SARC Eleja, Lietuvas 19 teritorijas labiekārtošana </v>
      </c>
      <c r="E31" s="295" t="str">
        <f>'Investīciju plāns_2023_2027'!E24</f>
        <v>Žoga izbūve, celiņu izbūve, apgaismojuma, LŪK, ūdensapgāde, elektroapgāde, siltumapgāde, kanalizācijas labiekārtošana.
Teritorijas labiekārtošana ~300 000 EUR + izstrādājot atsevišķu projektēšanu (cenu aptauja par projektēšanu 8470 EUR)</v>
      </c>
      <c r="F31" s="161" t="str">
        <f>'Investīciju plāns_2023_2027'!F24</f>
        <v>Sociālo pakalpojumu infrastruktūra</v>
      </c>
      <c r="G31" s="366" t="str">
        <f>'Investīciju plāns_2023_2027'!G24</f>
        <v xml:space="preserve">PP
J/Pag/Iedz
</v>
      </c>
      <c r="H31" s="278">
        <f>'Investīciju plāns_2023_2027'!H24</f>
        <v>308470</v>
      </c>
      <c r="I31" s="303">
        <f>'Investīciju plāns_2023_2027'!I24</f>
        <v>308470</v>
      </c>
      <c r="J31" s="304">
        <f>'Investīciju plāns_2023_2027'!J24</f>
        <v>308470</v>
      </c>
      <c r="K31" s="305">
        <f>'Investīciju plāns_2023_2027'!K24</f>
        <v>0</v>
      </c>
      <c r="L31" s="306">
        <f>'Investīciju plāns_2023_2027'!L24</f>
        <v>0</v>
      </c>
      <c r="M31" s="307">
        <f>'Investīciju plāns_2023_2027'!M24</f>
        <v>0</v>
      </c>
      <c r="N31" s="195" t="str">
        <f>'Investīciju plāns_2023_2027'!N24</f>
        <v>P2 L RV2</v>
      </c>
      <c r="O31" s="336" t="str">
        <f>'Investīciju plāns_2023_2027'!O24</f>
        <v>P</v>
      </c>
      <c r="P31" s="347" t="str">
        <f>'Investīciju plāns_2023_2027'!P24</f>
        <v>VP1</v>
      </c>
      <c r="Q31" s="336" t="str">
        <f>'Investīciju plāns_2023_2027'!Q24</f>
        <v>RV2</v>
      </c>
      <c r="R31" s="344" t="str">
        <f>'Investīciju plāns_2023_2027'!R24</f>
        <v>2.2.</v>
      </c>
      <c r="S31" s="161" t="str">
        <f>'Investīciju plāns_2023_2027'!S24</f>
        <v xml:space="preserve">Infrastruktūras un saimnieciskā nodrošinājuma nodaļa/SARC Eleja </v>
      </c>
      <c r="T31" s="310">
        <f>'Investīciju plāns_2023_2027'!T24</f>
        <v>0</v>
      </c>
      <c r="U31" s="282" t="str">
        <f>'Investīciju plāns_2023_2027'!U24</f>
        <v>2022-2027</v>
      </c>
    </row>
    <row r="32" spans="1:21" x14ac:dyDescent="0.25">
      <c r="A32" s="161" t="e">
        <f>'Investīciju plāns_2023_2027'!#REF!</f>
        <v>#REF!</v>
      </c>
      <c r="B32" s="279" t="e">
        <f>'Investīciju plāns_2023_2027'!#REF!</f>
        <v>#REF!</v>
      </c>
      <c r="C32" s="161" t="e">
        <f>'Investīciju plāns_2023_2027'!#REF!</f>
        <v>#REF!</v>
      </c>
      <c r="D32" s="285" t="e">
        <f>'Investīciju plāns_2023_2027'!#REF!</f>
        <v>#REF!</v>
      </c>
      <c r="E32" s="285" t="e">
        <f>'Investīciju plāns_2023_2027'!#REF!</f>
        <v>#REF!</v>
      </c>
      <c r="F32" s="161" t="e">
        <f>'Investīciju plāns_2023_2027'!#REF!</f>
        <v>#REF!</v>
      </c>
      <c r="G32" s="368" t="e">
        <f>'Investīciju plāns_2023_2027'!#REF!</f>
        <v>#REF!</v>
      </c>
      <c r="H32" s="278" t="e">
        <f>'Investīciju plāns_2023_2027'!#REF!</f>
        <v>#REF!</v>
      </c>
      <c r="I32" s="303" t="e">
        <f>'Investīciju plāns_2023_2027'!#REF!</f>
        <v>#REF!</v>
      </c>
      <c r="J32" s="304" t="e">
        <f>'Investīciju plāns_2023_2027'!#REF!</f>
        <v>#REF!</v>
      </c>
      <c r="K32" s="305" t="e">
        <f>'Investīciju plāns_2023_2027'!#REF!</f>
        <v>#REF!</v>
      </c>
      <c r="L32" s="306" t="e">
        <f>'Investīciju plāns_2023_2027'!#REF!</f>
        <v>#REF!</v>
      </c>
      <c r="M32" s="307" t="e">
        <f>'Investīciju plāns_2023_2027'!#REF!</f>
        <v>#REF!</v>
      </c>
      <c r="N32" s="195" t="e">
        <f>'Investīciju plāns_2023_2027'!#REF!</f>
        <v>#REF!</v>
      </c>
      <c r="O32" s="336" t="e">
        <f>'Investīciju plāns_2023_2027'!#REF!</f>
        <v>#REF!</v>
      </c>
      <c r="P32" s="349" t="e">
        <f>'Investīciju plāns_2023_2027'!#REF!</f>
        <v>#REF!</v>
      </c>
      <c r="Q32" s="336" t="e">
        <f>'Investīciju plāns_2023_2027'!#REF!</f>
        <v>#REF!</v>
      </c>
      <c r="R32" s="344" t="e">
        <f>'Investīciju plāns_2023_2027'!#REF!</f>
        <v>#REF!</v>
      </c>
      <c r="S32" s="161" t="e">
        <f>'Investīciju plāns_2023_2027'!#REF!</f>
        <v>#REF!</v>
      </c>
      <c r="T32" s="310" t="e">
        <f>'Investīciju plāns_2023_2027'!#REF!</f>
        <v>#REF!</v>
      </c>
      <c r="U32" s="282" t="e">
        <f>'Investīciju plāns_2023_2027'!#REF!</f>
        <v>#REF!</v>
      </c>
    </row>
    <row r="33" spans="1:21" ht="76.5" x14ac:dyDescent="0.25">
      <c r="A33" s="196">
        <f>'Investīciju plāns_2023_2027'!A25</f>
        <v>23</v>
      </c>
      <c r="B33" s="277" t="str">
        <f>'Investīciju plāns_2023_2027'!B25</f>
        <v>08s</v>
      </c>
      <c r="C33" s="161" t="str">
        <f>'Investīciju plāns_2023_2027'!C25</f>
        <v>Eleja</v>
      </c>
      <c r="D33" s="285" t="str">
        <f>'Investīciju plāns_2023_2027'!D25</f>
        <v>Elejas pagasta sporta kompleksa būvniecība</v>
      </c>
      <c r="E33" s="295" t="str">
        <f>'Investīciju plāns_2023_2027'!E25</f>
        <v xml:space="preserve">Jaunas sporta infrastruktūras vietas izveidošana.
2023.gadā uzsākta iepirkumu procedūra par būvprojekta pārstrāde (termiņš 2023.g.decembris). ~50 000 EUR;
Būvdarbi 2024/2025.gads ~ 2 000 000EUR 
</v>
      </c>
      <c r="F33" s="161" t="str">
        <f>'Investīciju plāns_2023_2027'!F25</f>
        <v>Sporta infrastruktūra</v>
      </c>
      <c r="G33" s="366" t="str">
        <f>'Investīciju plāns_2023_2027'!G25</f>
        <v xml:space="preserve">AG
J/Pag/Iedz
</v>
      </c>
      <c r="H33" s="278">
        <f>'Investīciju plāns_2023_2027'!H25</f>
        <v>6050000</v>
      </c>
      <c r="I33" s="303">
        <f>'Investīciju plāns_2023_2027'!I25</f>
        <v>50000</v>
      </c>
      <c r="J33" s="304">
        <f>'Investīciju plāns_2023_2027'!J25</f>
        <v>50000</v>
      </c>
      <c r="K33" s="305">
        <f>'Investīciju plāns_2023_2027'!K25</f>
        <v>0</v>
      </c>
      <c r="L33" s="306">
        <f>'Investīciju plāns_2023_2027'!L25</f>
        <v>0</v>
      </c>
      <c r="M33" s="307">
        <f>'Investīciju plāns_2023_2027'!M25</f>
        <v>6000000</v>
      </c>
      <c r="N33" s="166" t="str">
        <f>'Investīciju plāns_2023_2027'!N25</f>
        <v xml:space="preserve">P2 S RV1
</v>
      </c>
      <c r="O33" s="336" t="str">
        <f>'Investīciju plāns_2023_2027'!O25</f>
        <v>P</v>
      </c>
      <c r="P33" s="347" t="str">
        <f>'Investīciju plāns_2023_2027'!P25</f>
        <v>VP1</v>
      </c>
      <c r="Q33" s="336" t="str">
        <f>'Investīciju plāns_2023_2027'!Q25</f>
        <v>RV3</v>
      </c>
      <c r="R33" s="357" t="str">
        <f>'Investīciju plāns_2023_2027'!R25</f>
        <v>3.2.</v>
      </c>
      <c r="S33" s="161" t="str">
        <f>'Investīciju plāns_2023_2027'!S25</f>
        <v>Infrastruktūras un saimnieciskā nodrošinājuma nodaļa/pagasta pārvalde</v>
      </c>
      <c r="T33" s="291">
        <f>'Investīciju plāns_2023_2027'!T25</f>
        <v>0</v>
      </c>
      <c r="U33" s="282" t="str">
        <f>'Investīciju plāns_2023_2027'!U25</f>
        <v>2022-2027</v>
      </c>
    </row>
    <row r="34" spans="1:21" ht="114.75" x14ac:dyDescent="0.25">
      <c r="A34" s="161">
        <f>'Investīciju plāns_2023_2027'!A27</f>
        <v>25</v>
      </c>
      <c r="B34" s="277" t="str">
        <f>'Investīciju plāns_2023_2027'!B27</f>
        <v>04</v>
      </c>
      <c r="C34" s="161" t="str">
        <f>'Investīciju plāns_2023_2027'!C27</f>
        <v>Eleja</v>
      </c>
      <c r="D34" s="285" t="str">
        <f>'Investīciju plāns_2023_2027'!D27</f>
        <v>Elejas pagasta  transporta infrastruktūras attīstība</v>
      </c>
      <c r="E34" s="295" t="str">
        <f>'Investīciju plāns_2023_2027'!E27</f>
        <v xml:space="preserve">Transporta infrastruktūras attīstība, t.sk.: 
 2022/2023.gads:
1.Parka ielas, Eleja- virskārtas atjaunošana 820 m (projektēšana 4114 EUR, būvdarbi ~ 123 000EUR)
2.Stacijas ielas, Eleja - virskārtas atjaunošana 80 m (projektēšana 3146 EUR, būvdarbi ~ 12 000 EUR)
Iepirkumu procedūra projektēšanai uzsākta 2022.gadā, noslēgti līgumi par projektēšanu
</v>
      </c>
      <c r="F34" s="161" t="str">
        <f>'Investīciju plāns_2023_2027'!F27</f>
        <v>Transporta infrastruktūra, t.sk. Apgaismojums</v>
      </c>
      <c r="G34" s="366" t="str">
        <f>'Investīciju plāns_2023_2027'!G27</f>
        <v>AG2023
J/Pag/Iedz
Dep/ieros</v>
      </c>
      <c r="H34" s="278">
        <f>'Investīciju plāns_2023_2027'!H27</f>
        <v>142260</v>
      </c>
      <c r="I34" s="303">
        <f>'Investīciju plāns_2023_2027'!I27</f>
        <v>142260</v>
      </c>
      <c r="J34" s="304">
        <f>'Investīciju plāns_2023_2027'!J27</f>
        <v>27510</v>
      </c>
      <c r="K34" s="305">
        <f>'Investīciju plāns_2023_2027'!K27</f>
        <v>114750</v>
      </c>
      <c r="L34" s="306">
        <f>'Investīciju plāns_2023_2027'!L27</f>
        <v>0</v>
      </c>
      <c r="M34" s="307">
        <f>'Investīciju plāns_2023_2027'!M27</f>
        <v>0</v>
      </c>
      <c r="N34" s="196" t="str">
        <f>'Investīciju plāns_2023_2027'!N27</f>
        <v>P2 V RV1</v>
      </c>
      <c r="O34" s="336">
        <f>'Investīciju plāns_2023_2027'!O27</f>
        <v>0</v>
      </c>
      <c r="P34" s="350">
        <f>'Investīciju plāns_2023_2027'!P27</f>
        <v>0</v>
      </c>
      <c r="Q34" s="344" t="str">
        <f>'Investīciju plāns_2023_2027'!Q27</f>
        <v>RV4</v>
      </c>
      <c r="R34" s="344" t="str">
        <f>'Investīciju plāns_2023_2027'!R27</f>
        <v>4.1.</v>
      </c>
      <c r="S34" s="161" t="str">
        <f>'Investīciju plāns_2023_2027'!S27</f>
        <v>Infrastruktūras un saimnieciskā nodrošinājuma nodaļa/Pagasta pārvalde</v>
      </c>
      <c r="T34" s="309">
        <f>'Investīciju plāns_2023_2027'!T27</f>
        <v>0</v>
      </c>
      <c r="U34" s="282" t="str">
        <f>'Investīciju plāns_2023_2027'!U27</f>
        <v>2022-2027</v>
      </c>
    </row>
    <row r="35" spans="1:21" ht="127.5" x14ac:dyDescent="0.25">
      <c r="A35" s="161">
        <f>'Investīciju plāns_2023_2027'!A28</f>
        <v>26</v>
      </c>
      <c r="B35" s="277" t="str">
        <f>'Investīciju plāns_2023_2027'!B28</f>
        <v>08</v>
      </c>
      <c r="C35" s="161" t="str">
        <f>'Investīciju plāns_2023_2027'!C28</f>
        <v>Eleja</v>
      </c>
      <c r="D35" s="285" t="str">
        <f>'Investīciju plāns_2023_2027'!D28</f>
        <v>Elejas muižas parka teritorijas infrastruktūras atjaunošana</v>
      </c>
      <c r="E35" s="295" t="str">
        <f>'Investīciju plāns_2023_2027'!E28</f>
        <v>Elejas muižas parka teritorijas infrastruktūras atjaunošana- izstāžu zāles izveidošana (uzsākts 2021.gadā) un iekārtošana (ekspozīcija, mēbeles, interjers), estrādes  rekonstrukcija/būvniecība (Izstrādāts būvprojekts estrādes būvniecībai - derīgs līdz 2023.gadam, būvdarbi provizoriski būtu jāuzsāk 2024.gadā). 
Teritorijas infrastruktūras atjaunošanai piesaistīti vairāki ES fondu projektu  un pašvaldības finansējums.
2023. gadā paredzmie darbi:
Lietus ūdens kanalizācijas sakārtošana pie izstāžu zāles apliecinājuma kartes iztrāde -  3025 EUR; darbi 2023.gadā ~120 000 EUR</v>
      </c>
      <c r="F35" s="161" t="str">
        <f>'Investīciju plāns_2023_2027'!F28</f>
        <v>Vēstures mantojums - teritorija</v>
      </c>
      <c r="G35" s="366" t="str">
        <f>'Investīciju plāns_2023_2027'!G28</f>
        <v>PP
AG</v>
      </c>
      <c r="H35" s="278">
        <f>'Investīciju plāns_2023_2027'!H28</f>
        <v>1123025</v>
      </c>
      <c r="I35" s="303">
        <f>'Investīciju plāns_2023_2027'!I28</f>
        <v>123025</v>
      </c>
      <c r="J35" s="304">
        <f>'Investīciju plāns_2023_2027'!J28</f>
        <v>123025</v>
      </c>
      <c r="K35" s="305">
        <f>'Investīciju plāns_2023_2027'!K28</f>
        <v>0</v>
      </c>
      <c r="L35" s="306">
        <f>'Investīciju plāns_2023_2027'!L28</f>
        <v>400000</v>
      </c>
      <c r="M35" s="307">
        <f>'Investīciju plāns_2023_2027'!M28</f>
        <v>600000</v>
      </c>
      <c r="N35" s="166" t="str">
        <f>'Investīciju plāns_2023_2027'!N28</f>
        <v>P4 T RV2</v>
      </c>
      <c r="O35" s="281" t="str">
        <f>'Investīciju plāns_2023_2027'!O28</f>
        <v>P</v>
      </c>
      <c r="P35" s="275" t="str">
        <f>'Investīciju plāns_2023_2027'!P28</f>
        <v>VP1</v>
      </c>
      <c r="Q35" s="195" t="str">
        <f>'Investīciju plāns_2023_2027'!Q28</f>
        <v>RV3</v>
      </c>
      <c r="R35" s="268" t="str">
        <f>'Investīciju plāns_2023_2027'!R28</f>
        <v>3.3.</v>
      </c>
      <c r="S35" s="161" t="str">
        <f>'Investīciju plāns_2023_2027'!S28</f>
        <v>Infrastruktūras un saimnieciskā nodrošinājuma nodaļa/pagasta pārvalde/Attīstības nodaļa</v>
      </c>
      <c r="T35" s="291">
        <f>'Investīciju plāns_2023_2027'!T28</f>
        <v>0</v>
      </c>
      <c r="U35" s="282" t="str">
        <f>'Investīciju plāns_2023_2027'!U28</f>
        <v>2022-2027</v>
      </c>
    </row>
    <row r="36" spans="1:21" ht="140.25" x14ac:dyDescent="0.25">
      <c r="A36" s="196">
        <f>'Investīciju plāns_2023_2027'!A29</f>
        <v>27</v>
      </c>
      <c r="B36" s="277" t="str">
        <f>'Investīciju plāns_2023_2027'!B29</f>
        <v>09</v>
      </c>
      <c r="C36" s="161" t="str">
        <f>'Investīciju plāns_2023_2027'!C29</f>
        <v>Glūda</v>
      </c>
      <c r="D36" s="285" t="str">
        <f>'Investīciju plāns_2023_2027'!D29</f>
        <v>Jelgavas novada Mūzikas un mākslas skolas ēkas un teritorijas labiekārtošana</v>
      </c>
      <c r="E36" s="295" t="str">
        <f>'Investīciju plāns_2023_2027'!E29</f>
        <v>Būvprojekta izstrāde-izstāžu zāle, vēstures liecību krātuve, autostāvlaukuma izbūve, zaļās klases izveide, estrādes būvniecība,  teritorijas labiekārtošana.
Vizuāli skolas teritorija neatbilst tās būtībai un mērķim veicināt estētisku un ētisku lietu skatījumu. Autostāvlaukuma izbūve pie ēkas. Skolas ēkā izvietots arī vēstures informācijas centrs, tādēļ teritorijā būtu lietderīgi atvēlēt vietu vēstures liecību (priekšmetu) krātuvei.  Teritorija tiek izmantota arī kultūras pasākumiem, tajā plānots izbūvēt estrādi. Veicot teritorijas labiekārtošanu, ieguvēji būtu ne tikai MMS audzēkņi un pedagogi, bet arī kultūras un sporta atbalstītāji un baudītāji.</v>
      </c>
      <c r="F36" s="161" t="str">
        <f>'Investīciju plāns_2023_2027'!F29</f>
        <v>Izglītības iestāžu infrastruktūra</v>
      </c>
      <c r="G36" s="366" t="str">
        <f>'Investīciju plāns_2023_2027'!G29</f>
        <v>J/Pag/Iedz</v>
      </c>
      <c r="H36" s="278">
        <f>'Investīciju plāns_2023_2027'!H29</f>
        <v>600000</v>
      </c>
      <c r="I36" s="303">
        <f>'Investīciju plāns_2023_2027'!I29</f>
        <v>0</v>
      </c>
      <c r="J36" s="304">
        <f>'Investīciju plāns_2023_2027'!J29</f>
        <v>0</v>
      </c>
      <c r="K36" s="305">
        <f>'Investīciju plāns_2023_2027'!K29</f>
        <v>0</v>
      </c>
      <c r="L36" s="306">
        <f>'Investīciju plāns_2023_2027'!L29</f>
        <v>0</v>
      </c>
      <c r="M36" s="307">
        <f>'Investīciju plāns_2023_2027'!M29</f>
        <v>600000</v>
      </c>
      <c r="N36" s="196" t="str">
        <f>'Investīciju plāns_2023_2027'!N29</f>
        <v>P2 I RV1</v>
      </c>
      <c r="O36" s="151" t="str">
        <f>'Investīciju plāns_2023_2027'!O29</f>
        <v>P</v>
      </c>
      <c r="P36" s="287" t="str">
        <f>'Investīciju plāns_2023_2027'!P29</f>
        <v>VP1</v>
      </c>
      <c r="Q36" s="195" t="str">
        <f>'Investīciju plāns_2023_2027'!Q29</f>
        <v>RV1</v>
      </c>
      <c r="R36" s="268" t="str">
        <f>'Investīciju plāns_2023_2027'!R29</f>
        <v>1.1.</v>
      </c>
      <c r="S36" s="161" t="str">
        <f>'Investīciju plāns_2023_2027'!S29</f>
        <v>Infrastruktūras un saimnieciskā nodrošinājuma nodaļa</v>
      </c>
      <c r="T36" s="309">
        <f>'Investīciju plāns_2023_2027'!T29</f>
        <v>0</v>
      </c>
      <c r="U36" s="282" t="str">
        <f>'Investīciju plāns_2023_2027'!U29</f>
        <v>2022-2027</v>
      </c>
    </row>
    <row r="37" spans="1:21" ht="102" x14ac:dyDescent="0.25">
      <c r="A37" s="161">
        <f>'Investīciju plāns_2023_2027'!A30</f>
        <v>28</v>
      </c>
      <c r="B37" s="277" t="str">
        <f>'Investīciju plāns_2023_2027'!B30</f>
        <v>09</v>
      </c>
      <c r="C37" s="161" t="str">
        <f>'Investīciju plāns_2023_2027'!C30</f>
        <v>Glūda</v>
      </c>
      <c r="D37" s="285" t="str">
        <f>'Investīciju plāns_2023_2027'!D30</f>
        <v>Glūdas pagasta Šķibes pamatskolas pirmsskolas ēkas teritorijas labiekārtošana</v>
      </c>
      <c r="E37" s="295" t="str">
        <f>'Investīciju plāns_2023_2027'!E30</f>
        <v xml:space="preserve">Bērnudārza tehniskā laukuma asfaltēšana satiksmes noteikumu apmācību laukuma izbūve. Teritorijas apgaismojuma izbūve. Teritorijas labiekārtošana (celiņi, soliņi, rotaļu elementi, nožogojums). Tehnisko (saimniecisko) telpu izbūve ēkas galā.
Plānots uzsākt projektēšanu 2023.gada otrajā pusē, izmaksas plānot 2024.gadā </v>
      </c>
      <c r="F37" s="161" t="str">
        <f>'Investīciju plāns_2023_2027'!F30</f>
        <v>Izglītības iestāžu infrastruktūra</v>
      </c>
      <c r="G37" s="368" t="str">
        <f>'Investīciju plāns_2023_2027'!G30</f>
        <v>J/Pag/Iedz</v>
      </c>
      <c r="H37" s="278">
        <f>'Investīciju plāns_2023_2027'!H30</f>
        <v>300000</v>
      </c>
      <c r="I37" s="303">
        <f>'Investīciju plāns_2023_2027'!I30</f>
        <v>0</v>
      </c>
      <c r="J37" s="304">
        <f>'Investīciju plāns_2023_2027'!J30</f>
        <v>0</v>
      </c>
      <c r="K37" s="305">
        <f>'Investīciju plāns_2023_2027'!K30</f>
        <v>0</v>
      </c>
      <c r="L37" s="306">
        <f>'Investīciju plāns_2023_2027'!L30</f>
        <v>300000</v>
      </c>
      <c r="M37" s="307">
        <f>'Investīciju plāns_2023_2027'!M30</f>
        <v>0</v>
      </c>
      <c r="N37" s="196" t="str">
        <f>'Investīciju plāns_2023_2027'!N30</f>
        <v>P2 I RV1</v>
      </c>
      <c r="O37" s="352" t="str">
        <f>'Investīciju plāns_2023_2027'!O30</f>
        <v>P</v>
      </c>
      <c r="P37" s="356" t="str">
        <f>'Investīciju plāns_2023_2027'!P30</f>
        <v>VP1</v>
      </c>
      <c r="Q37" s="336" t="str">
        <f>'Investīciju plāns_2023_2027'!Q30</f>
        <v>RV1</v>
      </c>
      <c r="R37" s="344" t="str">
        <f>'Investīciju plāns_2023_2027'!R30</f>
        <v>1.1.</v>
      </c>
      <c r="S37" s="161" t="str">
        <f>'Investīciju plāns_2023_2027'!S30</f>
        <v>Infrastruktūras un saimnieciskā nodrošinājuma nodaļa'/pagasta pārvalde/Izglītības pārvalde</v>
      </c>
      <c r="T37" s="309">
        <f>'Investīciju plāns_2023_2027'!T30</f>
        <v>0</v>
      </c>
      <c r="U37" s="282" t="str">
        <f>'Investīciju plāns_2023_2027'!U30</f>
        <v>2022-2027</v>
      </c>
    </row>
    <row r="38" spans="1:21" ht="114.75" x14ac:dyDescent="0.25">
      <c r="A38" s="161">
        <f>'Investīciju plāns_2023_2027'!A31</f>
        <v>29</v>
      </c>
      <c r="B38" s="279" t="str">
        <f>'Investīciju plāns_2023_2027'!B31</f>
        <v>04</v>
      </c>
      <c r="C38" s="196" t="str">
        <f>'Investīciju plāns_2023_2027'!C31</f>
        <v>Glūda</v>
      </c>
      <c r="D38" s="285" t="str">
        <f>'Investīciju plāns_2023_2027'!D31</f>
        <v>Glūdas pagasta  transporta infrastruktūras attīstība</v>
      </c>
      <c r="E38" s="285" t="str">
        <f>'Investīciju plāns_2023_2027'!E31</f>
        <v>Transporta infrastruktūras attīstība, t.sk.: 
2024.-2027.gads
1. Glūdas pagasta ceļa „Dailes”- Tomsona iela virskārtas atjaunošana , t.sk. gājēju celiņu un ielu apgaismojuma izbūve
Plānots uzsākt projektēšanu 2023.gada otrajā pusē, izmaksas plānot 2024.gadā 
2. Ielu apgaismojuma izbūve Glūdas pagasta Ūdelēs
3. Kalnenieku ceļa sakārtošana Glūdas pagastā ( Mētras – Mazkaušnieki – Kalnenieki – Zemgaļi)</v>
      </c>
      <c r="F38" s="161" t="str">
        <f>'Investīciju plāns_2023_2027'!F31</f>
        <v>Transporta infrastruktūra, t.sk. Apgaismojums</v>
      </c>
      <c r="G38" s="367" t="str">
        <f>'Investīciju plāns_2023_2027'!G31</f>
        <v xml:space="preserve">J/Pag/Iedz
</v>
      </c>
      <c r="H38" s="278">
        <f>'Investīciju plāns_2023_2027'!H31</f>
        <v>840000</v>
      </c>
      <c r="I38" s="303">
        <f>'Investīciju plāns_2023_2027'!I31</f>
        <v>0</v>
      </c>
      <c r="J38" s="304">
        <f>'Investīciju plāns_2023_2027'!J31</f>
        <v>0</v>
      </c>
      <c r="K38" s="305">
        <f>'Investīciju plāns_2023_2027'!K31</f>
        <v>0</v>
      </c>
      <c r="L38" s="306">
        <f>'Investīciju plāns_2023_2027'!L31</f>
        <v>200000</v>
      </c>
      <c r="M38" s="307">
        <f>'Investīciju plāns_2023_2027'!M31</f>
        <v>640000</v>
      </c>
      <c r="N38" s="166" t="str">
        <f>'Investīciju plāns_2023_2027'!N31</f>
        <v>P2 V RV1</v>
      </c>
      <c r="O38" s="336">
        <f>'Investīciju plāns_2023_2027'!O31</f>
        <v>0</v>
      </c>
      <c r="P38" s="346" t="str">
        <f>'Investīciju plāns_2023_2027'!P31</f>
        <v>VP2</v>
      </c>
      <c r="Q38" s="336" t="str">
        <f>'Investīciju plāns_2023_2027'!Q31</f>
        <v>RV4</v>
      </c>
      <c r="R38" s="344" t="str">
        <f>'Investīciju plāns_2023_2027'!R31</f>
        <v>4.1.</v>
      </c>
      <c r="S38" s="161" t="str">
        <f>'Investīciju plāns_2023_2027'!S31</f>
        <v>Infrastruktūras un saimnieciskā nodrošinājuma nodaļa/Pagasta pārvalde</v>
      </c>
      <c r="T38" s="291">
        <f>'Investīciju plāns_2023_2027'!T31</f>
        <v>0</v>
      </c>
      <c r="U38" s="282" t="str">
        <f>'Investīciju plāns_2023_2027'!U31</f>
        <v>2022-2027</v>
      </c>
    </row>
    <row r="39" spans="1:21" ht="89.25" x14ac:dyDescent="0.25">
      <c r="A39" s="196">
        <f>'Investīciju plāns_2023_2027'!A32</f>
        <v>30</v>
      </c>
      <c r="B39" s="279" t="str">
        <f>'Investīciju plāns_2023_2027'!B32</f>
        <v>04</v>
      </c>
      <c r="C39" s="196" t="str">
        <f>'Investīciju plāns_2023_2027'!C32</f>
        <v>Glūda</v>
      </c>
      <c r="D39" s="285" t="str">
        <f>'Investīciju plāns_2023_2027'!D32</f>
        <v>Glūdas pagasta  transporta infrastruktūras attīstība</v>
      </c>
      <c r="E39" s="285" t="str">
        <f>'Investīciju plāns_2023_2027'!E32</f>
        <v xml:space="preserve">Transporta infrastruktūras attīstība, t.sk.: 
 2022/2023.gads:
Skolas un Dārza iela, Glūda -  virskārtas atjaunošana 1km (projektēšana 12584 EUR, būvdarbi ~ 150 000EUR)
Iepirkumu procedūra projektēšanai uzsākta 2022.gadā, noslēgti līgumi par projektēšanu
</v>
      </c>
      <c r="F39" s="161" t="str">
        <f>'Investīciju plāns_2023_2027'!F32</f>
        <v>Transporta infrastruktūra, t.sk. Apgaismojums</v>
      </c>
      <c r="G39" s="367" t="str">
        <f>'Investīciju plāns_2023_2027'!G32</f>
        <v>AG2023
J/Pag/Iedz
Dep/ieros</v>
      </c>
      <c r="H39" s="278">
        <f>'Investīciju plāns_2023_2027'!H32</f>
        <v>162584</v>
      </c>
      <c r="I39" s="303">
        <f>'Investīciju plāns_2023_2027'!I32</f>
        <v>162584</v>
      </c>
      <c r="J39" s="304">
        <f>'Investīciju plāns_2023_2027'!J32</f>
        <v>35084</v>
      </c>
      <c r="K39" s="305">
        <f>'Investīciju plāns_2023_2027'!K32</f>
        <v>127500</v>
      </c>
      <c r="L39" s="306">
        <f>'Investīciju plāns_2023_2027'!L32</f>
        <v>0</v>
      </c>
      <c r="M39" s="307">
        <f>'Investīciju plāns_2023_2027'!M32</f>
        <v>0</v>
      </c>
      <c r="N39" s="166" t="str">
        <f>'Investīciju plāns_2023_2027'!N32</f>
        <v>P2 V RV1</v>
      </c>
      <c r="O39" s="336">
        <f>'Investīciju plāns_2023_2027'!O32</f>
        <v>0</v>
      </c>
      <c r="P39" s="346" t="str">
        <f>'Investīciju plāns_2023_2027'!P32</f>
        <v>VP2</v>
      </c>
      <c r="Q39" s="336" t="str">
        <f>'Investīciju plāns_2023_2027'!Q32</f>
        <v>RV4</v>
      </c>
      <c r="R39" s="344" t="str">
        <f>'Investīciju plāns_2023_2027'!R32</f>
        <v>4.1.</v>
      </c>
      <c r="S39" s="161" t="str">
        <f>'Investīciju plāns_2023_2027'!S32</f>
        <v>Infrastruktūras un saimnieciskā nodrošinājuma nodaļa/Pagasta pārvalde</v>
      </c>
      <c r="T39" s="291">
        <f>'Investīciju plāns_2023_2027'!T32</f>
        <v>0</v>
      </c>
      <c r="U39" s="282">
        <f>'Investīciju plāns_2023_2027'!U32</f>
        <v>0</v>
      </c>
    </row>
    <row r="40" spans="1:21" x14ac:dyDescent="0.25">
      <c r="A40" s="161" t="e">
        <f>'Investīciju plāns_2023_2027'!#REF!</f>
        <v>#REF!</v>
      </c>
      <c r="B40" s="279" t="e">
        <f>'Investīciju plāns_2023_2027'!#REF!</f>
        <v>#REF!</v>
      </c>
      <c r="C40" s="196" t="e">
        <f>'Investīciju plāns_2023_2027'!#REF!</f>
        <v>#REF!</v>
      </c>
      <c r="D40" s="285" t="e">
        <f>'Investīciju plāns_2023_2027'!#REF!</f>
        <v>#REF!</v>
      </c>
      <c r="E40" s="285" t="e">
        <f>'Investīciju plāns_2023_2027'!#REF!</f>
        <v>#REF!</v>
      </c>
      <c r="F40" s="161" t="e">
        <f>'Investīciju plāns_2023_2027'!#REF!</f>
        <v>#REF!</v>
      </c>
      <c r="G40" s="366" t="e">
        <f>'Investīciju plāns_2023_2027'!#REF!</f>
        <v>#REF!</v>
      </c>
      <c r="H40" s="278" t="e">
        <f>'Investīciju plāns_2023_2027'!#REF!</f>
        <v>#REF!</v>
      </c>
      <c r="I40" s="303" t="e">
        <f>'Investīciju plāns_2023_2027'!#REF!</f>
        <v>#REF!</v>
      </c>
      <c r="J40" s="304" t="e">
        <f>'Investīciju plāns_2023_2027'!#REF!</f>
        <v>#REF!</v>
      </c>
      <c r="K40" s="305" t="e">
        <f>'Investīciju plāns_2023_2027'!#REF!</f>
        <v>#REF!</v>
      </c>
      <c r="L40" s="306" t="e">
        <f>'Investīciju plāns_2023_2027'!#REF!</f>
        <v>#REF!</v>
      </c>
      <c r="M40" s="307" t="e">
        <f>'Investīciju plāns_2023_2027'!#REF!</f>
        <v>#REF!</v>
      </c>
      <c r="N40" s="161" t="e">
        <f>'Investīciju plāns_2023_2027'!#REF!</f>
        <v>#REF!</v>
      </c>
      <c r="O40" s="352" t="e">
        <f>'Investīciju plāns_2023_2027'!#REF!</f>
        <v>#REF!</v>
      </c>
      <c r="P40" s="383" t="e">
        <f>'Investīciju plāns_2023_2027'!#REF!</f>
        <v>#REF!</v>
      </c>
      <c r="Q40" s="355" t="e">
        <f>'Investīciju plāns_2023_2027'!#REF!</f>
        <v>#REF!</v>
      </c>
      <c r="R40" s="354" t="e">
        <f>'Investīciju plāns_2023_2027'!#REF!</f>
        <v>#REF!</v>
      </c>
      <c r="S40" s="161" t="e">
        <f>'Investīciju plāns_2023_2027'!#REF!</f>
        <v>#REF!</v>
      </c>
      <c r="T40" s="284" t="e">
        <f>'Investīciju plāns_2023_2027'!#REF!</f>
        <v>#REF!</v>
      </c>
      <c r="U40" s="282" t="e">
        <f>'Investīciju plāns_2023_2027'!#REF!</f>
        <v>#REF!</v>
      </c>
    </row>
    <row r="41" spans="1:21" x14ac:dyDescent="0.25">
      <c r="A41" s="161" t="e">
        <f>'Investīciju plāns_2023_2027'!#REF!</f>
        <v>#REF!</v>
      </c>
      <c r="B41" s="279" t="e">
        <f>'Investīciju plāns_2023_2027'!#REF!</f>
        <v>#REF!</v>
      </c>
      <c r="C41" s="196" t="e">
        <f>'Investīciju plāns_2023_2027'!#REF!</f>
        <v>#REF!</v>
      </c>
      <c r="D41" s="285" t="e">
        <f>'Investīciju plāns_2023_2027'!#REF!</f>
        <v>#REF!</v>
      </c>
      <c r="E41" s="285" t="e">
        <f>'Investīciju plāns_2023_2027'!#REF!</f>
        <v>#REF!</v>
      </c>
      <c r="F41" s="161" t="e">
        <f>'Investīciju plāns_2023_2027'!#REF!</f>
        <v>#REF!</v>
      </c>
      <c r="G41" s="366" t="e">
        <f>'Investīciju plāns_2023_2027'!#REF!</f>
        <v>#REF!</v>
      </c>
      <c r="H41" s="278" t="e">
        <f>'Investīciju plāns_2023_2027'!#REF!</f>
        <v>#REF!</v>
      </c>
      <c r="I41" s="303" t="e">
        <f>'Investīciju plāns_2023_2027'!#REF!</f>
        <v>#REF!</v>
      </c>
      <c r="J41" s="304" t="e">
        <f>'Investīciju plāns_2023_2027'!#REF!</f>
        <v>#REF!</v>
      </c>
      <c r="K41" s="305" t="e">
        <f>'Investīciju plāns_2023_2027'!#REF!</f>
        <v>#REF!</v>
      </c>
      <c r="L41" s="306" t="e">
        <f>'Investīciju plāns_2023_2027'!#REF!</f>
        <v>#REF!</v>
      </c>
      <c r="M41" s="307" t="e">
        <f>'Investīciju plāns_2023_2027'!#REF!</f>
        <v>#REF!</v>
      </c>
      <c r="N41" s="161" t="e">
        <f>'Investīciju plāns_2023_2027'!#REF!</f>
        <v>#REF!</v>
      </c>
      <c r="O41" s="336" t="e">
        <f>'Investīciju plāns_2023_2027'!#REF!</f>
        <v>#REF!</v>
      </c>
      <c r="P41" s="346" t="e">
        <f>'Investīciju plāns_2023_2027'!#REF!</f>
        <v>#REF!</v>
      </c>
      <c r="Q41" s="348" t="e">
        <f>'Investīciju plāns_2023_2027'!#REF!</f>
        <v>#REF!</v>
      </c>
      <c r="R41" s="344" t="e">
        <f>'Investīciju plāns_2023_2027'!#REF!</f>
        <v>#REF!</v>
      </c>
      <c r="S41" s="161" t="e">
        <f>'Investīciju plāns_2023_2027'!#REF!</f>
        <v>#REF!</v>
      </c>
      <c r="T41" s="284" t="e">
        <f>'Investīciju plāns_2023_2027'!#REF!</f>
        <v>#REF!</v>
      </c>
      <c r="U41" s="282" t="e">
        <f>'Investīciju plāns_2023_2027'!#REF!</f>
        <v>#REF!</v>
      </c>
    </row>
    <row r="42" spans="1:21" x14ac:dyDescent="0.25">
      <c r="A42" s="196" t="e">
        <f>'Investīciju plāns_2023_2027'!#REF!</f>
        <v>#REF!</v>
      </c>
      <c r="B42" s="279" t="e">
        <f>'Investīciju plāns_2023_2027'!#REF!</f>
        <v>#REF!</v>
      </c>
      <c r="C42" s="196" t="e">
        <f>'Investīciju plāns_2023_2027'!#REF!</f>
        <v>#REF!</v>
      </c>
      <c r="D42" s="285" t="e">
        <f>'Investīciju plāns_2023_2027'!#REF!</f>
        <v>#REF!</v>
      </c>
      <c r="E42" s="285" t="e">
        <f>'Investīciju plāns_2023_2027'!#REF!</f>
        <v>#REF!</v>
      </c>
      <c r="F42" s="161" t="e">
        <f>'Investīciju plāns_2023_2027'!#REF!</f>
        <v>#REF!</v>
      </c>
      <c r="G42" s="368" t="e">
        <f>'Investīciju plāns_2023_2027'!#REF!</f>
        <v>#REF!</v>
      </c>
      <c r="H42" s="290" t="e">
        <f>'Investīciju plāns_2023_2027'!#REF!</f>
        <v>#REF!</v>
      </c>
      <c r="I42" s="303" t="e">
        <f>'Investīciju plāns_2023_2027'!#REF!</f>
        <v>#REF!</v>
      </c>
      <c r="J42" s="304" t="e">
        <f>'Investīciju plāns_2023_2027'!#REF!</f>
        <v>#REF!</v>
      </c>
      <c r="K42" s="305" t="e">
        <f>'Investīciju plāns_2023_2027'!#REF!</f>
        <v>#REF!</v>
      </c>
      <c r="L42" s="306" t="e">
        <f>'Investīciju plāns_2023_2027'!#REF!</f>
        <v>#REF!</v>
      </c>
      <c r="M42" s="307" t="e">
        <f>'Investīciju plāns_2023_2027'!#REF!</f>
        <v>#REF!</v>
      </c>
      <c r="N42" s="195" t="e">
        <f>'Investīciju plāns_2023_2027'!#REF!</f>
        <v>#REF!</v>
      </c>
      <c r="O42" s="336" t="e">
        <f>'Investīciju plāns_2023_2027'!#REF!</f>
        <v>#REF!</v>
      </c>
      <c r="P42" s="347" t="e">
        <f>'Investīciju plāns_2023_2027'!#REF!</f>
        <v>#REF!</v>
      </c>
      <c r="Q42" s="351" t="e">
        <f>'Investīciju plāns_2023_2027'!#REF!</f>
        <v>#REF!</v>
      </c>
      <c r="R42" s="344" t="e">
        <f>'Investīciju plāns_2023_2027'!#REF!</f>
        <v>#REF!</v>
      </c>
      <c r="S42" s="161" t="e">
        <f>'Investīciju plāns_2023_2027'!#REF!</f>
        <v>#REF!</v>
      </c>
      <c r="T42" s="310" t="e">
        <f>'Investīciju plāns_2023_2027'!#REF!</f>
        <v>#REF!</v>
      </c>
      <c r="U42" s="282" t="e">
        <f>'Investīciju plāns_2023_2027'!#REF!</f>
        <v>#REF!</v>
      </c>
    </row>
    <row r="43" spans="1:21" ht="140.25" x14ac:dyDescent="0.25">
      <c r="A43" s="161">
        <f>'Investīciju plāns_2023_2027'!A35</f>
        <v>33</v>
      </c>
      <c r="B43" s="277" t="str">
        <f>'Investīciju plāns_2023_2027'!B35</f>
        <v>09</v>
      </c>
      <c r="C43" s="161" t="str">
        <f>'Investīciju plāns_2023_2027'!C35</f>
        <v>Jaunsvirlauka</v>
      </c>
      <c r="D43" s="285" t="str">
        <f>'Investīciju plāns_2023_2027'!D35</f>
        <v>Staļģenes vidusskolas teritorijas labiekārtošana</v>
      </c>
      <c r="E43" s="285" t="str">
        <f>'Investīciju plāns_2023_2027'!E35</f>
        <v>1.kārta: teritorijas norobežojošā žoga un vārtu uzstādīšana, vienlaikus paplašinot skolas teritoriju. Uzlabota bērnu drošība teritorijā; gājēju un transporta celiņu atjaunošana, nomainot sadrupušo asfaltu ar betona bruģi un jaunu asfalta segumu; jaunas teritorijas apgaismojuma izbūve;	 lietus ūdens kanalizācijas sistēmas izbūve; sporta laukuma ierīkošana; āra sporta un rotaļu rīku, atbilstoši  LR normatīvajiem aktiem, uzstādīšana; teritorijas apzaļumošana un košumkrūmu iestādīšana. Pabeigti darbi 2021.gadā
Izstrādāts būvprojekts (derīgs līdz 2023.gadam): 
2.kārta: Staļģenes vidusskolas parka teritorijas labiekārtošana.
3.kārta: Staļģenes vidusskolas galvenās ieejas puses labiekārtošana.</v>
      </c>
      <c r="F43" s="161" t="str">
        <f>'Investīciju plāns_2023_2027'!F35</f>
        <v>Izglītības iestāžu teritorijas labiekārtošana</v>
      </c>
      <c r="G43" s="366" t="str">
        <f>'Investīciju plāns_2023_2027'!G35</f>
        <v xml:space="preserve">AG
J/Pag/Iedz
</v>
      </c>
      <c r="H43" s="278">
        <f>'Investīciju plāns_2023_2027'!H35</f>
        <v>600000</v>
      </c>
      <c r="I43" s="303">
        <f>'Investīciju plāns_2023_2027'!I35</f>
        <v>0</v>
      </c>
      <c r="J43" s="304">
        <f>'Investīciju plāns_2023_2027'!J35</f>
        <v>0</v>
      </c>
      <c r="K43" s="305">
        <f>'Investīciju plāns_2023_2027'!K35</f>
        <v>0</v>
      </c>
      <c r="L43" s="306">
        <f>'Investīciju plāns_2023_2027'!L35</f>
        <v>0</v>
      </c>
      <c r="M43" s="307">
        <f>'Investīciju plāns_2023_2027'!M35</f>
        <v>600000</v>
      </c>
      <c r="N43" s="166" t="str">
        <f>'Investīciju plāns_2023_2027'!N35</f>
        <v>P2 I RV1</v>
      </c>
      <c r="O43" s="352" t="str">
        <f>'Investīciju plāns_2023_2027'!O35</f>
        <v>P</v>
      </c>
      <c r="P43" s="353" t="str">
        <f>'Investīciju plāns_2023_2027'!P35</f>
        <v>VP1</v>
      </c>
      <c r="Q43" s="336" t="str">
        <f>'Investīciju plāns_2023_2027'!Q35</f>
        <v>RV1</v>
      </c>
      <c r="R43" s="344" t="str">
        <f>'Investīciju plāns_2023_2027'!R35</f>
        <v>1.1.</v>
      </c>
      <c r="S43" s="161" t="str">
        <f>'Investīciju plāns_2023_2027'!S35</f>
        <v>Infrastruktūras un saimnieciskā nodrošinājuma nodaļa</v>
      </c>
      <c r="T43" s="291">
        <f>'Investīciju plāns_2023_2027'!T35</f>
        <v>0</v>
      </c>
      <c r="U43" s="282" t="str">
        <f>'Investīciju plāns_2023_2027'!U35</f>
        <v>2022-2027</v>
      </c>
    </row>
    <row r="44" spans="1:21" x14ac:dyDescent="0.25">
      <c r="A44" s="161" t="e">
        <f>'Investīciju plāns_2023_2027'!#REF!</f>
        <v>#REF!</v>
      </c>
      <c r="B44" s="279" t="e">
        <f>'Investīciju plāns_2023_2027'!#REF!</f>
        <v>#REF!</v>
      </c>
      <c r="C44" s="196" t="e">
        <f>'Investīciju plāns_2023_2027'!#REF!</f>
        <v>#REF!</v>
      </c>
      <c r="D44" s="285" t="e">
        <f>'Investīciju plāns_2023_2027'!#REF!</f>
        <v>#REF!</v>
      </c>
      <c r="E44" s="285" t="e">
        <f>'Investīciju plāns_2023_2027'!#REF!</f>
        <v>#REF!</v>
      </c>
      <c r="F44" s="161" t="e">
        <f>'Investīciju plāns_2023_2027'!#REF!</f>
        <v>#REF!</v>
      </c>
      <c r="G44" s="368" t="e">
        <f>'Investīciju plāns_2023_2027'!#REF!</f>
        <v>#REF!</v>
      </c>
      <c r="H44" s="278" t="e">
        <f>'Investīciju plāns_2023_2027'!#REF!</f>
        <v>#REF!</v>
      </c>
      <c r="I44" s="303" t="e">
        <f>'Investīciju plāns_2023_2027'!#REF!</f>
        <v>#REF!</v>
      </c>
      <c r="J44" s="304" t="e">
        <f>'Investīciju plāns_2023_2027'!#REF!</f>
        <v>#REF!</v>
      </c>
      <c r="K44" s="305" t="e">
        <f>'Investīciju plāns_2023_2027'!#REF!</f>
        <v>#REF!</v>
      </c>
      <c r="L44" s="306" t="e">
        <f>'Investīciju plāns_2023_2027'!#REF!</f>
        <v>#REF!</v>
      </c>
      <c r="M44" s="307" t="e">
        <f>'Investīciju plāns_2023_2027'!#REF!</f>
        <v>#REF!</v>
      </c>
      <c r="N44" s="166" t="e">
        <f>'Investīciju plāns_2023_2027'!#REF!</f>
        <v>#REF!</v>
      </c>
      <c r="O44" s="336" t="e">
        <f>'Investīciju plāns_2023_2027'!#REF!</f>
        <v>#REF!</v>
      </c>
      <c r="P44" s="346" t="e">
        <f>'Investīciju plāns_2023_2027'!#REF!</f>
        <v>#REF!</v>
      </c>
      <c r="Q44" s="348" t="e">
        <f>'Investīciju plāns_2023_2027'!#REF!</f>
        <v>#REF!</v>
      </c>
      <c r="R44" s="344" t="e">
        <f>'Investīciju plāns_2023_2027'!#REF!</f>
        <v>#REF!</v>
      </c>
      <c r="S44" s="161" t="e">
        <f>'Investīciju plāns_2023_2027'!#REF!</f>
        <v>#REF!</v>
      </c>
      <c r="T44" s="291" t="e">
        <f>'Investīciju plāns_2023_2027'!#REF!</f>
        <v>#REF!</v>
      </c>
      <c r="U44" s="282" t="e">
        <f>'Investīciju plāns_2023_2027'!#REF!</f>
        <v>#REF!</v>
      </c>
    </row>
    <row r="45" spans="1:21" ht="102" x14ac:dyDescent="0.25">
      <c r="A45" s="196">
        <f>'Investīciju plāns_2023_2027'!A36</f>
        <v>34</v>
      </c>
      <c r="B45" s="277" t="str">
        <f>'Investīciju plāns_2023_2027'!B36</f>
        <v>08k</v>
      </c>
      <c r="C45" s="161" t="str">
        <f>'Investīciju plāns_2023_2027'!C36</f>
        <v>Jaunsvirlauka</v>
      </c>
      <c r="D45" s="285" t="str">
        <f>'Investīciju plāns_2023_2027'!D36</f>
        <v>Jaunsvirlaukas pagasta IKSC „Līdumi” ēkas remontdarbi, renovācija</v>
      </c>
      <c r="E45" s="285" t="str">
        <f>'Investīciju plāns_2023_2027'!E36</f>
        <v>Fasādes remonts, pamatu hidroizolācija, pagraba renovācija, telpu izbūve u.c., ventilācijas sistēmas rekonstrukcija.</v>
      </c>
      <c r="F45" s="161" t="str">
        <f>'Investīciju plāns_2023_2027'!F36</f>
        <v>Kultūras iestāžu infrastruktūra</v>
      </c>
      <c r="G45" s="366" t="str">
        <f>'Investīciju plāns_2023_2027'!G36</f>
        <v>J/Pag/Iedz</v>
      </c>
      <c r="H45" s="278">
        <f>'Investīciju plāns_2023_2027'!H36</f>
        <v>100000</v>
      </c>
      <c r="I45" s="303">
        <f>'Investīciju plāns_2023_2027'!I36</f>
        <v>0</v>
      </c>
      <c r="J45" s="304">
        <f>'Investīciju plāns_2023_2027'!J36</f>
        <v>0</v>
      </c>
      <c r="K45" s="305">
        <f>'Investīciju plāns_2023_2027'!K36</f>
        <v>0</v>
      </c>
      <c r="L45" s="306">
        <f>'Investīciju plāns_2023_2027'!L36</f>
        <v>70000</v>
      </c>
      <c r="M45" s="307">
        <f>'Investīciju plāns_2023_2027'!M36</f>
        <v>30000</v>
      </c>
      <c r="N45" s="166" t="str">
        <f>'Investīciju plāns_2023_2027'!N36</f>
        <v>P2 K RV1</v>
      </c>
      <c r="O45" s="336" t="str">
        <f>'Investīciju plāns_2023_2027'!O36</f>
        <v>P</v>
      </c>
      <c r="P45" s="347" t="str">
        <f>'Investīciju plāns_2023_2027'!P36</f>
        <v>VP1</v>
      </c>
      <c r="Q45" s="336" t="str">
        <f>'Investīciju plāns_2023_2027'!Q36</f>
        <v>RV3</v>
      </c>
      <c r="R45" s="344" t="str">
        <f>'Investīciju plāns_2023_2027'!R36</f>
        <v>3.3.</v>
      </c>
      <c r="S45" s="161" t="str">
        <f>'Investīciju plāns_2023_2027'!S36</f>
        <v>Infrastruktūras un saimnieciskā nodrošinājuma nodaļa/Kultūras pārvalde/Pagasta pārvalde</v>
      </c>
      <c r="T45" s="291">
        <f>'Investīciju plāns_2023_2027'!T36</f>
        <v>0</v>
      </c>
      <c r="U45" s="282" t="str">
        <f>'Investīciju plāns_2023_2027'!U36</f>
        <v>2022-2027</v>
      </c>
    </row>
    <row r="46" spans="1:21" x14ac:dyDescent="0.25">
      <c r="A46" s="161" t="e">
        <f>'Investīciju plāns_2023_2027'!#REF!</f>
        <v>#REF!</v>
      </c>
      <c r="B46" s="277" t="e">
        <f>'Investīciju plāns_2023_2027'!#REF!</f>
        <v>#REF!</v>
      </c>
      <c r="C46" s="161" t="e">
        <f>'Investīciju plāns_2023_2027'!#REF!</f>
        <v>#REF!</v>
      </c>
      <c r="D46" s="285" t="e">
        <f>'Investīciju plāns_2023_2027'!#REF!</f>
        <v>#REF!</v>
      </c>
      <c r="E46" s="285" t="e">
        <f>'Investīciju plāns_2023_2027'!#REF!</f>
        <v>#REF!</v>
      </c>
      <c r="F46" s="161" t="e">
        <f>'Investīciju plāns_2023_2027'!#REF!</f>
        <v>#REF!</v>
      </c>
      <c r="G46" s="366" t="e">
        <f>'Investīciju plāns_2023_2027'!#REF!</f>
        <v>#REF!</v>
      </c>
      <c r="H46" s="278" t="e">
        <f>'Investīciju plāns_2023_2027'!#REF!</f>
        <v>#REF!</v>
      </c>
      <c r="I46" s="303" t="e">
        <f>'Investīciju plāns_2023_2027'!#REF!</f>
        <v>#REF!</v>
      </c>
      <c r="J46" s="304" t="e">
        <f>'Investīciju plāns_2023_2027'!#REF!</f>
        <v>#REF!</v>
      </c>
      <c r="K46" s="305" t="e">
        <f>'Investīciju plāns_2023_2027'!#REF!</f>
        <v>#REF!</v>
      </c>
      <c r="L46" s="306" t="e">
        <f>'Investīciju plāns_2023_2027'!#REF!</f>
        <v>#REF!</v>
      </c>
      <c r="M46" s="307" t="e">
        <f>'Investīciju plāns_2023_2027'!#REF!</f>
        <v>#REF!</v>
      </c>
      <c r="N46" s="161" t="e">
        <f>'Investīciju plāns_2023_2027'!#REF!</f>
        <v>#REF!</v>
      </c>
      <c r="O46" s="336" t="e">
        <f>'Investīciju plāns_2023_2027'!#REF!</f>
        <v>#REF!</v>
      </c>
      <c r="P46" s="346" t="e">
        <f>'Investīciju plāns_2023_2027'!#REF!</f>
        <v>#REF!</v>
      </c>
      <c r="Q46" s="348" t="e">
        <f>'Investīciju plāns_2023_2027'!#REF!</f>
        <v>#REF!</v>
      </c>
      <c r="R46" s="344" t="e">
        <f>'Investīciju plāns_2023_2027'!#REF!</f>
        <v>#REF!</v>
      </c>
      <c r="S46" s="161" t="e">
        <f>'Investīciju plāns_2023_2027'!#REF!</f>
        <v>#REF!</v>
      </c>
      <c r="T46" s="284" t="e">
        <f>'Investīciju plāns_2023_2027'!#REF!</f>
        <v>#REF!</v>
      </c>
      <c r="U46" s="282" t="e">
        <f>'Investīciju plāns_2023_2027'!#REF!</f>
        <v>#REF!</v>
      </c>
    </row>
    <row r="47" spans="1:21" ht="127.5" x14ac:dyDescent="0.25">
      <c r="A47" s="161">
        <f>'Investīciju plāns_2023_2027'!A38</f>
        <v>36</v>
      </c>
      <c r="B47" s="277">
        <f>'Investīciju plāns_2023_2027'!B38</f>
        <v>0</v>
      </c>
      <c r="C47" s="161" t="str">
        <f>'Investīciju plāns_2023_2027'!C38</f>
        <v>Jaunsvirlauka</v>
      </c>
      <c r="D47" s="285" t="str">
        <f>'Investīciju plāns_2023_2027'!D38</f>
        <v>Jaunsvirlaukas pagasta  transporta infrastruktūras attīstība</v>
      </c>
      <c r="E47" s="285" t="str">
        <f>'Investīciju plāns_2023_2027'!E38</f>
        <v xml:space="preserve">Transporta infrastruktūras attīstība, t.sk.: 
2023.-2027gads:
Jaunsvirlaukas pagastā gar P94 no Staļģenes līdz Emburgai gājēju celiņa izbūve  (projektēšana 12 000 EUR, būvdarbi ~ 260 000 EUR)
Plānots uzsākt projektēšanu 2023.gada otrajā pusē, izmaksas plānot 2024.gadā 
2. Jaunsvirlaukas pagasta  Dzirnieku ciema ielu virskārtas atjaunošana
3. Apgaismojuma ierīkošana un ielas cietā seguma uzklāšana Meža ielā, Mežciemā
</v>
      </c>
      <c r="F47" s="161" t="str">
        <f>'Investīciju plāns_2023_2027'!F38</f>
        <v>Transporta infrastruktūra, t.sk. Apgaismojums</v>
      </c>
      <c r="G47" s="366" t="str">
        <f>'Investīciju plāns_2023_2027'!G38</f>
        <v>J/Pag/Iedz</v>
      </c>
      <c r="H47" s="278">
        <f>'Investīciju plāns_2023_2027'!H38</f>
        <v>400000</v>
      </c>
      <c r="I47" s="303">
        <f>'Investīciju plāns_2023_2027'!I38</f>
        <v>0</v>
      </c>
      <c r="J47" s="304">
        <f>'Investīciju plāns_2023_2027'!J38</f>
        <v>0</v>
      </c>
      <c r="K47" s="305">
        <f>'Investīciju plāns_2023_2027'!K38</f>
        <v>0</v>
      </c>
      <c r="L47" s="306">
        <f>'Investīciju plāns_2023_2027'!L38</f>
        <v>25000</v>
      </c>
      <c r="M47" s="307">
        <f>'Investīciju plāns_2023_2027'!M38</f>
        <v>375000</v>
      </c>
      <c r="N47" s="283">
        <f>'Investīciju plāns_2023_2027'!N38</f>
        <v>0</v>
      </c>
      <c r="O47" s="336">
        <f>'Investīciju plāns_2023_2027'!O38</f>
        <v>0</v>
      </c>
      <c r="P47" s="347">
        <f>'Investīciju plāns_2023_2027'!P38</f>
        <v>0</v>
      </c>
      <c r="Q47" s="336">
        <f>'Investīciju plāns_2023_2027'!Q38</f>
        <v>0</v>
      </c>
      <c r="R47" s="344">
        <f>'Investīciju plāns_2023_2027'!R38</f>
        <v>0</v>
      </c>
      <c r="S47" s="161" t="str">
        <f>'Investīciju plāns_2023_2027'!S38</f>
        <v>Infrastruktūras un saimnieciskā nodrošinājuma nodaļa/Pagasta pārvalde</v>
      </c>
      <c r="T47" s="311">
        <f>'Investīciju plāns_2023_2027'!T38</f>
        <v>0</v>
      </c>
      <c r="U47" s="282" t="str">
        <f>'Investīciju plāns_2023_2027'!U38</f>
        <v>2022-2027</v>
      </c>
    </row>
    <row r="48" spans="1:21" ht="127.5" x14ac:dyDescent="0.25">
      <c r="A48" s="196">
        <f>'Investīciju plāns_2023_2027'!A39</f>
        <v>37</v>
      </c>
      <c r="B48" s="277" t="str">
        <f>'Investīciju plāns_2023_2027'!B39</f>
        <v>09</v>
      </c>
      <c r="C48" s="161" t="str">
        <f>'Investīciju plāns_2023_2027'!C39</f>
        <v>Kalnciems</v>
      </c>
      <c r="D48" s="285" t="str">
        <f>'Investīciju plāns_2023_2027'!D39</f>
        <v>Kalnciema pagasta vidusskolas telpu atjaunošana un teritorijas labiekārtošana</v>
      </c>
      <c r="E48" s="285" t="str">
        <f>'Investīciju plāns_2023_2027'!E39</f>
        <v>Paredzēts veikt ēkas energoefektivitātes paaugstināšanu, veidojot jaunu izskatu esošajai ēkai, ietverot jaunas iekšējās un ārējās inženierkomunikācijas, izbūvējot liftu un nodrošinot visā ēkā nokļūšanu cilvēkiem ar kustības traucējumiem.
Profesionālās ievirzes izglītības programmas attīstība,  šūšanas kabinetu un darbmācības kabinetu labiekārtošana Telpas pielāgot atbilstoši Latvijas Būvnormatīvu, VUGD un Veselības Inspekcijas prasībām.
2021.gadā veikts 1.stāva gaiteņa un garderobes remonts 
Izstrādāts būvprojekts (derīgs līdz 2024.gadam)</v>
      </c>
      <c r="F48" s="161" t="str">
        <f>'Investīciju plāns_2023_2027'!F39</f>
        <v>Izglītības iestāžu teritorijas labiekārtošana</v>
      </c>
      <c r="G48" s="366" t="str">
        <f>'Investīciju plāns_2023_2027'!G39</f>
        <v xml:space="preserve">AG
J/Pag/Iedz
</v>
      </c>
      <c r="H48" s="278">
        <f>'Investīciju plāns_2023_2027'!H39</f>
        <v>4300000</v>
      </c>
      <c r="I48" s="303">
        <f>'Investīciju plāns_2023_2027'!I39</f>
        <v>0</v>
      </c>
      <c r="J48" s="304">
        <f>'Investīciju plāns_2023_2027'!J39</f>
        <v>0</v>
      </c>
      <c r="K48" s="305">
        <f>'Investīciju plāns_2023_2027'!K39</f>
        <v>0</v>
      </c>
      <c r="L48" s="306">
        <f>'Investīciju plāns_2023_2027'!L39</f>
        <v>300000</v>
      </c>
      <c r="M48" s="307">
        <f>'Investīciju plāns_2023_2027'!M39</f>
        <v>4000000</v>
      </c>
      <c r="N48" s="166" t="str">
        <f>'Investīciju plāns_2023_2027'!N39</f>
        <v>P2 I RV1</v>
      </c>
      <c r="O48" s="336" t="str">
        <f>'Investīciju plāns_2023_2027'!O39</f>
        <v>P</v>
      </c>
      <c r="P48" s="347" t="str">
        <f>'Investīciju plāns_2023_2027'!P39</f>
        <v>VP1</v>
      </c>
      <c r="Q48" s="336" t="str">
        <f>'Investīciju plāns_2023_2027'!Q39</f>
        <v>RV1</v>
      </c>
      <c r="R48" s="344" t="str">
        <f>'Investīciju plāns_2023_2027'!R39</f>
        <v>1.1.</v>
      </c>
      <c r="S48" s="161" t="str">
        <f>'Investīciju plāns_2023_2027'!S39</f>
        <v>Infrastruktūras un saimnieciskā nodrošinājuma nodaļa/Izglītības pārvalde</v>
      </c>
      <c r="T48" s="291">
        <f>'Investīciju plāns_2023_2027'!T39</f>
        <v>0</v>
      </c>
      <c r="U48" s="282" t="str">
        <f>'Investīciju plāns_2023_2027'!U39</f>
        <v>2022-2027</v>
      </c>
    </row>
    <row r="49" spans="1:21" ht="76.5" x14ac:dyDescent="0.25">
      <c r="A49" s="161">
        <f>'Investīciju plāns_2023_2027'!A40</f>
        <v>38</v>
      </c>
      <c r="B49" s="277" t="str">
        <f>'Investīciju plāns_2023_2027'!B40</f>
        <v>04</v>
      </c>
      <c r="C49" s="161" t="str">
        <f>'Investīciju plāns_2023_2027'!C40</f>
        <v>Kalnciems</v>
      </c>
      <c r="D49" s="285" t="str">
        <f>'Investīciju plāns_2023_2027'!D40</f>
        <v>Kalnciema pagasta Lielupes ielas pagarinājuma, dambja būvniecība</v>
      </c>
      <c r="E49" s="295" t="str">
        <f>'Investīciju plāns_2023_2027'!E40</f>
        <v>Esošā posma asfalta seguma atjaunošana, jauna ceļa posma - plūdu aizsargdambja izbūve. 
Pastāv augsts risks zemju applūšanai ar palu ūdeni, jo aizsargdambis tikai daļēji pilda savas funkcijas. Nepieciešams veikt būvdarbus, lai nodrošinātu Kalnciema apdzīvotās vietas aizsardzību pret paliem. 2018. gadā veikta aizsargdambja inventarizācija un izpēte</v>
      </c>
      <c r="F49" s="161" t="str">
        <f>'Investīciju plāns_2023_2027'!F40</f>
        <v>Meliorācijas sistēmu sakārtošana</v>
      </c>
      <c r="G49" s="366" t="str">
        <f>'Investīciju plāns_2023_2027'!G40</f>
        <v>J/Pag/Iedz</v>
      </c>
      <c r="H49" s="278">
        <f>'Investīciju plāns_2023_2027'!H40</f>
        <v>1200000</v>
      </c>
      <c r="I49" s="303">
        <f>'Investīciju plāns_2023_2027'!I40</f>
        <v>0</v>
      </c>
      <c r="J49" s="304">
        <f>'Investīciju plāns_2023_2027'!J40</f>
        <v>0</v>
      </c>
      <c r="K49" s="305">
        <f>'Investīciju plāns_2023_2027'!K40</f>
        <v>0</v>
      </c>
      <c r="L49" s="306">
        <f>'Investīciju plāns_2023_2027'!L40</f>
        <v>0</v>
      </c>
      <c r="M49" s="307">
        <f>'Investīciju plāns_2023_2027'!M40</f>
        <v>1200000</v>
      </c>
      <c r="N49" s="195" t="str">
        <f>'Investīciju plāns_2023_2027'!N40</f>
        <v>P2 V RV6</v>
      </c>
      <c r="O49" s="336" t="str">
        <f>'Investīciju plāns_2023_2027'!O40</f>
        <v>P</v>
      </c>
      <c r="P49" s="349" t="str">
        <f>'Investīciju plāns_2023_2027'!P40</f>
        <v>VP2</v>
      </c>
      <c r="Q49" s="336" t="str">
        <f>'Investīciju plāns_2023_2027'!Q40</f>
        <v>RV4</v>
      </c>
      <c r="R49" s="344" t="str">
        <f>'Investīciju plāns_2023_2027'!R40</f>
        <v>4.1.</v>
      </c>
      <c r="S49" s="161" t="str">
        <f>'Investīciju plāns_2023_2027'!S40</f>
        <v>Infrastruktūras un saimnieciskā nodrošinājuma nodaļa/Pagasta pārvalde</v>
      </c>
      <c r="T49" s="310">
        <f>'Investīciju plāns_2023_2027'!T40</f>
        <v>0</v>
      </c>
      <c r="U49" s="282" t="str">
        <f>'Investīciju plāns_2023_2027'!U40</f>
        <v>2022-2027</v>
      </c>
    </row>
    <row r="50" spans="1:21" x14ac:dyDescent="0.25">
      <c r="A50" s="161" t="e">
        <f>'Investīciju plāns_2023_2027'!#REF!</f>
        <v>#REF!</v>
      </c>
      <c r="B50" s="277" t="e">
        <f>'Investīciju plāns_2023_2027'!#REF!</f>
        <v>#REF!</v>
      </c>
      <c r="C50" s="161" t="e">
        <f>'Investīciju plāns_2023_2027'!#REF!</f>
        <v>#REF!</v>
      </c>
      <c r="D50" s="285" t="e">
        <f>'Investīciju plāns_2023_2027'!#REF!</f>
        <v>#REF!</v>
      </c>
      <c r="E50" s="295" t="e">
        <f>'Investīciju plāns_2023_2027'!#REF!</f>
        <v>#REF!</v>
      </c>
      <c r="F50" s="161" t="e">
        <f>'Investīciju plāns_2023_2027'!#REF!</f>
        <v>#REF!</v>
      </c>
      <c r="G50" s="368" t="e">
        <f>'Investīciju plāns_2023_2027'!#REF!</f>
        <v>#REF!</v>
      </c>
      <c r="H50" s="278" t="e">
        <f>'Investīciju plāns_2023_2027'!#REF!</f>
        <v>#REF!</v>
      </c>
      <c r="I50" s="303" t="e">
        <f>'Investīciju plāns_2023_2027'!#REF!</f>
        <v>#REF!</v>
      </c>
      <c r="J50" s="304" t="e">
        <f>'Investīciju plāns_2023_2027'!#REF!</f>
        <v>#REF!</v>
      </c>
      <c r="K50" s="305" t="e">
        <f>'Investīciju plāns_2023_2027'!#REF!</f>
        <v>#REF!</v>
      </c>
      <c r="L50" s="306" t="e">
        <f>'Investīciju plāns_2023_2027'!#REF!</f>
        <v>#REF!</v>
      </c>
      <c r="M50" s="307" t="e">
        <f>'Investīciju plāns_2023_2027'!#REF!</f>
        <v>#REF!</v>
      </c>
      <c r="N50" s="195" t="e">
        <f>'Investīciju plāns_2023_2027'!#REF!</f>
        <v>#REF!</v>
      </c>
      <c r="O50" s="336" t="e">
        <f>'Investīciju plāns_2023_2027'!#REF!</f>
        <v>#REF!</v>
      </c>
      <c r="P50" s="347" t="e">
        <f>'Investīciju plāns_2023_2027'!#REF!</f>
        <v>#REF!</v>
      </c>
      <c r="Q50" s="336" t="e">
        <f>'Investīciju plāns_2023_2027'!#REF!</f>
        <v>#REF!</v>
      </c>
      <c r="R50" s="344" t="e">
        <f>'Investīciju plāns_2023_2027'!#REF!</f>
        <v>#REF!</v>
      </c>
      <c r="S50" s="161" t="e">
        <f>'Investīciju plāns_2023_2027'!#REF!</f>
        <v>#REF!</v>
      </c>
      <c r="T50" s="310" t="e">
        <f>'Investīciju plāns_2023_2027'!#REF!</f>
        <v>#REF!</v>
      </c>
      <c r="U50" s="282" t="e">
        <f>'Investīciju plāns_2023_2027'!#REF!</f>
        <v>#REF!</v>
      </c>
    </row>
    <row r="51" spans="1:21" ht="102" x14ac:dyDescent="0.25">
      <c r="A51" s="196">
        <f>'Investīciju plāns_2023_2027'!A41</f>
        <v>39</v>
      </c>
      <c r="B51" s="277" t="str">
        <f>'Investīciju plāns_2023_2027'!B41</f>
        <v>10</v>
      </c>
      <c r="C51" s="161" t="str">
        <f>'Investīciju plāns_2023_2027'!C41</f>
        <v>Kalnciems</v>
      </c>
      <c r="D51" s="285" t="str">
        <f>'Investīciju plāns_2023_2027'!D41</f>
        <v>SARC Kalnciems ēkas remonts un teritorijas labiekārtošana</v>
      </c>
      <c r="E51" s="295" t="str">
        <f>'Investīciju plāns_2023_2027'!E41</f>
        <v>Teritorijas labiekārtošana, iežogošana, kāpņu remonts, lai nodrošinātu drošu un estētiski sakārtotu vidi cilvēkiem ar kustību un funkcionāliem traucējumiem atpūtai un kvalitatīvai laika pavadīšanai. Teritorijas iežogošana nepieciešama, lai radītu klientiem drošību, lai pasargātu cilvēkus ar demenci un garīga rakstura traucējumiem no iekļūšanas bīstamās situācijās, aizklīšanas, nomaldīšanās, kā arī lai pasargātu teritoriju no izdemolēšanas, nepiederošām personām un SARC klientu miera traucēšanas nakts stundās.</v>
      </c>
      <c r="F51" s="161" t="str">
        <f>'Investīciju plāns_2023_2027'!F41</f>
        <v>Teritorijas labiekārtošana</v>
      </c>
      <c r="G51" s="366" t="str">
        <f>'Investīciju plāns_2023_2027'!G41</f>
        <v xml:space="preserve">J/Pag/Iedz
</v>
      </c>
      <c r="H51" s="278">
        <f>'Investīciju plāns_2023_2027'!H41</f>
        <v>150000</v>
      </c>
      <c r="I51" s="303">
        <f>'Investīciju plāns_2023_2027'!I41</f>
        <v>0</v>
      </c>
      <c r="J51" s="304">
        <f>'Investīciju plāns_2023_2027'!J41</f>
        <v>0</v>
      </c>
      <c r="K51" s="305">
        <f>'Investīciju plāns_2023_2027'!K41</f>
        <v>0</v>
      </c>
      <c r="L51" s="306">
        <f>'Investīciju plāns_2023_2027'!L41</f>
        <v>150000</v>
      </c>
      <c r="M51" s="307">
        <f>'Investīciju plāns_2023_2027'!M41</f>
        <v>0</v>
      </c>
      <c r="N51" s="161" t="str">
        <f>'Investīciju plāns_2023_2027'!N41</f>
        <v>P2 L RV2</v>
      </c>
      <c r="O51" s="336" t="str">
        <f>'Investīciju plāns_2023_2027'!O41</f>
        <v>P</v>
      </c>
      <c r="P51" s="346" t="str">
        <f>'Investīciju plāns_2023_2027'!P41</f>
        <v>VP1</v>
      </c>
      <c r="Q51" s="348" t="str">
        <f>'Investīciju plāns_2023_2027'!Q41</f>
        <v>RV2</v>
      </c>
      <c r="R51" s="344" t="str">
        <f>'Investīciju plāns_2023_2027'!R41</f>
        <v>2.2.</v>
      </c>
      <c r="S51" s="161" t="str">
        <f>'Investīciju plāns_2023_2027'!S41</f>
        <v>Infrastruktūras un saimnieciskā nodrošinājuma nodaļa/pagasta pārvalde/Labklājības pārvalde</v>
      </c>
      <c r="T51" s="284">
        <f>'Investīciju plāns_2023_2027'!T41</f>
        <v>0</v>
      </c>
      <c r="U51" s="282" t="str">
        <f>'Investīciju plāns_2023_2027'!U41</f>
        <v>2022-2027</v>
      </c>
    </row>
    <row r="52" spans="1:21" ht="76.5" x14ac:dyDescent="0.25">
      <c r="A52" s="161">
        <f>'Investīciju plāns_2023_2027'!A42</f>
        <v>40</v>
      </c>
      <c r="B52" s="277" t="str">
        <f>'Investīciju plāns_2023_2027'!B42</f>
        <v>04</v>
      </c>
      <c r="C52" s="161" t="str">
        <f>'Investīciju plāns_2023_2027'!C42</f>
        <v>Kalnciems</v>
      </c>
      <c r="D52" s="285" t="str">
        <f>'Investīciju plāns_2023_2027'!D42</f>
        <v>Kalnciema pagasta  transporta infrastruktūras attīstība</v>
      </c>
      <c r="E52" s="295" t="str">
        <f>'Investīciju plāns_2023_2027'!E42</f>
        <v>Ielas seguma atjaunošana t.sk.:
2022/2023.gads
Lielā iela un Mazā iela - (projektēšana 4211 EUR, būvdarbi ~ 60 000EUR)
Iepirkumu procedūra projektēšanai uzsākta 2022.gadā, noslēgti līgumi par projektēšanu</v>
      </c>
      <c r="F52" s="161" t="str">
        <f>'Investīciju plāns_2023_2027'!F42</f>
        <v>Transporta infrastruktūra, t.sk. Apgaismojums</v>
      </c>
      <c r="G52" s="366" t="str">
        <f>'Investīciju plāns_2023_2027'!G42</f>
        <v>AG2023
J/Pag/Iedz
Dep/ieros</v>
      </c>
      <c r="H52" s="278">
        <f>'Investīciju plāns_2023_2027'!H42</f>
        <v>64211</v>
      </c>
      <c r="I52" s="303">
        <f>'Investīciju plāns_2023_2027'!I42</f>
        <v>64211</v>
      </c>
      <c r="J52" s="304">
        <f>'Investīciju plāns_2023_2027'!J42</f>
        <v>13211</v>
      </c>
      <c r="K52" s="305">
        <f>'Investīciju plāns_2023_2027'!K42</f>
        <v>51000</v>
      </c>
      <c r="L52" s="306">
        <f>'Investīciju plāns_2023_2027'!L42</f>
        <v>0</v>
      </c>
      <c r="M52" s="307">
        <f>'Investīciju plāns_2023_2027'!M42</f>
        <v>0</v>
      </c>
      <c r="N52" s="161" t="str">
        <f>'Investīciju plāns_2023_2027'!N42</f>
        <v>P2 V RV1</v>
      </c>
      <c r="O52" s="336" t="str">
        <f>'Investīciju plāns_2023_2027'!O42</f>
        <v>P</v>
      </c>
      <c r="P52" s="346" t="str">
        <f>'Investīciju plāns_2023_2027'!P42</f>
        <v>VP2</v>
      </c>
      <c r="Q52" s="348" t="str">
        <f>'Investīciju plāns_2023_2027'!Q42</f>
        <v>RV4</v>
      </c>
      <c r="R52" s="344" t="str">
        <f>'Investīciju plāns_2023_2027'!R42</f>
        <v>4.1.</v>
      </c>
      <c r="S52" s="161" t="str">
        <f>'Investīciju plāns_2023_2027'!S42</f>
        <v>Infrastruktūras un saimnieciskā nodrošinājuma nodaļa/Pagasta pārvalde</v>
      </c>
      <c r="T52" s="284">
        <f>'Investīciju plāns_2023_2027'!T42</f>
        <v>0</v>
      </c>
      <c r="U52" s="282" t="str">
        <f>'Investīciju plāns_2023_2027'!U42</f>
        <v>2022-2027</v>
      </c>
    </row>
    <row r="53" spans="1:21" ht="76.5" x14ac:dyDescent="0.25">
      <c r="A53" s="161">
        <f>'Investīciju plāns_2023_2027'!A44</f>
        <v>42</v>
      </c>
      <c r="B53" s="277" t="str">
        <f>'Investīciju plāns_2023_2027'!B44</f>
        <v>10</v>
      </c>
      <c r="C53" s="161" t="str">
        <f>'Investīciju plāns_2023_2027'!C44</f>
        <v>Lielplatone</v>
      </c>
      <c r="D53" s="285" t="str">
        <f>'Investīciju plāns_2023_2027'!D44</f>
        <v xml:space="preserve">Aktivitāšu centra Birztaliņas ēkas energoefektivitāte </v>
      </c>
      <c r="E53" s="285" t="str">
        <f>'Investīciju plāns_2023_2027'!E44</f>
        <v>Jumta seguma nomaiņa, ēkas sienu siltināšana, apkures sistēmas nomaiņa</v>
      </c>
      <c r="F53" s="161" t="str">
        <f>'Investīciju plāns_2023_2027'!F44</f>
        <v xml:space="preserve">Energoefektivitāte </v>
      </c>
      <c r="G53" s="366" t="str">
        <f>'Investīciju plāns_2023_2027'!G44</f>
        <v>J/Pag/Iedz
IP/2021</v>
      </c>
      <c r="H53" s="278">
        <f>'Investīciju plāns_2023_2027'!H44</f>
        <v>150000</v>
      </c>
      <c r="I53" s="303">
        <f>'Investīciju plāns_2023_2027'!I44</f>
        <v>0</v>
      </c>
      <c r="J53" s="304">
        <f>'Investīciju plāns_2023_2027'!J44</f>
        <v>0</v>
      </c>
      <c r="K53" s="305">
        <f>'Investīciju plāns_2023_2027'!K44</f>
        <v>0</v>
      </c>
      <c r="L53" s="306">
        <f>'Investīciju plāns_2023_2027'!L44</f>
        <v>0</v>
      </c>
      <c r="M53" s="307">
        <f>'Investīciju plāns_2023_2027'!M44</f>
        <v>150000</v>
      </c>
      <c r="N53" s="195" t="str">
        <f>'Investīciju plāns_2023_2027'!N44</f>
        <v>P2 V RV8</v>
      </c>
      <c r="O53" s="151" t="str">
        <f>'Investīciju plāns_2023_2027'!O44</f>
        <v>P</v>
      </c>
      <c r="P53" s="286" t="str">
        <f>'Investīciju plāns_2023_2027'!P44</f>
        <v>VP2</v>
      </c>
      <c r="Q53" s="145" t="str">
        <f>'Investīciju plāns_2023_2027'!Q44</f>
        <v>RV5</v>
      </c>
      <c r="R53" s="268" t="str">
        <f>'Investīciju plāns_2023_2027'!R44</f>
        <v>U.5.4.</v>
      </c>
      <c r="S53" s="161" t="str">
        <f>'Investīciju plāns_2023_2027'!S44</f>
        <v>Infrastruktūras un saimnieciskā nodrošinājuma nodaļa/pagasta pārvalde</v>
      </c>
      <c r="T53" s="310">
        <f>'Investīciju plāns_2023_2027'!T44</f>
        <v>0</v>
      </c>
      <c r="U53" s="282" t="str">
        <f>'Investīciju plāns_2023_2027'!U44</f>
        <v>2022-2027</v>
      </c>
    </row>
    <row r="54" spans="1:21" ht="63.75" x14ac:dyDescent="0.25">
      <c r="A54" s="196">
        <f>'Investīciju plāns_2023_2027'!A45</f>
        <v>43</v>
      </c>
      <c r="B54" s="277" t="str">
        <f>'Investīciju plāns_2023_2027'!B45</f>
        <v>08k</v>
      </c>
      <c r="C54" s="161" t="str">
        <f>'Investīciju plāns_2023_2027'!C45</f>
        <v>Lielplatone</v>
      </c>
      <c r="D54" s="285" t="str">
        <f>'Investīciju plāns_2023_2027'!D45</f>
        <v>Lielplatones pagasta tautas nama rekonstrukcija, teritorijas labiekārtošana, apgaismojuma izbūve</v>
      </c>
      <c r="E54" s="285" t="str">
        <f>'Investīciju plāns_2023_2027'!E45</f>
        <v>Tautas nama rekonstrukcija, teritorijas labiekārtošana un apgaismojuma izbūve.
Aktuāls problēma lielās zāles un skatuves grīdas remonta darbi</v>
      </c>
      <c r="F54" s="161" t="str">
        <f>'Investīciju plāns_2023_2027'!F45</f>
        <v>Kultūras iestāžu infrastruktūra</v>
      </c>
      <c r="G54" s="366" t="str">
        <f>'Investīciju plāns_2023_2027'!G45</f>
        <v>J/Pag/Iedz
IP/2021</v>
      </c>
      <c r="H54" s="278">
        <f>'Investīciju plāns_2023_2027'!H45</f>
        <v>500000</v>
      </c>
      <c r="I54" s="303">
        <f>'Investīciju plāns_2023_2027'!I45</f>
        <v>0</v>
      </c>
      <c r="J54" s="304">
        <f>'Investīciju plāns_2023_2027'!J45</f>
        <v>0</v>
      </c>
      <c r="K54" s="305">
        <f>'Investīciju plāns_2023_2027'!K45</f>
        <v>0</v>
      </c>
      <c r="L54" s="306">
        <f>'Investīciju plāns_2023_2027'!L45</f>
        <v>0</v>
      </c>
      <c r="M54" s="307">
        <f>'Investīciju plāns_2023_2027'!M45</f>
        <v>500000</v>
      </c>
      <c r="N54" s="196" t="str">
        <f>'Investīciju plāns_2023_2027'!N45</f>
        <v>P2 K RV1</v>
      </c>
      <c r="O54" s="336" t="str">
        <f>'Investīciju plāns_2023_2027'!O45</f>
        <v>P</v>
      </c>
      <c r="P54" s="347" t="str">
        <f>'Investīciju plāns_2023_2027'!P45</f>
        <v>VP1</v>
      </c>
      <c r="Q54" s="336" t="str">
        <f>'Investīciju plāns_2023_2027'!Q45</f>
        <v>RV3</v>
      </c>
      <c r="R54" s="344" t="str">
        <f>'Investīciju plāns_2023_2027'!R45</f>
        <v>3.3.</v>
      </c>
      <c r="S54" s="161" t="str">
        <f>'Investīciju plāns_2023_2027'!S45</f>
        <v>Infrastruktūras un saimnieciskā nodrošinājuma nodaļa</v>
      </c>
      <c r="T54" s="309">
        <f>'Investīciju plāns_2023_2027'!T45</f>
        <v>0</v>
      </c>
      <c r="U54" s="282" t="str">
        <f>'Investīciju plāns_2023_2027'!U45</f>
        <v>2022-2027</v>
      </c>
    </row>
    <row r="55" spans="1:21" ht="76.5" x14ac:dyDescent="0.25">
      <c r="A55" s="161">
        <f>'Investīciju plāns_2023_2027'!A46</f>
        <v>44</v>
      </c>
      <c r="B55" s="277" t="str">
        <f>'Investīciju plāns_2023_2027'!B46</f>
        <v>04</v>
      </c>
      <c r="C55" s="161" t="str">
        <f>'Investīciju plāns_2023_2027'!C46</f>
        <v>Lielplatone</v>
      </c>
      <c r="D55" s="285" t="str">
        <f>'Investīciju plāns_2023_2027'!D46</f>
        <v>Stāvlaukuma izveide pie Lielplatones muižas</v>
      </c>
      <c r="E55" s="285" t="str">
        <f>'Investīciju plāns_2023_2027'!E46</f>
        <v>Stāvlaukuma izbūve, drošas satiksmes vides nodrošināšanai</v>
      </c>
      <c r="F55" s="161" t="str">
        <f>'Investīciju plāns_2023_2027'!F46</f>
        <v>Teritorijas labiekārtošana</v>
      </c>
      <c r="G55" s="366" t="str">
        <f>'Investīciju plāns_2023_2027'!G46</f>
        <v>J/Pag/Iedz
IP/2021</v>
      </c>
      <c r="H55" s="278">
        <f>'Investīciju plāns_2023_2027'!H46</f>
        <v>80000</v>
      </c>
      <c r="I55" s="303">
        <f>'Investīciju plāns_2023_2027'!I46</f>
        <v>0</v>
      </c>
      <c r="J55" s="304">
        <f>'Investīciju plāns_2023_2027'!J46</f>
        <v>0</v>
      </c>
      <c r="K55" s="305">
        <f>'Investīciju plāns_2023_2027'!K46</f>
        <v>0</v>
      </c>
      <c r="L55" s="306">
        <f>'Investīciju plāns_2023_2027'!L46</f>
        <v>80000</v>
      </c>
      <c r="M55" s="307">
        <f>'Investīciju plāns_2023_2027'!M46</f>
        <v>0</v>
      </c>
      <c r="N55" s="196" t="str">
        <f>'Investīciju plāns_2023_2027'!N46</f>
        <v>P3 V RV9</v>
      </c>
      <c r="O55" s="336" t="str">
        <f>'Investīciju plāns_2023_2027'!O46</f>
        <v>P</v>
      </c>
      <c r="P55" s="346">
        <f>'Investīciju plāns_2023_2027'!P46</f>
        <v>0</v>
      </c>
      <c r="Q55" s="348">
        <f>'Investīciju plāns_2023_2027'!Q46</f>
        <v>0</v>
      </c>
      <c r="R55" s="344">
        <f>'Investīciju plāns_2023_2027'!R46</f>
        <v>0</v>
      </c>
      <c r="S55" s="161" t="str">
        <f>'Investīciju plāns_2023_2027'!S46</f>
        <v>Infrastruktūras un saimnieciskā nodrošinājuma nodaļa/Pagasta pārvalde</v>
      </c>
      <c r="T55" s="309">
        <f>'Investīciju plāns_2023_2027'!T46</f>
        <v>0</v>
      </c>
      <c r="U55" s="282" t="str">
        <f>'Investīciju plāns_2023_2027'!U46</f>
        <v>2022-2027</v>
      </c>
    </row>
    <row r="56" spans="1:21" ht="102" x14ac:dyDescent="0.25">
      <c r="A56" s="161">
        <f>'Investīciju plāns_2023_2027'!A47</f>
        <v>45</v>
      </c>
      <c r="B56" s="277" t="str">
        <f>'Investīciju plāns_2023_2027'!B47</f>
        <v>09</v>
      </c>
      <c r="C56" s="161" t="str">
        <f>'Investīciju plāns_2023_2027'!C47</f>
        <v>Lielplatone</v>
      </c>
      <c r="D56" s="285" t="str">
        <f>'Investīciju plāns_2023_2027'!D47</f>
        <v>Lielplatones pamatskola - atbalsta centra teritorijas  labiekārtošana</v>
      </c>
      <c r="E56" s="285" t="str">
        <f>'Investīciju plāns_2023_2027'!E47</f>
        <v>Katlu mājas pāreja no fosilās apkures uz atjaunojamiem resursiem, apkures mobilā bloka montāža un ugunsdrošības jautājuma risinājums (dīķis, piekļūšana, teritorija) pabeigts 2020.gadā. Nepieciešama teritorijas labiekārtošana. Izstrādāts būvprojekts teritorijas labiekārtošanai (derīgs līdz 2023.gadam)</v>
      </c>
      <c r="F56" s="161" t="str">
        <f>'Investīciju plāns_2023_2027'!F47</f>
        <v>Teritorijas labiekārtošana</v>
      </c>
      <c r="G56" s="366" t="str">
        <f>'Investīciju plāns_2023_2027'!G47</f>
        <v xml:space="preserve">AG
J/Pag/Iedz
</v>
      </c>
      <c r="H56" s="278">
        <f>'Investīciju plāns_2023_2027'!H47</f>
        <v>200000</v>
      </c>
      <c r="I56" s="303">
        <f>'Investīciju plāns_2023_2027'!I47</f>
        <v>0</v>
      </c>
      <c r="J56" s="304">
        <f>'Investīciju plāns_2023_2027'!J47</f>
        <v>0</v>
      </c>
      <c r="K56" s="305">
        <f>'Investīciju plāns_2023_2027'!K47</f>
        <v>0</v>
      </c>
      <c r="L56" s="306">
        <f>'Investīciju plāns_2023_2027'!L47</f>
        <v>200000</v>
      </c>
      <c r="M56" s="307">
        <f>'Investīciju plāns_2023_2027'!M47</f>
        <v>0</v>
      </c>
      <c r="N56" s="196" t="str">
        <f>'Investīciju plāns_2023_2027'!N47</f>
        <v>P2 I RV1</v>
      </c>
      <c r="O56" s="336" t="str">
        <f>'Investīciju plāns_2023_2027'!O47</f>
        <v>P</v>
      </c>
      <c r="P56" s="346" t="str">
        <f>'Investīciju plāns_2023_2027'!P47</f>
        <v>VP1</v>
      </c>
      <c r="Q56" s="348" t="str">
        <f>'Investīciju plāns_2023_2027'!Q47</f>
        <v>RV1</v>
      </c>
      <c r="R56" s="344" t="str">
        <f>'Investīciju plāns_2023_2027'!R47</f>
        <v>1.1.</v>
      </c>
      <c r="S56" s="161" t="str">
        <f>'Investīciju plāns_2023_2027'!S47</f>
        <v>Infrastruktūras un saimnieciskā nodrošinājuma nodaļa/pagasta pārvalde/Izglītības pārvalde</v>
      </c>
      <c r="T56" s="309">
        <f>'Investīciju plāns_2023_2027'!T47</f>
        <v>0</v>
      </c>
      <c r="U56" s="282" t="str">
        <f>'Investīciju plāns_2023_2027'!U47</f>
        <v>2022-2027</v>
      </c>
    </row>
    <row r="57" spans="1:21" x14ac:dyDescent="0.25">
      <c r="A57" s="196" t="e">
        <f>'Investīciju plāns_2023_2027'!#REF!</f>
        <v>#REF!</v>
      </c>
      <c r="B57" s="277" t="e">
        <f>'Investīciju plāns_2023_2027'!#REF!</f>
        <v>#REF!</v>
      </c>
      <c r="C57" s="161" t="e">
        <f>'Investīciju plāns_2023_2027'!#REF!</f>
        <v>#REF!</v>
      </c>
      <c r="D57" s="285" t="e">
        <f>'Investīciju plāns_2023_2027'!#REF!</f>
        <v>#REF!</v>
      </c>
      <c r="E57" s="285" t="e">
        <f>'Investīciju plāns_2023_2027'!#REF!</f>
        <v>#REF!</v>
      </c>
      <c r="F57" s="161" t="e">
        <f>'Investīciju plāns_2023_2027'!#REF!</f>
        <v>#REF!</v>
      </c>
      <c r="G57" s="366" t="e">
        <f>'Investīciju plāns_2023_2027'!#REF!</f>
        <v>#REF!</v>
      </c>
      <c r="H57" s="278" t="e">
        <f>'Investīciju plāns_2023_2027'!#REF!</f>
        <v>#REF!</v>
      </c>
      <c r="I57" s="303" t="e">
        <f>'Investīciju plāns_2023_2027'!#REF!</f>
        <v>#REF!</v>
      </c>
      <c r="J57" s="304" t="e">
        <f>'Investīciju plāns_2023_2027'!#REF!</f>
        <v>#REF!</v>
      </c>
      <c r="K57" s="305" t="e">
        <f>'Investīciju plāns_2023_2027'!#REF!</f>
        <v>#REF!</v>
      </c>
      <c r="L57" s="306" t="e">
        <f>'Investīciju plāns_2023_2027'!#REF!</f>
        <v>#REF!</v>
      </c>
      <c r="M57" s="307" t="e">
        <f>'Investīciju plāns_2023_2027'!#REF!</f>
        <v>#REF!</v>
      </c>
      <c r="N57" s="196" t="e">
        <f>'Investīciju plāns_2023_2027'!#REF!</f>
        <v>#REF!</v>
      </c>
      <c r="O57" s="151" t="e">
        <f>'Investīciju plāns_2023_2027'!#REF!</f>
        <v>#REF!</v>
      </c>
      <c r="P57" s="291" t="e">
        <f>'Investīciju plāns_2023_2027'!#REF!</f>
        <v>#REF!</v>
      </c>
      <c r="Q57" s="166" t="e">
        <f>'Investīciju plāns_2023_2027'!#REF!</f>
        <v>#REF!</v>
      </c>
      <c r="R57" s="160" t="e">
        <f>'Investīciju plāns_2023_2027'!#REF!</f>
        <v>#REF!</v>
      </c>
      <c r="S57" s="161" t="e">
        <f>'Investīciju plāns_2023_2027'!#REF!</f>
        <v>#REF!</v>
      </c>
      <c r="T57" s="309" t="e">
        <f>'Investīciju plāns_2023_2027'!#REF!</f>
        <v>#REF!</v>
      </c>
      <c r="U57" s="282" t="e">
        <f>'Investīciju plāns_2023_2027'!#REF!</f>
        <v>#REF!</v>
      </c>
    </row>
    <row r="58" spans="1:21" ht="89.25" x14ac:dyDescent="0.25">
      <c r="A58" s="161">
        <f>'Investīciju plāns_2023_2027'!A48</f>
        <v>46</v>
      </c>
      <c r="B58" s="279" t="str">
        <f>'Investīciju plāns_2023_2027'!B48</f>
        <v>04</v>
      </c>
      <c r="C58" s="161" t="str">
        <f>'Investīciju plāns_2023_2027'!C48</f>
        <v>Lielplatone</v>
      </c>
      <c r="D58" s="285" t="str">
        <f>'Investīciju plāns_2023_2027'!D48</f>
        <v>Lielplatones pagasta transporta infrastruktūras attīstība</v>
      </c>
      <c r="E58" s="285" t="str">
        <f>'Investīciju plāns_2023_2027'!E48</f>
        <v>Inženierizpēte, seguma atjaunošana, joslas paplašināšana, stāvvietas izveide, satiksmes kustības uzlabošanai
2022/2023.gads: 
Tirgus ielas virskārtas seguma atjaunošana-  (projektēšana 3509 EUR, būvdarbi ~ 60 000EUR)
Iepirkumu procedūra projektēšanai uzsākta 2022.gadā, noslēgti līgumi par projektēšanu</v>
      </c>
      <c r="F58" s="161" t="str">
        <f>'Investīciju plāns_2023_2027'!F48</f>
        <v>Transporta infrastruktūra, t.sk. Apgaismojums</v>
      </c>
      <c r="G58" s="366" t="str">
        <f>'Investīciju plāns_2023_2027'!G48</f>
        <v xml:space="preserve">AG2023
J/Pag/Iedz
</v>
      </c>
      <c r="H58" s="278">
        <f>'Investīciju plāns_2023_2027'!H48</f>
        <v>63509</v>
      </c>
      <c r="I58" s="303">
        <f>'Investīciju plāns_2023_2027'!I48</f>
        <v>63509</v>
      </c>
      <c r="J58" s="304">
        <f>'Investīciju plāns_2023_2027'!J48</f>
        <v>12509</v>
      </c>
      <c r="K58" s="305">
        <f>'Investīciju plāns_2023_2027'!K48</f>
        <v>51000</v>
      </c>
      <c r="L58" s="306">
        <f>'Investīciju plāns_2023_2027'!L48</f>
        <v>0</v>
      </c>
      <c r="M58" s="307">
        <f>'Investīciju plāns_2023_2027'!M48</f>
        <v>0</v>
      </c>
      <c r="N58" s="196" t="str">
        <f>'Investīciju plāns_2023_2027'!N48</f>
        <v>P2 V RV1</v>
      </c>
      <c r="O58" s="151" t="str">
        <f>'Investīciju plāns_2023_2027'!O48</f>
        <v>P</v>
      </c>
      <c r="P58" s="284" t="str">
        <f>'Investīciju plāns_2023_2027'!P48</f>
        <v>VP2</v>
      </c>
      <c r="Q58" s="281" t="str">
        <f>'Investīciju plāns_2023_2027'!Q48</f>
        <v>RV4</v>
      </c>
      <c r="R58" s="312" t="str">
        <f>'Investīciju plāns_2023_2027'!R48</f>
        <v>4.2.</v>
      </c>
      <c r="S58" s="161" t="str">
        <f>'Investīciju plāns_2023_2027'!S48</f>
        <v>Infrastruktūras un saimnieciskā nodrošinājuma nodaļa/Pagasta pārvalde</v>
      </c>
      <c r="T58" s="309">
        <f>'Investīciju plāns_2023_2027'!T48</f>
        <v>0</v>
      </c>
      <c r="U58" s="282" t="str">
        <f>'Investīciju plāns_2023_2027'!U48</f>
        <v>2022-2027</v>
      </c>
    </row>
    <row r="59" spans="1:21" ht="76.5" x14ac:dyDescent="0.25">
      <c r="A59" s="161">
        <f>'Investīciju plāns_2023_2027'!A49</f>
        <v>47</v>
      </c>
      <c r="B59" s="279" t="str">
        <f>'Investīciju plāns_2023_2027'!B49</f>
        <v>04</v>
      </c>
      <c r="C59" s="196" t="str">
        <f>'Investīciju plāns_2023_2027'!C49</f>
        <v>Lielplatone</v>
      </c>
      <c r="D59" s="285" t="str">
        <f>'Investīciju plāns_2023_2027'!D49</f>
        <v>Lielplatones pagasta transporta infrastruktūras attīstība</v>
      </c>
      <c r="E59" s="285" t="str">
        <f>'Investīciju plāns_2023_2027'!E49</f>
        <v xml:space="preserve">Transporta infrastruktūras attīstība, t.sk.: 
2024.-2027gads:
1. Gājēju celiņa un apgaismojuma izbūve gar Alejas ielu līdz Tirgus ielai un gar ceļu Alejas iela-Mazeleja, drošas satiksmes vides nodrošināšanai 
2. Mazplatones ielas apgaismojuma būvniecība </v>
      </c>
      <c r="F59" s="161" t="str">
        <f>'Investīciju plāns_2023_2027'!F49</f>
        <v>Transporta infrastruktūra, t.sk. Apgaismojums</v>
      </c>
      <c r="G59" s="366" t="str">
        <f>'Investīciju plāns_2023_2027'!G49</f>
        <v xml:space="preserve">J/Pag/Iedz
</v>
      </c>
      <c r="H59" s="278">
        <f>'Investīciju plāns_2023_2027'!H49</f>
        <v>220000</v>
      </c>
      <c r="I59" s="303">
        <f>'Investīciju plāns_2023_2027'!I49</f>
        <v>0</v>
      </c>
      <c r="J59" s="304">
        <f>'Investīciju plāns_2023_2027'!J49</f>
        <v>0</v>
      </c>
      <c r="K59" s="305">
        <f>'Investīciju plāns_2023_2027'!K49</f>
        <v>0</v>
      </c>
      <c r="L59" s="306">
        <f>'Investīciju plāns_2023_2027'!L49</f>
        <v>0</v>
      </c>
      <c r="M59" s="307">
        <f>'Investīciju plāns_2023_2027'!M49</f>
        <v>220000</v>
      </c>
      <c r="N59" s="196" t="str">
        <f>'Investīciju plāns_2023_2027'!N49</f>
        <v>P2 V RV1</v>
      </c>
      <c r="O59" s="151" t="str">
        <f>'Investīciju plāns_2023_2027'!O49</f>
        <v>P</v>
      </c>
      <c r="P59" s="291" t="str">
        <f>'Investīciju plāns_2023_2027'!P49</f>
        <v>VP2</v>
      </c>
      <c r="Q59" s="166" t="str">
        <f>'Investīciju plāns_2023_2027'!Q49</f>
        <v>RV4</v>
      </c>
      <c r="R59" s="160" t="str">
        <f>'Investīciju plāns_2023_2027'!R49</f>
        <v>4.3.</v>
      </c>
      <c r="S59" s="161" t="str">
        <f>'Investīciju plāns_2023_2027'!S49</f>
        <v>Infrastruktūras un saimnieciskā nodrošinājuma nodaļa/Pagasta pārvalde</v>
      </c>
      <c r="T59" s="309">
        <f>'Investīciju plāns_2023_2027'!T49</f>
        <v>0</v>
      </c>
      <c r="U59" s="282" t="str">
        <f>'Investīciju plāns_2023_2027'!U49</f>
        <v>2022-2027</v>
      </c>
    </row>
    <row r="60" spans="1:21" ht="51" x14ac:dyDescent="0.25">
      <c r="A60" s="196">
        <f>'Investīciju plāns_2023_2027'!A50</f>
        <v>48</v>
      </c>
      <c r="B60" s="277" t="str">
        <f>'Investīciju plāns_2023_2027'!B50</f>
        <v>04</v>
      </c>
      <c r="C60" s="161" t="str">
        <f>'Investīciju plāns_2023_2027'!C50</f>
        <v>Līvbērze</v>
      </c>
      <c r="D60" s="285" t="str">
        <f>'Investīciju plāns_2023_2027'!D50</f>
        <v>“Laflora” vēja parks un Zaļās industriālās zonas iecere Kaigu purvā, Jelgavas novadā</v>
      </c>
      <c r="E60" s="295" t="str">
        <f>'Investīciju plāns_2023_2027'!E50</f>
        <v>Zaļās enerģijas avots uzņēmuma ražošanas un tehnoloģiskajos procesos • 
Vēja parks kā atjaunīgo enerģijas nesēju avots - ceļa infrastruktūras uzlabošana</v>
      </c>
      <c r="F60" s="161" t="str">
        <f>'Investīciju plāns_2023_2027'!F50</f>
        <v>Atbalsts uzņēmējdarbībai</v>
      </c>
      <c r="G60" s="366" t="str">
        <f>'Investīciju plāns_2023_2027'!G50</f>
        <v>J/Pag/Iedz</v>
      </c>
      <c r="H60" s="278">
        <f>'Investīciju plāns_2023_2027'!H50</f>
        <v>600000</v>
      </c>
      <c r="I60" s="303">
        <f>'Investīciju plāns_2023_2027'!I50</f>
        <v>0</v>
      </c>
      <c r="J60" s="304">
        <f>'Investīciju plāns_2023_2027'!J50</f>
        <v>0</v>
      </c>
      <c r="K60" s="305">
        <f>'Investīciju plāns_2023_2027'!K50</f>
        <v>0</v>
      </c>
      <c r="L60" s="306">
        <f>'Investīciju plāns_2023_2027'!L50</f>
        <v>0</v>
      </c>
      <c r="M60" s="307">
        <f>'Investīciju plāns_2023_2027'!M50</f>
        <v>600000</v>
      </c>
      <c r="N60" s="195" t="str">
        <f>'Investīciju plāns_2023_2027'!N50</f>
        <v>P2 U RV1</v>
      </c>
      <c r="O60" s="151" t="str">
        <f>'Investīciju plāns_2023_2027'!O50</f>
        <v>D</v>
      </c>
      <c r="P60" s="286" t="str">
        <f>'Investīciju plāns_2023_2027'!P50</f>
        <v>VP3</v>
      </c>
      <c r="Q60" s="151" t="str">
        <f>'Investīciju plāns_2023_2027'!Q50</f>
        <v>RV7</v>
      </c>
      <c r="R60" s="160" t="str">
        <f>'Investīciju plāns_2023_2027'!R50</f>
        <v>U.7.1.</v>
      </c>
      <c r="S60" s="161" t="str">
        <f>'Investīciju plāns_2023_2027'!S50</f>
        <v>ZPR, Jelgavas novada pašvaldība</v>
      </c>
      <c r="T60" s="310">
        <f>'Investīciju plāns_2023_2027'!T50</f>
        <v>0</v>
      </c>
      <c r="U60" s="282" t="str">
        <f>'Investīciju plāns_2023_2027'!U50</f>
        <v>2022-2027</v>
      </c>
    </row>
    <row r="61" spans="1:21" ht="76.5" x14ac:dyDescent="0.25">
      <c r="A61" s="161">
        <f>'Investīciju plāns_2023_2027'!A51</f>
        <v>49</v>
      </c>
      <c r="B61" s="277">
        <f>'Investīciju plāns_2023_2027'!B51</f>
        <v>0</v>
      </c>
      <c r="C61" s="161" t="str">
        <f>'Investīciju plāns_2023_2027'!C51</f>
        <v>Līvbērze</v>
      </c>
      <c r="D61" s="285" t="str">
        <f>'Investīciju plāns_2023_2027'!D51</f>
        <v>Līvbērzes pagasta pārvaldes ēkas  energoefektivitātes paaugstināšana</v>
      </c>
      <c r="E61" s="285" t="str">
        <f>'Investīciju plāns_2023_2027'!E51</f>
        <v>Ēkas energoefektivitātes paaugstināšana , tai skaitā projekts EUR 10 000, būvdarbi EUR 590 000 
 2022/2023.gads:
Energosertifikāta izstrāde, būvprojekta izstrāde, būvdarbi</v>
      </c>
      <c r="F61" s="161" t="str">
        <f>'Investīciju plāns_2023_2027'!F51</f>
        <v>Energoefektivitāte</v>
      </c>
      <c r="G61" s="366" t="str">
        <f>'Investīciju plāns_2023_2027'!G51</f>
        <v xml:space="preserve">AG2024
J/Pag/Iedz
</v>
      </c>
      <c r="H61" s="278">
        <f>'Investīciju plāns_2023_2027'!H51</f>
        <v>600000</v>
      </c>
      <c r="I61" s="303">
        <f>'Investīciju plāns_2023_2027'!I51</f>
        <v>600000</v>
      </c>
      <c r="J61" s="304">
        <f>'Investīciju plāns_2023_2027'!J51</f>
        <v>98500</v>
      </c>
      <c r="K61" s="305">
        <f>'Investīciju plāns_2023_2027'!K51</f>
        <v>501500</v>
      </c>
      <c r="L61" s="306">
        <f>'Investīciju plāns_2023_2027'!L51</f>
        <v>0</v>
      </c>
      <c r="M61" s="307">
        <f>'Investīciju plāns_2023_2027'!M51</f>
        <v>0</v>
      </c>
      <c r="N61" s="196">
        <f>'Investīciju plāns_2023_2027'!N51</f>
        <v>0</v>
      </c>
      <c r="O61" s="161">
        <f>'Investīciju plāns_2023_2027'!O51</f>
        <v>0</v>
      </c>
      <c r="P61" s="284">
        <f>'Investīciju plāns_2023_2027'!P51</f>
        <v>0</v>
      </c>
      <c r="Q61" s="161">
        <f>'Investīciju plāns_2023_2027'!Q51</f>
        <v>0</v>
      </c>
      <c r="R61" s="160">
        <f>'Investīciju plāns_2023_2027'!R51</f>
        <v>0</v>
      </c>
      <c r="S61" s="336" t="str">
        <f>'Investīciju plāns_2023_2027'!S51</f>
        <v>Infrastruktūras  pārvaldības nodaļa/Projektu nodaļa/Pagasta pārvalde</v>
      </c>
      <c r="T61" s="309">
        <f>'Investīciju plāns_2023_2027'!T51</f>
        <v>0</v>
      </c>
      <c r="U61" s="282" t="str">
        <f>'Investīciju plāns_2023_2027'!U51</f>
        <v>2022-2027</v>
      </c>
    </row>
    <row r="62" spans="1:21" ht="76.5" x14ac:dyDescent="0.25">
      <c r="A62" s="161">
        <f>'Investīciju plāns_2023_2027'!A52</f>
        <v>50</v>
      </c>
      <c r="B62" s="277">
        <f>'Investīciju plāns_2023_2027'!B52</f>
        <v>0</v>
      </c>
      <c r="C62" s="161" t="str">
        <f>'Investīciju plāns_2023_2027'!C52</f>
        <v>Līvbērze</v>
      </c>
      <c r="D62" s="285" t="str">
        <f>'Investīciju plāns_2023_2027'!D52</f>
        <v>Līvbērzes pagasta Aktivitāšu centrs " Līvbērze" , Ceriņu iela 2, Vārpa  energoefektivitātes paaugstināšana</v>
      </c>
      <c r="E62" s="285" t="str">
        <f>'Investīciju plāns_2023_2027'!E52</f>
        <v>Ēkas energoefektivitātes paaugstināšana, ta iskaitā projekts EUR 10 000, būvdarbi EUR 590 000
 2022/2023.gads:
Energosertifikāta izstrāde, būvprojekta izstrāde, būvdarbi</v>
      </c>
      <c r="F62" s="161" t="str">
        <f>'Investīciju plāns_2023_2027'!F52</f>
        <v>Energoefektivitāte</v>
      </c>
      <c r="G62" s="366" t="str">
        <f>'Investīciju plāns_2023_2027'!G52</f>
        <v xml:space="preserve">AG2024
J/Pag/Iedz
</v>
      </c>
      <c r="H62" s="278">
        <f>'Investīciju plāns_2023_2027'!H52</f>
        <v>600000</v>
      </c>
      <c r="I62" s="303">
        <f>'Investīciju plāns_2023_2027'!I52</f>
        <v>600000</v>
      </c>
      <c r="J62" s="304">
        <f>'Investīciju plāns_2023_2027'!J52</f>
        <v>98500</v>
      </c>
      <c r="K62" s="305">
        <f>'Investīciju plāns_2023_2027'!K52</f>
        <v>501500</v>
      </c>
      <c r="L62" s="306">
        <f>'Investīciju plāns_2023_2027'!L52</f>
        <v>0</v>
      </c>
      <c r="M62" s="307">
        <f>'Investīciju plāns_2023_2027'!M52</f>
        <v>0</v>
      </c>
      <c r="N62" s="196">
        <f>'Investīciju plāns_2023_2027'!N52</f>
        <v>0</v>
      </c>
      <c r="O62" s="161">
        <f>'Investīciju plāns_2023_2027'!O52</f>
        <v>0</v>
      </c>
      <c r="P62" s="161">
        <f>'Investīciju plāns_2023_2027'!P52</f>
        <v>0</v>
      </c>
      <c r="Q62" s="161">
        <f>'Investīciju plāns_2023_2027'!Q52</f>
        <v>0</v>
      </c>
      <c r="R62" s="160">
        <f>'Investīciju plāns_2023_2027'!R52</f>
        <v>0</v>
      </c>
      <c r="S62" s="161" t="str">
        <f>'Investīciju plāns_2023_2027'!S52</f>
        <v>Infrastruktūras  pārvaldības nodaļa/Projektu nodaļa/Pagasta pārvalde</v>
      </c>
      <c r="T62" s="309">
        <f>'Investīciju plāns_2023_2027'!T52</f>
        <v>0</v>
      </c>
      <c r="U62" s="282" t="str">
        <f>'Investīciju plāns_2023_2027'!U52</f>
        <v>2022-2027</v>
      </c>
    </row>
    <row r="63" spans="1:21" x14ac:dyDescent="0.25">
      <c r="A63" s="196" t="e">
        <f>'Investīciju plāns_2023_2027'!#REF!</f>
        <v>#REF!</v>
      </c>
      <c r="B63" s="277" t="e">
        <f>'Investīciju plāns_2023_2027'!#REF!</f>
        <v>#REF!</v>
      </c>
      <c r="C63" s="161" t="e">
        <f>'Investīciju plāns_2023_2027'!#REF!</f>
        <v>#REF!</v>
      </c>
      <c r="D63" s="285" t="e">
        <f>'Investīciju plāns_2023_2027'!#REF!</f>
        <v>#REF!</v>
      </c>
      <c r="E63" s="285" t="e">
        <f>'Investīciju plāns_2023_2027'!#REF!</f>
        <v>#REF!</v>
      </c>
      <c r="F63" s="161" t="e">
        <f>'Investīciju plāns_2023_2027'!#REF!</f>
        <v>#REF!</v>
      </c>
      <c r="G63" s="366" t="e">
        <f>'Investīciju plāns_2023_2027'!#REF!</f>
        <v>#REF!</v>
      </c>
      <c r="H63" s="278" t="e">
        <f>'Investīciju plāns_2023_2027'!#REF!</f>
        <v>#REF!</v>
      </c>
      <c r="I63" s="303" t="e">
        <f>'Investīciju plāns_2023_2027'!#REF!</f>
        <v>#REF!</v>
      </c>
      <c r="J63" s="304" t="e">
        <f>'Investīciju plāns_2023_2027'!#REF!</f>
        <v>#REF!</v>
      </c>
      <c r="K63" s="305" t="e">
        <f>'Investīciju plāns_2023_2027'!#REF!</f>
        <v>#REF!</v>
      </c>
      <c r="L63" s="306" t="e">
        <f>'Investīciju plāns_2023_2027'!#REF!</f>
        <v>#REF!</v>
      </c>
      <c r="M63" s="307" t="e">
        <f>'Investīciju plāns_2023_2027'!#REF!</f>
        <v>#REF!</v>
      </c>
      <c r="N63" s="196" t="e">
        <f>'Investīciju plāns_2023_2027'!#REF!</f>
        <v>#REF!</v>
      </c>
      <c r="O63" s="151" t="e">
        <f>'Investīciju plāns_2023_2027'!#REF!</f>
        <v>#REF!</v>
      </c>
      <c r="P63" s="166" t="e">
        <f>'Investīciju plāns_2023_2027'!#REF!</f>
        <v>#REF!</v>
      </c>
      <c r="Q63" s="166" t="e">
        <f>'Investīciju plāns_2023_2027'!#REF!</f>
        <v>#REF!</v>
      </c>
      <c r="R63" s="160" t="e">
        <f>'Investīciju plāns_2023_2027'!#REF!</f>
        <v>#REF!</v>
      </c>
      <c r="S63" s="161" t="e">
        <f>'Investīciju plāns_2023_2027'!#REF!</f>
        <v>#REF!</v>
      </c>
      <c r="T63" s="309" t="e">
        <f>'Investīciju plāns_2023_2027'!#REF!</f>
        <v>#REF!</v>
      </c>
      <c r="U63" s="282" t="e">
        <f>'Investīciju plāns_2023_2027'!#REF!</f>
        <v>#REF!</v>
      </c>
    </row>
    <row r="64" spans="1:21" x14ac:dyDescent="0.25">
      <c r="A64" s="161" t="e">
        <f>'Investīciju plāns_2023_2027'!#REF!</f>
        <v>#REF!</v>
      </c>
      <c r="B64" s="279" t="e">
        <f>'Investīciju plāns_2023_2027'!#REF!</f>
        <v>#REF!</v>
      </c>
      <c r="C64" s="196" t="e">
        <f>'Investīciju plāns_2023_2027'!#REF!</f>
        <v>#REF!</v>
      </c>
      <c r="D64" s="285" t="e">
        <f>'Investīciju plāns_2023_2027'!#REF!</f>
        <v>#REF!</v>
      </c>
      <c r="E64" s="285" t="e">
        <f>'Investīciju plāns_2023_2027'!#REF!</f>
        <v>#REF!</v>
      </c>
      <c r="F64" s="161" t="e">
        <f>'Investīciju plāns_2023_2027'!#REF!</f>
        <v>#REF!</v>
      </c>
      <c r="G64" s="368" t="e">
        <f>'Investīciju plāns_2023_2027'!#REF!</f>
        <v>#REF!</v>
      </c>
      <c r="H64" s="278" t="e">
        <f>'Investīciju plāns_2023_2027'!#REF!</f>
        <v>#REF!</v>
      </c>
      <c r="I64" s="303" t="e">
        <f>'Investīciju plāns_2023_2027'!#REF!</f>
        <v>#REF!</v>
      </c>
      <c r="J64" s="304" t="e">
        <f>'Investīciju plāns_2023_2027'!#REF!</f>
        <v>#REF!</v>
      </c>
      <c r="K64" s="305" t="e">
        <f>'Investīciju plāns_2023_2027'!#REF!</f>
        <v>#REF!</v>
      </c>
      <c r="L64" s="306" t="e">
        <f>'Investīciju plāns_2023_2027'!#REF!</f>
        <v>#REF!</v>
      </c>
      <c r="M64" s="307" t="e">
        <f>'Investīciju plāns_2023_2027'!#REF!</f>
        <v>#REF!</v>
      </c>
      <c r="N64" s="196" t="e">
        <f>'Investīciju plāns_2023_2027'!#REF!</f>
        <v>#REF!</v>
      </c>
      <c r="O64" s="161" t="e">
        <f>'Investīciju plāns_2023_2027'!#REF!</f>
        <v>#REF!</v>
      </c>
      <c r="P64" s="161" t="e">
        <f>'Investīciju plāns_2023_2027'!#REF!</f>
        <v>#REF!</v>
      </c>
      <c r="Q64" s="161" t="e">
        <f>'Investīciju plāns_2023_2027'!#REF!</f>
        <v>#REF!</v>
      </c>
      <c r="R64" s="160" t="e">
        <f>'Investīciju plāns_2023_2027'!#REF!</f>
        <v>#REF!</v>
      </c>
      <c r="S64" s="161" t="e">
        <f>'Investīciju plāns_2023_2027'!#REF!</f>
        <v>#REF!</v>
      </c>
      <c r="T64" s="309" t="e">
        <f>'Investīciju plāns_2023_2027'!#REF!</f>
        <v>#REF!</v>
      </c>
      <c r="U64" s="282" t="e">
        <f>'Investīciju plāns_2023_2027'!#REF!</f>
        <v>#REF!</v>
      </c>
    </row>
    <row r="65" spans="1:21" ht="76.5" x14ac:dyDescent="0.25">
      <c r="A65" s="161">
        <f>'Investīciju plāns_2023_2027'!A54</f>
        <v>52</v>
      </c>
      <c r="B65" s="279" t="str">
        <f>'Investīciju plāns_2023_2027'!B54</f>
        <v>04</v>
      </c>
      <c r="C65" s="196" t="str">
        <f>'Investīciju plāns_2023_2027'!C54</f>
        <v>Līvbērze</v>
      </c>
      <c r="D65" s="285" t="str">
        <f>'Investīciju plāns_2023_2027'!D54</f>
        <v xml:space="preserve">Līvbērzes pagasta katlu mājas (noliktavas) pārbūve </v>
      </c>
      <c r="E65" s="285" t="str">
        <f>'Investīciju plāns_2023_2027'!E54</f>
        <v>Katlu mājas (noliktavas) rekonstrukcija, energoefektivitāte (Jelgavas iela 19 (2.korpuss))</v>
      </c>
      <c r="F65" s="161" t="str">
        <f>'Investīciju plāns_2023_2027'!F54</f>
        <v>Ēku apsaimniekošana</v>
      </c>
      <c r="G65" s="366" t="str">
        <f>'Investīciju plāns_2023_2027'!G54</f>
        <v xml:space="preserve">J/Pag/Iedz
</v>
      </c>
      <c r="H65" s="278">
        <f>'Investīciju plāns_2023_2027'!H54</f>
        <v>100000</v>
      </c>
      <c r="I65" s="303">
        <f>'Investīciju plāns_2023_2027'!I54</f>
        <v>0</v>
      </c>
      <c r="J65" s="304">
        <f>'Investīciju plāns_2023_2027'!J54</f>
        <v>0</v>
      </c>
      <c r="K65" s="305">
        <f>'Investīciju plāns_2023_2027'!K54</f>
        <v>0</v>
      </c>
      <c r="L65" s="306">
        <f>'Investīciju plāns_2023_2027'!L54</f>
        <v>0</v>
      </c>
      <c r="M65" s="307">
        <f>'Investīciju plāns_2023_2027'!M54</f>
        <v>100000</v>
      </c>
      <c r="N65" s="166" t="str">
        <f>'Investīciju plāns_2023_2027'!N54</f>
        <v>P3 V RV9</v>
      </c>
      <c r="O65" s="151" t="str">
        <f>'Investīciju plāns_2023_2027'!O54</f>
        <v>P</v>
      </c>
      <c r="P65" s="156" t="str">
        <f>'Investīciju plāns_2023_2027'!P54</f>
        <v>VP2</v>
      </c>
      <c r="Q65" s="151" t="str">
        <f>'Investīciju plāns_2023_2027'!Q54</f>
        <v>RV5</v>
      </c>
      <c r="R65" s="160" t="str">
        <f>'Investīciju plāns_2023_2027'!R54</f>
        <v>U.5.4.</v>
      </c>
      <c r="S65" s="161" t="str">
        <f>'Investīciju plāns_2023_2027'!S54</f>
        <v>Infrastruktūras un saimnieciskā nodrošinājuma nodaļa/pagasta pārvalde</v>
      </c>
      <c r="T65" s="291">
        <f>'Investīciju plāns_2023_2027'!T54</f>
        <v>0</v>
      </c>
      <c r="U65" s="282" t="str">
        <f>'Investīciju plāns_2023_2027'!U54</f>
        <v>2022-2027</v>
      </c>
    </row>
    <row r="66" spans="1:21" ht="102" x14ac:dyDescent="0.25">
      <c r="A66" s="196">
        <f>'Investīciju plāns_2023_2027'!A55</f>
        <v>53</v>
      </c>
      <c r="B66" s="277" t="str">
        <f>'Investīciju plāns_2023_2027'!B55</f>
        <v>09</v>
      </c>
      <c r="C66" s="161" t="str">
        <f>'Investīciju plāns_2023_2027'!C55</f>
        <v>Līvbērze</v>
      </c>
      <c r="D66" s="285" t="str">
        <f>'Investīciju plāns_2023_2027'!D55</f>
        <v>Aizupes pamatskolas teritorijas labiekārtošana un apbūve</v>
      </c>
      <c r="E66" s="295" t="str">
        <f>'Investīciju plāns_2023_2027'!E55</f>
        <v>Aizupes pamatskolas teritorijas labiekārtošana un apbūve - zema enerģijas patēriņa ēkas būvniecība (piebūve, teritorijas labiekārtošana mācību procesa nodrošināšanai). Paredzamie darbi - topogrāfija un saskaņošanas darbi, komunikācijas, projektēšana un būvniecība.
Tiks nodrošinātas telpas pirmsskolas izglītības grupām un nodrošināti tehnoloģiju un dabas zinātņu kabineti, slēgta tipa pāreja un sporta zāle.
2021.gadā noslēdzies metu konkurss, secīgi jāiztrādā būvprojekts</v>
      </c>
      <c r="F66" s="161" t="str">
        <f>'Investīciju plāns_2023_2027'!F55</f>
        <v>Izglītības iestāžu infrastruktūra</v>
      </c>
      <c r="G66" s="366" t="str">
        <f>'Investīciju plāns_2023_2027'!G55</f>
        <v xml:space="preserve">AG
J/Pag/Iedz
</v>
      </c>
      <c r="H66" s="278">
        <f>'Investīciju plāns_2023_2027'!H55</f>
        <v>5300000</v>
      </c>
      <c r="I66" s="303">
        <f>'Investīciju plāns_2023_2027'!I55</f>
        <v>0</v>
      </c>
      <c r="J66" s="304">
        <f>'Investīciju plāns_2023_2027'!J55</f>
        <v>0</v>
      </c>
      <c r="K66" s="305">
        <f>'Investīciju plāns_2023_2027'!K55</f>
        <v>0</v>
      </c>
      <c r="L66" s="306">
        <f>'Investīciju plāns_2023_2027'!L55</f>
        <v>300000</v>
      </c>
      <c r="M66" s="307">
        <f>'Investīciju plāns_2023_2027'!M55</f>
        <v>5000000</v>
      </c>
      <c r="N66" s="166" t="str">
        <f>'Investīciju plāns_2023_2027'!N55</f>
        <v>P2 I RV1</v>
      </c>
      <c r="O66" s="151" t="str">
        <f>'Investīciju plāns_2023_2027'!O55</f>
        <v>P</v>
      </c>
      <c r="P66" s="156" t="str">
        <f>'Investīciju plāns_2023_2027'!P55</f>
        <v>VP1</v>
      </c>
      <c r="Q66" s="156" t="str">
        <f>'Investīciju plāns_2023_2027'!Q55</f>
        <v>RV1</v>
      </c>
      <c r="R66" s="160" t="str">
        <f>'Investīciju plāns_2023_2027'!R55</f>
        <v>1.1.</v>
      </c>
      <c r="S66" s="161" t="str">
        <f>'Investīciju plāns_2023_2027'!S55</f>
        <v>Infrastruktūras un saimnieciskā nodrošinājuma nodaļa/Izglītības pārvalde</v>
      </c>
      <c r="T66" s="291">
        <f>'Investīciju plāns_2023_2027'!T55</f>
        <v>0</v>
      </c>
      <c r="U66" s="282" t="str">
        <f>'Investīciju plāns_2023_2027'!U55</f>
        <v>2022-2027</v>
      </c>
    </row>
    <row r="67" spans="1:21" ht="76.5" x14ac:dyDescent="0.25">
      <c r="A67" s="161">
        <f>'Investīciju plāns_2023_2027'!A58</f>
        <v>56</v>
      </c>
      <c r="B67" s="279" t="str">
        <f>'Investīciju plāns_2023_2027'!B58</f>
        <v>04</v>
      </c>
      <c r="C67" s="196" t="str">
        <f>'Investīciju plāns_2023_2027'!C58</f>
        <v>Līvbērze</v>
      </c>
      <c r="D67" s="285" t="str">
        <f>'Investīciju plāns_2023_2027'!D58</f>
        <v>Līvbērzes pagasta  transporta infrastruktūras attīstība</v>
      </c>
      <c r="E67" s="285" t="str">
        <f>'Investīciju plāns_2023_2027'!E58</f>
        <v>Transporta infrastruktūras attīstība, t.sk.: 
2025.-2027gads:
Būriņu ceļa pārbūve - sakarā ar lielo transporta intensitāti, iespējams kopīgs risinājums ar Jelgavas valstspilsētu</v>
      </c>
      <c r="F67" s="161" t="str">
        <f>'Investīciju plāns_2023_2027'!F58</f>
        <v>Transporta infrastruktūra, t.sk. Apgaismojums</v>
      </c>
      <c r="G67" s="367" t="str">
        <f>'Investīciju plāns_2023_2027'!G58</f>
        <v xml:space="preserve">J/Pag/Iedz
</v>
      </c>
      <c r="H67" s="278">
        <f>'Investīciju plāns_2023_2027'!H58</f>
        <v>1000000</v>
      </c>
      <c r="I67" s="303">
        <f>'Investīciju plāns_2023_2027'!I58</f>
        <v>0</v>
      </c>
      <c r="J67" s="304">
        <f>'Investīciju plāns_2023_2027'!J58</f>
        <v>0</v>
      </c>
      <c r="K67" s="305">
        <f>'Investīciju plāns_2023_2027'!K58</f>
        <v>0</v>
      </c>
      <c r="L67" s="306">
        <f>'Investīciju plāns_2023_2027'!L58</f>
        <v>0</v>
      </c>
      <c r="M67" s="307">
        <f>'Investīciju plāns_2023_2027'!M58</f>
        <v>1000000</v>
      </c>
      <c r="N67" s="196" t="str">
        <f>'Investīciju plāns_2023_2027'!N58</f>
        <v>P2 V RV1</v>
      </c>
      <c r="O67" s="161" t="str">
        <f>'Investīciju plāns_2023_2027'!O58</f>
        <v>P</v>
      </c>
      <c r="P67" s="196" t="str">
        <f>'Investīciju plāns_2023_2027'!P58</f>
        <v>VP2</v>
      </c>
      <c r="Q67" s="196" t="str">
        <f>'Investīciju plāns_2023_2027'!Q58</f>
        <v>RV4</v>
      </c>
      <c r="R67" s="196" t="str">
        <f>'Investīciju plāns_2023_2027'!R58</f>
        <v>4.1.</v>
      </c>
      <c r="S67" s="161" t="str">
        <f>'Investīciju plāns_2023_2027'!S58</f>
        <v>Infrastruktūras un saimnieciskā nodrošinājuma nodaļa/Pagasta pārvalde</v>
      </c>
      <c r="T67" s="309">
        <f>'Investīciju plāns_2023_2027'!T58</f>
        <v>0</v>
      </c>
      <c r="U67" s="282" t="str">
        <f>'Investīciju plāns_2023_2027'!U58</f>
        <v>2022-2027</v>
      </c>
    </row>
    <row r="68" spans="1:21" ht="76.5" x14ac:dyDescent="0.25">
      <c r="A68" s="161">
        <f>'Investīciju plāns_2023_2027'!A59</f>
        <v>57</v>
      </c>
      <c r="B68" s="277" t="str">
        <f>'Investīciju plāns_2023_2027'!B59</f>
        <v>06</v>
      </c>
      <c r="C68" s="161" t="str">
        <f>'Investīciju plāns_2023_2027'!C59</f>
        <v>Novads</v>
      </c>
      <c r="D68" s="285" t="str">
        <f>'Investīciju plāns_2023_2027'!D59</f>
        <v>Āra apgaismojuma uzlabošanas darbi Jelgavas novadā - pārbūve/izbūve/armatūru nomaiņa</v>
      </c>
      <c r="E68" s="295" t="str">
        <f>'Investīciju plāns_2023_2027'!E59</f>
        <v>Āra apgaismojuma uzlabošanas darbi Jelgavas novadā, vienots iepirkums, lai nodrošinātu publisko teritoriju apgaismojumu uzturēšanu</v>
      </c>
      <c r="F68" s="161" t="str">
        <f>'Investīciju plāns_2023_2027'!F59</f>
        <v>Apgaismojuma infrastruktūra</v>
      </c>
      <c r="G68" s="366" t="str">
        <f>'Investīciju plāns_2023_2027'!G59</f>
        <v>Kopīgs/J/Pag/Iedz</v>
      </c>
      <c r="H68" s="290">
        <f>'Investīciju plāns_2023_2027'!H59</f>
        <v>1100000</v>
      </c>
      <c r="I68" s="303">
        <f>'Investīciju plāns_2023_2027'!I59</f>
        <v>0</v>
      </c>
      <c r="J68" s="304">
        <f>'Investīciju plāns_2023_2027'!J59</f>
        <v>0</v>
      </c>
      <c r="K68" s="305">
        <f>'Investīciju plāns_2023_2027'!K59</f>
        <v>0</v>
      </c>
      <c r="L68" s="306">
        <f>'Investīciju plāns_2023_2027'!L59</f>
        <v>100000</v>
      </c>
      <c r="M68" s="307">
        <f>'Investīciju plāns_2023_2027'!M59</f>
        <v>1000000</v>
      </c>
      <c r="N68" s="195" t="str">
        <f>'Investīciju plāns_2023_2027'!N59</f>
        <v>P2 V RV8</v>
      </c>
      <c r="O68" s="151" t="str">
        <f>'Investīciju plāns_2023_2027'!O59</f>
        <v>P</v>
      </c>
      <c r="P68" s="161" t="str">
        <f>'Investīciju plāns_2023_2027'!P59</f>
        <v>VP2</v>
      </c>
      <c r="Q68" s="161" t="str">
        <f>'Investīciju plāns_2023_2027'!Q59</f>
        <v>RV4</v>
      </c>
      <c r="R68" s="196" t="str">
        <f>'Investīciju plāns_2023_2027'!R59</f>
        <v>4.2.</v>
      </c>
      <c r="S68" s="161" t="str">
        <f>'Investīciju plāns_2023_2027'!S59</f>
        <v>Infrastruktūras un saimnieciskā nodrošinājuma nodaļa/pagasta pārvalde</v>
      </c>
      <c r="T68" s="310">
        <f>'Investīciju plāns_2023_2027'!T59</f>
        <v>0</v>
      </c>
      <c r="U68" s="282" t="str">
        <f>'Investīciju plāns_2023_2027'!U59</f>
        <v>2022-2027</v>
      </c>
    </row>
    <row r="69" spans="1:21" ht="76.5" x14ac:dyDescent="0.25">
      <c r="A69" s="196">
        <f>'Investīciju plāns_2023_2027'!A60</f>
        <v>58</v>
      </c>
      <c r="B69" s="277" t="str">
        <f>'Investīciju plāns_2023_2027'!B60</f>
        <v>04</v>
      </c>
      <c r="C69" s="161" t="str">
        <f>'Investīciju plāns_2023_2027'!C60</f>
        <v>Novads</v>
      </c>
      <c r="D69" s="285" t="str">
        <f>'Investīciju plāns_2023_2027'!D60</f>
        <v>Ekonomiskās attīstības veicināšanai pašvaldības ceļu atjaunošana visā novada teritorijā</v>
      </c>
      <c r="E69" s="295" t="str">
        <f>'Investīciju plāns_2023_2027'!E60</f>
        <v>Ceļu  atjaunošana visā novada teritorijā ekonomiskās attīstības veicināšanai</v>
      </c>
      <c r="F69" s="161" t="str">
        <f>'Investīciju plāns_2023_2027'!F60</f>
        <v>Atbalsts uzņēmējdarbībai</v>
      </c>
      <c r="G69" s="366" t="str">
        <f>'Investīciju plāns_2023_2027'!G60</f>
        <v>Kopīgs/J/Pag/Iedz</v>
      </c>
      <c r="H69" s="290">
        <f>'Investīciju plāns_2023_2027'!H60</f>
        <v>4000000</v>
      </c>
      <c r="I69" s="303">
        <f>'Investīciju plāns_2023_2027'!I60</f>
        <v>0</v>
      </c>
      <c r="J69" s="304">
        <f>'Investīciju plāns_2023_2027'!J60</f>
        <v>0</v>
      </c>
      <c r="K69" s="305">
        <f>'Investīciju plāns_2023_2027'!K60</f>
        <v>0</v>
      </c>
      <c r="L69" s="306">
        <f>'Investīciju plāns_2023_2027'!L60</f>
        <v>1000000</v>
      </c>
      <c r="M69" s="307">
        <f>'Investīciju plāns_2023_2027'!M60</f>
        <v>3000000</v>
      </c>
      <c r="N69" s="195" t="str">
        <f>'Investīciju plāns_2023_2027'!N60</f>
        <v>P2 U RV1</v>
      </c>
      <c r="O69" s="151" t="str">
        <f>'Investīciju plāns_2023_2027'!O60</f>
        <v>P</v>
      </c>
      <c r="P69" s="161" t="str">
        <f>'Investīciju plāns_2023_2027'!P60</f>
        <v>VP2</v>
      </c>
      <c r="Q69" s="161" t="str">
        <f>'Investīciju plāns_2023_2027'!Q60</f>
        <v>RV4</v>
      </c>
      <c r="R69" s="196" t="str">
        <f>'Investīciju plāns_2023_2027'!R60</f>
        <v>4.1.</v>
      </c>
      <c r="S69" s="161" t="str">
        <f>'Investīciju plāns_2023_2027'!S60</f>
        <v>Infrastruktūras un saimnieciskā nodrošinājuma nodaļa/pagasta pārvalde</v>
      </c>
      <c r="T69" s="310">
        <f>'Investīciju plāns_2023_2027'!T60</f>
        <v>0</v>
      </c>
      <c r="U69" s="282" t="str">
        <f>'Investīciju plāns_2023_2027'!U60</f>
        <v>2022-2027</v>
      </c>
    </row>
    <row r="70" spans="1:21" ht="38.25" x14ac:dyDescent="0.25">
      <c r="A70" s="161">
        <f>'Investīciju plāns_2023_2027'!A61</f>
        <v>59</v>
      </c>
      <c r="B70" s="277" t="str">
        <f>'Investīciju plāns_2023_2027'!B61</f>
        <v>04</v>
      </c>
      <c r="C70" s="161" t="str">
        <f>'Investīciju plāns_2023_2027'!C61</f>
        <v>Novads</v>
      </c>
      <c r="D70" s="285" t="str">
        <f>'Investīciju plāns_2023_2027'!D61</f>
        <v xml:space="preserve">Tirdzniecības vietu ierīkošana/iekārtošana Jelgavas novada ciemos </v>
      </c>
      <c r="E70" s="341" t="str">
        <f>'Investīciju plāns_2023_2027'!E61</f>
        <v>Tirdzniecības vietu ierīkošana/iekārtošana Jelgavas novada ciemos</v>
      </c>
      <c r="F70" s="161" t="str">
        <f>'Investīciju plāns_2023_2027'!F61</f>
        <v>Atbalsts uzņēmējdarbībai</v>
      </c>
      <c r="G70" s="366" t="str">
        <f>'Investīciju plāns_2023_2027'!G61</f>
        <v>Kopīgs/J/Pag/Iedz</v>
      </c>
      <c r="H70" s="290">
        <f>'Investīciju plāns_2023_2027'!H61</f>
        <v>200000</v>
      </c>
      <c r="I70" s="303">
        <f>'Investīciju plāns_2023_2027'!I61</f>
        <v>0</v>
      </c>
      <c r="J70" s="304">
        <f>'Investīciju plāns_2023_2027'!J61</f>
        <v>0</v>
      </c>
      <c r="K70" s="305">
        <f>'Investīciju plāns_2023_2027'!K61</f>
        <v>0</v>
      </c>
      <c r="L70" s="306">
        <f>'Investīciju plāns_2023_2027'!L61</f>
        <v>0</v>
      </c>
      <c r="M70" s="307">
        <f>'Investīciju plāns_2023_2027'!M61</f>
        <v>200000</v>
      </c>
      <c r="N70" s="195" t="str">
        <f>'Investīciju plāns_2023_2027'!N61</f>
        <v>P2 U RV1</v>
      </c>
      <c r="O70" s="151" t="str">
        <f>'Investīciju plāns_2023_2027'!O61</f>
        <v>D</v>
      </c>
      <c r="P70" s="145" t="str">
        <f>'Investīciju plāns_2023_2027'!P61</f>
        <v>VP3</v>
      </c>
      <c r="Q70" s="151" t="str">
        <f>'Investīciju plāns_2023_2027'!Q61</f>
        <v>RV7</v>
      </c>
      <c r="R70" s="151" t="str">
        <f>'Investīciju plāns_2023_2027'!R61</f>
        <v>U.7.2.</v>
      </c>
      <c r="S70" s="161" t="str">
        <f>'Investīciju plāns_2023_2027'!S61</f>
        <v>Pagasta pārvalde/Attīstības nodaļa</v>
      </c>
      <c r="T70" s="310">
        <f>'Investīciju plāns_2023_2027'!T61</f>
        <v>0</v>
      </c>
      <c r="U70" s="282" t="str">
        <f>'Investīciju plāns_2023_2027'!U61</f>
        <v>2022-2027</v>
      </c>
    </row>
    <row r="71" spans="1:21" ht="51" x14ac:dyDescent="0.25">
      <c r="A71" s="161">
        <f>'Investīciju plāns_2023_2027'!A62</f>
        <v>60</v>
      </c>
      <c r="B71" s="277" t="str">
        <f>'Investīciju plāns_2023_2027'!B62</f>
        <v>04</v>
      </c>
      <c r="C71" s="161" t="str">
        <f>'Investīciju plāns_2023_2027'!C62</f>
        <v>Novads</v>
      </c>
      <c r="D71" s="285" t="str">
        <f>'Investīciju plāns_2023_2027'!D62</f>
        <v>Pārejas uz klimatneitralitāti radīto ekonomisko, sociālo un vides seku mazināšana visvairāk skartajos reģionos</v>
      </c>
      <c r="E71" s="295" t="str">
        <f>'Investīciju plāns_2023_2027'!E62</f>
        <v xml:space="preserve">Atbalsts uzņēmējdarbībai nepieciešamās publiskās infrastruktūras attīstībai, veicinot pāreju uz klimatneitrālu ekonomiku industriālajās zonās </v>
      </c>
      <c r="F71" s="161" t="str">
        <f>'Investīciju plāns_2023_2027'!F62</f>
        <v>Atbalsts uzņēmējdarbībai</v>
      </c>
      <c r="G71" s="366" t="str">
        <f>'Investīciju plāns_2023_2027'!G62</f>
        <v>Kopīgs/J/Pag/Iedz
SAM</v>
      </c>
      <c r="H71" s="290">
        <f>'Investīciju plāns_2023_2027'!H62</f>
        <v>2000000</v>
      </c>
      <c r="I71" s="303">
        <f>'Investīciju plāns_2023_2027'!I62</f>
        <v>0</v>
      </c>
      <c r="J71" s="304">
        <f>'Investīciju plāns_2023_2027'!J62</f>
        <v>0</v>
      </c>
      <c r="K71" s="305">
        <f>'Investīciju plāns_2023_2027'!K62</f>
        <v>0</v>
      </c>
      <c r="L71" s="306">
        <f>'Investīciju plāns_2023_2027'!L62</f>
        <v>0</v>
      </c>
      <c r="M71" s="307">
        <f>'Investīciju plāns_2023_2027'!M62</f>
        <v>2000000</v>
      </c>
      <c r="N71" s="195" t="str">
        <f>'Investīciju plāns_2023_2027'!N62</f>
        <v>P2 U RV1</v>
      </c>
      <c r="O71" s="151" t="str">
        <f>'Investīciju plāns_2023_2027'!O62</f>
        <v>D</v>
      </c>
      <c r="P71" s="145" t="str">
        <f>'Investīciju plāns_2023_2027'!P62</f>
        <v>VP3</v>
      </c>
      <c r="Q71" s="151" t="str">
        <f>'Investīciju plāns_2023_2027'!Q62</f>
        <v>RV7</v>
      </c>
      <c r="R71" s="160" t="str">
        <f>'Investīciju plāns_2023_2027'!R62</f>
        <v>U.7.2.</v>
      </c>
      <c r="S71" s="161" t="str">
        <f>'Investīciju plāns_2023_2027'!S62</f>
        <v>Plānošanas un attīstības departamenta</v>
      </c>
      <c r="T71" s="310">
        <f>'Investīciju plāns_2023_2027'!T62</f>
        <v>0</v>
      </c>
      <c r="U71" s="282" t="str">
        <f>'Investīciju plāns_2023_2027'!U62</f>
        <v>2022-2027</v>
      </c>
    </row>
    <row r="72" spans="1:21" ht="51" x14ac:dyDescent="0.25">
      <c r="A72" s="196">
        <f>'Investīciju plāns_2023_2027'!A63</f>
        <v>61</v>
      </c>
      <c r="B72" s="279" t="str">
        <f>'Investīciju plāns_2023_2027'!B63</f>
        <v>04</v>
      </c>
      <c r="C72" s="161" t="str">
        <f>'Investīciju plāns_2023_2027'!C63</f>
        <v>Novads</v>
      </c>
      <c r="D72" s="285" t="str">
        <f>'Investīciju plāns_2023_2027'!D63</f>
        <v>Investīcijas uzņēmējdarbības publiskajā infrastruktūrā industriālo parku un teritoriju attīstīšanai reģionos</v>
      </c>
      <c r="E72" s="285" t="str">
        <f>'Investīciju plāns_2023_2027'!E63</f>
        <v>Investīcijas uzņēmējdarbības publiskajā infrastruktūrā industriālo parku un teritoriju attīstīšanai reģionos</v>
      </c>
      <c r="F72" s="161" t="str">
        <f>'Investīciju plāns_2023_2027'!F63</f>
        <v>Atbalsts uzņēmējdarbībai</v>
      </c>
      <c r="G72" s="366" t="str">
        <f>'Investīciju plāns_2023_2027'!G63</f>
        <v>Kopīgs/J/Pag/Iedz
SAM</v>
      </c>
      <c r="H72" s="290">
        <f>'Investīciju plāns_2023_2027'!H63</f>
        <v>2000000</v>
      </c>
      <c r="I72" s="303">
        <f>'Investīciju plāns_2023_2027'!I63</f>
        <v>0</v>
      </c>
      <c r="J72" s="304">
        <f>'Investīciju plāns_2023_2027'!J63</f>
        <v>0</v>
      </c>
      <c r="K72" s="305">
        <f>'Investīciju plāns_2023_2027'!K63</f>
        <v>0</v>
      </c>
      <c r="L72" s="306">
        <f>'Investīciju plāns_2023_2027'!L63</f>
        <v>0</v>
      </c>
      <c r="M72" s="307">
        <f>'Investīciju plāns_2023_2027'!M63</f>
        <v>2000000</v>
      </c>
      <c r="N72" s="196" t="str">
        <f>'Investīciju plāns_2023_2027'!N63</f>
        <v>P2 U RV1</v>
      </c>
      <c r="O72" s="151" t="str">
        <f>'Investīciju plāns_2023_2027'!O63</f>
        <v>D</v>
      </c>
      <c r="P72" s="160" t="str">
        <f>'Investīciju plāns_2023_2027'!P63</f>
        <v>VP3</v>
      </c>
      <c r="Q72" s="151" t="str">
        <f>'Investīciju plāns_2023_2027'!Q63</f>
        <v>RV7</v>
      </c>
      <c r="R72" s="160" t="str">
        <f>'Investīciju plāns_2023_2027'!R63</f>
        <v>U.7.2.</v>
      </c>
      <c r="S72" s="161" t="str">
        <f>'Investīciju plāns_2023_2027'!S63</f>
        <v>Plānošanas un attīstības departamenta</v>
      </c>
      <c r="T72" s="309">
        <f>'Investīciju plāns_2023_2027'!T63</f>
        <v>0</v>
      </c>
      <c r="U72" s="282" t="str">
        <f>'Investīciju plāns_2023_2027'!U63</f>
        <v>2022-2027</v>
      </c>
    </row>
    <row r="73" spans="1:21" ht="89.25" x14ac:dyDescent="0.25">
      <c r="A73" s="161">
        <f>'Investīciju plāns_2023_2027'!A64</f>
        <v>62</v>
      </c>
      <c r="B73" s="279" t="str">
        <f>'Investīciju plāns_2023_2027'!B64</f>
        <v>04</v>
      </c>
      <c r="C73" s="161" t="str">
        <f>'Investīciju plāns_2023_2027'!C64</f>
        <v>Novads</v>
      </c>
      <c r="D73" s="285" t="str">
        <f>'Investīciju plāns_2023_2027'!D64</f>
        <v>Civilās aizsardzības sistēmas attīstība un pilnveide</v>
      </c>
      <c r="E73" s="295" t="str">
        <f>'Investīciju plāns_2023_2027'!E64</f>
        <v xml:space="preserve">Pilnveidot sadarbību civilās aizsardzības jautājumos starp pilsētu un novadu, kā arī ar kaimiņu teritorijām.
2022.gadā. Civilās aizsardzības plāns izstrādāts Jelgavas novada pašvaldības teritorijai
Droša vide, informēta sabiedrība, saskaņota rīcība starp dažādām institūcijām mazina draudu riskus. 
</v>
      </c>
      <c r="F73" s="161" t="str">
        <f>'Investīciju plāns_2023_2027'!F64</f>
        <v>Civilā aizsardzība</v>
      </c>
      <c r="G73" s="366" t="str">
        <f>'Investīciju plāns_2023_2027'!G64</f>
        <v>Kopīgs/J/Pag/Iedz</v>
      </c>
      <c r="H73" s="278">
        <f>'Investīciju plāns_2023_2027'!H64</f>
        <v>810000</v>
      </c>
      <c r="I73" s="303">
        <f>'Investīciju plāns_2023_2027'!I64</f>
        <v>0</v>
      </c>
      <c r="J73" s="304">
        <f>'Investīciju plāns_2023_2027'!J64</f>
        <v>0</v>
      </c>
      <c r="K73" s="305">
        <f>'Investīciju plāns_2023_2027'!K64</f>
        <v>0</v>
      </c>
      <c r="L73" s="306">
        <f>'Investīciju plāns_2023_2027'!L64</f>
        <v>10000</v>
      </c>
      <c r="M73" s="307">
        <f>'Investīciju plāns_2023_2027'!M64</f>
        <v>800000</v>
      </c>
      <c r="N73" s="166" t="str">
        <f>'Investīciju plāns_2023_2027'!N64</f>
        <v>P5 A RV5</v>
      </c>
      <c r="O73" s="151" t="str">
        <f>'Investīciju plāns_2023_2027'!O64</f>
        <v>D</v>
      </c>
      <c r="P73" s="161" t="str">
        <f>'Investīciju plāns_2023_2027'!P64</f>
        <v>HP5</v>
      </c>
      <c r="Q73" s="161" t="str">
        <f>'Investīciju plāns_2023_2027'!Q64</f>
        <v>RV5</v>
      </c>
      <c r="R73" s="196">
        <f>'Investīciju plāns_2023_2027'!R64</f>
        <v>5.7</v>
      </c>
      <c r="S73" s="161" t="str">
        <f>'Investīciju plāns_2023_2027'!S64</f>
        <v>Darba aizsardzības, ugunsdrošības
un civilās aizsardzības nodaļa</v>
      </c>
      <c r="T73" s="291">
        <f>'Investīciju plāns_2023_2027'!T64</f>
        <v>0</v>
      </c>
      <c r="U73" s="282" t="str">
        <f>'Investīciju plāns_2023_2027'!U64</f>
        <v>2022-2027</v>
      </c>
    </row>
    <row r="74" spans="1:21" ht="63.75" x14ac:dyDescent="0.25">
      <c r="A74" s="161">
        <f>'Investīciju plāns_2023_2027'!A65</f>
        <v>63</v>
      </c>
      <c r="B74" s="277" t="str">
        <f>'Investīciju plāns_2023_2027'!B65</f>
        <v>03</v>
      </c>
      <c r="C74" s="161" t="str">
        <f>'Investīciju plāns_2023_2027'!C65</f>
        <v>Novads</v>
      </c>
      <c r="D74" s="285" t="str">
        <f>'Investīciju plāns_2023_2027'!D65</f>
        <v>Jelgavas novada pašvaldības policijas infrastruktūras un materiāltehniskā nodrošinājuma attīstība un pilnveidošana</v>
      </c>
      <c r="E74" s="285" t="str">
        <f>'Investīciju plāns_2023_2027'!E65</f>
        <v>Materiāltehniskās bāzes atjaunošana/papildināšana/modernizēšana, drošības pasākumu nodrošināšanai Jelgavas novada teritorijā (specializēts transports, materiāltehniskās bāzes papildināšana t.sk. zivju fonda….)</v>
      </c>
      <c r="F74" s="161" t="str">
        <f>'Investīciju plāns_2023_2027'!F65</f>
        <v>Drošības pasākumu īstenošana</v>
      </c>
      <c r="G74" s="366" t="str">
        <f>'Investīciju plāns_2023_2027'!G65</f>
        <v>Kopīgs/J/Pag/Iedz</v>
      </c>
      <c r="H74" s="278">
        <f>'Investīciju plāns_2023_2027'!H65</f>
        <v>550000</v>
      </c>
      <c r="I74" s="303">
        <f>'Investīciju plāns_2023_2027'!I65</f>
        <v>0</v>
      </c>
      <c r="J74" s="304">
        <f>'Investīciju plāns_2023_2027'!J65</f>
        <v>0</v>
      </c>
      <c r="K74" s="305">
        <f>'Investīciju plāns_2023_2027'!K65</f>
        <v>0</v>
      </c>
      <c r="L74" s="306">
        <f>'Investīciju plāns_2023_2027'!L65</f>
        <v>50000</v>
      </c>
      <c r="M74" s="307">
        <f>'Investīciju plāns_2023_2027'!M65</f>
        <v>500000</v>
      </c>
      <c r="N74" s="166" t="str">
        <f>'Investīciju plāns_2023_2027'!N65</f>
        <v>P1 A RV1</v>
      </c>
      <c r="O74" s="151" t="str">
        <f>'Investīciju plāns_2023_2027'!O65</f>
        <v>D</v>
      </c>
      <c r="P74" s="161" t="str">
        <f>'Investīciju plāns_2023_2027'!P65</f>
        <v>HP4</v>
      </c>
      <c r="Q74" s="161" t="str">
        <f>'Investīciju plāns_2023_2027'!Q65</f>
        <v>RV8</v>
      </c>
      <c r="R74" s="160">
        <f>'Investīciju plāns_2023_2027'!R65</f>
        <v>8.1</v>
      </c>
      <c r="S74" s="161" t="str">
        <f>'Investīciju plāns_2023_2027'!S65</f>
        <v>Pašvaldības policija</v>
      </c>
      <c r="T74" s="291">
        <f>'Investīciju plāns_2023_2027'!T65</f>
        <v>0</v>
      </c>
      <c r="U74" s="282" t="str">
        <f>'Investīciju plāns_2023_2027'!U65</f>
        <v>2022-2027</v>
      </c>
    </row>
    <row r="75" spans="1:21" ht="102" x14ac:dyDescent="0.25">
      <c r="A75" s="196">
        <f>'Investīciju plāns_2023_2027'!A66</f>
        <v>64</v>
      </c>
      <c r="B75" s="277" t="str">
        <f>'Investīciju plāns_2023_2027'!B66</f>
        <v>06</v>
      </c>
      <c r="C75" s="161" t="str">
        <f>'Investīciju plāns_2023_2027'!C66</f>
        <v>Novads</v>
      </c>
      <c r="D75" s="285" t="str">
        <f>'Investīciju plāns_2023_2027'!D66</f>
        <v>Pašvaldību ēku un infrastruktūras uzlabošana, veicinot pāreju uz atjaunojamo energoresursu tehnoloģiju izmantošanu un uzlabojot energoefektivitāti, t.sk. siltumnīcefekta gāzu emisiju samazināšana</v>
      </c>
      <c r="E75" s="285" t="str">
        <f>'Investīciju plāns_2023_2027'!E66</f>
        <v>Pašvaldību ēku un infrastruktūras uzlabošana, veicinot pāreju uz atjaunojamo energoresursu tehnoloģiju izmantošanu un uzlabojot energoefektivitāti, t.sk. siltumnīcefekta gāzu emisiju samazināšana. Pasākumu komplekss ēku energoefektivitātes uzlabošanai ieviešot viedus risinājumus pašvaldības ēkās, t.sk. automatizētas ēku pārvaldības sistēmas attīstīšana un energoefektīvu pasākumu nodrošināšana (alokatori, u.c, ēku energosertifikācija)</v>
      </c>
      <c r="F75" s="161" t="str">
        <f>'Investīciju plāns_2023_2027'!F66</f>
        <v>Energoefektivitāte</v>
      </c>
      <c r="G75" s="366" t="str">
        <f>'Investīciju plāns_2023_2027'!G66</f>
        <v>Kopīgs/J/Pag/Iedz
SAM</v>
      </c>
      <c r="H75" s="278">
        <f>'Investīciju plāns_2023_2027'!H66</f>
        <v>8000000</v>
      </c>
      <c r="I75" s="303">
        <f>'Investīciju plāns_2023_2027'!I66</f>
        <v>0</v>
      </c>
      <c r="J75" s="304">
        <f>'Investīciju plāns_2023_2027'!J66</f>
        <v>0</v>
      </c>
      <c r="K75" s="305">
        <f>'Investīciju plāns_2023_2027'!K66</f>
        <v>0</v>
      </c>
      <c r="L75" s="306">
        <f>'Investīciju plāns_2023_2027'!L66</f>
        <v>0</v>
      </c>
      <c r="M75" s="307">
        <f>'Investīciju plāns_2023_2027'!M66</f>
        <v>8000000</v>
      </c>
      <c r="N75" s="166" t="str">
        <f>'Investīciju plāns_2023_2027'!N66</f>
        <v>P2 V RV8</v>
      </c>
      <c r="O75" s="151" t="str">
        <f>'Investīciju plāns_2023_2027'!O66</f>
        <v>D</v>
      </c>
      <c r="P75" s="284" t="str">
        <f>'Investīciju plāns_2023_2027'!P66</f>
        <v>VP2</v>
      </c>
      <c r="Q75" s="161" t="str">
        <f>'Investīciju plāns_2023_2027'!Q66</f>
        <v>RV5</v>
      </c>
      <c r="R75" s="160" t="str">
        <f>'Investīciju plāns_2023_2027'!R66</f>
        <v>U.5.4.</v>
      </c>
      <c r="S75" s="161" t="str">
        <f>'Investīciju plāns_2023_2027'!S66</f>
        <v>Infrastruktūras un saimnieciskā nodrošinājuma nodaļa/pagasta pārvalde</v>
      </c>
      <c r="T75" s="291">
        <f>'Investīciju plāns_2023_2027'!T66</f>
        <v>0</v>
      </c>
      <c r="U75" s="282" t="str">
        <f>'Investīciju plāns_2023_2027'!U66</f>
        <v>2022-2027</v>
      </c>
    </row>
    <row r="76" spans="1:21" ht="140.25" x14ac:dyDescent="0.25">
      <c r="A76" s="161">
        <f>'Investīciju plāns_2023_2027'!A67</f>
        <v>65</v>
      </c>
      <c r="B76" s="279" t="str">
        <f>'Investīciju plāns_2023_2027'!B67</f>
        <v>09</v>
      </c>
      <c r="C76" s="161" t="str">
        <f>'Investīciju plāns_2023_2027'!C67</f>
        <v>Novads</v>
      </c>
      <c r="D76" s="285" t="str">
        <f>'Investīciju plāns_2023_2027'!D67</f>
        <v>Izglītības iestāžu remontdarbi, telpu aprīkošana, modernizācija</v>
      </c>
      <c r="E76" s="285" t="str">
        <f>'Investīciju plāns_2023_2027'!E67</f>
        <v>Izglītības iestāžu remontdarbi, telpu aprīkošana, modernizācija (ventilācijas, ugunsdrošības un elektroinstalācijas u.c.),  lai tiktu nodrošināts kvalitatīvs, drošs izglītības pakalpojums - ieviešot un attīstot dažādas izglītības programmas Jelgavas novada izglītības iestādēs, tajā skaitā:
*Skolu mājturības kabinetiem programmējamie darbagaldi;
*Vispārējo pamatizglītības iestāžu dabaszinātņu kabinetu iekārtošana;
*Inovatīvu IKT risinājumu ieviešana vispārizglītojošo skolu mācību procesā;
*Atbalsts metodisko centru funkciju īstenošanai IKT jomā;
*Vides izglītības programmu attīstība un aprīkošana;</v>
      </c>
      <c r="F76" s="161" t="str">
        <f>'Investīciju plāns_2023_2027'!F67</f>
        <v>Ēku remontdarbi</v>
      </c>
      <c r="G76" s="366" t="str">
        <f>'Investīciju plāns_2023_2027'!G67</f>
        <v>Kopīgs/J/Pag/Iedz</v>
      </c>
      <c r="H76" s="278">
        <f>'Investīciju plāns_2023_2027'!H67</f>
        <v>1500000</v>
      </c>
      <c r="I76" s="303">
        <f>'Investīciju plāns_2023_2027'!I67</f>
        <v>0</v>
      </c>
      <c r="J76" s="304">
        <f>'Investīciju plāns_2023_2027'!J67</f>
        <v>0</v>
      </c>
      <c r="K76" s="305">
        <f>'Investīciju plāns_2023_2027'!K67</f>
        <v>0</v>
      </c>
      <c r="L76" s="306">
        <f>'Investīciju plāns_2023_2027'!L67</f>
        <v>500000</v>
      </c>
      <c r="M76" s="307">
        <f>'Investīciju plāns_2023_2027'!M67</f>
        <v>1000000</v>
      </c>
      <c r="N76" s="166" t="str">
        <f>'Investīciju plāns_2023_2027'!N67</f>
        <v>P2 I RV1</v>
      </c>
      <c r="O76" s="161" t="str">
        <f>'Investīciju plāns_2023_2027'!O67</f>
        <v>P</v>
      </c>
      <c r="P76" s="196" t="str">
        <f>'Investīciju plāns_2023_2027'!P67</f>
        <v>VP1</v>
      </c>
      <c r="Q76" s="196" t="str">
        <f>'Investīciju plāns_2023_2027'!Q67</f>
        <v>RV1</v>
      </c>
      <c r="R76" s="196" t="str">
        <f>'Investīciju plāns_2023_2027'!R67</f>
        <v>1.1.</v>
      </c>
      <c r="S76" s="161" t="str">
        <f>'Investīciju plāns_2023_2027'!S67</f>
        <v>Infrastruktūras un saimnieciskā nodrošinājuma nodaļa/Izglītības pārvalde</v>
      </c>
      <c r="T76" s="291">
        <f>'Investīciju plāns_2023_2027'!T67</f>
        <v>0</v>
      </c>
      <c r="U76" s="282" t="str">
        <f>'Investīciju plāns_2023_2027'!U67</f>
        <v>2022-2027</v>
      </c>
    </row>
    <row r="77" spans="1:21" ht="76.5" x14ac:dyDescent="0.25">
      <c r="A77" s="161">
        <f>'Investīciju plāns_2023_2027'!A68</f>
        <v>66</v>
      </c>
      <c r="B77" s="277" t="str">
        <f>'Investīciju plāns_2023_2027'!B68</f>
        <v>01</v>
      </c>
      <c r="C77" s="161" t="str">
        <f>'Investīciju plāns_2023_2027'!C68</f>
        <v>Novads</v>
      </c>
      <c r="D77" s="285" t="str">
        <f>'Investīciju plāns_2023_2027'!D68</f>
        <v>Pašvaldības ēku remontdarbi</v>
      </c>
      <c r="E77" s="295" t="str">
        <f>'Investīciju plāns_2023_2027'!E68</f>
        <v>Pašvaldības ēku remonti - fasādes krāsošanas, tīrīšanas, vides pieejamības nodrošināšana, telpu remonti, t.sk. administratīvās ēkas Jelgava, Pasta ielas 37 remontdarbi -  kabinetu durvju nomaiņa un koridoru kosmētiskais remonts, logu nomaiņa, grīdas seguma remonts lielajai zālei</v>
      </c>
      <c r="F77" s="161" t="str">
        <f>'Investīciju plāns_2023_2027'!F68</f>
        <v>Ēku remontdarbi</v>
      </c>
      <c r="G77" s="366" t="str">
        <f>'Investīciju plāns_2023_2027'!G68</f>
        <v>Kopīgs/J/Pag/Iedz</v>
      </c>
      <c r="H77" s="278">
        <f>'Investīciju plāns_2023_2027'!H68</f>
        <v>2000000</v>
      </c>
      <c r="I77" s="303">
        <f>'Investīciju plāns_2023_2027'!I68</f>
        <v>0</v>
      </c>
      <c r="J77" s="304">
        <f>'Investīciju plāns_2023_2027'!J68</f>
        <v>0</v>
      </c>
      <c r="K77" s="305">
        <f>'Investīciju plāns_2023_2027'!K68</f>
        <v>0</v>
      </c>
      <c r="L77" s="306">
        <f>'Investīciju plāns_2023_2027'!L68</f>
        <v>0</v>
      </c>
      <c r="M77" s="307">
        <f>'Investīciju plāns_2023_2027'!M68</f>
        <v>2000000</v>
      </c>
      <c r="N77" s="166" t="str">
        <f>'Investīciju plāns_2023_2027'!N68</f>
        <v>P3 V RV9</v>
      </c>
      <c r="O77" s="161" t="str">
        <f>'Investīciju plāns_2023_2027'!O68</f>
        <v>D</v>
      </c>
      <c r="P77" s="196" t="str">
        <f>'Investīciju plāns_2023_2027'!P68</f>
        <v>VP2</v>
      </c>
      <c r="Q77" s="196" t="str">
        <f>'Investīciju plāns_2023_2027'!Q68</f>
        <v>RV5</v>
      </c>
      <c r="R77" s="196" t="str">
        <f>'Investīciju plāns_2023_2027'!R68</f>
        <v>U.5.4.</v>
      </c>
      <c r="S77" s="161" t="str">
        <f>'Investīciju plāns_2023_2027'!S68</f>
        <v>Infrastruktūras un saimnieciskā nodrošinājuma nodaļa/pagasta pārvalde</v>
      </c>
      <c r="T77" s="291">
        <f>'Investīciju plāns_2023_2027'!T68</f>
        <v>0</v>
      </c>
      <c r="U77" s="282" t="str">
        <f>'Investīciju plāns_2023_2027'!U68</f>
        <v>2022-2027</v>
      </c>
    </row>
    <row r="78" spans="1:21" x14ac:dyDescent="0.25">
      <c r="A78" s="196" t="e">
        <f>'Investīciju plāns_2023_2027'!#REF!</f>
        <v>#REF!</v>
      </c>
      <c r="B78" s="277" t="e">
        <f>'Investīciju plāns_2023_2027'!#REF!</f>
        <v>#REF!</v>
      </c>
      <c r="C78" s="161" t="e">
        <f>'Investīciju plāns_2023_2027'!#REF!</f>
        <v>#REF!</v>
      </c>
      <c r="D78" s="285" t="e">
        <f>'Investīciju plāns_2023_2027'!#REF!</f>
        <v>#REF!</v>
      </c>
      <c r="E78" s="295" t="e">
        <f>'Investīciju plāns_2023_2027'!#REF!</f>
        <v>#REF!</v>
      </c>
      <c r="F78" s="161" t="e">
        <f>'Investīciju plāns_2023_2027'!#REF!</f>
        <v>#REF!</v>
      </c>
      <c r="G78" s="366" t="e">
        <f>'Investīciju plāns_2023_2027'!#REF!</f>
        <v>#REF!</v>
      </c>
      <c r="H78" s="278" t="e">
        <f>'Investīciju plāns_2023_2027'!#REF!</f>
        <v>#REF!</v>
      </c>
      <c r="I78" s="303" t="e">
        <f>'Investīciju plāns_2023_2027'!#REF!</f>
        <v>#REF!</v>
      </c>
      <c r="J78" s="304" t="e">
        <f>'Investīciju plāns_2023_2027'!#REF!</f>
        <v>#REF!</v>
      </c>
      <c r="K78" s="305" t="e">
        <f>'Investīciju plāns_2023_2027'!#REF!</f>
        <v>#REF!</v>
      </c>
      <c r="L78" s="306" t="e">
        <f>'Investīciju plāns_2023_2027'!#REF!</f>
        <v>#REF!</v>
      </c>
      <c r="M78" s="307" t="e">
        <f>'Investīciju plāns_2023_2027'!#REF!</f>
        <v>#REF!</v>
      </c>
      <c r="N78" s="166" t="e">
        <f>'Investīciju plāns_2023_2027'!#REF!</f>
        <v>#REF!</v>
      </c>
      <c r="O78" s="161" t="e">
        <f>'Investīciju plāns_2023_2027'!#REF!</f>
        <v>#REF!</v>
      </c>
      <c r="P78" s="196" t="e">
        <f>'Investīciju plāns_2023_2027'!#REF!</f>
        <v>#REF!</v>
      </c>
      <c r="Q78" s="196" t="e">
        <f>'Investīciju plāns_2023_2027'!#REF!</f>
        <v>#REF!</v>
      </c>
      <c r="R78" s="196" t="e">
        <f>'Investīciju plāns_2023_2027'!#REF!</f>
        <v>#REF!</v>
      </c>
      <c r="S78" s="336" t="e">
        <f>'Investīciju plāns_2023_2027'!#REF!</f>
        <v>#REF!</v>
      </c>
      <c r="T78" s="291" t="e">
        <f>'Investīciju plāns_2023_2027'!#REF!</f>
        <v>#REF!</v>
      </c>
      <c r="U78" s="282" t="e">
        <f>'Investīciju plāns_2023_2027'!#REF!</f>
        <v>#REF!</v>
      </c>
    </row>
    <row r="79" spans="1:21" ht="63.75" x14ac:dyDescent="0.25">
      <c r="A79" s="161">
        <f>'Investīciju plāns_2023_2027'!A69</f>
        <v>67</v>
      </c>
      <c r="B79" s="196" t="str">
        <f>'Investīciju plāns_2023_2027'!B69</f>
        <v>09</v>
      </c>
      <c r="C79" s="161" t="str">
        <f>'Investīciju plāns_2023_2027'!C69</f>
        <v>Novads</v>
      </c>
      <c r="D79" s="285" t="str">
        <f>'Investīciju plāns_2023_2027'!D69</f>
        <v>Izglītības iestāžu infrastruktūras sakārtošana/teritorijas labiekārtošana/modernizācija/atjaunošana/remonti</v>
      </c>
      <c r="E79" s="285" t="str">
        <f>'Investīciju plāns_2023_2027'!E69</f>
        <v>Izglītības iestāžu teritoriju infrastruktūras sakārtošana/modernizācija/atjaunošana/labiekārtošana (t.sk. rotaļlaukumi, jaunsardzes attīstīšana, tehniskie laukumi, ceļu satiksmes noteikumu mācību laukuma ierīkošana/būvniecība) Jelgavas novada izglītības iestādēs</v>
      </c>
      <c r="F79" s="161" t="str">
        <f>'Investīciju plāns_2023_2027'!F69</f>
        <v>Izglītības iestāžu infrastruktūra</v>
      </c>
      <c r="G79" s="366" t="str">
        <f>'Investīciju plāns_2023_2027'!G69</f>
        <v>Kopīgs/J/Pag/Iedz
SAM</v>
      </c>
      <c r="H79" s="278">
        <f>'Investīciju plāns_2023_2027'!H69</f>
        <v>1200000</v>
      </c>
      <c r="I79" s="303">
        <f>'Investīciju plāns_2023_2027'!I69</f>
        <v>0</v>
      </c>
      <c r="J79" s="304">
        <f>'Investīciju plāns_2023_2027'!J69</f>
        <v>0</v>
      </c>
      <c r="K79" s="305">
        <f>'Investīciju plāns_2023_2027'!K69</f>
        <v>0</v>
      </c>
      <c r="L79" s="306">
        <f>'Investīciju plāns_2023_2027'!L69</f>
        <v>200000</v>
      </c>
      <c r="M79" s="307">
        <f>'Investīciju plāns_2023_2027'!M69</f>
        <v>1000000</v>
      </c>
      <c r="N79" s="196" t="str">
        <f>'Investīciju plāns_2023_2027'!N69</f>
        <v>P2 I RV1</v>
      </c>
      <c r="O79" s="151" t="str">
        <f>'Investīciju plāns_2023_2027'!O69</f>
        <v>P</v>
      </c>
      <c r="P79" s="284" t="str">
        <f>'Investīciju plāns_2023_2027'!P69</f>
        <v>VP1</v>
      </c>
      <c r="Q79" s="161" t="str">
        <f>'Investīciju plāns_2023_2027'!Q69</f>
        <v>RV1</v>
      </c>
      <c r="R79" s="160" t="str">
        <f>'Investīciju plāns_2023_2027'!R69</f>
        <v>1.1.</v>
      </c>
      <c r="S79" s="161" t="str">
        <f>'Investīciju plāns_2023_2027'!S69</f>
        <v>Izglītības pārvalde</v>
      </c>
      <c r="T79" s="309">
        <f>'Investīciju plāns_2023_2027'!T69</f>
        <v>0</v>
      </c>
      <c r="U79" s="282" t="str">
        <f>'Investīciju plāns_2023_2027'!U69</f>
        <v>2022-2027</v>
      </c>
    </row>
    <row r="80" spans="1:21" ht="306" x14ac:dyDescent="0.25">
      <c r="A80" s="161">
        <f>'Investīciju plāns_2023_2027'!A70</f>
        <v>68</v>
      </c>
      <c r="B80" s="196" t="str">
        <f>'Investīciju plāns_2023_2027'!B70</f>
        <v>09</v>
      </c>
      <c r="C80" s="196" t="str">
        <f>'Investīciju plāns_2023_2027'!C70</f>
        <v>Novads</v>
      </c>
      <c r="D80" s="285" t="str">
        <f>'Investīciju plāns_2023_2027'!D70</f>
        <v>Izglītības iestāžu  mācību vides pilnveidošana un materiāli tehniskās bāzes atjaunošana Jelgavas novada izglītības iestādēs</v>
      </c>
      <c r="E80" s="285" t="str">
        <f>'Investīciju plāns_2023_2027'!E70</f>
        <v>Mācību vides pilnveidošana un materiāli tehniskās bāzes atjaunošana Jelgavas novada izglītības iestādēs, izglītības iestāžu  nodrošinājums jaunā mācību satura kvalitatīvai ieviešana, tajā skaitā:
*Informācijas tehnoloģiju iegāde Jelgavas novada pašvaldības izglītības iestādēs mācību procesa nodrošināšanai;
*Profesionālās izglītības mācību vides pilnveidošana atbilstoši tautsaimniecības nozaru attīstībai (Zaļenieku KAV);
*Profesionālās ievirzes izglītības programmu ieviešana vispārizglītojošās skolās atbilstoši tautsaimniecības nozaru attīstībai;
*Mazo lauku skolu tīkla un darbības pilnveide (Izveidot mācību klases Lauku skolu projekta īstenošanai, lai izglītojamie varētu apgūt obligāto mācību saturu ārpusskolas mācībās);
*Sākotnējās profesionālās izglītības programmu īstenošana ( pamatbāzes izveide izvēlēto profesiju pamatu apguvei. Skolās ir atšķirīga profesionālā izvēle. Līdzekļi nepieciešami mācību satura veidošanai un mācību programmu izstrādei);
*Praktiskās mācības un mācību prakses profesionālajā izglītībā (Sadarbības attīstīšana ar LLU un darba devējiem);
*Jelgavas novada jaunsargu bāzes inventāra iegāde (Pārgājienu inventāra iegāde jaunsargiem Valgundē, nojumes iekārtošana "Tīsu "bāzē. Parka sadaļas pielāgošana fizisko aktivitāšu vajadzībām Kalnciema Vsk. Šautuves labiekārtošana un ieroču iegāde Kalnciema vsk. un Kalnciema pagasta vsk. Konteinera iegāde jaunsargu ekipējuma un materiālu glabāšanai) u.c.</v>
      </c>
      <c r="F80" s="161" t="str">
        <f>'Investīciju plāns_2023_2027'!F70</f>
        <v xml:space="preserve">Izglītības iestāžu materiāli tehniskā bāze </v>
      </c>
      <c r="G80" s="366" t="str">
        <f>'Investīciju plāns_2023_2027'!G70</f>
        <v>Kopīgs/J/Pag/Iedz
SAM</v>
      </c>
      <c r="H80" s="278">
        <f>'Investīciju plāns_2023_2027'!H70</f>
        <v>4000000</v>
      </c>
      <c r="I80" s="303">
        <f>'Investīciju plāns_2023_2027'!I70</f>
        <v>0</v>
      </c>
      <c r="J80" s="304">
        <f>'Investīciju plāns_2023_2027'!J70</f>
        <v>0</v>
      </c>
      <c r="K80" s="305">
        <f>'Investīciju plāns_2023_2027'!K70</f>
        <v>0</v>
      </c>
      <c r="L80" s="306">
        <f>'Investīciju plāns_2023_2027'!L70</f>
        <v>1000000</v>
      </c>
      <c r="M80" s="307">
        <f>'Investīciju plāns_2023_2027'!M70</f>
        <v>3000000</v>
      </c>
      <c r="N80" s="161" t="str">
        <f>'Investīciju plāns_2023_2027'!N70</f>
        <v>P1 I RV1</v>
      </c>
      <c r="O80" s="151" t="str">
        <f>'Investīciju plāns_2023_2027'!O70</f>
        <v>D</v>
      </c>
      <c r="P80" s="151" t="str">
        <f>'Investīciju plāns_2023_2027'!P70</f>
        <v>VP1</v>
      </c>
      <c r="Q80" s="151" t="str">
        <f>'Investīciju plāns_2023_2027'!Q70</f>
        <v>RV1</v>
      </c>
      <c r="R80" s="196" t="str">
        <f>'Investīciju plāns_2023_2027'!R70</f>
        <v>1.1.
1.2.</v>
      </c>
      <c r="S80" s="161" t="str">
        <f>'Investīciju plāns_2023_2027'!S70</f>
        <v>Izglītības pārvalde</v>
      </c>
      <c r="T80" s="284">
        <f>'Investīciju plāns_2023_2027'!T70</f>
        <v>0</v>
      </c>
      <c r="U80" s="282" t="str">
        <f>'Investīciju plāns_2023_2027'!U70</f>
        <v>2022-2027</v>
      </c>
    </row>
    <row r="81" spans="1:21" ht="38.25" x14ac:dyDescent="0.25">
      <c r="A81" s="196">
        <f>'Investīciju plāns_2023_2027'!A71</f>
        <v>69</v>
      </c>
      <c r="B81" s="277" t="str">
        <f>'Investīciju plāns_2023_2027'!B71</f>
        <v>06</v>
      </c>
      <c r="C81" s="161" t="str">
        <f>'Investīciju plāns_2023_2027'!C71</f>
        <v>Novads</v>
      </c>
      <c r="D81" s="285" t="str">
        <f>'Investīciju plāns_2023_2027'!D71</f>
        <v>Kapu teritoriju paplašināšana, uzturēšana; kapliču remonts Jelgavas novada teritorijā</v>
      </c>
      <c r="E81" s="295" t="str">
        <f>'Investīciju plāns_2023_2027'!E71</f>
        <v>Paplašināta kapsēta, kapliču remonti, uzturēšana Jelgavas novada teritorijā</v>
      </c>
      <c r="F81" s="161" t="str">
        <f>'Investīciju plāns_2023_2027'!F71</f>
        <v>Kapu teritoriju paplašināšana</v>
      </c>
      <c r="G81" s="366" t="str">
        <f>'Investīciju plāns_2023_2027'!G71</f>
        <v>Kopīgs/J/Pag/Iedz</v>
      </c>
      <c r="H81" s="278">
        <f>'Investīciju plāns_2023_2027'!H71</f>
        <v>898898</v>
      </c>
      <c r="I81" s="303">
        <f>'Investīciju plāns_2023_2027'!I71</f>
        <v>598898</v>
      </c>
      <c r="J81" s="304">
        <f>'Investīciju plāns_2023_2027'!J71</f>
        <v>598898</v>
      </c>
      <c r="K81" s="305">
        <f>'Investīciju plāns_2023_2027'!K71</f>
        <v>0</v>
      </c>
      <c r="L81" s="306">
        <f>'Investīciju plāns_2023_2027'!L71</f>
        <v>0</v>
      </c>
      <c r="M81" s="307">
        <f>'Investīciju plāns_2023_2027'!M71</f>
        <v>300000</v>
      </c>
      <c r="N81" s="195" t="str">
        <f>'Investīciju plāns_2023_2027'!N71</f>
        <v>P3 V RV11</v>
      </c>
      <c r="O81" s="336" t="str">
        <f>'Investīciju plāns_2023_2027'!O71</f>
        <v>D</v>
      </c>
      <c r="P81" s="284" t="str">
        <f>'Investīciju plāns_2023_2027'!P71</f>
        <v>VP2</v>
      </c>
      <c r="Q81" s="196" t="str">
        <f>'Investīciju plāns_2023_2027'!Q71</f>
        <v>RV5</v>
      </c>
      <c r="R81" s="336" t="str">
        <f>'Investīciju plāns_2023_2027'!R71</f>
        <v>U.5.5.</v>
      </c>
      <c r="S81" s="161" t="str">
        <f>'Investīciju plāns_2023_2027'!S71</f>
        <v>Īpašuma pārvaldības nodaļa</v>
      </c>
      <c r="T81" s="310">
        <f>'Investīciju plāns_2023_2027'!T71</f>
        <v>0</v>
      </c>
      <c r="U81" s="282" t="str">
        <f>'Investīciju plāns_2023_2027'!U71</f>
        <v>2022-2027</v>
      </c>
    </row>
    <row r="82" spans="1:21" ht="76.5" x14ac:dyDescent="0.25">
      <c r="A82" s="161">
        <f>'Investīciju plāns_2023_2027'!A72</f>
        <v>70</v>
      </c>
      <c r="B82" s="277" t="str">
        <f>'Investīciju plāns_2023_2027'!B72</f>
        <v>08</v>
      </c>
      <c r="C82" s="161" t="str">
        <f>'Investīciju plāns_2023_2027'!C72</f>
        <v>Novads</v>
      </c>
      <c r="D82" s="285" t="str">
        <f>'Investīciju plāns_2023_2027'!D72</f>
        <v>Kultūras iestāžu  infrastruktūras sakārtošana/ēku labiekārtošana/modernizācija/atjaunošana/remonti Jelgavas novada kultūras iestādēs</v>
      </c>
      <c r="E82" s="285" t="str">
        <f>'Investīciju plāns_2023_2027'!E72</f>
        <v>Kultūras iestāžu ēku infrastruktūras sakārtošana/modernizācija/atjaunošana/labiekārtošana</v>
      </c>
      <c r="F82" s="161" t="str">
        <f>'Investīciju plāns_2023_2027'!F72</f>
        <v>Kultūras iestāžu infrastruktūra</v>
      </c>
      <c r="G82" s="366" t="str">
        <f>'Investīciju plāns_2023_2027'!G72</f>
        <v>Kopīgs/J/Pag/Iedz</v>
      </c>
      <c r="H82" s="278">
        <f>'Investīciju plāns_2023_2027'!H72</f>
        <v>3000000</v>
      </c>
      <c r="I82" s="303">
        <f>'Investīciju plāns_2023_2027'!I72</f>
        <v>0</v>
      </c>
      <c r="J82" s="304">
        <f>'Investīciju plāns_2023_2027'!J72</f>
        <v>0</v>
      </c>
      <c r="K82" s="305">
        <f>'Investīciju plāns_2023_2027'!K72</f>
        <v>0</v>
      </c>
      <c r="L82" s="306">
        <f>'Investīciju plāns_2023_2027'!L72</f>
        <v>1000000</v>
      </c>
      <c r="M82" s="307">
        <f>'Investīciju plāns_2023_2027'!M72</f>
        <v>2000000</v>
      </c>
      <c r="N82" s="195" t="str">
        <f>'Investīciju plāns_2023_2027'!N72</f>
        <v>P2 K RV1</v>
      </c>
      <c r="O82" s="151" t="str">
        <f>'Investīciju plāns_2023_2027'!O72</f>
        <v>P</v>
      </c>
      <c r="P82" s="145" t="str">
        <f>'Investīciju plāns_2023_2027'!P72</f>
        <v>VP1</v>
      </c>
      <c r="Q82" s="145" t="str">
        <f>'Investīciju plāns_2023_2027'!Q72</f>
        <v>RV3</v>
      </c>
      <c r="R82" s="160" t="str">
        <f>'Investīciju plāns_2023_2027'!R72</f>
        <v>3.3.</v>
      </c>
      <c r="S82" s="161" t="str">
        <f>'Investīciju plāns_2023_2027'!S72</f>
        <v>Kultūraspārvalde/pagastu pārvaldes</v>
      </c>
      <c r="T82" s="310">
        <f>'Investīciju plāns_2023_2027'!T72</f>
        <v>0</v>
      </c>
      <c r="U82" s="282" t="str">
        <f>'Investīciju plāns_2023_2027'!U72</f>
        <v>2022-2027</v>
      </c>
    </row>
    <row r="83" spans="1:21" ht="102" x14ac:dyDescent="0.25">
      <c r="A83" s="161">
        <f>'Investīciju plāns_2023_2027'!A73</f>
        <v>71</v>
      </c>
      <c r="B83" s="277" t="str">
        <f>'Investīciju plāns_2023_2027'!B73</f>
        <v>08k</v>
      </c>
      <c r="C83" s="161" t="str">
        <f>'Investīciju plāns_2023_2027'!C73</f>
        <v>Novads</v>
      </c>
      <c r="D83" s="285" t="str">
        <f>'Investīciju plāns_2023_2027'!D73</f>
        <v>Modernizēti kultūras un tautas nami ar viedajiem risinājumiem</v>
      </c>
      <c r="E83" s="285" t="str">
        <f>'Investīciju plāns_2023_2027'!E73</f>
        <v>Ieviesti digitalizēti risinājumi kultūras un tautas namos Jelgavas novadā - apmeklētāju plūsmas uzskaite, biļešu elektroniska kontrole u.c. digitalizēti risinājumi</v>
      </c>
      <c r="F83" s="161" t="str">
        <f>'Investīciju plāns_2023_2027'!F73</f>
        <v>Kultūras iestāžu infrastruktūra</v>
      </c>
      <c r="G83" s="366" t="str">
        <f>'Investīciju plāns_2023_2027'!G73</f>
        <v>Kopīgs/J/Pag/Iedz</v>
      </c>
      <c r="H83" s="278">
        <f>'Investīciju plāns_2023_2027'!H73</f>
        <v>500000</v>
      </c>
      <c r="I83" s="303">
        <f>'Investīciju plāns_2023_2027'!I73</f>
        <v>0</v>
      </c>
      <c r="J83" s="304">
        <f>'Investīciju plāns_2023_2027'!J73</f>
        <v>0</v>
      </c>
      <c r="K83" s="305">
        <f>'Investīciju plāns_2023_2027'!K73</f>
        <v>0</v>
      </c>
      <c r="L83" s="306">
        <f>'Investīciju plāns_2023_2027'!L73</f>
        <v>0</v>
      </c>
      <c r="M83" s="307">
        <f>'Investīciju plāns_2023_2027'!M73</f>
        <v>500000</v>
      </c>
      <c r="N83" s="196" t="str">
        <f>'Investīciju plāns_2023_2027'!N73</f>
        <v>P2 K RV1</v>
      </c>
      <c r="O83" s="336" t="str">
        <f>'Investīciju plāns_2023_2027'!O73</f>
        <v>P</v>
      </c>
      <c r="P83" s="161" t="str">
        <f>'Investīciju plāns_2023_2027'!P73</f>
        <v>VP1</v>
      </c>
      <c r="Q83" s="196" t="str">
        <f>'Investīciju plāns_2023_2027'!Q73</f>
        <v>RV3</v>
      </c>
      <c r="R83" s="336" t="str">
        <f>'Investīciju plāns_2023_2027'!R73</f>
        <v>3.3.</v>
      </c>
      <c r="S83" s="161" t="str">
        <f>'Investīciju plāns_2023_2027'!S73</f>
        <v>Infrastruktūras un saimnieciskā nodrošinājuma nodaļa/Kultūras pārvalde/Pagasta pārvalde</v>
      </c>
      <c r="T83" s="309">
        <f>'Investīciju plāns_2023_2027'!T73</f>
        <v>0</v>
      </c>
      <c r="U83" s="282" t="str">
        <f>'Investīciju plāns_2023_2027'!U73</f>
        <v>2022-2027</v>
      </c>
    </row>
    <row r="84" spans="1:21" x14ac:dyDescent="0.25">
      <c r="A84" s="196" t="e">
        <f>'Investīciju plāns_2023_2027'!#REF!</f>
        <v>#REF!</v>
      </c>
      <c r="B84" s="279" t="e">
        <f>'Investīciju plāns_2023_2027'!#REF!</f>
        <v>#REF!</v>
      </c>
      <c r="C84" s="196" t="e">
        <f>'Investīciju plāns_2023_2027'!#REF!</f>
        <v>#REF!</v>
      </c>
      <c r="D84" s="285" t="e">
        <f>'Investīciju plāns_2023_2027'!#REF!</f>
        <v>#REF!</v>
      </c>
      <c r="E84" s="285" t="e">
        <f>'Investīciju plāns_2023_2027'!#REF!</f>
        <v>#REF!</v>
      </c>
      <c r="F84" s="161" t="e">
        <f>'Investīciju plāns_2023_2027'!#REF!</f>
        <v>#REF!</v>
      </c>
      <c r="G84" s="366" t="e">
        <f>'Investīciju plāns_2023_2027'!#REF!</f>
        <v>#REF!</v>
      </c>
      <c r="H84" s="278" t="e">
        <f>'Investīciju plāns_2023_2027'!#REF!</f>
        <v>#REF!</v>
      </c>
      <c r="I84" s="303" t="e">
        <f>'Investīciju plāns_2023_2027'!#REF!</f>
        <v>#REF!</v>
      </c>
      <c r="J84" s="304" t="e">
        <f>'Investīciju plāns_2023_2027'!#REF!</f>
        <v>#REF!</v>
      </c>
      <c r="K84" s="305" t="e">
        <f>'Investīciju plāns_2023_2027'!#REF!</f>
        <v>#REF!</v>
      </c>
      <c r="L84" s="306" t="e">
        <f>'Investīciju plāns_2023_2027'!#REF!</f>
        <v>#REF!</v>
      </c>
      <c r="M84" s="307" t="e">
        <f>'Investīciju plāns_2023_2027'!#REF!</f>
        <v>#REF!</v>
      </c>
      <c r="N84" s="166" t="e">
        <f>'Investīciju plāns_2023_2027'!#REF!</f>
        <v>#REF!</v>
      </c>
      <c r="O84" s="336" t="e">
        <f>'Investīciju plāns_2023_2027'!#REF!</f>
        <v>#REF!</v>
      </c>
      <c r="P84" s="348" t="e">
        <f>'Investīciju plāns_2023_2027'!#REF!</f>
        <v>#REF!</v>
      </c>
      <c r="Q84" s="348" t="e">
        <f>'Investīciju plāns_2023_2027'!#REF!</f>
        <v>#REF!</v>
      </c>
      <c r="R84" s="337" t="e">
        <f>'Investīciju plāns_2023_2027'!#REF!</f>
        <v>#REF!</v>
      </c>
      <c r="S84" s="161" t="e">
        <f>'Investīciju plāns_2023_2027'!#REF!</f>
        <v>#REF!</v>
      </c>
      <c r="T84" s="291" t="e">
        <f>'Investīciju plāns_2023_2027'!#REF!</f>
        <v>#REF!</v>
      </c>
      <c r="U84" s="282" t="e">
        <f>'Investīciju plāns_2023_2027'!#REF!</f>
        <v>#REF!</v>
      </c>
    </row>
    <row r="85" spans="1:21" ht="51" x14ac:dyDescent="0.25">
      <c r="A85" s="161">
        <f>'Investīciju plāns_2023_2027'!A74</f>
        <v>72</v>
      </c>
      <c r="B85" s="279" t="str">
        <f>'Investīciju plāns_2023_2027'!B74</f>
        <v>04</v>
      </c>
      <c r="C85" s="161" t="str">
        <f>'Investīciju plāns_2023_2027'!C74</f>
        <v>Novads</v>
      </c>
      <c r="D85" s="335" t="str">
        <f>'Investīciju plāns_2023_2027'!D74</f>
        <v>Digitālo mārketinga rīku izmantošana tūrisma objektu popularizēšanā Jelgavas novadā</v>
      </c>
      <c r="E85" s="341" t="str">
        <f>'Investīciju plāns_2023_2027'!E74</f>
        <v>Attīstīt digitālo rīku izmantošanas tūrisma objektos, muižās, parkos Jelgavas novadā - mobilās aplikācijas -  QR kodi, audio gidi, apmeklētāju skaitītāji un tml.  Muižu un pagastu vēsturiskā materiāla digitalizācija, noformēšana, interaktīvu ekspozīciju izveidošana.</v>
      </c>
      <c r="F85" s="161" t="str">
        <f>'Investīciju plāns_2023_2027'!F74</f>
        <v>Kultūras iestāžu infrastruktūra</v>
      </c>
      <c r="G85" s="366" t="str">
        <f>'Investīciju plāns_2023_2027'!G74</f>
        <v>Kopīgs/J/Pag/Iedz</v>
      </c>
      <c r="H85" s="278">
        <f>'Investīciju plāns_2023_2027'!H74</f>
        <v>500000</v>
      </c>
      <c r="I85" s="303">
        <f>'Investīciju plāns_2023_2027'!I74</f>
        <v>0</v>
      </c>
      <c r="J85" s="304">
        <f>'Investīciju plāns_2023_2027'!J74</f>
        <v>0</v>
      </c>
      <c r="K85" s="305">
        <f>'Investīciju plāns_2023_2027'!K74</f>
        <v>0</v>
      </c>
      <c r="L85" s="306">
        <f>'Investīciju plāns_2023_2027'!L74</f>
        <v>0</v>
      </c>
      <c r="M85" s="307">
        <f>'Investīciju plāns_2023_2027'!M74</f>
        <v>500000</v>
      </c>
      <c r="N85" s="166" t="str">
        <f>'Investīciju plāns_2023_2027'!N74</f>
        <v>P4 T RV2</v>
      </c>
      <c r="O85" s="336" t="str">
        <f>'Investīciju plāns_2023_2027'!O74</f>
        <v>P</v>
      </c>
      <c r="P85" s="336" t="str">
        <f>'Investīciju plāns_2023_2027'!P74</f>
        <v>VP1</v>
      </c>
      <c r="Q85" s="348" t="str">
        <f>'Investīciju plāns_2023_2027'!Q74</f>
        <v>RV1</v>
      </c>
      <c r="R85" s="336" t="str">
        <f>'Investīciju plāns_2023_2027'!R74</f>
        <v>1.1.</v>
      </c>
      <c r="S85" s="161" t="str">
        <f>'Investīciju plāns_2023_2027'!S74</f>
        <v>Attīstības nodaļa</v>
      </c>
      <c r="T85" s="291">
        <f>'Investīciju plāns_2023_2027'!T74</f>
        <v>0</v>
      </c>
      <c r="U85" s="282" t="str">
        <f>'Investīciju plāns_2023_2027'!U74</f>
        <v>2022-2027</v>
      </c>
    </row>
    <row r="86" spans="1:21" x14ac:dyDescent="0.25">
      <c r="A86" s="161" t="e">
        <f>'Investīciju plāns_2023_2027'!#REF!</f>
        <v>#REF!</v>
      </c>
      <c r="B86" s="279" t="e">
        <f>'Investīciju plāns_2023_2027'!#REF!</f>
        <v>#REF!</v>
      </c>
      <c r="C86" s="161" t="e">
        <f>'Investīciju plāns_2023_2027'!#REF!</f>
        <v>#REF!</v>
      </c>
      <c r="D86" s="285" t="e">
        <f>'Investīciju plāns_2023_2027'!#REF!</f>
        <v>#REF!</v>
      </c>
      <c r="E86" s="295" t="e">
        <f>'Investīciju plāns_2023_2027'!#REF!</f>
        <v>#REF!</v>
      </c>
      <c r="F86" s="161" t="e">
        <f>'Investīciju plāns_2023_2027'!#REF!</f>
        <v>#REF!</v>
      </c>
      <c r="G86" s="366" t="e">
        <f>'Investīciju plāns_2023_2027'!#REF!</f>
        <v>#REF!</v>
      </c>
      <c r="H86" s="278" t="e">
        <f>'Investīciju plāns_2023_2027'!#REF!</f>
        <v>#REF!</v>
      </c>
      <c r="I86" s="303" t="e">
        <f>'Investīciju plāns_2023_2027'!#REF!</f>
        <v>#REF!</v>
      </c>
      <c r="J86" s="304" t="e">
        <f>'Investīciju plāns_2023_2027'!#REF!</f>
        <v>#REF!</v>
      </c>
      <c r="K86" s="305" t="e">
        <f>'Investīciju plāns_2023_2027'!#REF!</f>
        <v>#REF!</v>
      </c>
      <c r="L86" s="306" t="e">
        <f>'Investīciju plāns_2023_2027'!#REF!</f>
        <v>#REF!</v>
      </c>
      <c r="M86" s="307" t="e">
        <f>'Investīciju plāns_2023_2027'!#REF!</f>
        <v>#REF!</v>
      </c>
      <c r="N86" s="317" t="e">
        <f>'Investīciju plāns_2023_2027'!#REF!</f>
        <v>#REF!</v>
      </c>
      <c r="O86" s="336" t="e">
        <f>'Investīciju plāns_2023_2027'!#REF!</f>
        <v>#REF!</v>
      </c>
      <c r="P86" s="336" t="e">
        <f>'Investīciju plāns_2023_2027'!#REF!</f>
        <v>#REF!</v>
      </c>
      <c r="Q86" s="348" t="e">
        <f>'Investīciju plāns_2023_2027'!#REF!</f>
        <v>#REF!</v>
      </c>
      <c r="R86" s="336" t="e">
        <f>'Investīciju plāns_2023_2027'!#REF!</f>
        <v>#REF!</v>
      </c>
      <c r="S86" s="336" t="e">
        <f>'Investīciju plāns_2023_2027'!#REF!</f>
        <v>#REF!</v>
      </c>
      <c r="T86" s="318" t="e">
        <f>'Investīciju plāns_2023_2027'!#REF!</f>
        <v>#REF!</v>
      </c>
      <c r="U86" s="282" t="e">
        <f>'Investīciju plāns_2023_2027'!#REF!</f>
        <v>#REF!</v>
      </c>
    </row>
    <row r="87" spans="1:21" ht="102" x14ac:dyDescent="0.25">
      <c r="A87" s="196">
        <f>'Investīciju plāns_2023_2027'!A75</f>
        <v>73</v>
      </c>
      <c r="B87" s="279" t="str">
        <f>'Investīciju plāns_2023_2027'!B75</f>
        <v>09</v>
      </c>
      <c r="C87" s="161" t="str">
        <f>'Investīciju plāns_2023_2027'!C75</f>
        <v>Novads</v>
      </c>
      <c r="D87" s="285" t="str">
        <f>'Investīciju plāns_2023_2027'!D75</f>
        <v>Uzlabot piekļuvi iekļaujošiem un kvalitatīviem pakalpojumiem izglītībā, mācībās un mūžizglītībā, attīstot infrastruktūru, tostarp stiprinot tālmācību, tiešsaistes izglītību un mācības</v>
      </c>
      <c r="E87" s="295" t="str">
        <f>'Investīciju plāns_2023_2027'!E75</f>
        <v>Izglītības iestāžu  nodrošinājums jaunā mācību satura kvalitatīvai ieviešanai t.sk. vai -   izglītības iestāžu infrastruktūras uzlabošanu un mācību vides labiekārtošanu mūsdienīgas un kvalitatīvas izglītības nodrošināšanai veselībai drošos apstākļos  -  speciālās izglītības efektīvai nodrošināšanai;
kvalitatīvas un mūsdienīgas izglītības īstenošanai pirmskolas izglītības iestādēs;
pirmskolas izglītības infrastruktūras attīstībai.</v>
      </c>
      <c r="F87" s="161" t="str">
        <f>'Investīciju plāns_2023_2027'!F75</f>
        <v>Kvalitatīva un mūsdienīga izglītība</v>
      </c>
      <c r="G87" s="366" t="str">
        <f>'Investīciju plāns_2023_2027'!G75</f>
        <v>Kopīgs/J/Pag/Iedz
SAM</v>
      </c>
      <c r="H87" s="278">
        <f>'Investīciju plāns_2023_2027'!H75</f>
        <v>600000</v>
      </c>
      <c r="I87" s="303">
        <f>'Investīciju plāns_2023_2027'!I75</f>
        <v>0</v>
      </c>
      <c r="J87" s="304">
        <f>'Investīciju plāns_2023_2027'!J75</f>
        <v>0</v>
      </c>
      <c r="K87" s="305">
        <f>'Investīciju plāns_2023_2027'!K75</f>
        <v>0</v>
      </c>
      <c r="L87" s="306">
        <f>'Investīciju plāns_2023_2027'!L75</f>
        <v>100000</v>
      </c>
      <c r="M87" s="307">
        <f>'Investīciju plāns_2023_2027'!M75</f>
        <v>500000</v>
      </c>
      <c r="N87" s="166" t="str">
        <f>'Investīciju plāns_2023_2027'!N75</f>
        <v>P1 I RV1</v>
      </c>
      <c r="O87" s="336" t="str">
        <f>'Investīciju plāns_2023_2027'!O75</f>
        <v>D</v>
      </c>
      <c r="P87" s="347" t="str">
        <f>'Investīciju plāns_2023_2027'!P75</f>
        <v>VP1</v>
      </c>
      <c r="Q87" s="348" t="str">
        <f>'Investīciju plāns_2023_2027'!Q75</f>
        <v>RV1</v>
      </c>
      <c r="R87" s="336" t="str">
        <f>'Investīciju plāns_2023_2027'!R75</f>
        <v>1.1.</v>
      </c>
      <c r="S87" s="161" t="str">
        <f>'Investīciju plāns_2023_2027'!S75</f>
        <v>Izglītības pārvalde</v>
      </c>
      <c r="T87" s="291">
        <f>'Investīciju plāns_2023_2027'!T75</f>
        <v>0</v>
      </c>
      <c r="U87" s="282" t="str">
        <f>'Investīciju plāns_2023_2027'!U75</f>
        <v>2022-2027</v>
      </c>
    </row>
    <row r="88" spans="1:21" ht="165.75" x14ac:dyDescent="0.25">
      <c r="A88" s="161">
        <f>'Investīciju plāns_2023_2027'!A76</f>
        <v>74</v>
      </c>
      <c r="B88" s="279" t="str">
        <f>'Investīciju plāns_2023_2027'!B76</f>
        <v>09</v>
      </c>
      <c r="C88" s="161" t="str">
        <f>'Investīciju plāns_2023_2027'!C76</f>
        <v>Novads</v>
      </c>
      <c r="D88" s="285" t="str">
        <f>'Investīciju plāns_2023_2027'!D76</f>
        <v>Veicināt vienlīdzīgu piekļuvi kvalitatīvai un iekļaujošai izglītībai un mācībām un to pabeigšanu, jo īpaši nelabvēlīgā situācijā esošām grupām, sākot no agrīnās pirmsskolas izglītības un aprūpes līdz pat vispārējai, profesionālajai un augstākajai izglītībai, kā arī pieaugušo izglītībā un mācībās, tostarp veicinot mācību mobilitāti visiem</v>
      </c>
      <c r="E88" s="285" t="str">
        <f>'Investīciju plāns_2023_2027'!E76</f>
        <v>Integrēta "skola-kopiena" sadarbības programma atstumtības riska mazināšanai izglītības iestādēs.
Interešu izglītības, brīvā laika un bērnu pieskatīšanas pakalpojumu pieejamības paplašināšana sociālās atstumtības riskam pakļautiem izglītojamajiem un bērniem ar speciālām vajadzībām</v>
      </c>
      <c r="F88" s="161" t="str">
        <f>'Investīciju plāns_2023_2027'!F76</f>
        <v>Kvalitatīva un mūsdienīga izglītība</v>
      </c>
      <c r="G88" s="366" t="str">
        <f>'Investīciju plāns_2023_2027'!G76</f>
        <v>Kopīgs/J/Pag/Iedz
SAM</v>
      </c>
      <c r="H88" s="278">
        <f>'Investīciju plāns_2023_2027'!H76</f>
        <v>600000</v>
      </c>
      <c r="I88" s="303">
        <f>'Investīciju plāns_2023_2027'!I76</f>
        <v>0</v>
      </c>
      <c r="J88" s="304">
        <f>'Investīciju plāns_2023_2027'!J76</f>
        <v>0</v>
      </c>
      <c r="K88" s="305">
        <f>'Investīciju plāns_2023_2027'!K76</f>
        <v>0</v>
      </c>
      <c r="L88" s="306">
        <f>'Investīciju plāns_2023_2027'!L76</f>
        <v>100000</v>
      </c>
      <c r="M88" s="307">
        <f>'Investīciju plāns_2023_2027'!M76</f>
        <v>500000</v>
      </c>
      <c r="N88" s="196" t="str">
        <f>'Investīciju plāns_2023_2027'!N76</f>
        <v>P1 I RV1</v>
      </c>
      <c r="O88" s="336" t="str">
        <f>'Investīciju plāns_2023_2027'!O76</f>
        <v>D</v>
      </c>
      <c r="P88" s="347" t="str">
        <f>'Investīciju plāns_2023_2027'!P76</f>
        <v>VP1</v>
      </c>
      <c r="Q88" s="348" t="str">
        <f>'Investīciju plāns_2023_2027'!Q76</f>
        <v>RV1</v>
      </c>
      <c r="R88" s="336" t="str">
        <f>'Investīciju plāns_2023_2027'!R76</f>
        <v>1.2.</v>
      </c>
      <c r="S88" s="161" t="str">
        <f>'Investīciju plāns_2023_2027'!S76</f>
        <v>Izglītības pārvalde</v>
      </c>
      <c r="T88" s="309">
        <f>'Investīciju plāns_2023_2027'!T76</f>
        <v>0</v>
      </c>
      <c r="U88" s="282" t="str">
        <f>'Investīciju plāns_2023_2027'!U76</f>
        <v>2022-2027</v>
      </c>
    </row>
    <row r="89" spans="1:21" ht="153" x14ac:dyDescent="0.25">
      <c r="A89" s="161">
        <f>'Investīciju plāns_2023_2027'!A77</f>
        <v>75</v>
      </c>
      <c r="B89" s="277" t="str">
        <f>'Investīciju plāns_2023_2027'!B77</f>
        <v>09</v>
      </c>
      <c r="C89" s="161" t="str">
        <f>'Investīciju plāns_2023_2027'!C77</f>
        <v>Novads</v>
      </c>
      <c r="D89" s="285" t="str">
        <f>'Investīciju plāns_2023_2027'!D77</f>
        <v>Veicināt mūžizglītību, jo īpaši paredzot elastīgas kvalifikācijas paaugstināšanas un pārkvalificēšanās iespējas visiem, ņemot vērā digitālās prasmes, labāk paredzot pārmaiņas un jaunas prasības pēc prasmēm, kas balstītas  uz darba tirgus vajadzībām, atvieglojot karjeras maiņu un veicinot profesionālo mobilitāti</v>
      </c>
      <c r="E89" s="285" t="str">
        <f>'Investīciju plāns_2023_2027'!E77</f>
        <v>Digitālo prasmju pilnveide</v>
      </c>
      <c r="F89" s="161" t="str">
        <f>'Investīciju plāns_2023_2027'!F77</f>
        <v>Kvalitatīva un mūsdienīga izglītība</v>
      </c>
      <c r="G89" s="366" t="str">
        <f>'Investīciju plāns_2023_2027'!G77</f>
        <v>Kopīgs/J/Pag/Iedz
SAM</v>
      </c>
      <c r="H89" s="278">
        <f>'Investīciju plāns_2023_2027'!H77</f>
        <v>500000</v>
      </c>
      <c r="I89" s="303">
        <f>'Investīciju plāns_2023_2027'!I77</f>
        <v>0</v>
      </c>
      <c r="J89" s="304">
        <f>'Investīciju plāns_2023_2027'!J77</f>
        <v>0</v>
      </c>
      <c r="K89" s="305">
        <f>'Investīciju plāns_2023_2027'!K77</f>
        <v>0</v>
      </c>
      <c r="L89" s="306">
        <f>'Investīciju plāns_2023_2027'!L77</f>
        <v>50000</v>
      </c>
      <c r="M89" s="307">
        <f>'Investīciju plāns_2023_2027'!M77</f>
        <v>450000</v>
      </c>
      <c r="N89" s="196" t="str">
        <f>'Investīciju plāns_2023_2027'!N77</f>
        <v>P1 I RV1</v>
      </c>
      <c r="O89" s="151" t="str">
        <f>'Investīciju plāns_2023_2027'!O77</f>
        <v>D</v>
      </c>
      <c r="P89" s="284" t="str">
        <f>'Investīciju plāns_2023_2027'!P77</f>
        <v>VP1</v>
      </c>
      <c r="Q89" s="161" t="str">
        <f>'Investīciju plāns_2023_2027'!Q77</f>
        <v>RV1</v>
      </c>
      <c r="R89" s="160" t="str">
        <f>'Investīciju plāns_2023_2027'!R77</f>
        <v>1.4.</v>
      </c>
      <c r="S89" s="161" t="str">
        <f>'Investīciju plāns_2023_2027'!S77</f>
        <v>Izglītības pārvalde/ IT nodaļa</v>
      </c>
      <c r="T89" s="309">
        <f>'Investīciju plāns_2023_2027'!T77</f>
        <v>0</v>
      </c>
      <c r="U89" s="282" t="str">
        <f>'Investīciju plāns_2023_2027'!U77</f>
        <v>2022-2027</v>
      </c>
    </row>
    <row r="90" spans="1:21" ht="63.75" x14ac:dyDescent="0.25">
      <c r="A90" s="196">
        <f>'Investīciju plāns_2023_2027'!A78</f>
        <v>76</v>
      </c>
      <c r="B90" s="277" t="str">
        <f>'Investīciju plāns_2023_2027'!B78</f>
        <v>04</v>
      </c>
      <c r="C90" s="161" t="str">
        <f>'Investīciju plāns_2023_2027'!C78</f>
        <v>Novads</v>
      </c>
      <c r="D90" s="285" t="str">
        <f>'Investīciju plāns_2023_2027'!D78</f>
        <v>Lietus ūdens un kanalizācijas (LKT)  sistēmas izbūve/pārbūve Jelgavas novada pagastos</v>
      </c>
      <c r="E90" s="285" t="str">
        <f>'Investīciju plāns_2023_2027'!E78</f>
        <v>Lietus ūdens un kanalizācijas (LKT)  sistēmas izbūve Jelgavas novada pagastos</v>
      </c>
      <c r="F90" s="161" t="str">
        <f>'Investīciju plāns_2023_2027'!F78</f>
        <v>LŪK attīstība</v>
      </c>
      <c r="G90" s="366" t="str">
        <f>'Investīciju plāns_2023_2027'!G78</f>
        <v>Kopīgs/J/Pag/Iedz</v>
      </c>
      <c r="H90" s="278">
        <f>'Investīciju plāns_2023_2027'!H78</f>
        <v>800000</v>
      </c>
      <c r="I90" s="303">
        <f>'Investīciju plāns_2023_2027'!I78</f>
        <v>0</v>
      </c>
      <c r="J90" s="304">
        <f>'Investīciju plāns_2023_2027'!J78</f>
        <v>0</v>
      </c>
      <c r="K90" s="305">
        <f>'Investīciju plāns_2023_2027'!K78</f>
        <v>0</v>
      </c>
      <c r="L90" s="306">
        <f>'Investīciju plāns_2023_2027'!L78</f>
        <v>100000</v>
      </c>
      <c r="M90" s="307">
        <f>'Investīciju plāns_2023_2027'!M78</f>
        <v>700000</v>
      </c>
      <c r="N90" s="196" t="str">
        <f>'Investīciju plāns_2023_2027'!N78</f>
        <v>P2 V RV6</v>
      </c>
      <c r="O90" s="161" t="str">
        <f>'Investīciju plāns_2023_2027'!O78</f>
        <v>D</v>
      </c>
      <c r="P90" s="161" t="str">
        <f>'Investīciju plāns_2023_2027'!P78</f>
        <v>VP2</v>
      </c>
      <c r="Q90" s="161" t="str">
        <f>'Investīciju plāns_2023_2027'!Q78</f>
        <v>RV5</v>
      </c>
      <c r="R90" s="358" t="str">
        <f>'Investīciju plāns_2023_2027'!R78</f>
        <v>U.5.2.</v>
      </c>
      <c r="S90" s="161" t="str">
        <f>'Investīciju plāns_2023_2027'!S78</f>
        <v>Infrastruktūras un saimnieciskā nodrošinājuma nodaļa</v>
      </c>
      <c r="T90" s="309">
        <f>'Investīciju plāns_2023_2027'!T78</f>
        <v>0</v>
      </c>
      <c r="U90" s="282" t="str">
        <f>'Investīciju plāns_2023_2027'!U78</f>
        <v>2022-2027</v>
      </c>
    </row>
    <row r="91" spans="1:21" ht="76.5" x14ac:dyDescent="0.25">
      <c r="A91" s="161">
        <f>'Investīciju plāns_2023_2027'!A79</f>
        <v>77</v>
      </c>
      <c r="B91" s="277" t="str">
        <f>'Investīciju plāns_2023_2027'!B79</f>
        <v>04</v>
      </c>
      <c r="C91" s="161" t="str">
        <f>'Investīciju plāns_2023_2027'!C79</f>
        <v>Novads</v>
      </c>
      <c r="D91" s="285" t="str">
        <f>'Investīciju plāns_2023_2027'!D79</f>
        <v>Jaunas kopmītņu tipa dzīvojamās ēkas būvniecība</v>
      </c>
      <c r="E91" s="335" t="str">
        <f>'Investīciju plāns_2023_2027'!E79</f>
        <v>Pašvaldības dzīvojamā fonda attīstīšana novadā, t.sk. zemas īres mājokļu būvniecība. Projektēšana un būvniecība</v>
      </c>
      <c r="F91" s="161" t="str">
        <f>'Investīciju plāns_2023_2027'!F79</f>
        <v>Mājokļu politikas realizācija</v>
      </c>
      <c r="G91" s="366" t="str">
        <f>'Investīciju plāns_2023_2027'!G79</f>
        <v>J/Pag/Iedz
IP/2021</v>
      </c>
      <c r="H91" s="278">
        <f>'Investīciju plāns_2023_2027'!H79</f>
        <v>5000000</v>
      </c>
      <c r="I91" s="303">
        <f>'Investīciju plāns_2023_2027'!I79</f>
        <v>0</v>
      </c>
      <c r="J91" s="304">
        <f>'Investīciju plāns_2023_2027'!J79</f>
        <v>0</v>
      </c>
      <c r="K91" s="305">
        <f>'Investīciju plāns_2023_2027'!K79</f>
        <v>0</v>
      </c>
      <c r="L91" s="306">
        <f>'Investīciju plāns_2023_2027'!L79</f>
        <v>0</v>
      </c>
      <c r="M91" s="307">
        <f>'Investīciju plāns_2023_2027'!M79</f>
        <v>5000000</v>
      </c>
      <c r="N91" s="196" t="str">
        <f>'Investīciju plāns_2023_2027'!N79</f>
        <v>P2 V RV7</v>
      </c>
      <c r="O91" s="151" t="str">
        <f>'Investīciju plāns_2023_2027'!O79</f>
        <v>P</v>
      </c>
      <c r="P91" s="166" t="str">
        <f>'Investīciju plāns_2023_2027'!P79</f>
        <v>VP2</v>
      </c>
      <c r="Q91" s="166" t="str">
        <f>'Investīciju plāns_2023_2027'!Q79</f>
        <v>RV5</v>
      </c>
      <c r="R91" s="160" t="str">
        <f>'Investīciju plāns_2023_2027'!R79</f>
        <v>U.5.4.</v>
      </c>
      <c r="S91" s="161" t="str">
        <f>'Investīciju plāns_2023_2027'!S79</f>
        <v>Infrastruktūras un saimnieciskā nodrošinājuma nodaļa/Pagasta pārvalde</v>
      </c>
      <c r="T91" s="309">
        <f>'Investīciju plāns_2023_2027'!T79</f>
        <v>0</v>
      </c>
      <c r="U91" s="282" t="str">
        <f>'Investīciju plāns_2023_2027'!U79</f>
        <v>2022-2027</v>
      </c>
    </row>
    <row r="92" spans="1:21" ht="38.25" x14ac:dyDescent="0.25">
      <c r="A92" s="161">
        <f>'Investīciju plāns_2023_2027'!A80</f>
        <v>78</v>
      </c>
      <c r="B92" s="277" t="str">
        <f>'Investīciju plāns_2023_2027'!B80</f>
        <v>06</v>
      </c>
      <c r="C92" s="161" t="str">
        <f>'Investīciju plāns_2023_2027'!C80</f>
        <v>Novads</v>
      </c>
      <c r="D92" s="285" t="str">
        <f>'Investīciju plāns_2023_2027'!D80</f>
        <v>Īres dzīvokļu renovācija Jelgavas novadā</v>
      </c>
      <c r="E92" s="285" t="str">
        <f>'Investīciju plāns_2023_2027'!E80</f>
        <v xml:space="preserve">Funkciju veikšanai nepieciešamo sociālo īres namu pārvaldība - īres dzīvokļu renovācija, nodrošinot kvalitatīvu pakalpojumu novada iedzīvotājiem krīzes situācijās </v>
      </c>
      <c r="F92" s="161" t="str">
        <f>'Investīciju plāns_2023_2027'!F80</f>
        <v>Mājokļu politikas realizācija</v>
      </c>
      <c r="G92" s="366" t="str">
        <f>'Investīciju plāns_2023_2027'!G80</f>
        <v>Kopīgs/J/Pag/Iedz</v>
      </c>
      <c r="H92" s="278">
        <f>'Investīciju plāns_2023_2027'!H80</f>
        <v>500000</v>
      </c>
      <c r="I92" s="303">
        <f>'Investīciju plāns_2023_2027'!I80</f>
        <v>0</v>
      </c>
      <c r="J92" s="304">
        <f>'Investīciju plāns_2023_2027'!J80</f>
        <v>0</v>
      </c>
      <c r="K92" s="305">
        <f>'Investīciju plāns_2023_2027'!K80</f>
        <v>0</v>
      </c>
      <c r="L92" s="306">
        <f>'Investīciju plāns_2023_2027'!L80</f>
        <v>0</v>
      </c>
      <c r="M92" s="307">
        <f>'Investīciju plāns_2023_2027'!M80</f>
        <v>500000</v>
      </c>
      <c r="N92" s="196" t="str">
        <f>'Investīciju plāns_2023_2027'!N80</f>
        <v>P2 V RV7</v>
      </c>
      <c r="O92" s="161" t="str">
        <f>'Investīciju plāns_2023_2027'!O80</f>
        <v>D</v>
      </c>
      <c r="P92" s="161" t="str">
        <f>'Investīciju plāns_2023_2027'!P80</f>
        <v>VP2</v>
      </c>
      <c r="Q92" s="161" t="str">
        <f>'Investīciju plāns_2023_2027'!Q80</f>
        <v>RV5</v>
      </c>
      <c r="R92" s="359" t="str">
        <f>'Investīciju plāns_2023_2027'!R80</f>
        <v>U.5.4.</v>
      </c>
      <c r="S92" s="161" t="str">
        <f>'Investīciju plāns_2023_2027'!S80</f>
        <v>Īpašuma pārvaldības nodaļa</v>
      </c>
      <c r="T92" s="309">
        <f>'Investīciju plāns_2023_2027'!T80</f>
        <v>0</v>
      </c>
      <c r="U92" s="282" t="str">
        <f>'Investīciju plāns_2023_2027'!U80</f>
        <v>2022-2027</v>
      </c>
    </row>
    <row r="93" spans="1:21" ht="63.75" x14ac:dyDescent="0.25">
      <c r="A93" s="196">
        <f>'Investīciju plāns_2023_2027'!A81</f>
        <v>79</v>
      </c>
      <c r="B93" s="279" t="str">
        <f>'Investīciju plāns_2023_2027'!B81</f>
        <v>04</v>
      </c>
      <c r="C93" s="161" t="str">
        <f>'Investīciju plāns_2023_2027'!C81</f>
        <v>Novads</v>
      </c>
      <c r="D93" s="285" t="str">
        <f>'Investīciju plāns_2023_2027'!D81</f>
        <v>Meliorācijas sistēmu atjaunošana/pārbūve Jelgavas novada teritorijā</v>
      </c>
      <c r="E93" s="285" t="str">
        <f>'Investīciju plāns_2023_2027'!E81</f>
        <v xml:space="preserve">Esošo grāvju profila atjaunošana, grāvju pārtīrīšana, caurteku nomaiņa un pārbūve Jelgavas novada teritorijā un sadarbībā ar valstspilsētu Jelgavu (piekritīgās teritorijās)
</v>
      </c>
      <c r="F93" s="161" t="str">
        <f>'Investīciju plāns_2023_2027'!F81</f>
        <v>Meliorācijas sistēmu sakārtošana</v>
      </c>
      <c r="G93" s="366" t="str">
        <f>'Investīciju plāns_2023_2027'!G81</f>
        <v>Kopīgs/J/Pag/Iedz</v>
      </c>
      <c r="H93" s="278">
        <f>'Investīciju plāns_2023_2027'!H81</f>
        <v>800000</v>
      </c>
      <c r="I93" s="303">
        <f>'Investīciju plāns_2023_2027'!I81</f>
        <v>0</v>
      </c>
      <c r="J93" s="304">
        <f>'Investīciju plāns_2023_2027'!J81</f>
        <v>0</v>
      </c>
      <c r="K93" s="305">
        <f>'Investīciju plāns_2023_2027'!K81</f>
        <v>0</v>
      </c>
      <c r="L93" s="306">
        <f>'Investīciju plāns_2023_2027'!L81</f>
        <v>100000</v>
      </c>
      <c r="M93" s="307">
        <f>'Investīciju plāns_2023_2027'!M81</f>
        <v>700000</v>
      </c>
      <c r="N93" s="196" t="str">
        <f>'Investīciju plāns_2023_2027'!N81</f>
        <v>P2 V RV6</v>
      </c>
      <c r="O93" s="161" t="str">
        <f>'Investīciju plāns_2023_2027'!O81</f>
        <v>D</v>
      </c>
      <c r="P93" s="196" t="str">
        <f>'Investīciju plāns_2023_2027'!P81</f>
        <v>VP2</v>
      </c>
      <c r="Q93" s="196" t="str">
        <f>'Investīciju plāns_2023_2027'!Q81</f>
        <v>RV5</v>
      </c>
      <c r="R93" s="196" t="str">
        <f>'Investīciju plāns_2023_2027'!R81</f>
        <v>U.5.2.</v>
      </c>
      <c r="S93" s="161" t="str">
        <f>'Investīciju plāns_2023_2027'!S81</f>
        <v>Infrastruktūras un saimnieciskā nodrošinājuma nodaļa</v>
      </c>
      <c r="T93" s="309">
        <f>'Investīciju plāns_2023_2027'!T81</f>
        <v>0</v>
      </c>
      <c r="U93" s="282" t="str">
        <f>'Investīciju plāns_2023_2027'!U81</f>
        <v>2022-2027</v>
      </c>
    </row>
    <row r="94" spans="1:21" x14ac:dyDescent="0.25">
      <c r="A94" s="161" t="e">
        <f>'Investīciju plāns_2023_2027'!#REF!</f>
        <v>#REF!</v>
      </c>
      <c r="B94" s="279" t="e">
        <f>'Investīciju plāns_2023_2027'!#REF!</f>
        <v>#REF!</v>
      </c>
      <c r="C94" s="161" t="e">
        <f>'Investīciju plāns_2023_2027'!#REF!</f>
        <v>#REF!</v>
      </c>
      <c r="D94" s="285" t="e">
        <f>'Investīciju plāns_2023_2027'!#REF!</f>
        <v>#REF!</v>
      </c>
      <c r="E94" s="285" t="e">
        <f>'Investīciju plāns_2023_2027'!#REF!</f>
        <v>#REF!</v>
      </c>
      <c r="F94" s="161" t="e">
        <f>'Investīciju plāns_2023_2027'!#REF!</f>
        <v>#REF!</v>
      </c>
      <c r="G94" s="366" t="e">
        <f>'Investīciju plāns_2023_2027'!#REF!</f>
        <v>#REF!</v>
      </c>
      <c r="H94" s="278" t="e">
        <f>'Investīciju plāns_2023_2027'!#REF!</f>
        <v>#REF!</v>
      </c>
      <c r="I94" s="303" t="e">
        <f>'Investīciju plāns_2023_2027'!#REF!</f>
        <v>#REF!</v>
      </c>
      <c r="J94" s="304" t="e">
        <f>'Investīciju plāns_2023_2027'!#REF!</f>
        <v>#REF!</v>
      </c>
      <c r="K94" s="305" t="e">
        <f>'Investīciju plāns_2023_2027'!#REF!</f>
        <v>#REF!</v>
      </c>
      <c r="L94" s="306" t="e">
        <f>'Investīciju plāns_2023_2027'!#REF!</f>
        <v>#REF!</v>
      </c>
      <c r="M94" s="307" t="e">
        <f>'Investīciju plāns_2023_2027'!#REF!</f>
        <v>#REF!</v>
      </c>
      <c r="N94" s="196" t="e">
        <f>'Investīciju plāns_2023_2027'!#REF!</f>
        <v>#REF!</v>
      </c>
      <c r="O94" s="151" t="e">
        <f>'Investīciju plāns_2023_2027'!#REF!</f>
        <v>#REF!</v>
      </c>
      <c r="P94" s="291" t="e">
        <f>'Investīciju plāns_2023_2027'!#REF!</f>
        <v>#REF!</v>
      </c>
      <c r="Q94" s="166" t="e">
        <f>'Investīciju plāns_2023_2027'!#REF!</f>
        <v>#REF!</v>
      </c>
      <c r="R94" s="160" t="e">
        <f>'Investīciju plāns_2023_2027'!#REF!</f>
        <v>#REF!</v>
      </c>
      <c r="S94" s="161" t="e">
        <f>'Investīciju plāns_2023_2027'!#REF!</f>
        <v>#REF!</v>
      </c>
      <c r="T94" s="309" t="e">
        <f>'Investīciju plāns_2023_2027'!#REF!</f>
        <v>#REF!</v>
      </c>
      <c r="U94" s="282" t="e">
        <f>'Investīciju plāns_2023_2027'!#REF!</f>
        <v>#REF!</v>
      </c>
    </row>
    <row r="95" spans="1:21" ht="63.75" x14ac:dyDescent="0.25">
      <c r="A95" s="161">
        <f>'Investīciju plāns_2023_2027'!A82</f>
        <v>80</v>
      </c>
      <c r="B95" s="277" t="str">
        <f>'Investīciju plāns_2023_2027'!B82</f>
        <v>04</v>
      </c>
      <c r="C95" s="161" t="str">
        <f>'Investīciju plāns_2023_2027'!C82</f>
        <v>Novads</v>
      </c>
      <c r="D95" s="285" t="str">
        <f>'Investīciju plāns_2023_2027'!D82</f>
        <v>Jelgavas novada pašvaldības meliorācijas sistēmu informācijas datu tīkla izveide un meliorācijas sistēmu inventarizācija</v>
      </c>
      <c r="E95" s="285" t="str">
        <f>'Investīciju plāns_2023_2027'!E82</f>
        <v>Meliorācijas sistēmu inventarizācija, ĢIS programmatūra, datu apstrāde, sistēmas izveide</v>
      </c>
      <c r="F95" s="161" t="str">
        <f>'Investīciju plāns_2023_2027'!F82</f>
        <v>Meliorācijas sistēmu sakārtošana</v>
      </c>
      <c r="G95" s="366" t="str">
        <f>'Investīciju plāns_2023_2027'!G82</f>
        <v>Kopīgs/J/Pag/Iedz</v>
      </c>
      <c r="H95" s="278">
        <f>'Investīciju plāns_2023_2027'!H82</f>
        <v>600000</v>
      </c>
      <c r="I95" s="303">
        <f>'Investīciju plāns_2023_2027'!I82</f>
        <v>0</v>
      </c>
      <c r="J95" s="304">
        <f>'Investīciju plāns_2023_2027'!J82</f>
        <v>0</v>
      </c>
      <c r="K95" s="305">
        <f>'Investīciju plāns_2023_2027'!K82</f>
        <v>0</v>
      </c>
      <c r="L95" s="306">
        <f>'Investīciju plāns_2023_2027'!L82</f>
        <v>100000</v>
      </c>
      <c r="M95" s="307">
        <f>'Investīciju plāns_2023_2027'!M82</f>
        <v>500000</v>
      </c>
      <c r="N95" s="196" t="str">
        <f>'Investīciju plāns_2023_2027'!N82</f>
        <v>P2 V RV6</v>
      </c>
      <c r="O95" s="161" t="str">
        <f>'Investīciju plāns_2023_2027'!O82</f>
        <v>D</v>
      </c>
      <c r="P95" s="161" t="str">
        <f>'Investīciju plāns_2023_2027'!P82</f>
        <v>VP2</v>
      </c>
      <c r="Q95" s="161" t="str">
        <f>'Investīciju plāns_2023_2027'!Q82</f>
        <v>RV5</v>
      </c>
      <c r="R95" s="359" t="str">
        <f>'Investīciju plāns_2023_2027'!R82</f>
        <v>U.5.2.</v>
      </c>
      <c r="S95" s="161" t="str">
        <f>'Investīciju plāns_2023_2027'!S82</f>
        <v>Infrastruktūras un saimnieciskā nodrošinājuma nodaļa</v>
      </c>
      <c r="T95" s="309">
        <f>'Investīciju plāns_2023_2027'!T82</f>
        <v>0</v>
      </c>
      <c r="U95" s="282" t="str">
        <f>'Investīciju plāns_2023_2027'!U82</f>
        <v>2022-2027</v>
      </c>
    </row>
    <row r="96" spans="1:21" ht="63.75" x14ac:dyDescent="0.25">
      <c r="A96" s="196">
        <f>'Investīciju plāns_2023_2027'!A83</f>
        <v>81</v>
      </c>
      <c r="B96" s="279" t="str">
        <f>'Investīciju plāns_2023_2027'!B83</f>
        <v>04</v>
      </c>
      <c r="C96" s="161" t="str">
        <f>'Investīciju plāns_2023_2027'!C83</f>
        <v>Novads</v>
      </c>
      <c r="D96" s="285" t="str">
        <f>'Investīciju plāns_2023_2027'!D83</f>
        <v>Meliorācijas sistēmu uzturēšana Jelgavas novada teritorijā</v>
      </c>
      <c r="E96" s="335" t="str">
        <f>'Investīciju plāns_2023_2027'!E83</f>
        <v xml:space="preserve">Meliorācijas sistēmu sakārtošana un uzturēšana visā Jelgavas novada teritorijā
t.sk. mitrāju izveide
</v>
      </c>
      <c r="F96" s="196" t="str">
        <f>'Investīciju plāns_2023_2027'!F83</f>
        <v>Meliorācijas sistēmu sakārtošana</v>
      </c>
      <c r="G96" s="366" t="str">
        <f>'Investīciju plāns_2023_2027'!G83</f>
        <v>Kopīgs/J/Pag/Iedz</v>
      </c>
      <c r="H96" s="278">
        <f>'Investīciju plāns_2023_2027'!H83</f>
        <v>700000</v>
      </c>
      <c r="I96" s="303">
        <f>'Investīciju plāns_2023_2027'!I83</f>
        <v>0</v>
      </c>
      <c r="J96" s="304">
        <f>'Investīciju plāns_2023_2027'!J83</f>
        <v>0</v>
      </c>
      <c r="K96" s="305">
        <f>'Investīciju plāns_2023_2027'!K83</f>
        <v>0</v>
      </c>
      <c r="L96" s="306">
        <f>'Investīciju plāns_2023_2027'!L83</f>
        <v>100000</v>
      </c>
      <c r="M96" s="307">
        <f>'Investīciju plāns_2023_2027'!M83</f>
        <v>600000</v>
      </c>
      <c r="N96" s="196" t="str">
        <f>'Investīciju plāns_2023_2027'!N83</f>
        <v>P2 V RV6</v>
      </c>
      <c r="O96" s="196" t="str">
        <f>'Investīciju plāns_2023_2027'!O83</f>
        <v>D</v>
      </c>
      <c r="P96" s="196" t="str">
        <f>'Investīciju plāns_2023_2027'!P83</f>
        <v>VP2</v>
      </c>
      <c r="Q96" s="196" t="str">
        <f>'Investīciju plāns_2023_2027'!Q83</f>
        <v>RV5</v>
      </c>
      <c r="R96" s="196" t="str">
        <f>'Investīciju plāns_2023_2027'!R83</f>
        <v>U.5.2.</v>
      </c>
      <c r="S96" s="161" t="str">
        <f>'Investīciju plāns_2023_2027'!S83</f>
        <v>Infrastruktūras un saimnieciskā nodrošinājuma nodaļa</v>
      </c>
      <c r="T96" s="309">
        <f>'Investīciju plāns_2023_2027'!T83</f>
        <v>0</v>
      </c>
      <c r="U96" s="282" t="str">
        <f>'Investīciju plāns_2023_2027'!U83</f>
        <v>2022-2027</v>
      </c>
    </row>
    <row r="97" spans="1:21" ht="89.25" x14ac:dyDescent="0.25">
      <c r="A97" s="161">
        <f>'Investīciju plāns_2023_2027'!A84</f>
        <v>82</v>
      </c>
      <c r="B97" s="279" t="str">
        <f>'Investīciju plāns_2023_2027'!B84</f>
        <v>04</v>
      </c>
      <c r="C97" s="161" t="str">
        <f>'Investīciju plāns_2023_2027'!C84</f>
        <v>Novads</v>
      </c>
      <c r="D97" s="285" t="str">
        <f>'Investīciju plāns_2023_2027'!D84</f>
        <v>Paplašināto kapu teritorijās drenāžas pārkārtošana un grāvju pārtīrīšana Jelgavas novada teritorijā</v>
      </c>
      <c r="E97" s="285" t="str">
        <f>'Investīciju plāns_2023_2027'!E84</f>
        <v xml:space="preserve">Kapu teritorijas paplašināšanas rezultātā uzbērtajās platībās meliorācijās sistēmu pārkārtošana. Nepieciešams sasniegt nosusināšanas normu, atbilstoši apbedījumu normatīvajiem regulējumiem visā Jelgavas novada teritorijā
</v>
      </c>
      <c r="F97" s="196" t="str">
        <f>'Investīciju plāns_2023_2027'!F84</f>
        <v>Meliorācijas sistēmu sakārtošana</v>
      </c>
      <c r="G97" s="366" t="str">
        <f>'Investīciju plāns_2023_2027'!G84</f>
        <v>Kopīgs/J/Pag/Iedz</v>
      </c>
      <c r="H97" s="278">
        <f>'Investīciju plāns_2023_2027'!H84</f>
        <v>500000</v>
      </c>
      <c r="I97" s="303">
        <f>'Investīciju plāns_2023_2027'!I84</f>
        <v>0</v>
      </c>
      <c r="J97" s="304">
        <f>'Investīciju plāns_2023_2027'!J84</f>
        <v>0</v>
      </c>
      <c r="K97" s="305">
        <f>'Investīciju plāns_2023_2027'!K84</f>
        <v>0</v>
      </c>
      <c r="L97" s="306">
        <f>'Investīciju plāns_2023_2027'!L84</f>
        <v>200000</v>
      </c>
      <c r="M97" s="307">
        <f>'Investīciju plāns_2023_2027'!M84</f>
        <v>300000</v>
      </c>
      <c r="N97" s="196" t="str">
        <f>'Investīciju plāns_2023_2027'!N84</f>
        <v>P2 V RV6</v>
      </c>
      <c r="O97" s="196" t="str">
        <f>'Investīciju plāns_2023_2027'!O84</f>
        <v>D</v>
      </c>
      <c r="P97" s="196" t="str">
        <f>'Investīciju plāns_2023_2027'!P84</f>
        <v>VP2</v>
      </c>
      <c r="Q97" s="196" t="str">
        <f>'Investīciju plāns_2023_2027'!Q84</f>
        <v>RV5</v>
      </c>
      <c r="R97" s="196" t="str">
        <f>'Investīciju plāns_2023_2027'!R84</f>
        <v>U.5.2.</v>
      </c>
      <c r="S97" s="161" t="str">
        <f>'Investīciju plāns_2023_2027'!S84</f>
        <v>Infrastruktūras un saimnieciskā nodrošinājuma nodaļa</v>
      </c>
      <c r="T97" s="309">
        <f>'Investīciju plāns_2023_2027'!T84</f>
        <v>0</v>
      </c>
      <c r="U97" s="282" t="str">
        <f>'Investīciju plāns_2023_2027'!U84</f>
        <v>2022-2027</v>
      </c>
    </row>
    <row r="98" spans="1:21" ht="63.75" x14ac:dyDescent="0.25">
      <c r="A98" s="161">
        <f>'Investīciju plāns_2023_2027'!A85</f>
        <v>83</v>
      </c>
      <c r="B98" s="279" t="str">
        <f>'Investīciju plāns_2023_2027'!B85</f>
        <v>04</v>
      </c>
      <c r="C98" s="196" t="str">
        <f>'Investīciju plāns_2023_2027'!C85</f>
        <v>Novads</v>
      </c>
      <c r="D98" s="285" t="str">
        <f>'Investīciju plāns_2023_2027'!D85</f>
        <v>Jelgavas novada pašvaldības videonovērošanas infrastruktūras pārvaldības risinājuma izstrāde un ieviešana</v>
      </c>
      <c r="E98" s="285" t="str">
        <f>'Investīciju plāns_2023_2027'!E85</f>
        <v>Fiziskā aprīkojuma standartizācija. Centralizētas uzraudzības risinājuma izstrāde un ieviešana. Pārvaldības aparatūra, programmatūra, telpu aprīkojums</v>
      </c>
      <c r="F98" s="196" t="str">
        <f>'Investīciju plāns_2023_2027'!F85</f>
        <v>Pašvaldības funkciju veikšana</v>
      </c>
      <c r="G98" s="366" t="str">
        <f>'Investīciju plāns_2023_2027'!G85</f>
        <v>J/Pag/Iedz</v>
      </c>
      <c r="H98" s="278">
        <f>'Investīciju plāns_2023_2027'!H85</f>
        <v>1500000</v>
      </c>
      <c r="I98" s="303">
        <f>'Investīciju plāns_2023_2027'!I85</f>
        <v>0</v>
      </c>
      <c r="J98" s="304">
        <f>'Investīciju plāns_2023_2027'!J85</f>
        <v>0</v>
      </c>
      <c r="K98" s="305">
        <f>'Investīciju plāns_2023_2027'!K85</f>
        <v>0</v>
      </c>
      <c r="L98" s="306">
        <f>'Investīciju plāns_2023_2027'!L85</f>
        <v>200000</v>
      </c>
      <c r="M98" s="307">
        <f>'Investīciju plāns_2023_2027'!M85</f>
        <v>1300000</v>
      </c>
      <c r="N98" s="196" t="str">
        <f>'Investīciju plāns_2023_2027'!N85</f>
        <v>P5 A RV2</v>
      </c>
      <c r="O98" s="196" t="str">
        <f>'Investīciju plāns_2023_2027'!O85</f>
        <v>D</v>
      </c>
      <c r="P98" s="196" t="str">
        <f>'Investīciju plāns_2023_2027'!P85</f>
        <v>HP4</v>
      </c>
      <c r="Q98" s="196" t="str">
        <f>'Investīciju plāns_2023_2027'!Q85</f>
        <v>RV8</v>
      </c>
      <c r="R98" s="196" t="str">
        <f>'Investīciju plāns_2023_2027'!R85</f>
        <v>8.1
8.2
8.3</v>
      </c>
      <c r="S98" s="161" t="str">
        <f>'Investīciju plāns_2023_2027'!S85</f>
        <v>Informāciju tehnoloģijas nodaļa</v>
      </c>
      <c r="T98" s="309">
        <f>'Investīciju plāns_2023_2027'!T85</f>
        <v>0</v>
      </c>
      <c r="U98" s="282" t="str">
        <f>'Investīciju plāns_2023_2027'!U85</f>
        <v>2022-2027</v>
      </c>
    </row>
    <row r="99" spans="1:21" ht="63.75" x14ac:dyDescent="0.25">
      <c r="A99" s="196">
        <f>'Investīciju plāns_2023_2027'!A86</f>
        <v>84</v>
      </c>
      <c r="B99" s="279" t="str">
        <f>'Investīciju plāns_2023_2027'!B86</f>
        <v>04</v>
      </c>
      <c r="C99" s="196" t="str">
        <f>'Investīciju plāns_2023_2027'!C86</f>
        <v>Novads</v>
      </c>
      <c r="D99" s="285" t="str">
        <f>'Investīciju plāns_2023_2027'!D86</f>
        <v>Attālinātās darba vides attīstīšana Jelgavas novada pašvaldībā attālināto pakalpojumu nodrošināšanai</v>
      </c>
      <c r="E99" s="285" t="str">
        <f>'Investīciju plāns_2023_2027'!E86</f>
        <v>Jaunu pašvaldības pakalpojumu sniegšanas veidu attīstībai, ja tiek aizstāts kāds no esošajiem pakalpojumiem ar jaunu bezkontakta vai autonomu risinājumu, kas samazina klātienes saskarsmes nepieciešamību</v>
      </c>
      <c r="F99" s="161" t="str">
        <f>'Investīciju plāns_2023_2027'!F86</f>
        <v>Pašvaldības konkurētspējas paaugstināšana</v>
      </c>
      <c r="G99" s="366" t="str">
        <f>'Investīciju plāns_2023_2027'!G86</f>
        <v>Kopīgs/J/Pag/Iedz</v>
      </c>
      <c r="H99" s="278">
        <f>'Investīciju plāns_2023_2027'!H86</f>
        <v>1500000</v>
      </c>
      <c r="I99" s="303">
        <f>'Investīciju plāns_2023_2027'!I86</f>
        <v>0</v>
      </c>
      <c r="J99" s="304">
        <f>'Investīciju plāns_2023_2027'!J86</f>
        <v>0</v>
      </c>
      <c r="K99" s="305">
        <f>'Investīciju plāns_2023_2027'!K86</f>
        <v>0</v>
      </c>
      <c r="L99" s="306">
        <f>'Investīciju plāns_2023_2027'!L86</f>
        <v>500000</v>
      </c>
      <c r="M99" s="307">
        <f>'Investīciju plāns_2023_2027'!M86</f>
        <v>1000000</v>
      </c>
      <c r="N99" s="196" t="str">
        <f>'Investīciju plāns_2023_2027'!N86</f>
        <v>P5 A RV1</v>
      </c>
      <c r="O99" s="161" t="str">
        <f>'Investīciju plāns_2023_2027'!O86</f>
        <v>D</v>
      </c>
      <c r="P99" s="196" t="str">
        <f>'Investīciju plāns_2023_2027'!P86</f>
        <v>HP4</v>
      </c>
      <c r="Q99" s="196" t="str">
        <f>'Investīciju plāns_2023_2027'!Q86</f>
        <v>RV8</v>
      </c>
      <c r="R99" s="196" t="str">
        <f>'Investīciju plāns_2023_2027'!R86</f>
        <v>8.1
8.2</v>
      </c>
      <c r="S99" s="161" t="str">
        <f>'Investīciju plāns_2023_2027'!S86</f>
        <v>Informāciju tehnoloģijas nodaļa</v>
      </c>
      <c r="T99" s="309">
        <f>'Investīciju plāns_2023_2027'!T86</f>
        <v>0</v>
      </c>
      <c r="U99" s="282" t="str">
        <f>'Investīciju plāns_2023_2027'!U86</f>
        <v>2022-2027</v>
      </c>
    </row>
    <row r="100" spans="1:21" ht="63.75" x14ac:dyDescent="0.25">
      <c r="A100" s="161">
        <f>'Investīciju plāns_2023_2027'!A87</f>
        <v>85</v>
      </c>
      <c r="B100" s="279" t="str">
        <f>'Investīciju plāns_2023_2027'!B87</f>
        <v>04</v>
      </c>
      <c r="C100" s="196" t="str">
        <f>'Investīciju plāns_2023_2027'!C87</f>
        <v>Novads</v>
      </c>
      <c r="D100" s="285" t="str">
        <f>'Investīciju plāns_2023_2027'!D87</f>
        <v>Jelgavas novada pašvaldības optiskā tīkla paplašināšana</v>
      </c>
      <c r="E100" s="285" t="str">
        <f>'Investīciju plāns_2023_2027'!E87</f>
        <v>Uzlabot pašvaldības iestāžu interneta pieslēgumu kapacitāti izmantojot optiskā datortīkla tehnoloģiju iespējas</v>
      </c>
      <c r="F100" s="161" t="str">
        <f>'Investīciju plāns_2023_2027'!F87</f>
        <v>Pašvaldības konkurētspējas paaugstināšana</v>
      </c>
      <c r="G100" s="366" t="str">
        <f>'Investīciju plāns_2023_2027'!G87</f>
        <v>J/Pag/Iedz</v>
      </c>
      <c r="H100" s="278">
        <f>'Investīciju plāns_2023_2027'!H87</f>
        <v>1000000</v>
      </c>
      <c r="I100" s="303">
        <f>'Investīciju plāns_2023_2027'!I87</f>
        <v>0</v>
      </c>
      <c r="J100" s="304">
        <f>'Investīciju plāns_2023_2027'!J87</f>
        <v>0</v>
      </c>
      <c r="K100" s="305">
        <f>'Investīciju plāns_2023_2027'!K87</f>
        <v>0</v>
      </c>
      <c r="L100" s="306">
        <f>'Investīciju plāns_2023_2027'!L87</f>
        <v>0</v>
      </c>
      <c r="M100" s="307">
        <f>'Investīciju plāns_2023_2027'!M87</f>
        <v>1000000</v>
      </c>
      <c r="N100" s="196" t="str">
        <f>'Investīciju plāns_2023_2027'!N87</f>
        <v>P1 A RV1</v>
      </c>
      <c r="O100" s="151" t="str">
        <f>'Investīciju plāns_2023_2027'!O87</f>
        <v>D</v>
      </c>
      <c r="P100" s="166" t="str">
        <f>'Investīciju plāns_2023_2027'!P87</f>
        <v>HP4</v>
      </c>
      <c r="Q100" s="166" t="str">
        <f>'Investīciju plāns_2023_2027'!Q87</f>
        <v>RV8</v>
      </c>
      <c r="R100" s="268" t="str">
        <f>'Investīciju plāns_2023_2027'!R87</f>
        <v>8.1
8.2
8.3</v>
      </c>
      <c r="S100" s="161" t="str">
        <f>'Investīciju plāns_2023_2027'!S87</f>
        <v>Informāciju tehnoloģijas nodaļa</v>
      </c>
      <c r="T100" s="309">
        <f>'Investīciju plāns_2023_2027'!T87</f>
        <v>0</v>
      </c>
      <c r="U100" s="282" t="str">
        <f>'Investīciju plāns_2023_2027'!U87</f>
        <v>2022-2027</v>
      </c>
    </row>
    <row r="101" spans="1:21" ht="63.75" x14ac:dyDescent="0.25">
      <c r="A101" s="161">
        <f>'Investīciju plāns_2023_2027'!A88</f>
        <v>86</v>
      </c>
      <c r="B101" s="279" t="str">
        <f>'Investīciju plāns_2023_2027'!B88</f>
        <v>04</v>
      </c>
      <c r="C101" s="161" t="str">
        <f>'Investīciju plāns_2023_2027'!C88</f>
        <v>Novads</v>
      </c>
      <c r="D101" s="285" t="str">
        <f>'Investīciju plāns_2023_2027'!D88</f>
        <v>Lokālā datortīkla modernizācija Jelgavas novada pašvaldības iestādēs</v>
      </c>
      <c r="E101" s="285" t="str">
        <f>'Investīciju plāns_2023_2027'!E88</f>
        <v>Modernizēt un centralizēt iestādes lokālo datortīklu likvidējot virknes slēgumus un nestabilos savienojumus</v>
      </c>
      <c r="F101" s="161" t="str">
        <f>'Investīciju plāns_2023_2027'!F88</f>
        <v>Pašvaldības konkurētspējas paaugstināšana</v>
      </c>
      <c r="G101" s="366" t="str">
        <f>'Investīciju plāns_2023_2027'!G88</f>
        <v>J/Pag/Iedz</v>
      </c>
      <c r="H101" s="278">
        <f>'Investīciju plāns_2023_2027'!H88</f>
        <v>600000</v>
      </c>
      <c r="I101" s="303">
        <f>'Investīciju plāns_2023_2027'!I88</f>
        <v>0</v>
      </c>
      <c r="J101" s="304">
        <f>'Investīciju plāns_2023_2027'!J88</f>
        <v>0</v>
      </c>
      <c r="K101" s="305">
        <f>'Investīciju plāns_2023_2027'!K88</f>
        <v>0</v>
      </c>
      <c r="L101" s="306">
        <f>'Investīciju plāns_2023_2027'!L88</f>
        <v>0</v>
      </c>
      <c r="M101" s="307">
        <f>'Investīciju plāns_2023_2027'!M88</f>
        <v>600000</v>
      </c>
      <c r="N101" s="196" t="str">
        <f>'Investīciju plāns_2023_2027'!N88</f>
        <v>P1 A RV1</v>
      </c>
      <c r="O101" s="161" t="str">
        <f>'Investīciju plāns_2023_2027'!O88</f>
        <v>D</v>
      </c>
      <c r="P101" s="161" t="str">
        <f>'Investīciju plāns_2023_2027'!P88</f>
        <v>HP4</v>
      </c>
      <c r="Q101" s="161" t="str">
        <f>'Investīciju plāns_2023_2027'!Q88</f>
        <v>RV8</v>
      </c>
      <c r="R101" s="160" t="str">
        <f>'Investīciju plāns_2023_2027'!R88</f>
        <v>8.1
8.2
8.3</v>
      </c>
      <c r="S101" s="161" t="str">
        <f>'Investīciju plāns_2023_2027'!S88</f>
        <v>Informāciju tehnoloģijas nodaļa</v>
      </c>
      <c r="T101" s="309">
        <f>'Investīciju plāns_2023_2027'!T88</f>
        <v>0</v>
      </c>
      <c r="U101" s="282" t="str">
        <f>'Investīciju plāns_2023_2027'!U88</f>
        <v>2022-2027</v>
      </c>
    </row>
    <row r="102" spans="1:21" ht="63.75" x14ac:dyDescent="0.25">
      <c r="A102" s="196">
        <f>'Investīciju plāns_2023_2027'!A89</f>
        <v>87</v>
      </c>
      <c r="B102" s="279" t="str">
        <f>'Investīciju plāns_2023_2027'!B89</f>
        <v>04</v>
      </c>
      <c r="C102" s="196" t="str">
        <f>'Investīciju plāns_2023_2027'!C89</f>
        <v>Novads</v>
      </c>
      <c r="D102" s="285" t="str">
        <f>'Investīciju plāns_2023_2027'!D89</f>
        <v>Korporatīvā tīkla izveide Jelgavas novada pašvaldības iestādēs</v>
      </c>
      <c r="E102" s="285" t="str">
        <f>'Investīciju plāns_2023_2027'!E89</f>
        <v>Savienot vienā korporatīvajā datortīklā iestādes, nodrošināt centralizētu pieslēgumu optiskajam internetam</v>
      </c>
      <c r="F102" s="161" t="str">
        <f>'Investīciju plāns_2023_2027'!F89</f>
        <v>Pašvaldības konkurētspējas paaugstināšana</v>
      </c>
      <c r="G102" s="366" t="str">
        <f>'Investīciju plāns_2023_2027'!G89</f>
        <v>J/Pag/Iedz</v>
      </c>
      <c r="H102" s="278">
        <f>'Investīciju plāns_2023_2027'!H89</f>
        <v>450000</v>
      </c>
      <c r="I102" s="303">
        <f>'Investīciju plāns_2023_2027'!I89</f>
        <v>0</v>
      </c>
      <c r="J102" s="304">
        <f>'Investīciju plāns_2023_2027'!J89</f>
        <v>0</v>
      </c>
      <c r="K102" s="305">
        <f>'Investīciju plāns_2023_2027'!K89</f>
        <v>0</v>
      </c>
      <c r="L102" s="306">
        <f>'Investīciju plāns_2023_2027'!L89</f>
        <v>0</v>
      </c>
      <c r="M102" s="307">
        <f>'Investīciju plāns_2023_2027'!M89</f>
        <v>450000</v>
      </c>
      <c r="N102" s="196" t="str">
        <f>'Investīciju plāns_2023_2027'!N89</f>
        <v>P1 A RV1</v>
      </c>
      <c r="O102" s="151" t="str">
        <f>'Investīciju plāns_2023_2027'!O89</f>
        <v>D</v>
      </c>
      <c r="P102" s="166" t="str">
        <f>'Investīciju plāns_2023_2027'!P89</f>
        <v>HP4</v>
      </c>
      <c r="Q102" s="166" t="str">
        <f>'Investīciju plāns_2023_2027'!Q89</f>
        <v>RV8</v>
      </c>
      <c r="R102" s="268" t="str">
        <f>'Investīciju plāns_2023_2027'!R89</f>
        <v>8.1
8.2
8.3</v>
      </c>
      <c r="S102" s="161" t="str">
        <f>'Investīciju plāns_2023_2027'!S89</f>
        <v>Informāciju tehnoloģijas nodaļa</v>
      </c>
      <c r="T102" s="309">
        <f>'Investīciju plāns_2023_2027'!T89</f>
        <v>0</v>
      </c>
      <c r="U102" s="282" t="str">
        <f>'Investīciju plāns_2023_2027'!U89</f>
        <v>2022-2027</v>
      </c>
    </row>
    <row r="103" spans="1:21" ht="51" x14ac:dyDescent="0.25">
      <c r="A103" s="161">
        <f>'Investīciju plāns_2023_2027'!A90</f>
        <v>88</v>
      </c>
      <c r="B103" s="279" t="str">
        <f>'Investīciju plāns_2023_2027'!B90</f>
        <v>04</v>
      </c>
      <c r="C103" s="196" t="str">
        <f>'Investīciju plāns_2023_2027'!C90</f>
        <v>Novads</v>
      </c>
      <c r="D103" s="335" t="str">
        <f>'Investīciju plāns_2023_2027'!D90</f>
        <v>Digitālās komunikācijas risinājuma izstrāde un ieviešana</v>
      </c>
      <c r="E103" s="335" t="str">
        <f>'Investīciju plāns_2023_2027'!E90</f>
        <v>Izmantot digitalizācijas priekšrocības pilsoņiem, uzņēmumiem un valdībām - centralizētas IP telefonijas ieviešana. Izstrādāt risinājumu pārejai no klasiskajiem stacionārajiem telefoniem uz IP risinājumu. Pārvaldība, procedūras, aparatūra, aprīkojums, Qos ieviešana</v>
      </c>
      <c r="F103" s="283" t="str">
        <f>'Investīciju plāns_2023_2027'!F90</f>
        <v>Pašvaldības konkurētspējas paaugstināšana</v>
      </c>
      <c r="G103" s="366" t="str">
        <f>'Investīciju plāns_2023_2027'!G90</f>
        <v>J/Pag/Iedz
SAM</v>
      </c>
      <c r="H103" s="278">
        <f>'Investīciju plāns_2023_2027'!H90</f>
        <v>500000</v>
      </c>
      <c r="I103" s="303">
        <f>'Investīciju plāns_2023_2027'!I90</f>
        <v>0</v>
      </c>
      <c r="J103" s="304">
        <f>'Investīciju plāns_2023_2027'!J90</f>
        <v>0</v>
      </c>
      <c r="K103" s="305">
        <f>'Investīciju plāns_2023_2027'!K90</f>
        <v>0</v>
      </c>
      <c r="L103" s="306">
        <f>'Investīciju plāns_2023_2027'!L90</f>
        <v>0</v>
      </c>
      <c r="M103" s="307">
        <f>'Investīciju plāns_2023_2027'!M90</f>
        <v>500000</v>
      </c>
      <c r="N103" s="283" t="str">
        <f>'Investīciju plāns_2023_2027'!N90</f>
        <v>P1 A RV1</v>
      </c>
      <c r="O103" s="161" t="str">
        <f>'Investīciju plāns_2023_2027'!O90</f>
        <v>D</v>
      </c>
      <c r="P103" s="161" t="str">
        <f>'Investīciju plāns_2023_2027'!P90</f>
        <v>HP4</v>
      </c>
      <c r="Q103" s="161" t="str">
        <f>'Investīciju plāns_2023_2027'!Q90</f>
        <v>RV8</v>
      </c>
      <c r="R103" s="160" t="str">
        <f>'Investīciju plāns_2023_2027'!R90</f>
        <v>8.1
8.2
8.3</v>
      </c>
      <c r="S103" s="161" t="str">
        <f>'Investīciju plāns_2023_2027'!S90</f>
        <v>Informāciju tehnoloģijas nodaļa</v>
      </c>
      <c r="T103" s="311">
        <f>'Investīciju plāns_2023_2027'!T90</f>
        <v>0</v>
      </c>
      <c r="U103" s="282" t="str">
        <f>'Investīciju plāns_2023_2027'!U90</f>
        <v>2022-2027</v>
      </c>
    </row>
    <row r="104" spans="1:21" ht="76.5" x14ac:dyDescent="0.25">
      <c r="A104" s="161">
        <f>'Investīciju plāns_2023_2027'!A91</f>
        <v>89</v>
      </c>
      <c r="B104" s="279" t="str">
        <f>'Investīciju plāns_2023_2027'!B91</f>
        <v>04</v>
      </c>
      <c r="C104" s="196" t="str">
        <f>'Investīciju plāns_2023_2027'!C91</f>
        <v>Novads</v>
      </c>
      <c r="D104" s="285" t="str">
        <f>'Investīciju plāns_2023_2027'!D91</f>
        <v>Jelgavas novada pašvaldības IKT modulāra datu centra izveidošana</v>
      </c>
      <c r="E104" s="285" t="str">
        <f>'Investīciju plāns_2023_2027'!E91</f>
        <v>Modernā modulārā datu centra izveidošana Jelgavas novada IKT vajadzībām. Datu centra projektēšana un izbūve izmantojot nozares jaunās tehnoloģijas un paņēmienus. Enerģijas barošanas tīkla un dzesēšanas sistēmas izbūve izmantojot videi draudzīgas “zaļas tehnoloģijas”. Datu centra pārvaldības un virtualizācijas programatūras ieviešana maksimāli izmantojot atklāta koda produktus</v>
      </c>
      <c r="F104" s="161" t="str">
        <f>'Investīciju plāns_2023_2027'!F91</f>
        <v>Pašvaldības konkurētspējas paaugstināšana</v>
      </c>
      <c r="G104" s="366" t="str">
        <f>'Investīciju plāns_2023_2027'!G91</f>
        <v>J/Pag/Iedz</v>
      </c>
      <c r="H104" s="278">
        <f>'Investīciju plāns_2023_2027'!H91</f>
        <v>350000</v>
      </c>
      <c r="I104" s="303">
        <f>'Investīciju plāns_2023_2027'!I91</f>
        <v>0</v>
      </c>
      <c r="J104" s="304">
        <f>'Investīciju plāns_2023_2027'!J91</f>
        <v>0</v>
      </c>
      <c r="K104" s="305">
        <f>'Investīciju plāns_2023_2027'!K91</f>
        <v>0</v>
      </c>
      <c r="L104" s="306">
        <f>'Investīciju plāns_2023_2027'!L91</f>
        <v>0</v>
      </c>
      <c r="M104" s="307">
        <f>'Investīciju plāns_2023_2027'!M91</f>
        <v>350000</v>
      </c>
      <c r="N104" s="196" t="str">
        <f>'Investīciju plāns_2023_2027'!N91</f>
        <v>P5 A RV1</v>
      </c>
      <c r="O104" s="161" t="str">
        <f>'Investīciju plāns_2023_2027'!O91</f>
        <v>D</v>
      </c>
      <c r="P104" s="166" t="str">
        <f>'Investīciju plāns_2023_2027'!P91</f>
        <v>HP4</v>
      </c>
      <c r="Q104" s="166" t="str">
        <f>'Investīciju plāns_2023_2027'!Q91</f>
        <v>RV8</v>
      </c>
      <c r="R104" s="160" t="str">
        <f>'Investīciju plāns_2023_2027'!R91</f>
        <v>8.1
8.2
8.3</v>
      </c>
      <c r="S104" s="161" t="str">
        <f>'Investīciju plāns_2023_2027'!S91</f>
        <v>Informāciju tehnoloģijas nodaļa</v>
      </c>
      <c r="T104" s="309">
        <f>'Investīciju plāns_2023_2027'!T91</f>
        <v>0</v>
      </c>
      <c r="U104" s="282" t="str">
        <f>'Investīciju plāns_2023_2027'!U91</f>
        <v>2022-2027</v>
      </c>
    </row>
    <row r="105" spans="1:21" ht="63.75" x14ac:dyDescent="0.25">
      <c r="A105" s="196">
        <f>'Investīciju plāns_2023_2027'!A92</f>
        <v>90</v>
      </c>
      <c r="B105" s="279" t="str">
        <f>'Investīciju plāns_2023_2027'!B92</f>
        <v>04</v>
      </c>
      <c r="C105" s="196" t="str">
        <f>'Investīciju plāns_2023_2027'!C92</f>
        <v>Novads</v>
      </c>
      <c r="D105" s="285" t="str">
        <f>'Investīciju plāns_2023_2027'!D92</f>
        <v>Datu komutācijas mezglu piekļuves kontroles risinājuma izstrāde un ieviešana</v>
      </c>
      <c r="E105" s="285" t="str">
        <f>'Investīciju plāns_2023_2027'!E92</f>
        <v>Izveidot un ieviest Jelgavas novada pašvaldības datortīklu datu komutācijas mezglu piekļuves kontroles risinājumu</v>
      </c>
      <c r="F105" s="161" t="str">
        <f>'Investīciju plāns_2023_2027'!F92</f>
        <v>Pašvaldības konkurētspējas paaugstināšana</v>
      </c>
      <c r="G105" s="366" t="str">
        <f>'Investīciju plāns_2023_2027'!G92</f>
        <v>J/Pag/Iedz</v>
      </c>
      <c r="H105" s="278">
        <f>'Investīciju plāns_2023_2027'!H92</f>
        <v>500000</v>
      </c>
      <c r="I105" s="303">
        <f>'Investīciju plāns_2023_2027'!I92</f>
        <v>0</v>
      </c>
      <c r="J105" s="304">
        <f>'Investīciju plāns_2023_2027'!J92</f>
        <v>0</v>
      </c>
      <c r="K105" s="305">
        <f>'Investīciju plāns_2023_2027'!K92</f>
        <v>0</v>
      </c>
      <c r="L105" s="306">
        <f>'Investīciju plāns_2023_2027'!L92</f>
        <v>0</v>
      </c>
      <c r="M105" s="307">
        <f>'Investīciju plāns_2023_2027'!M92</f>
        <v>500000</v>
      </c>
      <c r="N105" s="196" t="str">
        <f>'Investīciju plāns_2023_2027'!N92</f>
        <v>P5 A RV1</v>
      </c>
      <c r="O105" s="161" t="str">
        <f>'Investīciju plāns_2023_2027'!O92</f>
        <v>D</v>
      </c>
      <c r="P105" s="161" t="str">
        <f>'Investīciju plāns_2023_2027'!P92</f>
        <v>HP4</v>
      </c>
      <c r="Q105" s="161" t="str">
        <f>'Investīciju plāns_2023_2027'!Q92</f>
        <v>RV8</v>
      </c>
      <c r="R105" s="160" t="str">
        <f>'Investīciju plāns_2023_2027'!R92</f>
        <v>8.1
8.2
8.3</v>
      </c>
      <c r="S105" s="161" t="str">
        <f>'Investīciju plāns_2023_2027'!S92</f>
        <v>Informāciju tehnoloģijas nodaļa</v>
      </c>
      <c r="T105" s="309">
        <f>'Investīciju plāns_2023_2027'!T92</f>
        <v>0</v>
      </c>
      <c r="U105" s="282" t="str">
        <f>'Investīciju plāns_2023_2027'!U92</f>
        <v>2022-2027</v>
      </c>
    </row>
    <row r="106" spans="1:21" ht="63.75" x14ac:dyDescent="0.25">
      <c r="A106" s="161">
        <f>'Investīciju plāns_2023_2027'!A93</f>
        <v>91</v>
      </c>
      <c r="B106" s="277" t="str">
        <f>'Investīciju plāns_2023_2027'!B93</f>
        <v xml:space="preserve">01 </v>
      </c>
      <c r="C106" s="161" t="str">
        <f>'Investīciju plāns_2023_2027'!C93</f>
        <v>Novads</v>
      </c>
      <c r="D106" s="285" t="str">
        <f>'Investīciju plāns_2023_2027'!D93</f>
        <v>Pašvaldību kapacitātes stiprināšana to darbības efektivitātes un kvalitātes uzlabošanai, konkurētspējas paaugstināšana</v>
      </c>
      <c r="E106" s="295" t="str">
        <f>'Investīciju plāns_2023_2027'!E93</f>
        <v>Pašvaldību kapacitātes stiprināšana to darbības efektivitātes un kvalitātes uzlabošanai 
Pilnveidot pašvaldības sniegto pakalpojumu kvalitāti un pieejamību
Pašvaldības pakalpojumu pilnveidošana</v>
      </c>
      <c r="F106" s="161" t="str">
        <f>'Investīciju plāns_2023_2027'!F93</f>
        <v>Pašvaldības pakalpojumu pilnveidošana</v>
      </c>
      <c r="G106" s="366" t="str">
        <f>'Investīciju plāns_2023_2027'!G93</f>
        <v>Kopīgs/J/Pag/Iedz
SAM</v>
      </c>
      <c r="H106" s="278">
        <f>'Investīciju plāns_2023_2027'!H93</f>
        <v>1000000</v>
      </c>
      <c r="I106" s="303">
        <f>'Investīciju plāns_2023_2027'!I93</f>
        <v>0</v>
      </c>
      <c r="J106" s="304">
        <f>'Investīciju plāns_2023_2027'!J93</f>
        <v>0</v>
      </c>
      <c r="K106" s="305">
        <f>'Investīciju plāns_2023_2027'!K93</f>
        <v>0</v>
      </c>
      <c r="L106" s="306">
        <f>'Investīciju plāns_2023_2027'!L93</f>
        <v>100000</v>
      </c>
      <c r="M106" s="307">
        <f>'Investīciju plāns_2023_2027'!M93</f>
        <v>900000</v>
      </c>
      <c r="N106" s="196" t="str">
        <f>'Investīciju plāns_2023_2027'!N93</f>
        <v>P5 A RV1</v>
      </c>
      <c r="O106" s="161" t="str">
        <f>'Investīciju plāns_2023_2027'!O93</f>
        <v>D</v>
      </c>
      <c r="P106" s="284" t="str">
        <f>'Investīciju plāns_2023_2027'!P93</f>
        <v>HP4</v>
      </c>
      <c r="Q106" s="161" t="str">
        <f>'Investīciju plāns_2023_2027'!Q93</f>
        <v>RV8</v>
      </c>
      <c r="R106" s="160" t="str">
        <f>'Investīciju plāns_2023_2027'!R93</f>
        <v>8.1
8.2</v>
      </c>
      <c r="S106" s="196" t="str">
        <f>'Investīciju plāns_2023_2027'!S93</f>
        <v>Visas struktūrvienības</v>
      </c>
      <c r="T106" s="309">
        <f>'Investīciju plāns_2023_2027'!T93</f>
        <v>0</v>
      </c>
      <c r="U106" s="282" t="str">
        <f>'Investīciju plāns_2023_2027'!U93</f>
        <v>2022-2027</v>
      </c>
    </row>
    <row r="107" spans="1:21" x14ac:dyDescent="0.25">
      <c r="A107" s="161" t="e">
        <f>'Investīciju plāns_2023_2027'!#REF!</f>
        <v>#REF!</v>
      </c>
      <c r="B107" s="277" t="e">
        <f>'Investīciju plāns_2023_2027'!#REF!</f>
        <v>#REF!</v>
      </c>
      <c r="C107" s="161" t="e">
        <f>'Investīciju plāns_2023_2027'!#REF!</f>
        <v>#REF!</v>
      </c>
      <c r="D107" s="285" t="e">
        <f>'Investīciju plāns_2023_2027'!#REF!</f>
        <v>#REF!</v>
      </c>
      <c r="E107" s="295" t="e">
        <f>'Investīciju plāns_2023_2027'!#REF!</f>
        <v>#REF!</v>
      </c>
      <c r="F107" s="161" t="e">
        <f>'Investīciju plāns_2023_2027'!#REF!</f>
        <v>#REF!</v>
      </c>
      <c r="G107" s="366" t="e">
        <f>'Investīciju plāns_2023_2027'!#REF!</f>
        <v>#REF!</v>
      </c>
      <c r="H107" s="278" t="e">
        <f>'Investīciju plāns_2023_2027'!#REF!</f>
        <v>#REF!</v>
      </c>
      <c r="I107" s="303" t="e">
        <f>'Investīciju plāns_2023_2027'!#REF!</f>
        <v>#REF!</v>
      </c>
      <c r="J107" s="304" t="e">
        <f>'Investīciju plāns_2023_2027'!#REF!</f>
        <v>#REF!</v>
      </c>
      <c r="K107" s="305" t="e">
        <f>'Investīciju plāns_2023_2027'!#REF!</f>
        <v>#REF!</v>
      </c>
      <c r="L107" s="306" t="e">
        <f>'Investīciju plāns_2023_2027'!#REF!</f>
        <v>#REF!</v>
      </c>
      <c r="M107" s="307" t="e">
        <f>'Investīciju plāns_2023_2027'!#REF!</f>
        <v>#REF!</v>
      </c>
      <c r="N107" s="166" t="e">
        <f>'Investīciju plāns_2023_2027'!#REF!</f>
        <v>#REF!</v>
      </c>
      <c r="O107" s="151" t="e">
        <f>'Investīciju plāns_2023_2027'!#REF!</f>
        <v>#REF!</v>
      </c>
      <c r="P107" s="156" t="e">
        <f>'Investīciju plāns_2023_2027'!#REF!</f>
        <v>#REF!</v>
      </c>
      <c r="Q107" s="156" t="e">
        <f>'Investīciju plāns_2023_2027'!#REF!</f>
        <v>#REF!</v>
      </c>
      <c r="R107" s="268" t="e">
        <f>'Investīciju plāns_2023_2027'!#REF!</f>
        <v>#REF!</v>
      </c>
      <c r="S107" s="161" t="e">
        <f>'Investīciju plāns_2023_2027'!#REF!</f>
        <v>#REF!</v>
      </c>
      <c r="T107" s="291" t="e">
        <f>'Investīciju plāns_2023_2027'!#REF!</f>
        <v>#REF!</v>
      </c>
      <c r="U107" s="282" t="e">
        <f>'Investīciju plāns_2023_2027'!#REF!</f>
        <v>#REF!</v>
      </c>
    </row>
    <row r="108" spans="1:21" ht="38.25" x14ac:dyDescent="0.25">
      <c r="A108" s="196">
        <f>'Investīciju plāns_2023_2027'!A94</f>
        <v>92</v>
      </c>
      <c r="B108" s="277" t="str">
        <f>'Investīciju plāns_2023_2027'!B94</f>
        <v>06</v>
      </c>
      <c r="C108" s="161" t="str">
        <f>'Investīciju plāns_2023_2027'!C94</f>
        <v>Novads</v>
      </c>
      <c r="D108" s="285" t="str">
        <f>'Investīciju plāns_2023_2027'!D94</f>
        <v>Jelgavas novada teritorijas ģeoekoloģiskās platformas izpēte</v>
      </c>
      <c r="E108" s="295" t="str">
        <f>'Investīciju plāns_2023_2027'!E94</f>
        <v>Pētījums - novada ģeoekoloģiskā platforma, cita pieeja zemes izmantošanas plānošanai</v>
      </c>
      <c r="F108" s="161" t="str">
        <f>'Investīciju plāns_2023_2027'!F94</f>
        <v>Pašvaldības pakalpojumu pilnveidošana</v>
      </c>
      <c r="G108" s="366" t="str">
        <f>'Investīciju plāns_2023_2027'!G94</f>
        <v>Kopīgs/J/Pag/Iedz</v>
      </c>
      <c r="H108" s="278">
        <f>'Investīciju plāns_2023_2027'!H94</f>
        <v>100000</v>
      </c>
      <c r="I108" s="303">
        <f>'Investīciju plāns_2023_2027'!I94</f>
        <v>0</v>
      </c>
      <c r="J108" s="304">
        <f>'Investīciju plāns_2023_2027'!J94</f>
        <v>0</v>
      </c>
      <c r="K108" s="305">
        <f>'Investīciju plāns_2023_2027'!K94</f>
        <v>0</v>
      </c>
      <c r="L108" s="306">
        <f>'Investīciju plāns_2023_2027'!L94</f>
        <v>0</v>
      </c>
      <c r="M108" s="307">
        <f>'Investīciju plāns_2023_2027'!M94</f>
        <v>100000</v>
      </c>
      <c r="N108" s="166" t="str">
        <f>'Investīciju plāns_2023_2027'!N94</f>
        <v>P5 A RV1</v>
      </c>
      <c r="O108" s="151" t="str">
        <f>'Investīciju plāns_2023_2027'!O94</f>
        <v>D</v>
      </c>
      <c r="P108" s="156" t="str">
        <f>'Investīciju plāns_2023_2027'!P94</f>
        <v>HP4</v>
      </c>
      <c r="Q108" s="156" t="str">
        <f>'Investīciju plāns_2023_2027'!Q94</f>
        <v>RV8</v>
      </c>
      <c r="R108" s="268">
        <f>'Investīciju plāns_2023_2027'!R94</f>
        <v>8.1</v>
      </c>
      <c r="S108" s="161" t="str">
        <f>'Investīciju plāns_2023_2027'!S94</f>
        <v>Īpašuma pārvaldības nodaļa</v>
      </c>
      <c r="T108" s="291">
        <f>'Investīciju plāns_2023_2027'!T94</f>
        <v>0</v>
      </c>
      <c r="U108" s="282" t="str">
        <f>'Investīciju plāns_2023_2027'!U94</f>
        <v>2022-2027</v>
      </c>
    </row>
    <row r="109" spans="1:21" ht="51" x14ac:dyDescent="0.25">
      <c r="A109" s="161">
        <f>'Investīciju plāns_2023_2027'!A95</f>
        <v>93</v>
      </c>
      <c r="B109" s="338" t="str">
        <f>'Investīciju plāns_2023_2027'!B95</f>
        <v>06</v>
      </c>
      <c r="C109" s="161" t="str">
        <f>'Investīciju plāns_2023_2027'!C95</f>
        <v>Novads</v>
      </c>
      <c r="D109" s="285" t="str">
        <f>'Investīciju plāns_2023_2027'!D95</f>
        <v>Pārejas uz klimatneitralitāti radīto ekonomisko, sociālo un vides seku mazināšana visvairāk skartajos reģionos</v>
      </c>
      <c r="E109" s="341" t="str">
        <f>'Investīciju plāns_2023_2027'!E95</f>
        <v>Bezizmešu mobilitāte - elektrouzlādes punktu attīstība, lai sekmētu pāreju uz bezemisiju transportlīdzekļiem</v>
      </c>
      <c r="F109" s="161" t="str">
        <f>'Investīciju plāns_2023_2027'!F95</f>
        <v>Pašvaldības pakalpojumu pilnveidošana</v>
      </c>
      <c r="G109" s="366" t="str">
        <f>'Investīciju plāns_2023_2027'!G95</f>
        <v>SAM
Dep/ieros</v>
      </c>
      <c r="H109" s="278">
        <f>'Investīciju plāns_2023_2027'!H95</f>
        <v>6000000</v>
      </c>
      <c r="I109" s="303">
        <f>'Investīciju plāns_2023_2027'!I95</f>
        <v>0</v>
      </c>
      <c r="J109" s="304">
        <f>'Investīciju plāns_2023_2027'!J95</f>
        <v>0</v>
      </c>
      <c r="K109" s="305">
        <f>'Investīciju plāns_2023_2027'!K95</f>
        <v>0</v>
      </c>
      <c r="L109" s="306">
        <f>'Investīciju plāns_2023_2027'!L95</f>
        <v>0</v>
      </c>
      <c r="M109" s="307">
        <f>'Investīciju plāns_2023_2027'!M95</f>
        <v>6000000</v>
      </c>
      <c r="N109" s="166" t="str">
        <f>'Investīciju plāns_2023_2027'!N95</f>
        <v>P5 A RV2</v>
      </c>
      <c r="O109" s="161" t="str">
        <f>'Investīciju plāns_2023_2027'!O95</f>
        <v>P</v>
      </c>
      <c r="P109" s="161" t="str">
        <f>'Investīciju plāns_2023_2027'!P95</f>
        <v>VP2</v>
      </c>
      <c r="Q109" s="161" t="str">
        <f>'Investīciju plāns_2023_2027'!Q95</f>
        <v>RV4</v>
      </c>
      <c r="R109" s="160" t="str">
        <f>'Investīciju plāns_2023_2027'!R95</f>
        <v>4.5.</v>
      </c>
      <c r="S109" s="161" t="str">
        <f>'Investīciju plāns_2023_2027'!S95</f>
        <v>Īpašuma pārvaldības nodaļa</v>
      </c>
      <c r="T109" s="291">
        <f>'Investīciju plāns_2023_2027'!T95</f>
        <v>0</v>
      </c>
      <c r="U109" s="282" t="str">
        <f>'Investīciju plāns_2023_2027'!U95</f>
        <v>2022-2027</v>
      </c>
    </row>
    <row r="110" spans="1:21" ht="63.75" x14ac:dyDescent="0.25">
      <c r="A110" s="161">
        <f>'Investīciju plāns_2023_2027'!A96</f>
        <v>94</v>
      </c>
      <c r="B110" s="277" t="str">
        <f>'Investīciju plāns_2023_2027'!B96</f>
        <v>06</v>
      </c>
      <c r="C110" s="161" t="str">
        <f>'Investīciju plāns_2023_2027'!C96</f>
        <v>Novads</v>
      </c>
      <c r="D110" s="285" t="str">
        <f>'Investīciju plāns_2023_2027'!D96</f>
        <v>Pašvaldību funkciju īstenošanai un  pakalpojumu sniegšanai nepieciešamo bezemisiju transportlīdzekļu iegāde</v>
      </c>
      <c r="E110" s="295" t="str">
        <f>'Investīciju plāns_2023_2027'!E96</f>
        <v>Bezemisiju transportlīdzekļu iegāde</v>
      </c>
      <c r="F110" s="161" t="str">
        <f>'Investīciju plāns_2023_2027'!F96</f>
        <v>Pašvaldības pakalpojumu pilnveidošana</v>
      </c>
      <c r="G110" s="366" t="str">
        <f>'Investīciju plāns_2023_2027'!G96</f>
        <v>SAM</v>
      </c>
      <c r="H110" s="278">
        <f>'Investīciju plāns_2023_2027'!H96</f>
        <v>500000</v>
      </c>
      <c r="I110" s="303">
        <f>'Investīciju plāns_2023_2027'!I96</f>
        <v>0</v>
      </c>
      <c r="J110" s="304">
        <f>'Investīciju plāns_2023_2027'!J96</f>
        <v>0</v>
      </c>
      <c r="K110" s="305">
        <f>'Investīciju plāns_2023_2027'!K96</f>
        <v>0</v>
      </c>
      <c r="L110" s="306">
        <f>'Investīciju plāns_2023_2027'!L96</f>
        <v>0</v>
      </c>
      <c r="M110" s="307">
        <f>'Investīciju plāns_2023_2027'!M96</f>
        <v>500000</v>
      </c>
      <c r="N110" s="166" t="str">
        <f>'Investīciju plāns_2023_2027'!N96</f>
        <v>P5 A RV2</v>
      </c>
      <c r="O110" s="161" t="str">
        <f>'Investīciju plāns_2023_2027'!O96</f>
        <v>P</v>
      </c>
      <c r="P110" s="161" t="str">
        <f>'Investīciju plāns_2023_2027'!P96</f>
        <v>VP2</v>
      </c>
      <c r="Q110" s="161" t="str">
        <f>'Investīciju plāns_2023_2027'!Q96</f>
        <v>RV4</v>
      </c>
      <c r="R110" s="358" t="str">
        <f>'Investīciju plāns_2023_2027'!R96</f>
        <v>4.5.</v>
      </c>
      <c r="S110" s="161" t="str">
        <f>'Investīciju plāns_2023_2027'!S96</f>
        <v>Infrastruktūras un saimnieciskā nodrošinājuma nodaļa</v>
      </c>
      <c r="T110" s="291">
        <f>'Investīciju plāns_2023_2027'!T96</f>
        <v>0</v>
      </c>
      <c r="U110" s="282" t="str">
        <f>'Investīciju plāns_2023_2027'!U96</f>
        <v>2022-2027</v>
      </c>
    </row>
    <row r="111" spans="1:21" ht="102" x14ac:dyDescent="0.25">
      <c r="A111" s="196">
        <f>'Investīciju plāns_2023_2027'!A97</f>
        <v>95</v>
      </c>
      <c r="B111" s="277" t="str">
        <f>'Investīciju plāns_2023_2027'!B97</f>
        <v>04</v>
      </c>
      <c r="C111" s="161" t="str">
        <f>'Investīciju plāns_2023_2027'!C97</f>
        <v>Novads</v>
      </c>
      <c r="D111" s="285" t="str">
        <f>'Investīciju plāns_2023_2027'!D97</f>
        <v>Atbalsts sabiedrisko aktivitāšu un pakalpojumu nodrošināšanai vietējiem iedzīvotājiem</v>
      </c>
      <c r="E111" s="295" t="str">
        <f>'Investīciju plāns_2023_2027'!E97</f>
        <v>Atbalstīti ieguldījumi gan būvniecībā, gan aprīkojuma iegādēm, lai veicinātu sabiedrisko aktivitāšu, mūžizglītības un sociālo pakalpojumu attīstību, kultūrvēsturiskā mantojuma un tūrisma attīstību</v>
      </c>
      <c r="F111" s="161" t="str">
        <f>'Investīciju plāns_2023_2027'!F97</f>
        <v>Pašvaldības pakalpojumu pilnveidošana</v>
      </c>
      <c r="G111" s="366" t="str">
        <f>'Investīciju plāns_2023_2027'!G97</f>
        <v>SAM</v>
      </c>
      <c r="H111" s="278">
        <f>'Investīciju plāns_2023_2027'!H97</f>
        <v>600000</v>
      </c>
      <c r="I111" s="303">
        <f>'Investīciju plāns_2023_2027'!I97</f>
        <v>0</v>
      </c>
      <c r="J111" s="304">
        <f>'Investīciju plāns_2023_2027'!J97</f>
        <v>0</v>
      </c>
      <c r="K111" s="305">
        <f>'Investīciju plāns_2023_2027'!K97</f>
        <v>0</v>
      </c>
      <c r="L111" s="306">
        <f>'Investīciju plāns_2023_2027'!L97</f>
        <v>0</v>
      </c>
      <c r="M111" s="307">
        <f>'Investīciju plāns_2023_2027'!M97</f>
        <v>600000</v>
      </c>
      <c r="N111" s="166" t="str">
        <f>'Investīciju plāns_2023_2027'!N97</f>
        <v>P5 A RV2</v>
      </c>
      <c r="O111" s="161" t="str">
        <f>'Investīciju plāns_2023_2027'!O97</f>
        <v>D</v>
      </c>
      <c r="P111" s="161" t="str">
        <f>'Investīciju plāns_2023_2027'!P97</f>
        <v>VP2</v>
      </c>
      <c r="Q111" s="281" t="str">
        <f>'Investīciju plāns_2023_2027'!Q97</f>
        <v>RV5</v>
      </c>
      <c r="R111" s="384">
        <f>'Investīciju plāns_2023_2027'!R97</f>
        <v>8.1999999999999993</v>
      </c>
      <c r="S111" s="258" t="str">
        <f>'Investīciju plāns_2023_2027'!S97</f>
        <v>Infrastruktūras un saimnieciskā nodrošinājuma nodaļa/Kultūras pārvalde/Pagasta pārvalde</v>
      </c>
      <c r="T111" s="291">
        <f>'Investīciju plāns_2023_2027'!T97</f>
        <v>0</v>
      </c>
      <c r="U111" s="282" t="str">
        <f>'Investīciju plāns_2023_2027'!U97</f>
        <v>2022-2027</v>
      </c>
    </row>
    <row r="112" spans="1:21" ht="102" x14ac:dyDescent="0.25">
      <c r="A112" s="161">
        <f>'Investīciju plāns_2023_2027'!A98</f>
        <v>96</v>
      </c>
      <c r="B112" s="277" t="str">
        <f>'Investīciju plāns_2023_2027'!B98</f>
        <v>10</v>
      </c>
      <c r="C112" s="161" t="str">
        <f>'Investīciju plāns_2023_2027'!C98</f>
        <v>Novads</v>
      </c>
      <c r="D112" s="285" t="str">
        <f>'Investīciju plāns_2023_2027'!D98</f>
        <v>Jaunu ģimeniskai videi pietuvinātu aprūpes pakalpojumu sniegšanas vietu izveide pašvaldībā</v>
      </c>
      <c r="E112" s="285" t="str">
        <f>'Investīciju plāns_2023_2027'!E98</f>
        <v>Jaunu tipveida ēku izbūve ĢVPP sniegšanai ( t.sk. būvekspertīze, būvuzraudzība, autoruzraudzība) un teritorijas labiekārtošanai, materiāltehniskā nodrošinājuma, t.sk. digitālo risinājumu iegāde, paredzot, ka pakalpojums tiek sniegts ne vairāk ka 12 personām
Pakalpojuma sniegšanas vieta tiek veidota kā ģimenes māja integrētā vidē, t.sk. ņemot vērā pašvaldībās esošo vispārējo pakalpojumu</v>
      </c>
      <c r="F112" s="161" t="str">
        <f>'Investīciju plāns_2023_2027'!F98</f>
        <v xml:space="preserve">Sociālo pakalpojumu attīstīšana </v>
      </c>
      <c r="G112" s="366" t="str">
        <f>'Investīciju plāns_2023_2027'!G98</f>
        <v>Kopīgs/J/Pag/Iedz</v>
      </c>
      <c r="H112" s="278">
        <f>'Investīciju plāns_2023_2027'!H98</f>
        <v>4000000</v>
      </c>
      <c r="I112" s="303">
        <f>'Investīciju plāns_2023_2027'!I98</f>
        <v>0</v>
      </c>
      <c r="J112" s="304">
        <f>'Investīciju plāns_2023_2027'!J98</f>
        <v>0</v>
      </c>
      <c r="K112" s="305">
        <f>'Investīciju plāns_2023_2027'!K98</f>
        <v>0</v>
      </c>
      <c r="L112" s="306">
        <f>'Investīciju plāns_2023_2027'!L98</f>
        <v>0</v>
      </c>
      <c r="M112" s="307">
        <f>'Investīciju plāns_2023_2027'!M98</f>
        <v>4000000</v>
      </c>
      <c r="N112" s="196" t="str">
        <f>'Investīciju plāns_2023_2027'!N98</f>
        <v>P2 L RV2</v>
      </c>
      <c r="O112" s="161" t="str">
        <f>'Investīciju plāns_2023_2027'!O98</f>
        <v>P</v>
      </c>
      <c r="P112" s="196" t="str">
        <f>'Investīciju plāns_2023_2027'!P98</f>
        <v>VP1</v>
      </c>
      <c r="Q112" s="196" t="str">
        <f>'Investīciju plāns_2023_2027'!Q98</f>
        <v>RV2</v>
      </c>
      <c r="R112" s="279" t="str">
        <f>'Investīciju plāns_2023_2027'!R98</f>
        <v>2.2.</v>
      </c>
      <c r="S112" s="258" t="str">
        <f>'Investīciju plāns_2023_2027'!S98</f>
        <v>Infrastruktūras un saimnieciskā nodrošinājuma nodaļa/pagasta pārvalde/Labklājības pārvalde</v>
      </c>
      <c r="T112" s="309">
        <f>'Investīciju plāns_2023_2027'!T98</f>
        <v>0</v>
      </c>
      <c r="U112" s="282" t="str">
        <f>'Investīciju plāns_2023_2027'!U98</f>
        <v>2022-2027</v>
      </c>
    </row>
    <row r="113" spans="1:21" ht="38.25" x14ac:dyDescent="0.25">
      <c r="A113" s="161">
        <f>'Investīciju plāns_2023_2027'!A99</f>
        <v>97</v>
      </c>
      <c r="B113" s="277" t="str">
        <f>'Investīciju plāns_2023_2027'!B99</f>
        <v>10</v>
      </c>
      <c r="C113" s="161" t="str">
        <f>'Investīciju plāns_2023_2027'!C99</f>
        <v>Novads</v>
      </c>
      <c r="D113" s="285" t="str">
        <f>'Investīciju plāns_2023_2027'!D99</f>
        <v>Ģimenes ārstu prakšu attīstība novada teritorijā</v>
      </c>
      <c r="E113" s="295" t="str">
        <f>'Investīciju plāns_2023_2027'!E99</f>
        <v>Uzlabot kvalitatīvu veselības aprūpes pakalpojumu pieejamību, jo īpaši sociālās, teritoriālās atstumtības un nabadzības riskam pakļautajiem iedzīvotājiem, attīstot veselības aprūpes infrastruktūru</v>
      </c>
      <c r="F113" s="161" t="str">
        <f>'Investīciju plāns_2023_2027'!F99</f>
        <v xml:space="preserve">Sociālo pakalpojumu attīstīšana </v>
      </c>
      <c r="G113" s="366" t="str">
        <f>'Investīciju plāns_2023_2027'!G99</f>
        <v>Kopīgs/J/Pag/Iedz</v>
      </c>
      <c r="H113" s="278">
        <f>'Investīciju plāns_2023_2027'!H99</f>
        <v>200000</v>
      </c>
      <c r="I113" s="303">
        <f>'Investīciju plāns_2023_2027'!I99</f>
        <v>0</v>
      </c>
      <c r="J113" s="304">
        <f>'Investīciju plāns_2023_2027'!J99</f>
        <v>0</v>
      </c>
      <c r="K113" s="305">
        <f>'Investīciju plāns_2023_2027'!K99</f>
        <v>0</v>
      </c>
      <c r="L113" s="306">
        <f>'Investīciju plāns_2023_2027'!L99</f>
        <v>50000</v>
      </c>
      <c r="M113" s="307">
        <f>'Investīciju plāns_2023_2027'!M99</f>
        <v>150000</v>
      </c>
      <c r="N113" s="166" t="str">
        <f>'Investīciju plāns_2023_2027'!N99</f>
        <v>P2 L RV2</v>
      </c>
      <c r="O113" s="151" t="str">
        <f>'Investīciju plāns_2023_2027'!O99</f>
        <v>D</v>
      </c>
      <c r="P113" s="161" t="str">
        <f>'Investīciju plāns_2023_2027'!P99</f>
        <v>VP1</v>
      </c>
      <c r="Q113" s="161" t="str">
        <f>'Investīciju plāns_2023_2027'!Q99</f>
        <v>RV2</v>
      </c>
      <c r="R113" s="196" t="str">
        <f>'Investīciju plāns_2023_2027'!R99</f>
        <v>2.1.</v>
      </c>
      <c r="S113" s="196" t="str">
        <f>'Investīciju plāns_2023_2027'!S99</f>
        <v>Infrastruktūras un saimnieciskā nodrošinājuma nodaļa/pagasta pārvalde/Labklājības pārvalde</v>
      </c>
      <c r="T113" s="291">
        <f>'Investīciju plāns_2023_2027'!T99</f>
        <v>0</v>
      </c>
      <c r="U113" s="282" t="str">
        <f>'Investīciju plāns_2023_2027'!U99</f>
        <v>2022-2027</v>
      </c>
    </row>
    <row r="114" spans="1:21" ht="102" x14ac:dyDescent="0.25">
      <c r="A114" s="196">
        <f>'Investīciju plāns_2023_2027'!A100</f>
        <v>98</v>
      </c>
      <c r="B114" s="279" t="str">
        <f>'Investīciju plāns_2023_2027'!B100</f>
        <v>10</v>
      </c>
      <c r="C114" s="161" t="str">
        <f>'Investīciju plāns_2023_2027'!C100</f>
        <v>Novads</v>
      </c>
      <c r="D114" s="285" t="str">
        <f>'Investīciju plāns_2023_2027'!D100</f>
        <v>Veicināt darba ņēmēju, darba devēju un uzņēmumu pielāgošanos pārmaiņām, aktīvu un veselīgu novecošanos, kā arī veicināt veselīgu un labi pielāgotu darba vidi veselības risku novēršanai</v>
      </c>
      <c r="E114" s="295" t="str">
        <f>'Investīciju plāns_2023_2027'!E100</f>
        <v>Veselības veicināšanas un slimību profilakses pasākumu īstenošana vietējai sabiedrībai</v>
      </c>
      <c r="F114" s="161" t="str">
        <f>'Investīciju plāns_2023_2027'!F100</f>
        <v xml:space="preserve">Sociālo pakalpojumu attīstīšana </v>
      </c>
      <c r="G114" s="366" t="str">
        <f>'Investīciju plāns_2023_2027'!G100</f>
        <v>SAM</v>
      </c>
      <c r="H114" s="278">
        <f>'Investīciju plāns_2023_2027'!H100</f>
        <v>500000</v>
      </c>
      <c r="I114" s="303">
        <f>'Investīciju plāns_2023_2027'!I100</f>
        <v>0</v>
      </c>
      <c r="J114" s="304">
        <f>'Investīciju plāns_2023_2027'!J100</f>
        <v>0</v>
      </c>
      <c r="K114" s="305">
        <f>'Investīciju plāns_2023_2027'!K100</f>
        <v>0</v>
      </c>
      <c r="L114" s="306">
        <f>'Investīciju plāns_2023_2027'!L100</f>
        <v>0</v>
      </c>
      <c r="M114" s="307">
        <f>'Investīciju plāns_2023_2027'!M100</f>
        <v>500000</v>
      </c>
      <c r="N114" s="166" t="str">
        <f>'Investīciju plāns_2023_2027'!N100</f>
        <v>P2 L RV2</v>
      </c>
      <c r="O114" s="161" t="str">
        <f>'Investīciju plāns_2023_2027'!O100</f>
        <v>D</v>
      </c>
      <c r="P114" s="281" t="str">
        <f>'Investīciju plāns_2023_2027'!P100</f>
        <v>VP1</v>
      </c>
      <c r="Q114" s="281" t="str">
        <f>'Investīciju plāns_2023_2027'!Q100</f>
        <v>RV3</v>
      </c>
      <c r="R114" s="160" t="str">
        <f>'Investīciju plāns_2023_2027'!R100</f>
        <v>3.1.</v>
      </c>
      <c r="S114" s="385" t="str">
        <f>'Investīciju plāns_2023_2027'!S100</f>
        <v>Labklājības pārvalde</v>
      </c>
      <c r="T114" s="291">
        <f>'Investīciju plāns_2023_2027'!T100</f>
        <v>0</v>
      </c>
      <c r="U114" s="282" t="str">
        <f>'Investīciju plāns_2023_2027'!U100</f>
        <v>2022-2027</v>
      </c>
    </row>
    <row r="115" spans="1:21" ht="102" x14ac:dyDescent="0.25">
      <c r="A115" s="161">
        <f>'Investīciju plāns_2023_2027'!A101</f>
        <v>99</v>
      </c>
      <c r="B115" s="279" t="str">
        <f>'Investīciju plāns_2023_2027'!B101</f>
        <v>10</v>
      </c>
      <c r="C115" s="161" t="str">
        <f>'Investīciju plāns_2023_2027'!C101</f>
        <v>Novads</v>
      </c>
      <c r="D115" s="285" t="str">
        <f>'Investīciju plāns_2023_2027'!D101</f>
        <v>Veicināt sociāli atstumto kopienu, migrantu un nelabvēlīgā situācijā esošo grupu sociāli ekonomisko integrāciju, izmantojot integrētus pasākumus, tostarp mājokļu un sociālo pakalpojumu jomā</v>
      </c>
      <c r="E115" s="295" t="str">
        <f>'Investīciju plāns_2023_2027'!E101</f>
        <v>Sociālo mājokļu atjaunošana vai jaunu sociālo mājokļu būvniecība</v>
      </c>
      <c r="F115" s="161" t="str">
        <f>'Investīciju plāns_2023_2027'!F101</f>
        <v xml:space="preserve">Sociālo pakalpojumu attīstīšana </v>
      </c>
      <c r="G115" s="366" t="str">
        <f>'Investīciju plāns_2023_2027'!G101</f>
        <v>SAM</v>
      </c>
      <c r="H115" s="278">
        <f>'Investīciju plāns_2023_2027'!H101</f>
        <v>2600000</v>
      </c>
      <c r="I115" s="303">
        <f>'Investīciju plāns_2023_2027'!I101</f>
        <v>0</v>
      </c>
      <c r="J115" s="304">
        <f>'Investīciju plāns_2023_2027'!J101</f>
        <v>0</v>
      </c>
      <c r="K115" s="305">
        <f>'Investīciju plāns_2023_2027'!K101</f>
        <v>0</v>
      </c>
      <c r="L115" s="306">
        <f>'Investīciju plāns_2023_2027'!L101</f>
        <v>2600000</v>
      </c>
      <c r="M115" s="307">
        <f>'Investīciju plāns_2023_2027'!M101</f>
        <v>0</v>
      </c>
      <c r="N115" s="166" t="str">
        <f>'Investīciju plāns_2023_2027'!N101</f>
        <v>P2 L RV2</v>
      </c>
      <c r="O115" s="161" t="str">
        <f>'Investīciju plāns_2023_2027'!O101</f>
        <v>P</v>
      </c>
      <c r="P115" s="161" t="str">
        <f>'Investīciju plāns_2023_2027'!P101</f>
        <v>VP1</v>
      </c>
      <c r="Q115" s="161" t="str">
        <f>'Investīciju plāns_2023_2027'!Q101</f>
        <v>RV2</v>
      </c>
      <c r="R115" s="360" t="str">
        <f>'Investīciju plāns_2023_2027'!R101</f>
        <v>2.2.</v>
      </c>
      <c r="S115" s="385" t="str">
        <f>'Investīciju plāns_2023_2027'!S101</f>
        <v>Infrastruktūras un saimnieciskā nodrošinājuma nodaļa/pagasta pārvalde/Labklājības pārvalde</v>
      </c>
      <c r="T115" s="291">
        <f>'Investīciju plāns_2023_2027'!T101</f>
        <v>0</v>
      </c>
      <c r="U115" s="282" t="str">
        <f>'Investīciju plāns_2023_2027'!U101</f>
        <v>2022-2027</v>
      </c>
    </row>
    <row r="116" spans="1:21" ht="140.25" x14ac:dyDescent="0.25">
      <c r="A116" s="161">
        <f>'Investīciju plāns_2023_2027'!A102</f>
        <v>100</v>
      </c>
      <c r="B116" s="279" t="str">
        <f>'Investīciju plāns_2023_2027'!B102</f>
        <v>10</v>
      </c>
      <c r="C116" s="161" t="str">
        <f>'Investīciju plāns_2023_2027'!C102</f>
        <v>Novads</v>
      </c>
      <c r="D116" s="285" t="str">
        <f>'Investīciju plāns_2023_2027'!D102</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E116" s="295" t="str">
        <f>'Investīciju plāns_2023_2027'!E102</f>
        <v>Sabiedrībā balstītu sociālo pakalpojumu pieejamības palielināšana (DI turpinājums); 
Profesionāla un mūsdienīga sociālā darba attīstība, kur indikatīvie sadarbības partneri būs sociālo pakalpojumu sniedzēji (pašvaldības un NVO)</v>
      </c>
      <c r="F116" s="161" t="str">
        <f>'Investīciju plāns_2023_2027'!F102</f>
        <v xml:space="preserve">Sociālo pakalpojumu attīstīšana </v>
      </c>
      <c r="G116" s="366" t="str">
        <f>'Investīciju plāns_2023_2027'!G102</f>
        <v>SAM</v>
      </c>
      <c r="H116" s="278">
        <f>'Investīciju plāns_2023_2027'!H102</f>
        <v>120000</v>
      </c>
      <c r="I116" s="303">
        <f>'Investīciju plāns_2023_2027'!I102</f>
        <v>0</v>
      </c>
      <c r="J116" s="304">
        <f>'Investīciju plāns_2023_2027'!J102</f>
        <v>0</v>
      </c>
      <c r="K116" s="305">
        <f>'Investīciju plāns_2023_2027'!K102</f>
        <v>0</v>
      </c>
      <c r="L116" s="306">
        <f>'Investīciju plāns_2023_2027'!L102</f>
        <v>0</v>
      </c>
      <c r="M116" s="307">
        <f>'Investīciju plāns_2023_2027'!M102</f>
        <v>120000</v>
      </c>
      <c r="N116" s="166" t="str">
        <f>'Investīciju plāns_2023_2027'!N102</f>
        <v>P2 L RV2</v>
      </c>
      <c r="O116" s="161" t="str">
        <f>'Investīciju plāns_2023_2027'!O102</f>
        <v>D</v>
      </c>
      <c r="P116" s="309" t="str">
        <f>'Investīciju plāns_2023_2027'!P102</f>
        <v>VP1</v>
      </c>
      <c r="Q116" s="196" t="str">
        <f>'Investīciju plāns_2023_2027'!Q102</f>
        <v>RV2</v>
      </c>
      <c r="R116" s="196" t="str">
        <f>'Investīciju plāns_2023_2027'!R102</f>
        <v>2.2.</v>
      </c>
      <c r="S116" s="161" t="str">
        <f>'Investīciju plāns_2023_2027'!S102</f>
        <v>Labklājības pārvalde</v>
      </c>
      <c r="T116" s="291">
        <f>'Investīciju plāns_2023_2027'!T102</f>
        <v>0</v>
      </c>
      <c r="U116" s="282" t="str">
        <f>'Investīciju plāns_2023_2027'!U102</f>
        <v>2022-2027</v>
      </c>
    </row>
    <row r="117" spans="1:21" ht="63.75" x14ac:dyDescent="0.25">
      <c r="A117" s="196">
        <f>'Investīciju plāns_2023_2027'!A103</f>
        <v>101</v>
      </c>
      <c r="B117" s="279" t="str">
        <f>'Investīciju plāns_2023_2027'!B103</f>
        <v>10</v>
      </c>
      <c r="C117" s="196" t="str">
        <f>'Investīciju plāns_2023_2027'!C103</f>
        <v>Novads</v>
      </c>
      <c r="D117" s="285" t="str">
        <f>'Investīciju plāns_2023_2027'!D103</f>
        <v xml:space="preserve">Veicināt nabadzības vai sociālās atstumtības riskam pakļauto personu sociālo integrāciju, izmantojot sociālās inovācijas </v>
      </c>
      <c r="E117" s="285" t="str">
        <f>'Investīciju plāns_2023_2027'!E103</f>
        <v>Atbalsts jaunām pieejām sabiedrībā balstītu sociālo pakalpojumu sniegšanā (inovācijas)</v>
      </c>
      <c r="F117" s="161" t="str">
        <f>'Investīciju plāns_2023_2027'!F103</f>
        <v xml:space="preserve">Sociālo pakalpojumu attīstīšana </v>
      </c>
      <c r="G117" s="366" t="str">
        <f>'Investīciju plāns_2023_2027'!G103</f>
        <v>SAM</v>
      </c>
      <c r="H117" s="278">
        <f>'Investīciju plāns_2023_2027'!H103</f>
        <v>260000</v>
      </c>
      <c r="I117" s="303">
        <f>'Investīciju plāns_2023_2027'!I103</f>
        <v>0</v>
      </c>
      <c r="J117" s="304">
        <f>'Investīciju plāns_2023_2027'!J103</f>
        <v>0</v>
      </c>
      <c r="K117" s="305">
        <f>'Investīciju plāns_2023_2027'!K103</f>
        <v>0</v>
      </c>
      <c r="L117" s="306">
        <f>'Investīciju plāns_2023_2027'!L103</f>
        <v>0</v>
      </c>
      <c r="M117" s="307">
        <f>'Investīciju plāns_2023_2027'!M103</f>
        <v>260000</v>
      </c>
      <c r="N117" s="166" t="str">
        <f>'Investīciju plāns_2023_2027'!N103</f>
        <v>P2 L RV2</v>
      </c>
      <c r="O117" s="161" t="str">
        <f>'Investīciju plāns_2023_2027'!O103</f>
        <v>D</v>
      </c>
      <c r="P117" s="309" t="str">
        <f>'Investīciju plāns_2023_2027'!P103</f>
        <v>VP1</v>
      </c>
      <c r="Q117" s="196" t="str">
        <f>'Investīciju plāns_2023_2027'!Q103</f>
        <v>RV2</v>
      </c>
      <c r="R117" s="196" t="str">
        <f>'Investīciju plāns_2023_2027'!R103</f>
        <v>2.2.</v>
      </c>
      <c r="S117" s="161" t="str">
        <f>'Investīciju plāns_2023_2027'!S103</f>
        <v>Labklājības pārvalde</v>
      </c>
      <c r="T117" s="291">
        <f>'Investīciju plāns_2023_2027'!T103</f>
        <v>0</v>
      </c>
      <c r="U117" s="282" t="str">
        <f>'Investīciju plāns_2023_2027'!U103</f>
        <v>2022-2027</v>
      </c>
    </row>
    <row r="118" spans="1:21" ht="51" x14ac:dyDescent="0.25">
      <c r="A118" s="161">
        <f>'Investīciju plāns_2023_2027'!A104</f>
        <v>102</v>
      </c>
      <c r="B118" s="279" t="str">
        <f>'Investīciju plāns_2023_2027'!B104</f>
        <v>10</v>
      </c>
      <c r="C118" s="196" t="str">
        <f>'Investīciju plāns_2023_2027'!C104</f>
        <v>Novads</v>
      </c>
      <c r="D118" s="285" t="str">
        <f>'Investīciju plāns_2023_2027'!D104</f>
        <v>Kultūras un tūrisma lomas palielināšana ekonomiskajā attīstībā, sociālajā iekļaušanā un sociālajās inovācijās</v>
      </c>
      <c r="E118" s="285" t="str">
        <f>'Investīciju plāns_2023_2027'!E104</f>
        <v>Reģionu revitalizācija, konkurētspējas celšana un depopulācijas radīto problēmu mazināšana, stiprinot pilsonisko sabiedrību un izmantojot kultūras potenciālu</v>
      </c>
      <c r="F118" s="161" t="str">
        <f>'Investīciju plāns_2023_2027'!F104</f>
        <v xml:space="preserve">Sociālo pakalpojumu attīstīšana </v>
      </c>
      <c r="G118" s="366" t="str">
        <f>'Investīciju plāns_2023_2027'!G104</f>
        <v>SAM</v>
      </c>
      <c r="H118" s="278">
        <f>'Investīciju plāns_2023_2027'!H104</f>
        <v>300000</v>
      </c>
      <c r="I118" s="303">
        <f>'Investīciju plāns_2023_2027'!I104</f>
        <v>0</v>
      </c>
      <c r="J118" s="304">
        <f>'Investīciju plāns_2023_2027'!J104</f>
        <v>0</v>
      </c>
      <c r="K118" s="305">
        <f>'Investīciju plāns_2023_2027'!K104</f>
        <v>0</v>
      </c>
      <c r="L118" s="306">
        <f>'Investīciju plāns_2023_2027'!L104</f>
        <v>0</v>
      </c>
      <c r="M118" s="307">
        <f>'Investīciju plāns_2023_2027'!M104</f>
        <v>300000</v>
      </c>
      <c r="N118" s="166" t="str">
        <f>'Investīciju plāns_2023_2027'!N104</f>
        <v>P2 L RV2</v>
      </c>
      <c r="O118" s="161" t="str">
        <f>'Investīciju plāns_2023_2027'!O104</f>
        <v>D</v>
      </c>
      <c r="P118" s="284" t="str">
        <f>'Investīciju plāns_2023_2027'!P104</f>
        <v>VP1</v>
      </c>
      <c r="Q118" s="161" t="str">
        <f>'Investīciju plāns_2023_2027'!Q104</f>
        <v>RV2</v>
      </c>
      <c r="R118" s="160" t="str">
        <f>'Investīciju plāns_2023_2027'!R104</f>
        <v>2.3.</v>
      </c>
      <c r="S118" s="161" t="str">
        <f>'Investīciju plāns_2023_2027'!S104</f>
        <v>Labklājības pārvalde</v>
      </c>
      <c r="T118" s="291">
        <f>'Investīciju plāns_2023_2027'!T104</f>
        <v>0</v>
      </c>
      <c r="U118" s="282" t="str">
        <f>'Investīciju plāns_2023_2027'!U104</f>
        <v>2022-2027</v>
      </c>
    </row>
    <row r="119" spans="1:21" ht="63.75" x14ac:dyDescent="0.25">
      <c r="A119" s="161">
        <f>'Investīciju plāns_2023_2027'!A105</f>
        <v>103</v>
      </c>
      <c r="B119" s="279" t="str">
        <f>'Investīciju plāns_2023_2027'!B105</f>
        <v>10</v>
      </c>
      <c r="C119" s="196" t="str">
        <f>'Investīciju plāns_2023_2027'!C105</f>
        <v>Novads</v>
      </c>
      <c r="D119" s="285" t="str">
        <f>'Investīciju plāns_2023_2027'!D105</f>
        <v>Veicināt nabadzības vai sociālās atstumtības riskam pakļauto cilvēku, tostarp vistrūcīgāko un bērnu, sociālo integrāciju</v>
      </c>
      <c r="E119" s="285" t="str">
        <f>'Investīciju plāns_2023_2027'!E105</f>
        <v xml:space="preserve">Bērnu pieskatīšanas pakalpojumi </v>
      </c>
      <c r="F119" s="161" t="str">
        <f>'Investīciju plāns_2023_2027'!F105</f>
        <v xml:space="preserve">Sociālo pakalpojumu attīstīšana </v>
      </c>
      <c r="G119" s="366" t="str">
        <f>'Investīciju plāns_2023_2027'!G105</f>
        <v>SAM</v>
      </c>
      <c r="H119" s="278">
        <f>'Investīciju plāns_2023_2027'!H105</f>
        <v>500000</v>
      </c>
      <c r="I119" s="303">
        <f>'Investīciju plāns_2023_2027'!I105</f>
        <v>0</v>
      </c>
      <c r="J119" s="304">
        <f>'Investīciju plāns_2023_2027'!J105</f>
        <v>0</v>
      </c>
      <c r="K119" s="305">
        <f>'Investīciju plāns_2023_2027'!K105</f>
        <v>0</v>
      </c>
      <c r="L119" s="306">
        <f>'Investīciju plāns_2023_2027'!L105</f>
        <v>0</v>
      </c>
      <c r="M119" s="307">
        <f>'Investīciju plāns_2023_2027'!M105</f>
        <v>500000</v>
      </c>
      <c r="N119" s="166" t="str">
        <f>'Investīciju plāns_2023_2027'!N105</f>
        <v>P2 L RV2</v>
      </c>
      <c r="O119" s="161" t="str">
        <f>'Investīciju plāns_2023_2027'!O105</f>
        <v>D</v>
      </c>
      <c r="P119" s="284" t="str">
        <f>'Investīciju plāns_2023_2027'!P105</f>
        <v>VP1</v>
      </c>
      <c r="Q119" s="161" t="str">
        <f>'Investīciju plāns_2023_2027'!Q105</f>
        <v>RV2</v>
      </c>
      <c r="R119" s="160" t="str">
        <f>'Investīciju plāns_2023_2027'!R105</f>
        <v>2.3.</v>
      </c>
      <c r="S119" s="161" t="str">
        <f>'Investīciju plāns_2023_2027'!S105</f>
        <v>Labklājības pārvalde</v>
      </c>
      <c r="T119" s="291">
        <f>'Investīciju plāns_2023_2027'!T105</f>
        <v>0</v>
      </c>
      <c r="U119" s="282" t="str">
        <f>'Investīciju plāns_2023_2027'!U105</f>
        <v>2022-2027</v>
      </c>
    </row>
    <row r="120" spans="1:21" ht="63.75" x14ac:dyDescent="0.25">
      <c r="A120" s="196">
        <f>'Investīciju plāns_2023_2027'!A106</f>
        <v>104</v>
      </c>
      <c r="B120" s="279" t="str">
        <f>'Investīciju plāns_2023_2027'!B106</f>
        <v>10</v>
      </c>
      <c r="C120" s="161" t="str">
        <f>'Investīciju plāns_2023_2027'!C106</f>
        <v>Novads</v>
      </c>
      <c r="D120" s="285" t="str">
        <f>'Investīciju plāns_2023_2027'!D106</f>
        <v>Publisko pakalpojumu un nodarbinātības pieejamības veicināšanas pasākumi cilvēkiem ar funkcionāliem traucējumiem</v>
      </c>
      <c r="E120" s="285" t="str">
        <f>'Investīciju plāns_2023_2027'!E106</f>
        <v>Publisko pakalpojumu un nodarbinātības pieejamības veicināšanas pasākumi cilvēkiem ar funkcionāliem traucējumiem</v>
      </c>
      <c r="F120" s="161" t="str">
        <f>'Investīciju plāns_2023_2027'!F106</f>
        <v xml:space="preserve">Sociālo pakalpojumu attīstīšana </v>
      </c>
      <c r="G120" s="366" t="str">
        <f>'Investīciju plāns_2023_2027'!G106</f>
        <v>SAM</v>
      </c>
      <c r="H120" s="278">
        <f>'Investīciju plāns_2023_2027'!H106</f>
        <v>500000</v>
      </c>
      <c r="I120" s="303">
        <f>'Investīciju plāns_2023_2027'!I106</f>
        <v>0</v>
      </c>
      <c r="J120" s="304">
        <f>'Investīciju plāns_2023_2027'!J106</f>
        <v>0</v>
      </c>
      <c r="K120" s="305">
        <f>'Investīciju plāns_2023_2027'!K106</f>
        <v>0</v>
      </c>
      <c r="L120" s="306">
        <f>'Investīciju plāns_2023_2027'!L106</f>
        <v>0</v>
      </c>
      <c r="M120" s="307">
        <f>'Investīciju plāns_2023_2027'!M106</f>
        <v>500000</v>
      </c>
      <c r="N120" s="166" t="str">
        <f>'Investīciju plāns_2023_2027'!N106</f>
        <v>P2 L RV2</v>
      </c>
      <c r="O120" s="161" t="str">
        <f>'Investīciju plāns_2023_2027'!O106</f>
        <v>D</v>
      </c>
      <c r="P120" s="309" t="str">
        <f>'Investīciju plāns_2023_2027'!P106</f>
        <v>VP1</v>
      </c>
      <c r="Q120" s="196" t="str">
        <f>'Investīciju plāns_2023_2027'!Q106</f>
        <v>RV2</v>
      </c>
      <c r="R120" s="196" t="str">
        <f>'Investīciju plāns_2023_2027'!R106</f>
        <v>2.3.</v>
      </c>
      <c r="S120" s="387" t="str">
        <f>'Investīciju plāns_2023_2027'!S106</f>
        <v>Labklājības pārvalde</v>
      </c>
      <c r="T120" s="291">
        <f>'Investīciju plāns_2023_2027'!T106</f>
        <v>0</v>
      </c>
      <c r="U120" s="282" t="str">
        <f>'Investīciju plāns_2023_2027'!U106</f>
        <v>2022-2027</v>
      </c>
    </row>
    <row r="121" spans="1:21" ht="38.25" x14ac:dyDescent="0.25">
      <c r="A121" s="161">
        <f>'Investīciju plāns_2023_2027'!A107</f>
        <v>105</v>
      </c>
      <c r="B121" s="279" t="str">
        <f>'Investīciju plāns_2023_2027'!B107</f>
        <v>10</v>
      </c>
      <c r="C121" s="196" t="str">
        <f>'Investīciju plāns_2023_2027'!C107</f>
        <v>Novads</v>
      </c>
      <c r="D121" s="285" t="str">
        <f>'Investīciju plāns_2023_2027'!D107</f>
        <v>Ilgstošas sociālās aprūpes pakalpojuma noturība un nepārtrauktība</v>
      </c>
      <c r="E121" s="285" t="str">
        <f>'Investīciju plāns_2023_2027'!E107</f>
        <v>Ilgstošas sociālās aprūpes pakalpojuma noturība un nepārtrauktība</v>
      </c>
      <c r="F121" s="161" t="str">
        <f>'Investīciju plāns_2023_2027'!F107</f>
        <v xml:space="preserve">Sociālo pakalpojumu attīstīšana </v>
      </c>
      <c r="G121" s="366" t="str">
        <f>'Investīciju plāns_2023_2027'!G107</f>
        <v>SAM</v>
      </c>
      <c r="H121" s="278">
        <f>'Investīciju plāns_2023_2027'!H107</f>
        <v>600000</v>
      </c>
      <c r="I121" s="303">
        <f>'Investīciju plāns_2023_2027'!I107</f>
        <v>0</v>
      </c>
      <c r="J121" s="304">
        <f>'Investīciju plāns_2023_2027'!J107</f>
        <v>0</v>
      </c>
      <c r="K121" s="305">
        <f>'Investīciju plāns_2023_2027'!K107</f>
        <v>0</v>
      </c>
      <c r="L121" s="306">
        <f>'Investīciju plāns_2023_2027'!L107</f>
        <v>0</v>
      </c>
      <c r="M121" s="307">
        <f>'Investīciju plāns_2023_2027'!M107</f>
        <v>600000</v>
      </c>
      <c r="N121" s="166" t="str">
        <f>'Investīciju plāns_2023_2027'!N107</f>
        <v>P2 L RV2</v>
      </c>
      <c r="O121" s="273" t="str">
        <f>'Investīciju plāns_2023_2027'!O107</f>
        <v>D</v>
      </c>
      <c r="P121" s="284" t="str">
        <f>'Investīciju plāns_2023_2027'!P107</f>
        <v>VP1</v>
      </c>
      <c r="Q121" s="161" t="str">
        <f>'Investīciju plāns_2023_2027'!Q107</f>
        <v>RV2</v>
      </c>
      <c r="R121" s="196" t="str">
        <f>'Investīciju plāns_2023_2027'!R107</f>
        <v>2.2.</v>
      </c>
      <c r="S121" s="387" t="str">
        <f>'Investīciju plāns_2023_2027'!S107</f>
        <v>Labklājības pārvalde</v>
      </c>
      <c r="T121" s="291">
        <f>'Investīciju plāns_2023_2027'!T107</f>
        <v>0</v>
      </c>
      <c r="U121" s="282" t="str">
        <f>'Investīciju plāns_2023_2027'!U107</f>
        <v>2022-2027</v>
      </c>
    </row>
    <row r="122" spans="1:21" ht="38.25" x14ac:dyDescent="0.25">
      <c r="A122" s="161">
        <f>'Investīciju plāns_2023_2027'!A108</f>
        <v>106</v>
      </c>
      <c r="B122" s="279" t="str">
        <f>'Investīciju plāns_2023_2027'!B108</f>
        <v>10</v>
      </c>
      <c r="C122" s="196" t="str">
        <f>'Investīciju plāns_2023_2027'!C108</f>
        <v>Novads</v>
      </c>
      <c r="D122" s="285" t="str">
        <f>'Investīciju plāns_2023_2027'!D108</f>
        <v>Dienas/aktivitāšu centru aprīkošana un izveide  Jelgavas novada teritorijā</v>
      </c>
      <c r="E122" s="285" t="str">
        <f>'Investīciju plāns_2023_2027'!E108</f>
        <v>Dienas/aktivitāšu centru aprīkošana un izveide  Jelgavas novadā,  nodrošinot pašvaldības pakalpojumu pieejamību tuvāk iedzīvotājam (t.sk. Dorupe, Līvbērze, Vītoliņi, Ziedkalne, Mežciems, Salgale)</v>
      </c>
      <c r="F122" s="161" t="str">
        <f>'Investīciju plāns_2023_2027'!F108</f>
        <v>Sociālo pakalpojumu infrastruktūra</v>
      </c>
      <c r="G122" s="366" t="str">
        <f>'Investīciju plāns_2023_2027'!G108</f>
        <v>Kopīgs/J/Pag/Iedz</v>
      </c>
      <c r="H122" s="278">
        <f>'Investīciju plāns_2023_2027'!H108</f>
        <v>600000</v>
      </c>
      <c r="I122" s="303">
        <f>'Investīciju plāns_2023_2027'!I108</f>
        <v>0</v>
      </c>
      <c r="J122" s="304">
        <f>'Investīciju plāns_2023_2027'!J108</f>
        <v>0</v>
      </c>
      <c r="K122" s="305">
        <f>'Investīciju plāns_2023_2027'!K108</f>
        <v>0</v>
      </c>
      <c r="L122" s="306">
        <f>'Investīciju plāns_2023_2027'!L108</f>
        <v>100000</v>
      </c>
      <c r="M122" s="307">
        <f>'Investīciju plāns_2023_2027'!M108</f>
        <v>500000</v>
      </c>
      <c r="N122" s="161" t="str">
        <f>'Investīciju plāns_2023_2027'!N108</f>
        <v>P2 L RV1</v>
      </c>
      <c r="O122" s="272" t="str">
        <f>'Investīciju plāns_2023_2027'!O108</f>
        <v>D</v>
      </c>
      <c r="P122" s="284" t="str">
        <f>'Investīciju plāns_2023_2027'!P108</f>
        <v>VP1</v>
      </c>
      <c r="Q122" s="161" t="str">
        <f>'Investīciju plāns_2023_2027'!Q108</f>
        <v>RV2</v>
      </c>
      <c r="R122" s="160" t="str">
        <f>'Investīciju plāns_2023_2027'!R108</f>
        <v>2.1
2.2</v>
      </c>
      <c r="S122" s="387" t="str">
        <f>'Investīciju plāns_2023_2027'!S108</f>
        <v>Pagastu pārvalde/Labklājības pārvalde</v>
      </c>
      <c r="T122" s="284">
        <f>'Investīciju plāns_2023_2027'!T108</f>
        <v>0</v>
      </c>
      <c r="U122" s="282" t="str">
        <f>'Investīciju plāns_2023_2027'!U108</f>
        <v>2022-2027</v>
      </c>
    </row>
    <row r="123" spans="1:21" ht="76.5" x14ac:dyDescent="0.25">
      <c r="A123" s="196">
        <f>'Investīciju plāns_2023_2027'!A109</f>
        <v>107</v>
      </c>
      <c r="B123" s="279" t="str">
        <f>'Investīciju plāns_2023_2027'!B109</f>
        <v>10</v>
      </c>
      <c r="C123" s="196" t="str">
        <f>'Investīciju plāns_2023_2027'!C109</f>
        <v>Novads</v>
      </c>
      <c r="D123" s="285" t="str">
        <f>'Investīciju plāns_2023_2027'!D109</f>
        <v>Vides pieejamības uzlabošana sociālo pakalpojumu sasniedzamības nodrošināšanai Jelgavas novada pašvaldības ēkās</v>
      </c>
      <c r="E123" s="285" t="str">
        <f>'Investīciju plāns_2023_2027'!E109</f>
        <v>Infrastruktūras uzlabojumi,  t.sk. pacēlāji, kāpņu renovācija pieejamībai, u.c. vides pieejamības uzlabošanas elementi Jelgavas novada pašvaldības ēkās</v>
      </c>
      <c r="F123" s="161" t="str">
        <f>'Investīciju plāns_2023_2027'!F109</f>
        <v>Sociālo pakalpojumu infrastruktūra</v>
      </c>
      <c r="G123" s="366" t="str">
        <f>'Investīciju plāns_2023_2027'!G109</f>
        <v>Kopīgs/J/Pag/Iedz</v>
      </c>
      <c r="H123" s="278">
        <f>'Investīciju plāns_2023_2027'!H109</f>
        <v>500000</v>
      </c>
      <c r="I123" s="303">
        <f>'Investīciju plāns_2023_2027'!I109</f>
        <v>0</v>
      </c>
      <c r="J123" s="304">
        <f>'Investīciju plāns_2023_2027'!J109</f>
        <v>0</v>
      </c>
      <c r="K123" s="305">
        <f>'Investīciju plāns_2023_2027'!K109</f>
        <v>0</v>
      </c>
      <c r="L123" s="306">
        <f>'Investīciju plāns_2023_2027'!L109</f>
        <v>200000</v>
      </c>
      <c r="M123" s="307">
        <f>'Investīciju plāns_2023_2027'!M109</f>
        <v>300000</v>
      </c>
      <c r="N123" s="161" t="str">
        <f>'Investīciju plāns_2023_2027'!N109</f>
        <v>P2 L RV2</v>
      </c>
      <c r="O123" s="273" t="str">
        <f>'Investīciju plāns_2023_2027'!O109</f>
        <v>P</v>
      </c>
      <c r="P123" s="145" t="str">
        <f>'Investīciju plāns_2023_2027'!P109</f>
        <v>VP1</v>
      </c>
      <c r="Q123" s="195" t="str">
        <f>'Investīciju plāns_2023_2027'!Q109</f>
        <v>RV2</v>
      </c>
      <c r="R123" s="196" t="str">
        <f>'Investīciju plāns_2023_2027'!R109</f>
        <v>2.2.</v>
      </c>
      <c r="S123" s="381" t="str">
        <f>'Investīciju plāns_2023_2027'!S109</f>
        <v>Infrastruktūras un saimnieciskā nodrošinājuma nodaļa/Labklājības pārvalde</v>
      </c>
      <c r="T123" s="284">
        <f>'Investīciju plāns_2023_2027'!T109</f>
        <v>0</v>
      </c>
      <c r="U123" s="282" t="str">
        <f>'Investīciju plāns_2023_2027'!U109</f>
        <v>2022-2027</v>
      </c>
    </row>
    <row r="124" spans="1:21" ht="76.5" x14ac:dyDescent="0.25">
      <c r="A124" s="161">
        <f>'Investīciju plāns_2023_2027'!A110</f>
        <v>108</v>
      </c>
      <c r="B124" s="279" t="str">
        <f>'Investīciju plāns_2023_2027'!B110</f>
        <v>09s</v>
      </c>
      <c r="C124" s="196" t="str">
        <f>'Investīciju plāns_2023_2027'!C110</f>
        <v>Novads</v>
      </c>
      <c r="D124" s="285" t="str">
        <f>'Investīciju plāns_2023_2027'!D110</f>
        <v>Sporta laukumu/stadionu izveide/labiekārtošana/atjaunošana Jelgavas novada teritorijā</v>
      </c>
      <c r="E124" s="285" t="str">
        <f>'Investīciju plāns_2023_2027'!E110</f>
        <v>Sporta laukumu izveide/labiekārtošana/atjaunošana Jelgavas novada teritorijā (segumi, elementi, labiekārtošana) sakārtojot sporta infrastruktūru</v>
      </c>
      <c r="F124" s="161" t="str">
        <f>'Investīciju plāns_2023_2027'!F110</f>
        <v>Sporta infrastruktūra</v>
      </c>
      <c r="G124" s="366" t="str">
        <f>'Investīciju plāns_2023_2027'!G110</f>
        <v>Kopīgs/J/Pag/Iedz</v>
      </c>
      <c r="H124" s="278">
        <f>'Investīciju plāns_2023_2027'!H110</f>
        <v>1500000</v>
      </c>
      <c r="I124" s="303">
        <f>'Investīciju plāns_2023_2027'!I110</f>
        <v>0</v>
      </c>
      <c r="J124" s="304">
        <f>'Investīciju plāns_2023_2027'!J110</f>
        <v>0</v>
      </c>
      <c r="K124" s="305">
        <f>'Investīciju plāns_2023_2027'!K110</f>
        <v>0</v>
      </c>
      <c r="L124" s="306">
        <f>'Investīciju plāns_2023_2027'!L110</f>
        <v>200000</v>
      </c>
      <c r="M124" s="307">
        <f>'Investīciju plāns_2023_2027'!M110</f>
        <v>1300000</v>
      </c>
      <c r="N124" s="161" t="str">
        <f>'Investīciju plāns_2023_2027'!N110</f>
        <v>P2 S RV2</v>
      </c>
      <c r="O124" s="151" t="str">
        <f>'Investīciju plāns_2023_2027'!O110</f>
        <v>P</v>
      </c>
      <c r="P124" s="145" t="str">
        <f>'Investīciju plāns_2023_2027'!P110</f>
        <v>VP1</v>
      </c>
      <c r="Q124" s="195" t="str">
        <f>'Investīciju plāns_2023_2027'!Q110</f>
        <v>RV3</v>
      </c>
      <c r="R124" s="268" t="str">
        <f>'Investīciju plāns_2023_2027'!R110</f>
        <v>3.1.</v>
      </c>
      <c r="S124" s="381" t="str">
        <f>'Investīciju plāns_2023_2027'!S110</f>
        <v>Infrastruktūras un saimnieciskā nodrošinājuma nodaļa/Sporta centrs</v>
      </c>
      <c r="T124" s="284">
        <f>'Investīciju plāns_2023_2027'!T110</f>
        <v>0</v>
      </c>
      <c r="U124" s="282" t="str">
        <f>'Investīciju plāns_2023_2027'!U110</f>
        <v>2022-2027</v>
      </c>
    </row>
    <row r="125" spans="1:21" ht="76.5" x14ac:dyDescent="0.25">
      <c r="A125" s="161">
        <f>'Investīciju plāns_2023_2027'!A111</f>
        <v>109</v>
      </c>
      <c r="B125" s="279" t="str">
        <f>'Investīciju plāns_2023_2027'!B111</f>
        <v>09s</v>
      </c>
      <c r="C125" s="196" t="str">
        <f>'Investīciju plāns_2023_2027'!C111</f>
        <v>Novads</v>
      </c>
      <c r="D125" s="285" t="str">
        <f>'Investīciju plāns_2023_2027'!D111</f>
        <v>Iekštelpu sporta infrastruktūras sakārtošana  un aprīkojuma atjaunošana Jelgavas novada sporta bāzēs</v>
      </c>
      <c r="E125" s="285" t="str">
        <f>'Investīciju plāns_2023_2027'!E111</f>
        <v>Iekštelpu sporta infrastruktūras sakārtošana - grīdas segumi, sporta inventārs, telpu remonti (tai skaitā dušas un sanitārie mezgli, kosmētiskie remonti) Jelgavas novada sporta bāzēs</v>
      </c>
      <c r="F125" s="161" t="str">
        <f>'Investīciju plāns_2023_2027'!F111</f>
        <v>Sporta infrastruktūra</v>
      </c>
      <c r="G125" s="366" t="str">
        <f>'Investīciju plāns_2023_2027'!G111</f>
        <v>Kopīgs/J/Pag/Iedz</v>
      </c>
      <c r="H125" s="278">
        <f>'Investīciju plāns_2023_2027'!H111</f>
        <v>800000</v>
      </c>
      <c r="I125" s="303">
        <f>'Investīciju plāns_2023_2027'!I111</f>
        <v>0</v>
      </c>
      <c r="J125" s="304">
        <f>'Investīciju plāns_2023_2027'!J111</f>
        <v>0</v>
      </c>
      <c r="K125" s="305">
        <f>'Investīciju plāns_2023_2027'!K111</f>
        <v>0</v>
      </c>
      <c r="L125" s="306">
        <f>'Investīciju plāns_2023_2027'!L111</f>
        <v>200000</v>
      </c>
      <c r="M125" s="307">
        <f>'Investīciju plāns_2023_2027'!M111</f>
        <v>600000</v>
      </c>
      <c r="N125" s="161" t="str">
        <f>'Investīciju plāns_2023_2027'!N111</f>
        <v>P2 S RV2</v>
      </c>
      <c r="O125" s="151" t="str">
        <f>'Investīciju plāns_2023_2027'!O111</f>
        <v>P</v>
      </c>
      <c r="P125" s="151" t="str">
        <f>'Investīciju plāns_2023_2027'!P111</f>
        <v>VP1</v>
      </c>
      <c r="Q125" s="151" t="str">
        <f>'Investīciju plāns_2023_2027'!Q111</f>
        <v>RV3</v>
      </c>
      <c r="R125" s="268" t="str">
        <f>'Investīciju plāns_2023_2027'!R111</f>
        <v>3.2.</v>
      </c>
      <c r="S125" s="385" t="str">
        <f>'Investīciju plāns_2023_2027'!S111</f>
        <v>Infrastruktūras un saimnieciskā nodrošinājuma nodaļa/Sporta centrs</v>
      </c>
      <c r="T125" s="284">
        <f>'Investīciju plāns_2023_2027'!T111</f>
        <v>0</v>
      </c>
      <c r="U125" s="282" t="str">
        <f>'Investīciju plāns_2023_2027'!U111</f>
        <v>2022-2027</v>
      </c>
    </row>
    <row r="126" spans="1:21" ht="76.5" x14ac:dyDescent="0.25">
      <c r="A126" s="196">
        <f>'Investīciju plāns_2023_2027'!A112</f>
        <v>110</v>
      </c>
      <c r="B126" s="279" t="str">
        <f>'Investīciju plāns_2023_2027'!B112</f>
        <v>08</v>
      </c>
      <c r="C126" s="196" t="str">
        <f>'Investīciju plāns_2023_2027'!C112</f>
        <v>Novads</v>
      </c>
      <c r="D126" s="285" t="str">
        <f>'Investīciju plāns_2023_2027'!D112</f>
        <v>Kultūras iestāžu  infrastruktūras sakārtošana/teritorijas labiekārtošana/modernizācija/atjaunošana/remonti Jelgavas novada kultūras iestādēs</v>
      </c>
      <c r="E126" s="285" t="str">
        <f>'Investīciju plāns_2023_2027'!E112</f>
        <v>Kultūras iestāžu teritoriju infrastruktūras sakārtošana/modernizācija/atjaunošana/labiekārtošana</v>
      </c>
      <c r="F126" s="161" t="str">
        <f>'Investīciju plāns_2023_2027'!F112</f>
        <v>Teritorijas labiekārtošana</v>
      </c>
      <c r="G126" s="366" t="str">
        <f>'Investīciju plāns_2023_2027'!G112</f>
        <v>Kopīgs/J/Pag/Iedz</v>
      </c>
      <c r="H126" s="278">
        <f>'Investīciju plāns_2023_2027'!H112</f>
        <v>500000</v>
      </c>
      <c r="I126" s="303">
        <f>'Investīciju plāns_2023_2027'!I112</f>
        <v>0</v>
      </c>
      <c r="J126" s="304">
        <f>'Investīciju plāns_2023_2027'!J112</f>
        <v>0</v>
      </c>
      <c r="K126" s="305">
        <f>'Investīciju plāns_2023_2027'!K112</f>
        <v>0</v>
      </c>
      <c r="L126" s="306">
        <f>'Investīciju plāns_2023_2027'!L112</f>
        <v>250000</v>
      </c>
      <c r="M126" s="307">
        <f>'Investīciju plāns_2023_2027'!M112</f>
        <v>250000</v>
      </c>
      <c r="N126" s="161" t="str">
        <f>'Investīciju plāns_2023_2027'!N112</f>
        <v>P2 K RV1</v>
      </c>
      <c r="O126" s="151" t="str">
        <f>'Investīciju plāns_2023_2027'!O112</f>
        <v>P</v>
      </c>
      <c r="P126" s="151" t="str">
        <f>'Investīciju plāns_2023_2027'!P112</f>
        <v>VP1</v>
      </c>
      <c r="Q126" s="151" t="str">
        <f>'Investīciju plāns_2023_2027'!Q112</f>
        <v>RV3</v>
      </c>
      <c r="R126" s="196" t="str">
        <f>'Investīciju plāns_2023_2027'!R112</f>
        <v>3.3.</v>
      </c>
      <c r="S126" s="388" t="str">
        <f>'Investīciju plāns_2023_2027'!S112</f>
        <v>Kultūraspārvalde/pagastu pārvaldes</v>
      </c>
      <c r="T126" s="284">
        <f>'Investīciju plāns_2023_2027'!T112</f>
        <v>0</v>
      </c>
      <c r="U126" s="282" t="str">
        <f>'Investīciju plāns_2023_2027'!U112</f>
        <v>2022-2027</v>
      </c>
    </row>
    <row r="127" spans="1:21" x14ac:dyDescent="0.25">
      <c r="A127" s="161" t="e">
        <f>'Investīciju plāns_2023_2027'!#REF!</f>
        <v>#REF!</v>
      </c>
      <c r="B127" s="279" t="e">
        <f>'Investīciju plāns_2023_2027'!#REF!</f>
        <v>#REF!</v>
      </c>
      <c r="C127" s="196" t="e">
        <f>'Investīciju plāns_2023_2027'!#REF!</f>
        <v>#REF!</v>
      </c>
      <c r="D127" s="285" t="e">
        <f>'Investīciju plāns_2023_2027'!#REF!</f>
        <v>#REF!</v>
      </c>
      <c r="E127" s="285" t="e">
        <f>'Investīciju plāns_2023_2027'!#REF!</f>
        <v>#REF!</v>
      </c>
      <c r="F127" s="161" t="e">
        <f>'Investīciju plāns_2023_2027'!#REF!</f>
        <v>#REF!</v>
      </c>
      <c r="G127" s="366" t="e">
        <f>'Investīciju plāns_2023_2027'!#REF!</f>
        <v>#REF!</v>
      </c>
      <c r="H127" s="278" t="e">
        <f>'Investīciju plāns_2023_2027'!#REF!</f>
        <v>#REF!</v>
      </c>
      <c r="I127" s="303" t="e">
        <f>'Investīciju plāns_2023_2027'!#REF!</f>
        <v>#REF!</v>
      </c>
      <c r="J127" s="304" t="e">
        <f>'Investīciju plāns_2023_2027'!#REF!</f>
        <v>#REF!</v>
      </c>
      <c r="K127" s="305" t="e">
        <f>'Investīciju plāns_2023_2027'!#REF!</f>
        <v>#REF!</v>
      </c>
      <c r="L127" s="306" t="e">
        <f>'Investīciju plāns_2023_2027'!#REF!</f>
        <v>#REF!</v>
      </c>
      <c r="M127" s="307" t="e">
        <f>'Investīciju plāns_2023_2027'!#REF!</f>
        <v>#REF!</v>
      </c>
      <c r="N127" s="161" t="e">
        <f>'Investīciju plāns_2023_2027'!#REF!</f>
        <v>#REF!</v>
      </c>
      <c r="O127" s="161" t="e">
        <f>'Investīciju plāns_2023_2027'!#REF!</f>
        <v>#REF!</v>
      </c>
      <c r="P127" s="151" t="e">
        <f>'Investīciju plāns_2023_2027'!#REF!</f>
        <v>#REF!</v>
      </c>
      <c r="Q127" s="161" t="e">
        <f>'Investīciju plāns_2023_2027'!#REF!</f>
        <v>#REF!</v>
      </c>
      <c r="R127" s="196" t="e">
        <f>'Investīciju plāns_2023_2027'!#REF!</f>
        <v>#REF!</v>
      </c>
      <c r="S127" s="386" t="e">
        <f>'Investīciju plāns_2023_2027'!#REF!</f>
        <v>#REF!</v>
      </c>
      <c r="T127" s="284" t="e">
        <f>'Investīciju plāns_2023_2027'!#REF!</f>
        <v>#REF!</v>
      </c>
      <c r="U127" s="282" t="e">
        <f>'Investīciju plāns_2023_2027'!#REF!</f>
        <v>#REF!</v>
      </c>
    </row>
    <row r="128" spans="1:21" ht="76.5" x14ac:dyDescent="0.25">
      <c r="A128" s="161">
        <f>'Investīciju plāns_2023_2027'!A113</f>
        <v>111</v>
      </c>
      <c r="B128" s="279" t="str">
        <f>'Investīciju plāns_2023_2027'!B113</f>
        <v>08k</v>
      </c>
      <c r="C128" s="196" t="str">
        <f>'Investīciju plāns_2023_2027'!C113</f>
        <v>Novads</v>
      </c>
      <c r="D128" s="285" t="str">
        <f>'Investīciju plāns_2023_2027'!D113</f>
        <v>Brīvdabas estrādes/vietas izveide/ labiekārtošana Jelgavas novada teritorijā</v>
      </c>
      <c r="E128" s="285" t="str">
        <f>'Investīciju plāns_2023_2027'!E113</f>
        <v>Brīvdabas estrādes/vietas izveide/labiekārtošana, kultūras pakalpojuma nodrošināšanai pagastos - uzbūvēta brīvdabas estrāde, ierīkota brīvdabas pasākumu vieta, labiekārtota Jelgavas novada teritorijā</v>
      </c>
      <c r="F128" s="161" t="str">
        <f>'Investīciju plāns_2023_2027'!F113</f>
        <v>Teritorijas labiekārtošana</v>
      </c>
      <c r="G128" s="366" t="str">
        <f>'Investīciju plāns_2023_2027'!G113</f>
        <v>Kopīgs/J/Pag/Iedz</v>
      </c>
      <c r="H128" s="278">
        <f>'Investīciju plāns_2023_2027'!H113</f>
        <v>400000</v>
      </c>
      <c r="I128" s="303">
        <f>'Investīciju plāns_2023_2027'!I113</f>
        <v>0</v>
      </c>
      <c r="J128" s="304">
        <f>'Investīciju plāns_2023_2027'!J113</f>
        <v>0</v>
      </c>
      <c r="K128" s="305">
        <f>'Investīciju plāns_2023_2027'!K113</f>
        <v>0</v>
      </c>
      <c r="L128" s="306">
        <f>'Investīciju plāns_2023_2027'!L113</f>
        <v>100000</v>
      </c>
      <c r="M128" s="307">
        <f>'Investīciju plāns_2023_2027'!M113</f>
        <v>300000</v>
      </c>
      <c r="N128" s="161" t="str">
        <f>'Investīciju plāns_2023_2027'!N113</f>
        <v>P2 K RV1</v>
      </c>
      <c r="O128" s="161" t="str">
        <f>'Investīciju plāns_2023_2027'!O113</f>
        <v>P</v>
      </c>
      <c r="P128" s="336" t="str">
        <f>'Investīciju plāns_2023_2027'!P113</f>
        <v>VP1</v>
      </c>
      <c r="Q128" s="336" t="str">
        <f>'Investīciju plāns_2023_2027'!Q113</f>
        <v>RV3</v>
      </c>
      <c r="R128" s="339" t="str">
        <f>'Investīciju plāns_2023_2027'!R113</f>
        <v>3.3.</v>
      </c>
      <c r="S128" s="161" t="str">
        <f>'Investīciju plāns_2023_2027'!S113</f>
        <v>Infrastruktūras un saimnieciskā nodrošinājuma nodaļa/pagasta pārvalde</v>
      </c>
      <c r="T128" s="284">
        <f>'Investīciju plāns_2023_2027'!T113</f>
        <v>0</v>
      </c>
      <c r="U128" s="282" t="str">
        <f>'Investīciju plāns_2023_2027'!U113</f>
        <v>2022-2027</v>
      </c>
    </row>
    <row r="129" spans="1:21" ht="76.5" x14ac:dyDescent="0.25">
      <c r="A129" s="196">
        <f>'Investīciju plāns_2023_2027'!A114</f>
        <v>112</v>
      </c>
      <c r="B129" s="279" t="str">
        <f>'Investīciju plāns_2023_2027'!B114</f>
        <v>10</v>
      </c>
      <c r="C129" s="196" t="str">
        <f>'Investīciju plāns_2023_2027'!C114</f>
        <v>Novads</v>
      </c>
      <c r="D129" s="285" t="str">
        <f>'Investīciju plāns_2023_2027'!D114</f>
        <v>Dienas/aktivitāšu centru teritoriju labiekārtošana Jelgavas novada teritorijā</v>
      </c>
      <c r="E129" s="285" t="str">
        <f>'Investīciju plāns_2023_2027'!E114</f>
        <v>Dienas/aktivitāšu centru teritoriju labiekārtošana Jelgavas novada teritorijā - žogu uzstādīšana, automašīnu stāvlaukuma vietas sakārtošana, bērnu rotaļu laukuma izveide, teritorijas labiekārtošana, video novērošanas sistēmas izbūve</v>
      </c>
      <c r="F129" s="161" t="str">
        <f>'Investīciju plāns_2023_2027'!F114</f>
        <v>Teritorijas labiekārtošana</v>
      </c>
      <c r="G129" s="367" t="str">
        <f>'Investīciju plāns_2023_2027'!G114</f>
        <v>Kopīgs/J/Pag/Iedz</v>
      </c>
      <c r="H129" s="278">
        <f>'Investīciju plāns_2023_2027'!H114</f>
        <v>500000</v>
      </c>
      <c r="I129" s="303">
        <f>'Investīciju plāns_2023_2027'!I114</f>
        <v>0</v>
      </c>
      <c r="J129" s="304">
        <f>'Investīciju plāns_2023_2027'!J114</f>
        <v>0</v>
      </c>
      <c r="K129" s="305">
        <f>'Investīciju plāns_2023_2027'!K114</f>
        <v>0</v>
      </c>
      <c r="L129" s="306">
        <f>'Investīciju plāns_2023_2027'!L114</f>
        <v>100000</v>
      </c>
      <c r="M129" s="307">
        <f>'Investīciju plāns_2023_2027'!M114</f>
        <v>400000</v>
      </c>
      <c r="N129" s="161" t="str">
        <f>'Investīciju plāns_2023_2027'!N114</f>
        <v>P2 L RV2</v>
      </c>
      <c r="O129" s="336" t="str">
        <f>'Investīciju plāns_2023_2027'!O114</f>
        <v>D</v>
      </c>
      <c r="P129" s="336" t="str">
        <f>'Investīciju plāns_2023_2027'!P114</f>
        <v>VP1</v>
      </c>
      <c r="Q129" s="348" t="str">
        <f>'Investīciju plāns_2023_2027'!Q114</f>
        <v>RV2</v>
      </c>
      <c r="R129" s="336" t="str">
        <f>'Investīciju plāns_2023_2027'!R114</f>
        <v>2.1
2.2</v>
      </c>
      <c r="S129" s="161" t="str">
        <f>'Investīciju plāns_2023_2027'!S114</f>
        <v>Infrastruktūras un saimnieciskā nodrošinājuma nodaļa/Labklājības pārvalde</v>
      </c>
      <c r="T129" s="284">
        <f>'Investīciju plāns_2023_2027'!T114</f>
        <v>0</v>
      </c>
      <c r="U129" s="282" t="str">
        <f>'Investīciju plāns_2023_2027'!U114</f>
        <v>2022-2027</v>
      </c>
    </row>
    <row r="130" spans="1:21" ht="76.5" x14ac:dyDescent="0.25">
      <c r="A130" s="161">
        <f>'Investīciju plāns_2023_2027'!A115</f>
        <v>113</v>
      </c>
      <c r="B130" s="279" t="str">
        <f>'Investīciju plāns_2023_2027'!B115</f>
        <v>06</v>
      </c>
      <c r="C130" s="196" t="str">
        <f>'Investīciju plāns_2023_2027'!C115</f>
        <v>Novads</v>
      </c>
      <c r="D130" s="285" t="str">
        <f>'Investīciju plāns_2023_2027'!D115</f>
        <v>Pašvaldības iestāžu un piekritīgo teritoriju labiekārtošana Jelgavas novada teritorijā</v>
      </c>
      <c r="E130" s="285" t="str">
        <f>'Investīciju plāns_2023_2027'!E115</f>
        <v>Pašvaldības iestāžu un piekritīgo teritoriju labiekārtošana Jelgavas novada teritorijā (pagasta pārvaldes, parki, skvēri, atpūtas vietas, upju krasti)</v>
      </c>
      <c r="F130" s="161" t="str">
        <f>'Investīciju plāns_2023_2027'!F115</f>
        <v>Teritorijas labiekārtošana</v>
      </c>
      <c r="G130" s="367" t="str">
        <f>'Investīciju plāns_2023_2027'!G115</f>
        <v>Kopīgs/J/Pag/Iedz</v>
      </c>
      <c r="H130" s="278">
        <f>'Investīciju plāns_2023_2027'!H115</f>
        <v>400000</v>
      </c>
      <c r="I130" s="303">
        <f>'Investīciju plāns_2023_2027'!I115</f>
        <v>0</v>
      </c>
      <c r="J130" s="304">
        <f>'Investīciju plāns_2023_2027'!J115</f>
        <v>0</v>
      </c>
      <c r="K130" s="305">
        <f>'Investīciju plāns_2023_2027'!K115</f>
        <v>0</v>
      </c>
      <c r="L130" s="306">
        <f>'Investīciju plāns_2023_2027'!L115</f>
        <v>0</v>
      </c>
      <c r="M130" s="307">
        <f>'Investīciju plāns_2023_2027'!M115</f>
        <v>400000</v>
      </c>
      <c r="N130" s="161" t="str">
        <f>'Investīciju plāns_2023_2027'!N115</f>
        <v>P3 V RV9</v>
      </c>
      <c r="O130" s="336" t="str">
        <f>'Investīciju plāns_2023_2027'!O115</f>
        <v>D</v>
      </c>
      <c r="P130" s="336" t="str">
        <f>'Investīciju plāns_2023_2027'!P115</f>
        <v>VP2</v>
      </c>
      <c r="Q130" s="348" t="str">
        <f>'Investīciju plāns_2023_2027'!Q115</f>
        <v>RV5</v>
      </c>
      <c r="R130" s="336" t="str">
        <f>'Investīciju plāns_2023_2027'!R115</f>
        <v>U.5.4.</v>
      </c>
      <c r="S130" s="161" t="str">
        <f>'Investīciju plāns_2023_2027'!S115</f>
        <v>Īpašuma pārvaldības nodaļa/Attīstības nodaļa/pagasta pārvalde</v>
      </c>
      <c r="T130" s="284">
        <f>'Investīciju plāns_2023_2027'!T115</f>
        <v>0</v>
      </c>
      <c r="U130" s="282" t="str">
        <f>'Investīciju plāns_2023_2027'!U115</f>
        <v>2022-2027</v>
      </c>
    </row>
    <row r="131" spans="1:21" ht="38.25" x14ac:dyDescent="0.25">
      <c r="A131" s="161">
        <f>'Investīciju plāns_2023_2027'!A116</f>
        <v>114</v>
      </c>
      <c r="B131" s="279" t="str">
        <f>'Investīciju plāns_2023_2027'!B116</f>
        <v>05</v>
      </c>
      <c r="C131" s="196" t="str">
        <f>'Investīciju plāns_2023_2027'!C116</f>
        <v>Novads</v>
      </c>
      <c r="D131" s="285" t="str">
        <f>'Investīciju plāns_2023_2027'!D116</f>
        <v>Degradēto teritoriju sakārtošana visā Jelgavas novada teritorijā</v>
      </c>
      <c r="E131" s="285" t="str">
        <f>'Investīciju plāns_2023_2027'!E116</f>
        <v xml:space="preserve">Degradēto teritorijas sakārtošana Jelgavas novada teritorijā (katru gadu 4 - 5 objekti gadā)
</v>
      </c>
      <c r="F131" s="161" t="str">
        <f>'Investīciju plāns_2023_2027'!F116</f>
        <v>Teritorijas labiekārtošana</v>
      </c>
      <c r="G131" s="367" t="str">
        <f>'Investīciju plāns_2023_2027'!G116</f>
        <v>Kopīgs/J/Pag/Iedz</v>
      </c>
      <c r="H131" s="278">
        <f>'Investīciju plāns_2023_2027'!H116</f>
        <v>483000</v>
      </c>
      <c r="I131" s="303">
        <f>'Investīciju plāns_2023_2027'!I116</f>
        <v>23000</v>
      </c>
      <c r="J131" s="304">
        <f>'Investīciju plāns_2023_2027'!J116</f>
        <v>23000</v>
      </c>
      <c r="K131" s="305">
        <f>'Investīciju plāns_2023_2027'!K116</f>
        <v>0</v>
      </c>
      <c r="L131" s="306">
        <f>'Investīciju plāns_2023_2027'!L116</f>
        <v>60000</v>
      </c>
      <c r="M131" s="307">
        <f>'Investīciju plāns_2023_2027'!M116</f>
        <v>400000</v>
      </c>
      <c r="N131" s="161" t="str">
        <f>'Investīciju plāns_2023_2027'!N116</f>
        <v>P3 V RV9</v>
      </c>
      <c r="O131" s="336" t="str">
        <f>'Investīciju plāns_2023_2027'!O116</f>
        <v>D</v>
      </c>
      <c r="P131" s="336" t="str">
        <f>'Investīciju plāns_2023_2027'!P116</f>
        <v>VP2</v>
      </c>
      <c r="Q131" s="348" t="str">
        <f>'Investīciju plāns_2023_2027'!Q116</f>
        <v>RV5</v>
      </c>
      <c r="R131" s="336" t="str">
        <f>'Investīciju plāns_2023_2027'!R116</f>
        <v>U.5.4.</v>
      </c>
      <c r="S131" s="161" t="str">
        <f>'Investīciju plāns_2023_2027'!S116</f>
        <v>Īpašuma pārvaldības nodaļa</v>
      </c>
      <c r="T131" s="284">
        <f>'Investīciju plāns_2023_2027'!T116</f>
        <v>0</v>
      </c>
      <c r="U131" s="282" t="str">
        <f>'Investīciju plāns_2023_2027'!U116</f>
        <v>2022-2027</v>
      </c>
    </row>
    <row r="132" spans="1:21" ht="51" x14ac:dyDescent="0.25">
      <c r="A132" s="196">
        <f>'Investīciju plāns_2023_2027'!A117</f>
        <v>115</v>
      </c>
      <c r="B132" s="279" t="str">
        <f>'Investīciju plāns_2023_2027'!B117</f>
        <v>05</v>
      </c>
      <c r="C132" s="196" t="str">
        <f>'Investīciju plāns_2023_2027'!C117</f>
        <v>Novads</v>
      </c>
      <c r="D132" s="285" t="str">
        <f>'Investīciju plāns_2023_2027'!D117</f>
        <v>Teritorijas labiekārtošana un vides aizsardzība Jelgavas novada teritorijā</v>
      </c>
      <c r="E132" s="335" t="str">
        <f>'Investīciju plāns_2023_2027'!E117</f>
        <v>Vidi ietekmējošu faktoru apzināšana, izvērtēšana, turpmākās darbības plānošana, vides objektu kopšana - teritorijas labiekārtošana un vides aizsardzība visā Jelgavas novada teritorijā, atbilstoši MK noteikumos noteiktajam, tai skaitā tehnikas iegāde</v>
      </c>
      <c r="F132" s="161" t="str">
        <f>'Investīciju plāns_2023_2027'!F117</f>
        <v>Teritorijas labiekārtošana</v>
      </c>
      <c r="G132" s="366" t="str">
        <f>'Investīciju plāns_2023_2027'!G117</f>
        <v>Kopīgs/J/Pag/Iedz</v>
      </c>
      <c r="H132" s="278">
        <f>'Investīciju plāns_2023_2027'!H117</f>
        <v>400000</v>
      </c>
      <c r="I132" s="303">
        <f>'Investīciju plāns_2023_2027'!I117</f>
        <v>0</v>
      </c>
      <c r="J132" s="304">
        <f>'Investīciju plāns_2023_2027'!J117</f>
        <v>0</v>
      </c>
      <c r="K132" s="305">
        <f>'Investīciju plāns_2023_2027'!K117</f>
        <v>0</v>
      </c>
      <c r="L132" s="306">
        <f>'Investīciju plāns_2023_2027'!L117</f>
        <v>0</v>
      </c>
      <c r="M132" s="307">
        <f>'Investīciju plāns_2023_2027'!M117</f>
        <v>400000</v>
      </c>
      <c r="N132" s="161" t="str">
        <f>'Investīciju plāns_2023_2027'!N117</f>
        <v>P3 V RV9</v>
      </c>
      <c r="O132" s="336" t="str">
        <f>'Investīciju plāns_2023_2027'!O117</f>
        <v>D</v>
      </c>
      <c r="P132" s="336" t="str">
        <f>'Investīciju plāns_2023_2027'!P117</f>
        <v>VP2</v>
      </c>
      <c r="Q132" s="348" t="str">
        <f>'Investīciju plāns_2023_2027'!Q117</f>
        <v>RV6</v>
      </c>
      <c r="R132" s="336" t="str">
        <f>'Investīciju plāns_2023_2027'!R117</f>
        <v>U.6.1.</v>
      </c>
      <c r="S132" s="161" t="str">
        <f>'Investīciju plāns_2023_2027'!S117</f>
        <v>Īpašuma pārvaldības nodaļa</v>
      </c>
      <c r="T132" s="284">
        <f>'Investīciju plāns_2023_2027'!T117</f>
        <v>0</v>
      </c>
      <c r="U132" s="282" t="str">
        <f>'Investīciju plāns_2023_2027'!U117</f>
        <v>2022-2027</v>
      </c>
    </row>
    <row r="133" spans="1:21" ht="38.25" x14ac:dyDescent="0.25">
      <c r="A133" s="161">
        <f>'Investīciju plāns_2023_2027'!A118</f>
        <v>116</v>
      </c>
      <c r="B133" s="279" t="str">
        <f>'Investīciju plāns_2023_2027'!B118</f>
        <v>06</v>
      </c>
      <c r="C133" s="196" t="str">
        <f>'Investīciju plāns_2023_2027'!C118</f>
        <v>Novads</v>
      </c>
      <c r="D133" s="285" t="str">
        <f>'Investīciju plāns_2023_2027'!D118</f>
        <v>Apdzīvotu vietu atraktivitātes veicināšana iekļaujot dabas teritorijas</v>
      </c>
      <c r="E133" s="285" t="str">
        <f>'Investīciju plāns_2023_2027'!E118</f>
        <v>Pētījums, dabas izziņas taku veidošana Jelgavas novada teritorijā</v>
      </c>
      <c r="F133" s="161" t="str">
        <f>'Investīciju plāns_2023_2027'!F118</f>
        <v xml:space="preserve">Teritorijas labiekārtošana </v>
      </c>
      <c r="G133" s="367" t="str">
        <f>'Investīciju plāns_2023_2027'!G118</f>
        <v>Kopīgs/J/Pag/Iedz</v>
      </c>
      <c r="H133" s="278">
        <f>'Investīciju plāns_2023_2027'!H118</f>
        <v>160000</v>
      </c>
      <c r="I133" s="303">
        <f>'Investīciju plāns_2023_2027'!I118</f>
        <v>0</v>
      </c>
      <c r="J133" s="304">
        <f>'Investīciju plāns_2023_2027'!J118</f>
        <v>0</v>
      </c>
      <c r="K133" s="305">
        <f>'Investīciju plāns_2023_2027'!K118</f>
        <v>0</v>
      </c>
      <c r="L133" s="306">
        <f>'Investīciju plāns_2023_2027'!L118</f>
        <v>60000</v>
      </c>
      <c r="M133" s="307">
        <f>'Investīciju plāns_2023_2027'!M118</f>
        <v>100000</v>
      </c>
      <c r="N133" s="166" t="str">
        <f>'Investīciju plāns_2023_2027'!N118</f>
        <v>P3 V RV9</v>
      </c>
      <c r="O133" s="336" t="str">
        <f>'Investīciju plāns_2023_2027'!O118</f>
        <v>D</v>
      </c>
      <c r="P133" s="336" t="str">
        <f>'Investīciju plāns_2023_2027'!P118</f>
        <v>VP2</v>
      </c>
      <c r="Q133" s="348" t="str">
        <f>'Investīciju plāns_2023_2027'!Q118</f>
        <v>RV6</v>
      </c>
      <c r="R133" s="336" t="str">
        <f>'Investīciju plāns_2023_2027'!R118</f>
        <v>U.6.1.</v>
      </c>
      <c r="S133" s="387" t="str">
        <f>'Investīciju plāns_2023_2027'!S118</f>
        <v>Īpašuma pārvaldības nodaļa</v>
      </c>
      <c r="T133" s="291">
        <f>'Investīciju plāns_2023_2027'!T118</f>
        <v>0</v>
      </c>
      <c r="U133" s="282" t="str">
        <f>'Investīciju plāns_2023_2027'!U118</f>
        <v>2022-2027</v>
      </c>
    </row>
    <row r="134" spans="1:21" ht="102" x14ac:dyDescent="0.25">
      <c r="A134" s="161">
        <f>'Investīciju plāns_2023_2027'!A119</f>
        <v>117</v>
      </c>
      <c r="B134" s="279" t="str">
        <f>'Investīciju plāns_2023_2027'!B119</f>
        <v>05</v>
      </c>
      <c r="C134" s="196" t="str">
        <f>'Investīciju plāns_2023_2027'!C119</f>
        <v>Novads</v>
      </c>
      <c r="D134" s="285" t="str">
        <f>'Investīciju plāns_2023_2027'!D119</f>
        <v>Lielupes baseina upju piestātņu  infrastruktūras attīstība un dabas izziņas taku izveide un labiekārtošana</v>
      </c>
      <c r="E134" s="285" t="str">
        <f>'Investīciju plāns_2023_2027'!E119</f>
        <v xml:space="preserve">Izpētes projekts, dabas izziņu takas gar Lielupi izveide un aprīkošana/labiekārtošana Jelgavas novada teritorijā un sadarbībā ar valstspilsētu Jelgavu.
Laipu, atpūtas vietu izveide Lielupes u.c. upju krastos, lai nodrošinātu infrastruktūru ūdens tūristiem un veidotu jaunus ūdens tūrisma piedāvājumus. Piestātņu izveide, labiekārtošana un aprīkošana ar informācijas stendiem un laipām Lielupes baseina upēs novada teritorijā </v>
      </c>
      <c r="F134" s="161" t="str">
        <f>'Investīciju plāns_2023_2027'!F119</f>
        <v xml:space="preserve">Teritorijas labiekārtošana </v>
      </c>
      <c r="G134" s="367" t="str">
        <f>'Investīciju plāns_2023_2027'!G119</f>
        <v>Kopīgs/J/Pag/Iedz</v>
      </c>
      <c r="H134" s="278">
        <f>'Investīciju plāns_2023_2027'!H119</f>
        <v>100000</v>
      </c>
      <c r="I134" s="303">
        <f>'Investīciju plāns_2023_2027'!I119</f>
        <v>0</v>
      </c>
      <c r="J134" s="304">
        <f>'Investīciju plāns_2023_2027'!J119</f>
        <v>0</v>
      </c>
      <c r="K134" s="305">
        <f>'Investīciju plāns_2023_2027'!K119</f>
        <v>0</v>
      </c>
      <c r="L134" s="306">
        <f>'Investīciju plāns_2023_2027'!L119</f>
        <v>0</v>
      </c>
      <c r="M134" s="307">
        <f>'Investīciju plāns_2023_2027'!M119</f>
        <v>100000</v>
      </c>
      <c r="N134" s="161" t="str">
        <f>'Investīciju plāns_2023_2027'!N119</f>
        <v>P4 T RV3</v>
      </c>
      <c r="O134" s="352" t="str">
        <f>'Investīciju plāns_2023_2027'!O119</f>
        <v>P</v>
      </c>
      <c r="P134" s="336" t="str">
        <f>'Investīciju plāns_2023_2027'!P119</f>
        <v>VP2</v>
      </c>
      <c r="Q134" s="348" t="str">
        <f>'Investīciju plāns_2023_2027'!Q119</f>
        <v>RV6</v>
      </c>
      <c r="R134" s="336" t="str">
        <f>'Investīciju plāns_2023_2027'!R119</f>
        <v>U.6.1.</v>
      </c>
      <c r="S134" s="387" t="str">
        <f>'Investīciju plāns_2023_2027'!S119</f>
        <v>Attīstības nodaļa</v>
      </c>
      <c r="T134" s="284">
        <f>'Investīciju plāns_2023_2027'!T119</f>
        <v>0</v>
      </c>
      <c r="U134" s="282" t="str">
        <f>'Investīciju plāns_2023_2027'!U119</f>
        <v>2022-2027</v>
      </c>
    </row>
    <row r="135" spans="1:21" ht="63.75" x14ac:dyDescent="0.25">
      <c r="A135" s="196">
        <f>'Investīciju plāns_2023_2027'!A120</f>
        <v>118</v>
      </c>
      <c r="B135" s="279" t="str">
        <f>'Investīciju plāns_2023_2027'!B120</f>
        <v>06</v>
      </c>
      <c r="C135" s="196" t="str">
        <f>'Investīciju plāns_2023_2027'!C120</f>
        <v>Novads</v>
      </c>
      <c r="D135" s="285" t="str">
        <f>'Investīciju plāns_2023_2027'!D120</f>
        <v>Aktivitāšu laukumu/rotaļlaukumu/ atpūtas vietu izveide, labiekārtošana Jelgavas novada teritorijā</v>
      </c>
      <c r="E135" s="285" t="str">
        <f>'Investīciju plāns_2023_2027'!E120</f>
        <v>Aktivitāšu laukumu/rotaļlaukumu/sporta aktivitāšu laukumu izveide un labiekārtošana ar dažādiem sportiskiem un rotaļu elementiem dažādām iedzīvotāju mērķa grupām, veicinot iedzīvotāju veselīgu dzīvesveidu.
Atpūtas vietu izveide un labiekārtošana Jelgavas novada teritorijā</v>
      </c>
      <c r="F135" s="161" t="str">
        <f>'Investīciju plāns_2023_2027'!F120</f>
        <v xml:space="preserve">Teritorijas labiekārtošana </v>
      </c>
      <c r="G135" s="367" t="str">
        <f>'Investīciju plāns_2023_2027'!G120</f>
        <v>Kopīgs/J/Pag/Iedz</v>
      </c>
      <c r="H135" s="278">
        <f>'Investīciju plāns_2023_2027'!H120</f>
        <v>500000</v>
      </c>
      <c r="I135" s="303">
        <f>'Investīciju plāns_2023_2027'!I120</f>
        <v>0</v>
      </c>
      <c r="J135" s="304">
        <f>'Investīciju plāns_2023_2027'!J120</f>
        <v>0</v>
      </c>
      <c r="K135" s="305">
        <f>'Investīciju plāns_2023_2027'!K120</f>
        <v>0</v>
      </c>
      <c r="L135" s="306">
        <f>'Investīciju plāns_2023_2027'!L120</f>
        <v>50000</v>
      </c>
      <c r="M135" s="307">
        <f>'Investīciju plāns_2023_2027'!M120</f>
        <v>450000</v>
      </c>
      <c r="N135" s="161" t="str">
        <f>'Investīciju plāns_2023_2027'!N120</f>
        <v>P3 V RV9</v>
      </c>
      <c r="O135" s="336" t="str">
        <f>'Investīciju plāns_2023_2027'!O120</f>
        <v>P</v>
      </c>
      <c r="P135" s="336" t="str">
        <f>'Investīciju plāns_2023_2027'!P120</f>
        <v>VP1</v>
      </c>
      <c r="Q135" s="348" t="str">
        <f>'Investīciju plāns_2023_2027'!Q120</f>
        <v>RV3</v>
      </c>
      <c r="R135" s="336" t="str">
        <f>'Investīciju plāns_2023_2027'!R120</f>
        <v>3.1.</v>
      </c>
      <c r="S135" s="161" t="str">
        <f>'Investīciju plāns_2023_2027'!S120</f>
        <v>Īpašuma pārvaldības nodaļa/pagasta pārvalde</v>
      </c>
      <c r="T135" s="284">
        <f>'Investīciju plāns_2023_2027'!T120</f>
        <v>0</v>
      </c>
      <c r="U135" s="282" t="str">
        <f>'Investīciju plāns_2023_2027'!U120</f>
        <v>2022-2027</v>
      </c>
    </row>
    <row r="136" spans="1:21" ht="127.5" x14ac:dyDescent="0.25">
      <c r="A136" s="161">
        <f>'Investīciju plāns_2023_2027'!A121</f>
        <v>119</v>
      </c>
      <c r="B136" s="279" t="str">
        <f>'Investīciju plāns_2023_2027'!B121</f>
        <v>04</v>
      </c>
      <c r="C136" s="196" t="str">
        <f>'Investīciju plāns_2023_2027'!C121</f>
        <v>Novads</v>
      </c>
      <c r="D136" s="285" t="str">
        <f>'Investīciju plāns_2023_2027'!D121</f>
        <v>Ūdens ņemšanas vietu/ugunsdzēsības dīķu ierīkošana/izbūve Jelgavas novada teritorijā</v>
      </c>
      <c r="E136" s="285" t="str">
        <f>'Investīciju plāns_2023_2027'!E121</f>
        <v>Ugunsdzēsības dīķu/ ugunsdzēsības vietu ierīkošana/izbūve Jelgavas novada teritorijā, nodrošinot normatīvajos aktos noteiktās prasības
2023.gadā plānots:
1.Ūdens ņemšanas vietas izbūve ugunsdzēsības vajadzībām Platonē, Platones pagastā
2. Ūdens ņemšanas vietas izbūve ugunsdzēsības vajadzībām Oglaines ciemā, Vircavas pagastā
3.Esoša ūdens rezervuāra atjaunošana un ūdens ņemšanas vietu izbūve ugunsdzēsības vajadzībām Jēkabniekos, Svētes pagastā, Jelgavas novadā</v>
      </c>
      <c r="F136" s="161" t="str">
        <f>'Investīciju plāns_2023_2027'!F121</f>
        <v xml:space="preserve">Teritorijas labiekārtošana </v>
      </c>
      <c r="G136" s="366" t="str">
        <f>'Investīciju plāns_2023_2027'!G121</f>
        <v>Kopīgs/J/Pag/Iedz</v>
      </c>
      <c r="H136" s="278">
        <f>'Investīciju plāns_2023_2027'!H121</f>
        <v>614700</v>
      </c>
      <c r="I136" s="303">
        <f>'Investīciju plāns_2023_2027'!I121</f>
        <v>114700</v>
      </c>
      <c r="J136" s="304">
        <f>'Investīciju plāns_2023_2027'!J121</f>
        <v>114700</v>
      </c>
      <c r="K136" s="305">
        <f>'Investīciju plāns_2023_2027'!K121</f>
        <v>0</v>
      </c>
      <c r="L136" s="306">
        <f>'Investīciju plāns_2023_2027'!L121</f>
        <v>100000</v>
      </c>
      <c r="M136" s="307">
        <f>'Investīciju plāns_2023_2027'!M121</f>
        <v>400000</v>
      </c>
      <c r="N136" s="195" t="str">
        <f>'Investīciju plāns_2023_2027'!N121</f>
        <v>P2 V RV6</v>
      </c>
      <c r="O136" s="151" t="str">
        <f>'Investīciju plāns_2023_2027'!O121</f>
        <v>D</v>
      </c>
      <c r="P136" s="145" t="str">
        <f>'Investīciju plāns_2023_2027'!P121</f>
        <v>VP1</v>
      </c>
      <c r="Q136" s="151" t="str">
        <f>'Investīciju plāns_2023_2027'!Q121</f>
        <v>RV5</v>
      </c>
      <c r="R136" s="268" t="str">
        <f>'Investīciju plāns_2023_2027'!R121</f>
        <v>U.5.7.</v>
      </c>
      <c r="S136" s="386" t="str">
        <f>'Investīciju plāns_2023_2027'!S121</f>
        <v>Infrastruktūras un saimnieciskā nodrošinājuma nodaļa</v>
      </c>
      <c r="T136" s="310">
        <f>'Investīciju plāns_2023_2027'!T121</f>
        <v>0</v>
      </c>
      <c r="U136" s="282" t="str">
        <f>'Investīciju plāns_2023_2027'!U121</f>
        <v>2022-2027</v>
      </c>
    </row>
    <row r="137" spans="1:21" ht="51" x14ac:dyDescent="0.25">
      <c r="A137" s="161">
        <f>'Investīciju plāns_2023_2027'!A122</f>
        <v>120</v>
      </c>
      <c r="B137" s="279" t="str">
        <f>'Investīciju plāns_2023_2027'!B122</f>
        <v>05</v>
      </c>
      <c r="C137" s="196" t="str">
        <f>'Investīciju plāns_2023_2027'!C122</f>
        <v>Novads</v>
      </c>
      <c r="D137" s="285" t="str">
        <f>'Investīciju plāns_2023_2027'!D122</f>
        <v>Teritorijas atraktivitāte - Parku apsaimniekošanas plānu izstrāde un ieviešana, nosakot parkiem tēmu, specializāciju)</v>
      </c>
      <c r="E137" s="285" t="str">
        <f>'Investīciju plāns_2023_2027'!E122</f>
        <v xml:space="preserve">Parku apsaimniekošanas plānu izstrāde Jelgavas novada parkiem - Zaļenieku, Vircavas, Lielplatones, Staļģenes, Elejas muižu parkiem, Teteles parkam
</v>
      </c>
      <c r="F137" s="161" t="str">
        <f>'Investīciju plāns_2023_2027'!F122</f>
        <v xml:space="preserve">Teritorijas labiekārtošana </v>
      </c>
      <c r="G137" s="366" t="str">
        <f>'Investīciju plāns_2023_2027'!G122</f>
        <v>Kopīgs/J/Pag/Iedz</v>
      </c>
      <c r="H137" s="278">
        <f>'Investīciju plāns_2023_2027'!H122</f>
        <v>120000</v>
      </c>
      <c r="I137" s="303">
        <f>'Investīciju plāns_2023_2027'!I122</f>
        <v>0</v>
      </c>
      <c r="J137" s="304">
        <f>'Investīciju plāns_2023_2027'!J122</f>
        <v>0</v>
      </c>
      <c r="K137" s="305">
        <f>'Investīciju plāns_2023_2027'!K122</f>
        <v>0</v>
      </c>
      <c r="L137" s="306">
        <f>'Investīciju plāns_2023_2027'!L122</f>
        <v>0</v>
      </c>
      <c r="M137" s="307">
        <f>'Investīciju plāns_2023_2027'!M122</f>
        <v>120000</v>
      </c>
      <c r="N137" s="195" t="str">
        <f>'Investīciju plāns_2023_2027'!N122</f>
        <v>P3 V RV9</v>
      </c>
      <c r="O137" s="151" t="str">
        <f>'Investīciju plāns_2023_2027'!O122</f>
        <v>D</v>
      </c>
      <c r="P137" s="145" t="str">
        <f>'Investīciju plāns_2023_2027'!P122</f>
        <v>VP2</v>
      </c>
      <c r="Q137" s="151" t="str">
        <f>'Investīciju plāns_2023_2027'!Q122</f>
        <v>RV5</v>
      </c>
      <c r="R137" s="268" t="str">
        <f>'Investīciju plāns_2023_2027'!R122</f>
        <v>U.5.4.</v>
      </c>
      <c r="S137" s="381" t="str">
        <f>'Investīciju plāns_2023_2027'!S122</f>
        <v>Attīstības nodaļa</v>
      </c>
      <c r="T137" s="310">
        <f>'Investīciju plāns_2023_2027'!T122</f>
        <v>0</v>
      </c>
      <c r="U137" s="282" t="str">
        <f>'Investīciju plāns_2023_2027'!U122</f>
        <v>2022-2027</v>
      </c>
    </row>
    <row r="138" spans="1:21" ht="127.5" x14ac:dyDescent="0.25">
      <c r="A138" s="196">
        <f>'Investīciju plāns_2023_2027'!A123</f>
        <v>121</v>
      </c>
      <c r="B138" s="279" t="str">
        <f>'Investīciju plāns_2023_2027'!B123</f>
        <v>04</v>
      </c>
      <c r="C138" s="196" t="str">
        <f>'Investīciju plāns_2023_2027'!C123</f>
        <v>Novads</v>
      </c>
      <c r="D138" s="285" t="str">
        <f>'Investīciju plāns_2023_2027'!D123</f>
        <v>Pašvaldības transporta infrastruktūras (ielas, ceļi, veloceliņi, stāvlaukumi, gājēju ietves, pārejas, viedie risinājumi satiksmes drošībai un organizēšanai u.c. transporta infrastruktūra) attīstība, t.sk. apgaismojuma būvniecība/atjaunošana Jelgavas novada teritorijā</v>
      </c>
      <c r="E138" s="285" t="str">
        <f>'Investīciju plāns_2023_2027'!E123</f>
        <v xml:space="preserve">1. Pašvaldība ceļu seguma atjaunošana un pārbūve Jelgavas novada teritorijā
2. Pilnveidota veloceļu infrastruktūra- transporta infrastruktūras attīstība, t.sk. gājēju/velo celiņu izbūve/atjaunošana.
3. Ielu apgaismojuma būvniecība/atjaunošana Jelgavas novada teritorijā un kopīgi risinājumi sadarbībā ar valstspilsētu Jelgavu
</v>
      </c>
      <c r="F138" s="161" t="str">
        <f>'Investīciju plāns_2023_2027'!F123</f>
        <v>Transporta infrastruktūra, t.sk. Apgaismojums</v>
      </c>
      <c r="G138" s="366" t="str">
        <f>'Investīciju plāns_2023_2027'!G123</f>
        <v>Kopīgs/J/Pag/Iedz
SAM</v>
      </c>
      <c r="H138" s="278">
        <f>'Investīciju plāns_2023_2027'!H123</f>
        <v>4000000</v>
      </c>
      <c r="I138" s="303">
        <f>'Investīciju plāns_2023_2027'!I123</f>
        <v>0</v>
      </c>
      <c r="J138" s="304">
        <f>'Investīciju plāns_2023_2027'!J123</f>
        <v>0</v>
      </c>
      <c r="K138" s="305">
        <f>'Investīciju plāns_2023_2027'!K123</f>
        <v>0</v>
      </c>
      <c r="L138" s="306">
        <f>'Investīciju plāns_2023_2027'!L123</f>
        <v>1000000</v>
      </c>
      <c r="M138" s="307">
        <f>'Investīciju plāns_2023_2027'!M123</f>
        <v>3000000</v>
      </c>
      <c r="N138" s="196" t="str">
        <f>'Investīciju plāns_2023_2027'!N123</f>
        <v>P2 V RV1</v>
      </c>
      <c r="O138" s="361" t="str">
        <f>'Investīciju plāns_2023_2027'!O123</f>
        <v>P</v>
      </c>
      <c r="P138" s="196" t="str">
        <f>'Investīciju plāns_2023_2027'!P123</f>
        <v>VP2</v>
      </c>
      <c r="Q138" s="196" t="str">
        <f>'Investīciju plāns_2023_2027'!Q123</f>
        <v>RV4</v>
      </c>
      <c r="R138" s="279" t="str">
        <f>'Investīciju plāns_2023_2027'!R123</f>
        <v>4.3.</v>
      </c>
      <c r="S138" s="372" t="str">
        <f>'Investīciju plāns_2023_2027'!S123</f>
        <v>Infrastruktūras un saimnieciskā nodrošinājuma nodaļa/Pagasta pārvalde</v>
      </c>
      <c r="T138" s="309">
        <f>'Investīciju plāns_2023_2027'!T123</f>
        <v>0</v>
      </c>
      <c r="U138" s="282" t="str">
        <f>'Investīciju plāns_2023_2027'!U123</f>
        <v>2022-2027</v>
      </c>
    </row>
    <row r="139" spans="1:21" ht="89.25" x14ac:dyDescent="0.25">
      <c r="A139" s="161">
        <f>'Investīciju plāns_2023_2027'!A124</f>
        <v>122</v>
      </c>
      <c r="B139" s="279" t="str">
        <f>'Investīciju plāns_2023_2027'!B124</f>
        <v>04</v>
      </c>
      <c r="C139" s="196" t="str">
        <f>'Investīciju plāns_2023_2027'!C124</f>
        <v>Novads</v>
      </c>
      <c r="D139" s="285" t="str">
        <f>'Investīciju plāns_2023_2027'!D124</f>
        <v>Pašvaldības autoceļu un ielu kompleksa infrastruktūrā ietilpstošo tiltu, pārvadu un estakāžu inventarizācija, esošās situācijas izpēte, būvniecība vai pārbūve Jelgavas novada teritorijā</v>
      </c>
      <c r="E139" s="285" t="str">
        <f>'Investīciju plāns_2023_2027'!E124</f>
        <v>Autoceļu un ielu kompleksa infrastruktūrā ietilpstošo tiltu, pārvadu un estakāžu uzturēšana, satiksmes drošības pasākumi  visā Jelgavas novada teritorijā, t.sk. esošas situācijas novērtējums, izpētes u.tml.
2022.gadā uzsākta eošas situācijas novērtējums un izpēte  par pašvaldības transporta infrastruktūras pārvaldības kartogrāfiskās sistēmas izstrādi, pievienošanu vienotai datubāzei un uzturēšanu</v>
      </c>
      <c r="F139" s="161" t="str">
        <f>'Investīciju plāns_2023_2027'!F124</f>
        <v>Transporta infrastruktūra, t.sk. Apgaismojums</v>
      </c>
      <c r="G139" s="366" t="str">
        <f>'Investīciju plāns_2023_2027'!G124</f>
        <v>Kopīgs/J/Pag/Iedz</v>
      </c>
      <c r="H139" s="278">
        <f>'Investīciju plāns_2023_2027'!H124</f>
        <v>512116</v>
      </c>
      <c r="I139" s="303">
        <f>'Investīciju plāns_2023_2027'!I124</f>
        <v>112116</v>
      </c>
      <c r="J139" s="304">
        <f>'Investīciju plāns_2023_2027'!J124</f>
        <v>112116</v>
      </c>
      <c r="K139" s="305">
        <f>'Investīciju plāns_2023_2027'!K124</f>
        <v>0</v>
      </c>
      <c r="L139" s="306">
        <f>'Investīciju plāns_2023_2027'!L124</f>
        <v>100000</v>
      </c>
      <c r="M139" s="307">
        <f>'Investīciju plāns_2023_2027'!M124</f>
        <v>300000</v>
      </c>
      <c r="N139" s="196" t="str">
        <f>'Investīciju plāns_2023_2027'!N124</f>
        <v>P2 V RV1</v>
      </c>
      <c r="O139" s="361" t="str">
        <f>'Investīciju plāns_2023_2027'!O124</f>
        <v>P</v>
      </c>
      <c r="P139" s="196" t="str">
        <f>'Investīciju plāns_2023_2027'!P124</f>
        <v>VP2</v>
      </c>
      <c r="Q139" s="196" t="str">
        <f>'Investīciju plāns_2023_2027'!Q124</f>
        <v>RV4</v>
      </c>
      <c r="R139" s="279" t="str">
        <f>'Investīciju plāns_2023_2027'!R124</f>
        <v>4.1.</v>
      </c>
      <c r="S139" s="372" t="str">
        <f>'Investīciju plāns_2023_2027'!S124</f>
        <v>Infrastruktūras un saimnieciskā nodrošinājuma nodaļa/Pagasta pārvalde</v>
      </c>
      <c r="T139" s="309">
        <f>'Investīciju plāns_2023_2027'!T124</f>
        <v>0</v>
      </c>
      <c r="U139" s="282" t="str">
        <f>'Investīciju plāns_2023_2027'!U124</f>
        <v>2022-2027</v>
      </c>
    </row>
    <row r="140" spans="1:21" ht="89.25" x14ac:dyDescent="0.25">
      <c r="A140" s="161">
        <f>'Investīciju plāns_2023_2027'!A125</f>
        <v>123</v>
      </c>
      <c r="B140" s="279" t="str">
        <f>'Investīciju plāns_2023_2027'!B125</f>
        <v>04</v>
      </c>
      <c r="C140" s="196" t="str">
        <f>'Investīciju plāns_2023_2027'!C125</f>
        <v>Novads</v>
      </c>
      <c r="D140" s="285" t="str">
        <f>'Investīciju plāns_2023_2027'!D125</f>
        <v>Attīstīt ilgtspējīgu, klimatnoturīgu, intelektisku un intermodālu mobilitāti valstu, reģionu un vietējā līmenī, ietverot uzlabotu piekļuvi Eiropas transporta tīklam (TEN-T) un pārrobežu mobilitāti</v>
      </c>
      <c r="E140" s="285" t="str">
        <f>'Investīciju plāns_2023_2027'!E125</f>
        <v>Attīstīt ilgtspējīgu, klimatnoturīgu, intelektisku un intermodālu mobilitāti valstu, reģionu un vietējā līmenī, ietverot uzlabotu piekļuvi Eiropas transporta tīklam (TEN-T) un pārrobežu mobilitāti</v>
      </c>
      <c r="F140" s="161" t="str">
        <f>'Investīciju plāns_2023_2027'!F125</f>
        <v>Transporta infrastruktūra, t.sk. Apgaismojums</v>
      </c>
      <c r="G140" s="366" t="str">
        <f>'Investīciju plāns_2023_2027'!G125</f>
        <v>SAM</v>
      </c>
      <c r="H140" s="278">
        <f>'Investīciju plāns_2023_2027'!H125</f>
        <v>0</v>
      </c>
      <c r="I140" s="303">
        <f>'Investīciju plāns_2023_2027'!I125</f>
        <v>0</v>
      </c>
      <c r="J140" s="304">
        <f>'Investīciju plāns_2023_2027'!J125</f>
        <v>0</v>
      </c>
      <c r="K140" s="305">
        <f>'Investīciju plāns_2023_2027'!K125</f>
        <v>0</v>
      </c>
      <c r="L140" s="306">
        <f>'Investīciju plāns_2023_2027'!L125</f>
        <v>0</v>
      </c>
      <c r="M140" s="307">
        <f>'Investīciju plāns_2023_2027'!M125</f>
        <v>0</v>
      </c>
      <c r="N140" s="195" t="str">
        <f>'Investīciju plāns_2023_2027'!N125</f>
        <v>P2 V RV1</v>
      </c>
      <c r="O140" s="151" t="str">
        <f>'Investīciju plāns_2023_2027'!O125</f>
        <v>P</v>
      </c>
      <c r="P140" s="286" t="str">
        <f>'Investīciju plāns_2023_2027'!P125</f>
        <v>VP2</v>
      </c>
      <c r="Q140" s="151" t="str">
        <f>'Investīciju plāns_2023_2027'!Q125</f>
        <v>RV4</v>
      </c>
      <c r="R140" s="160" t="str">
        <f>'Investīciju plāns_2023_2027'!R125</f>
        <v>4.1.
4.4.</v>
      </c>
      <c r="S140" s="386" t="str">
        <f>'Investīciju plāns_2023_2027'!S125</f>
        <v>Infrastruktūras un saimnieciskā nodrošinājuma nodaļa/Pagasta pārvalde</v>
      </c>
      <c r="T140" s="310">
        <f>'Investīciju plāns_2023_2027'!T125</f>
        <v>0</v>
      </c>
      <c r="U140" s="282" t="str">
        <f>'Investīciju plāns_2023_2027'!U125</f>
        <v>2022-2027</v>
      </c>
    </row>
    <row r="141" spans="1:21" ht="229.5" x14ac:dyDescent="0.25">
      <c r="A141" s="196">
        <f>'Investīciju plāns_2023_2027'!A126</f>
        <v>124</v>
      </c>
      <c r="B141" s="279" t="str">
        <f>'Investīciju plāns_2023_2027'!B126</f>
        <v>06</v>
      </c>
      <c r="C141" s="196" t="str">
        <f>'Investīciju plāns_2023_2027'!C126</f>
        <v>Novads</v>
      </c>
      <c r="D141" s="335" t="str">
        <f>'Investīciju plāns_2023_2027'!D126</f>
        <v>Ūdenssaimniecības un kanalizācijas sistēmas attīstība un sakārtošana Jelgavas novada teritorijā</v>
      </c>
      <c r="E141" s="285" t="str">
        <f>'Investīciju plāns_2023_2027'!E126</f>
        <v xml:space="preserve">Ūdenssaimniecības attīstība - t.sk. SIA „Jelgavas novada KU”, SIA "Ozolnieku KSDU" pašvaldības deleģēto funkciju veikšana - ūdensapgādes sistēmas un kanalizācijas sistēmas izbūve, ūdens atdzelžošanas staciju izbūve, kanalizācijas sūkņu stacijas rekonstrukcija un  notekūdeņu attīrīšanas iekārtu uzlabošana, t.sk. privātīpašumu pieslēgšana centrālajai kanalizācijas sistēmai
2022. gadā plānots:
1.Jaunu NAI izbūve Lielvircava, Platones pagasts 
2.Jauna urbuma ierīkošana, esošā urbuma tamponēšana un atdzelžošanas stacijas filtrējošā materiāla maiņa Lielplatone, Lielplatones pagasts
3.Jauna ūdensvada izbūve Ziedu ielā, 405m (projektēšana) Līvbērze, Līvbērzes pagasts 
4.Kanalizācijas trases rekonstrukcija Bērzu ielā un no Bērzu ielas līdz Jelgavas ielai 10, 605m Līvbērze, Līvbērzes pagasts 
5.Jaunas notekūdeņu attīrīšanas iekārtas izbūve Vārpa, Līvbērzes pagasts;
</v>
      </c>
      <c r="F141" s="283" t="str">
        <f>'Investīciju plāns_2023_2027'!F126</f>
        <v>Ūdenssaimniecības attīstība</v>
      </c>
      <c r="G141" s="367" t="str">
        <f>'Investīciju plāns_2023_2027'!G126</f>
        <v>Kopīgs/J/Pag/Iedz
SAM</v>
      </c>
      <c r="H141" s="278">
        <f>'Investīciju plāns_2023_2027'!H126</f>
        <v>4185000</v>
      </c>
      <c r="I141" s="303">
        <f>'Investīciju plāns_2023_2027'!I126</f>
        <v>185000</v>
      </c>
      <c r="J141" s="304">
        <f>'Investīciju plāns_2023_2027'!J126</f>
        <v>185000</v>
      </c>
      <c r="K141" s="305">
        <f>'Investīciju plāns_2023_2027'!K126</f>
        <v>0</v>
      </c>
      <c r="L141" s="306">
        <f>'Investīciju plāns_2023_2027'!L126</f>
        <v>2000000</v>
      </c>
      <c r="M141" s="307">
        <f>'Investīciju plāns_2023_2027'!M126</f>
        <v>2000000</v>
      </c>
      <c r="N141" s="289" t="str">
        <f>'Investīciju plāns_2023_2027'!N126</f>
        <v>P2 V RV3</v>
      </c>
      <c r="O141" s="361" t="str">
        <f>'Investīciju plāns_2023_2027'!O126</f>
        <v>P</v>
      </c>
      <c r="P141" s="196" t="str">
        <f>'Investīciju plāns_2023_2027'!P126</f>
        <v>VP2</v>
      </c>
      <c r="Q141" s="196" t="str">
        <f>'Investīciju plāns_2023_2027'!Q126</f>
        <v>RV5</v>
      </c>
      <c r="R141" s="196" t="str">
        <f>'Investīciju plāns_2023_2027'!R126</f>
        <v>U.5.1.</v>
      </c>
      <c r="S141" s="380" t="str">
        <f>'Investīciju plāns_2023_2027'!S126</f>
        <v>Īpašuma pārvaldības nodaļa</v>
      </c>
      <c r="T141" s="288">
        <f>'Investīciju plāns_2023_2027'!T126</f>
        <v>0</v>
      </c>
      <c r="U141" s="282" t="str">
        <f>'Investīciju plāns_2023_2027'!U126</f>
        <v>2022-2027</v>
      </c>
    </row>
    <row r="142" spans="1:21" ht="76.5" x14ac:dyDescent="0.25">
      <c r="A142" s="161">
        <f>'Investīciju plāns_2023_2027'!A127</f>
        <v>125</v>
      </c>
      <c r="B142" s="279" t="str">
        <f>'Investīciju plāns_2023_2027'!B127</f>
        <v>08v</v>
      </c>
      <c r="C142" s="196" t="str">
        <f>'Investīciju plāns_2023_2027'!C127</f>
        <v>Novads</v>
      </c>
      <c r="D142" s="285" t="str">
        <f>'Investīciju plāns_2023_2027'!D127</f>
        <v>Vēsturisko ēku restaurācija/izpēte/remontdarbi Jelgavas novada vēsturiskajās ēkās</v>
      </c>
      <c r="E142" s="285" t="str">
        <f>'Investīciju plāns_2023_2027'!E127</f>
        <v>Vēsturisko ēku restaurācija/izpēte/remontdarbi Jelgavas novada vēsturiskajās ēkās (muižas) - mēbeles, tapetes, ekspozīcijas, interaktīvi jauninājumi, t.sk. Zaļenieku muižas kompleksa restaurācija/rekonstrukcija</v>
      </c>
      <c r="F142" s="283" t="str">
        <f>'Investīciju plāns_2023_2027'!F127</f>
        <v>Vēstures mantojums - ēkas</v>
      </c>
      <c r="G142" s="366" t="str">
        <f>'Investīciju plāns_2023_2027'!G127</f>
        <v>Kopīgs/J/Pag/Iedz</v>
      </c>
      <c r="H142" s="278">
        <f>'Investīciju plāns_2023_2027'!H127</f>
        <v>6000000</v>
      </c>
      <c r="I142" s="303">
        <f>'Investīciju plāns_2023_2027'!I127</f>
        <v>0</v>
      </c>
      <c r="J142" s="304">
        <f>'Investīciju plāns_2023_2027'!J127</f>
        <v>0</v>
      </c>
      <c r="K142" s="305">
        <f>'Investīciju plāns_2023_2027'!K127</f>
        <v>0</v>
      </c>
      <c r="L142" s="306">
        <f>'Investīciju plāns_2023_2027'!L127</f>
        <v>0</v>
      </c>
      <c r="M142" s="307">
        <f>'Investīciju plāns_2023_2027'!M127</f>
        <v>6000000</v>
      </c>
      <c r="N142" s="289" t="str">
        <f>'Investīciju plāns_2023_2027'!N127</f>
        <v>P4 T RV2</v>
      </c>
      <c r="O142" s="161" t="str">
        <f>'Investīciju plāns_2023_2027'!O127</f>
        <v>P</v>
      </c>
      <c r="P142" s="161" t="str">
        <f>'Investīciju plāns_2023_2027'!P127</f>
        <v>VP1</v>
      </c>
      <c r="Q142" s="161" t="str">
        <f>'Investīciju plāns_2023_2027'!Q127</f>
        <v>RV3</v>
      </c>
      <c r="R142" s="160" t="str">
        <f>'Investīciju plāns_2023_2027'!R127</f>
        <v>3.4.</v>
      </c>
      <c r="S142" s="380" t="str">
        <f>'Investīciju plāns_2023_2027'!S127</f>
        <v>Infrastruktūras un saimnieciskā nodrošinājuma nodaļa/pagasta pārvalde</v>
      </c>
      <c r="T142" s="288">
        <f>'Investīciju plāns_2023_2027'!T127</f>
        <v>0</v>
      </c>
      <c r="U142" s="282" t="str">
        <f>'Investīciju plāns_2023_2027'!U127</f>
        <v>2022-2027</v>
      </c>
    </row>
    <row r="143" spans="1:21" ht="51" x14ac:dyDescent="0.25">
      <c r="A143" s="161">
        <f>'Investīciju plāns_2023_2027'!A128</f>
        <v>126</v>
      </c>
      <c r="B143" s="337" t="str">
        <f>'Investīciju plāns_2023_2027'!B128</f>
        <v>08v</v>
      </c>
      <c r="C143" s="196" t="str">
        <f>'Investīciju plāns_2023_2027'!C128</f>
        <v>Novads</v>
      </c>
      <c r="D143" s="285" t="str">
        <f>'Investīciju plāns_2023_2027'!D128</f>
        <v>Radošu pakalpojumu attīstīšana kultūras mantojuma saglabāšanas un izmantošanas veicināšanai Jelgavas novadā</v>
      </c>
      <c r="E143" s="285" t="str">
        <f>'Investīciju plāns_2023_2027'!E128</f>
        <v>Jelgavas novada pašvaldības muižu specializācijas noteikšana, arhitektoniskā mākslinieciskās izpētes (AMI) darbi muižās</v>
      </c>
      <c r="F143" s="161" t="str">
        <f>'Investīciju plāns_2023_2027'!F128</f>
        <v>Vēstures mantojums - ēkas</v>
      </c>
      <c r="G143" s="367" t="str">
        <f>'Investīciju plāns_2023_2027'!G128</f>
        <v>Kopīgs/J/Pag/Iedz</v>
      </c>
      <c r="H143" s="278">
        <f>'Investīciju plāns_2023_2027'!H128</f>
        <v>200000</v>
      </c>
      <c r="I143" s="303">
        <f>'Investīciju plāns_2023_2027'!I128</f>
        <v>0</v>
      </c>
      <c r="J143" s="304">
        <f>'Investīciju plāns_2023_2027'!J128</f>
        <v>0</v>
      </c>
      <c r="K143" s="305">
        <f>'Investīciju plāns_2023_2027'!K128</f>
        <v>0</v>
      </c>
      <c r="L143" s="306">
        <f>'Investīciju plāns_2023_2027'!L128</f>
        <v>0</v>
      </c>
      <c r="M143" s="307">
        <f>'Investīciju plāns_2023_2027'!M128</f>
        <v>200000</v>
      </c>
      <c r="N143" s="166" t="str">
        <f>'Investīciju plāns_2023_2027'!N128</f>
        <v>P4 T RV2</v>
      </c>
      <c r="O143" s="161" t="str">
        <f>'Investīciju plāns_2023_2027'!O128</f>
        <v>D</v>
      </c>
      <c r="P143" s="156" t="str">
        <f>'Investīciju plāns_2023_2027'!P128</f>
        <v>VP1</v>
      </c>
      <c r="Q143" s="156" t="str">
        <f>'Investīciju plāns_2023_2027'!Q128</f>
        <v>RV3</v>
      </c>
      <c r="R143" s="276" t="str">
        <f>'Investīciju plāns_2023_2027'!R128</f>
        <v>3.4.</v>
      </c>
      <c r="S143" s="258" t="str">
        <f>'Investīciju plāns_2023_2027'!S128</f>
        <v>Attīstības nodaļa</v>
      </c>
      <c r="T143" s="291">
        <f>'Investīciju plāns_2023_2027'!T128</f>
        <v>0</v>
      </c>
      <c r="U143" s="282" t="str">
        <f>'Investīciju plāns_2023_2027'!U128</f>
        <v>2022-2027</v>
      </c>
    </row>
    <row r="144" spans="1:21" ht="76.5" x14ac:dyDescent="0.25">
      <c r="A144" s="196">
        <f>'Investīciju plāns_2023_2027'!A129</f>
        <v>127</v>
      </c>
      <c r="B144" s="279" t="str">
        <f>'Investīciju plāns_2023_2027'!B129</f>
        <v>08v</v>
      </c>
      <c r="C144" s="196" t="str">
        <f>'Investīciju plāns_2023_2027'!C129</f>
        <v>Novads</v>
      </c>
      <c r="D144" s="285" t="str">
        <f>'Investīciju plāns_2023_2027'!D129</f>
        <v>Vēsturisko parku un muižu teritoriju labiekārtošana/izpēte Jelgavas novadā</v>
      </c>
      <c r="E144" s="285" t="str">
        <f>'Investīciju plāns_2023_2027'!E129</f>
        <v>Vēsturisko parku, muižu teritoriju labiekārtošana, izpēte Jelgavas novadā (vēsturiskās takas, apstādījumi, laipas, tiltiņi, pieminekļi  u.tml.)</v>
      </c>
      <c r="F144" s="161" t="str">
        <f>'Investīciju plāns_2023_2027'!F129</f>
        <v>Vēstures mantojums - teritorija</v>
      </c>
      <c r="G144" s="366" t="str">
        <f>'Investīciju plāns_2023_2027'!G129</f>
        <v>Kopīgs/J/Pag/Iedz</v>
      </c>
      <c r="H144" s="278">
        <f>'Investīciju plāns_2023_2027'!H129</f>
        <v>100000</v>
      </c>
      <c r="I144" s="303">
        <f>'Investīciju plāns_2023_2027'!I129</f>
        <v>0</v>
      </c>
      <c r="J144" s="304">
        <f>'Investīciju plāns_2023_2027'!J129</f>
        <v>0</v>
      </c>
      <c r="K144" s="305">
        <f>'Investīciju plāns_2023_2027'!K129</f>
        <v>0</v>
      </c>
      <c r="L144" s="306">
        <f>'Investīciju plāns_2023_2027'!L129</f>
        <v>50000</v>
      </c>
      <c r="M144" s="307">
        <f>'Investīciju plāns_2023_2027'!M129</f>
        <v>50000</v>
      </c>
      <c r="N144" s="166" t="str">
        <f>'Investīciju plāns_2023_2027'!N129</f>
        <v>P4 T RV2</v>
      </c>
      <c r="O144" s="161" t="str">
        <f>'Investīciju plāns_2023_2027'!O129</f>
        <v>D</v>
      </c>
      <c r="P144" s="275" t="str">
        <f>'Investīciju plāns_2023_2027'!P129</f>
        <v>VP1</v>
      </c>
      <c r="Q144" s="156" t="str">
        <f>'Investīciju plāns_2023_2027'!Q129</f>
        <v>RV3</v>
      </c>
      <c r="R144" s="268" t="str">
        <f>'Investīciju plāns_2023_2027'!R129</f>
        <v>3.4.</v>
      </c>
      <c r="S144" s="385" t="str">
        <f>'Investīciju plāns_2023_2027'!S129</f>
        <v>Infrastruktūras un saimnieciskā nodrošinājuma nodaļa/pagasta pārvalde</v>
      </c>
      <c r="T144" s="291">
        <f>'Investīciju plāns_2023_2027'!T129</f>
        <v>0</v>
      </c>
      <c r="U144" s="282" t="str">
        <f>'Investīciju plāns_2023_2027'!U129</f>
        <v>2022-2027</v>
      </c>
    </row>
    <row r="145" spans="1:21" x14ac:dyDescent="0.25">
      <c r="A145" s="161" t="e">
        <f>'Investīciju plāns_2023_2027'!#REF!</f>
        <v>#REF!</v>
      </c>
      <c r="B145" s="279" t="e">
        <f>'Investīciju plāns_2023_2027'!#REF!</f>
        <v>#REF!</v>
      </c>
      <c r="C145" s="196" t="e">
        <f>'Investīciju plāns_2023_2027'!#REF!</f>
        <v>#REF!</v>
      </c>
      <c r="D145" s="285" t="e">
        <f>'Investīciju plāns_2023_2027'!#REF!</f>
        <v>#REF!</v>
      </c>
      <c r="E145" s="285" t="e">
        <f>'Investīciju plāns_2023_2027'!#REF!</f>
        <v>#REF!</v>
      </c>
      <c r="F145" s="161" t="e">
        <f>'Investīciju plāns_2023_2027'!#REF!</f>
        <v>#REF!</v>
      </c>
      <c r="G145" s="367" t="e">
        <f>'Investīciju plāns_2023_2027'!#REF!</f>
        <v>#REF!</v>
      </c>
      <c r="H145" s="278" t="e">
        <f>'Investīciju plāns_2023_2027'!#REF!</f>
        <v>#REF!</v>
      </c>
      <c r="I145" s="303" t="e">
        <f>'Investīciju plāns_2023_2027'!#REF!</f>
        <v>#REF!</v>
      </c>
      <c r="J145" s="304" t="e">
        <f>'Investīciju plāns_2023_2027'!#REF!</f>
        <v>#REF!</v>
      </c>
      <c r="K145" s="305" t="e">
        <f>'Investīciju plāns_2023_2027'!#REF!</f>
        <v>#REF!</v>
      </c>
      <c r="L145" s="306" t="e">
        <f>'Investīciju plāns_2023_2027'!#REF!</f>
        <v>#REF!</v>
      </c>
      <c r="M145" s="307" t="e">
        <f>'Investīciju plāns_2023_2027'!#REF!</f>
        <v>#REF!</v>
      </c>
      <c r="N145" s="166" t="e">
        <f>'Investīciju plāns_2023_2027'!#REF!</f>
        <v>#REF!</v>
      </c>
      <c r="O145" s="161" t="e">
        <f>'Investīciju plāns_2023_2027'!#REF!</f>
        <v>#REF!</v>
      </c>
      <c r="P145" s="275" t="e">
        <f>'Investīciju plāns_2023_2027'!#REF!</f>
        <v>#REF!</v>
      </c>
      <c r="Q145" s="156" t="e">
        <f>'Investīciju plāns_2023_2027'!#REF!</f>
        <v>#REF!</v>
      </c>
      <c r="R145" s="268" t="e">
        <f>'Investīciju plāns_2023_2027'!#REF!</f>
        <v>#REF!</v>
      </c>
      <c r="S145" s="382" t="e">
        <f>'Investīciju plāns_2023_2027'!#REF!</f>
        <v>#REF!</v>
      </c>
      <c r="T145" s="291" t="e">
        <f>'Investīciju plāns_2023_2027'!#REF!</f>
        <v>#REF!</v>
      </c>
      <c r="U145" s="282" t="e">
        <f>'Investīciju plāns_2023_2027'!#REF!</f>
        <v>#REF!</v>
      </c>
    </row>
    <row r="146" spans="1:21" ht="38.25" x14ac:dyDescent="0.25">
      <c r="A146" s="161">
        <f>'Investīciju plāns_2023_2027'!A130</f>
        <v>128</v>
      </c>
      <c r="B146" s="279" t="str">
        <f>'Investīciju plāns_2023_2027'!B130</f>
        <v>05</v>
      </c>
      <c r="C146" s="196" t="str">
        <f>'Investīciju plāns_2023_2027'!C130</f>
        <v>Novads</v>
      </c>
      <c r="D146" s="261" t="str">
        <f>'Investīciju plāns_2023_2027'!D130</f>
        <v xml:space="preserve">Plūdu riska un krasta erozijas riska samazināšanas pasākumi Jelgavas novadā </v>
      </c>
      <c r="E146" s="285" t="str">
        <f>'Investīciju plāns_2023_2027'!E130</f>
        <v>Polderu teritoriju izpēte, pašvaldībai piekritīgo plūdu aizsargbūvju renovācija Jelgavas novada teritorijā un sadarbībā ar valstspilsētu Jelgavu</v>
      </c>
      <c r="F146" s="258" t="str">
        <f>'Investīciju plāns_2023_2027'!F130</f>
        <v>Vides aizsardzība</v>
      </c>
      <c r="G146" s="367" t="str">
        <f>'Investīciju plāns_2023_2027'!G130</f>
        <v>Kopīgs/J/Pag/Iedz</v>
      </c>
      <c r="H146" s="278">
        <f>'Investīciju plāns_2023_2027'!H130</f>
        <v>800000</v>
      </c>
      <c r="I146" s="303">
        <f>'Investīciju plāns_2023_2027'!I130</f>
        <v>0</v>
      </c>
      <c r="J146" s="304">
        <f>'Investīciju plāns_2023_2027'!J130</f>
        <v>0</v>
      </c>
      <c r="K146" s="305">
        <f>'Investīciju plāns_2023_2027'!K130</f>
        <v>0</v>
      </c>
      <c r="L146" s="306">
        <f>'Investīciju plāns_2023_2027'!L130</f>
        <v>0</v>
      </c>
      <c r="M146" s="307">
        <f>'Investīciju plāns_2023_2027'!M130</f>
        <v>800000</v>
      </c>
      <c r="N146" s="166" t="str">
        <f>'Investīciju plāns_2023_2027'!N130</f>
        <v>P3 V RV9</v>
      </c>
      <c r="O146" s="161" t="str">
        <f>'Investīciju plāns_2023_2027'!O130</f>
        <v>D</v>
      </c>
      <c r="P146" s="275" t="str">
        <f>'Investīciju plāns_2023_2027'!P130</f>
        <v>VP2</v>
      </c>
      <c r="Q146" s="156" t="str">
        <f>'Investīciju plāns_2023_2027'!Q130</f>
        <v>RV6</v>
      </c>
      <c r="R146" s="148" t="str">
        <f>'Investīciju plāns_2023_2027'!R130</f>
        <v>U.6.1.</v>
      </c>
      <c r="S146" s="385" t="str">
        <f>'Investīciju plāns_2023_2027'!S130</f>
        <v>Īpašuma pārvaldības nodaļa</v>
      </c>
      <c r="T146" s="291">
        <f>'Investīciju plāns_2023_2027'!T130</f>
        <v>0</v>
      </c>
      <c r="U146" s="282" t="str">
        <f>'Investīciju plāns_2023_2027'!U130</f>
        <v>2022-2027</v>
      </c>
    </row>
    <row r="147" spans="1:21" ht="51" x14ac:dyDescent="0.25">
      <c r="A147" s="196">
        <f>'Investīciju plāns_2023_2027'!A131</f>
        <v>129</v>
      </c>
      <c r="B147" s="279" t="str">
        <f>'Investīciju plāns_2023_2027'!B131</f>
        <v>05</v>
      </c>
      <c r="C147" s="196" t="str">
        <f>'Investīciju plāns_2023_2027'!C131</f>
        <v>Novads</v>
      </c>
      <c r="D147" s="342" t="str">
        <f>'Investīciju plāns_2023_2027'!D131</f>
        <v>Bioloģiskās daudzveidības saglabāšanas pasākumi un ekosistēmas aizsardzība Jelgavas novada teritorijā</v>
      </c>
      <c r="E147" s="285" t="str">
        <f>'Investīciju plāns_2023_2027'!E131</f>
        <v>Izpēte, kurai seko ieteikto aktivitāšu īstenošana Jelgavas novada teritorijā, t.sk. dabas aizsardzības plānu izstrāde un realizācija (Natura 2000)</v>
      </c>
      <c r="F147" s="161" t="str">
        <f>'Investīciju plāns_2023_2027'!F131</f>
        <v>Vides aizsardzība</v>
      </c>
      <c r="G147" s="367" t="str">
        <f>'Investīciju plāns_2023_2027'!G131</f>
        <v>Kopīgs/J/Pag/Iedz</v>
      </c>
      <c r="H147" s="278">
        <f>'Investīciju plāns_2023_2027'!H131</f>
        <v>150000</v>
      </c>
      <c r="I147" s="303">
        <f>'Investīciju plāns_2023_2027'!I131</f>
        <v>0</v>
      </c>
      <c r="J147" s="304">
        <f>'Investīciju plāns_2023_2027'!J131</f>
        <v>0</v>
      </c>
      <c r="K147" s="305">
        <f>'Investīciju plāns_2023_2027'!K131</f>
        <v>0</v>
      </c>
      <c r="L147" s="306">
        <f>'Investīciju plāns_2023_2027'!L131</f>
        <v>0</v>
      </c>
      <c r="M147" s="307">
        <f>'Investīciju plāns_2023_2027'!M131</f>
        <v>150000</v>
      </c>
      <c r="N147" s="195" t="str">
        <f>'Investīciju plāns_2023_2027'!N131</f>
        <v>P3 V RV9</v>
      </c>
      <c r="O147" s="151" t="str">
        <f>'Investīciju plāns_2023_2027'!O131</f>
        <v>D</v>
      </c>
      <c r="P147" s="284" t="str">
        <f>'Investīciju plāns_2023_2027'!P131</f>
        <v>VP2</v>
      </c>
      <c r="Q147" s="161" t="str">
        <f>'Investīciju plāns_2023_2027'!Q131</f>
        <v>RV6</v>
      </c>
      <c r="R147" s="268" t="str">
        <f>'Investīciju plāns_2023_2027'!R131</f>
        <v>U.6.1.</v>
      </c>
      <c r="S147" s="161" t="str">
        <f>'Investīciju plāns_2023_2027'!S131</f>
        <v>Īpašuma pārvaldības nodaļa</v>
      </c>
      <c r="T147" s="310">
        <f>'Investīciju plāns_2023_2027'!T131</f>
        <v>0</v>
      </c>
      <c r="U147" s="282" t="str">
        <f>'Investīciju plāns_2023_2027'!U131</f>
        <v>2022-2027</v>
      </c>
    </row>
    <row r="148" spans="1:21" ht="63.75" x14ac:dyDescent="0.25">
      <c r="A148" s="161">
        <f>'Investīciju plāns_2023_2027'!A132</f>
        <v>130</v>
      </c>
      <c r="B148" s="279" t="str">
        <f>'Investīciju plāns_2023_2027'!B132</f>
        <v>05</v>
      </c>
      <c r="C148" s="196" t="str">
        <f>'Investīciju plāns_2023_2027'!C132</f>
        <v>Novads</v>
      </c>
      <c r="D148" s="285" t="str">
        <f>'Investīciju plāns_2023_2027'!D132</f>
        <v>Negatīvās ietekmes uz vidi samazināšana, veicinot atkritumu atkārtotu izmantošanu, pārstrādi un reģenerāciju</v>
      </c>
      <c r="E148" s="285" t="str">
        <f>'Investīciju plāns_2023_2027'!E132</f>
        <v>Izpēte, kurai seko ieteikto aktivitāšu īstenošana</v>
      </c>
      <c r="F148" s="161" t="str">
        <f>'Investīciju plāns_2023_2027'!F132</f>
        <v>Vides aizsardzība</v>
      </c>
      <c r="G148" s="367" t="str">
        <f>'Investīciju plāns_2023_2027'!G132</f>
        <v>Kopīgs/J/Pag/Iedz</v>
      </c>
      <c r="H148" s="278">
        <f>'Investīciju plāns_2023_2027'!H132</f>
        <v>100000</v>
      </c>
      <c r="I148" s="303">
        <f>'Investīciju plāns_2023_2027'!I132</f>
        <v>0</v>
      </c>
      <c r="J148" s="304">
        <f>'Investīciju plāns_2023_2027'!J132</f>
        <v>0</v>
      </c>
      <c r="K148" s="305">
        <f>'Investīciju plāns_2023_2027'!K132</f>
        <v>0</v>
      </c>
      <c r="L148" s="306">
        <f>'Investīciju plāns_2023_2027'!L132</f>
        <v>0</v>
      </c>
      <c r="M148" s="307">
        <f>'Investīciju plāns_2023_2027'!M132</f>
        <v>100000</v>
      </c>
      <c r="N148" s="195" t="str">
        <f>'Investīciju plāns_2023_2027'!N132</f>
        <v>P3 V RV9</v>
      </c>
      <c r="O148" s="161" t="str">
        <f>'Investīciju plāns_2023_2027'!O132</f>
        <v>D</v>
      </c>
      <c r="P148" s="286" t="str">
        <f>'Investīciju plāns_2023_2027'!P132</f>
        <v>VP2</v>
      </c>
      <c r="Q148" s="145" t="str">
        <f>'Investīciju plāns_2023_2027'!Q132</f>
        <v>RV6</v>
      </c>
      <c r="R148" s="196" t="str">
        <f>'Investīciju plāns_2023_2027'!R132</f>
        <v>U.6.1.</v>
      </c>
      <c r="S148" s="386" t="str">
        <f>'Investīciju plāns_2023_2027'!S132</f>
        <v>Īpašuma pārvaldības nodaļa</v>
      </c>
      <c r="T148" s="310">
        <f>'Investīciju plāns_2023_2027'!T132</f>
        <v>0</v>
      </c>
      <c r="U148" s="282" t="str">
        <f>'Investīciju plāns_2023_2027'!U132</f>
        <v>2022-2027</v>
      </c>
    </row>
    <row r="149" spans="1:21" ht="165.75" x14ac:dyDescent="0.25">
      <c r="A149" s="161">
        <f>'Investīciju plāns_2023_2027'!A133</f>
        <v>131</v>
      </c>
      <c r="B149" s="279" t="str">
        <f>'Investīciju plāns_2023_2027'!B133</f>
        <v>05</v>
      </c>
      <c r="C149" s="196" t="str">
        <f>'Investīciju plāns_2023_2027'!C133</f>
        <v>Novads</v>
      </c>
      <c r="D149" s="285" t="str">
        <f>'Investīciju plāns_2023_2027'!D133</f>
        <v>Jelgavas novada zaļo zonu (rekreācijas teritoriju) sakārtošana</v>
      </c>
      <c r="E149" s="285" t="str">
        <f>'Investīciju plāns_2023_2027'!E133</f>
        <v>Izveidot piekrastes dabas izzinošas pastaigu takas Kalnciema palieņu pļavu teritorijā (Kalnciema un Valgundes pagastu teritorijā) un Lielupes palieņu pļavu teritorijā (Jaunsvirlaukas pagasts, Jelgavas pilsēta); Pastaigu laipu un gar laipām informatīvu stendu ar sastopamajiem augiem, dzīvniekiem, kukaiņiem, putniem, u.c. izvietošana. Vismaz viena skatu torņa izvietošana katrā no takām. Skatu torņa uzstādīšana Svētes palienes pļavās, piegulošās teritorijas labiekārtošana. Ģimenes atpūtas laukumu izveidošana novada ciemos, kas ietver rotaļu laukumus bērniem, sporta aktivitāšu laukumus jauniešiem, āra trenažierus pieaugušiem cilvēkiem vienuviet. Auces upes teritorijas labiekārtošana Nākotnes ciemā, izveidojot latvisko tradīciju iepazīšanas un izzināšanas laukumu. Novadpētniecības takas izveide Ūziņu parkā u.c.</v>
      </c>
      <c r="F149" s="161" t="str">
        <f>'Investīciju plāns_2023_2027'!F133</f>
        <v>Vides aizsardzība</v>
      </c>
      <c r="G149" s="367" t="str">
        <f>'Investīciju plāns_2023_2027'!G133</f>
        <v>Kopīgs/J/Pag/Iedz</v>
      </c>
      <c r="H149" s="278">
        <f>'Investīciju plāns_2023_2027'!H133</f>
        <v>600000</v>
      </c>
      <c r="I149" s="303">
        <f>'Investīciju plāns_2023_2027'!I133</f>
        <v>0</v>
      </c>
      <c r="J149" s="304">
        <f>'Investīciju plāns_2023_2027'!J133</f>
        <v>0</v>
      </c>
      <c r="K149" s="305">
        <f>'Investīciju plāns_2023_2027'!K133</f>
        <v>0</v>
      </c>
      <c r="L149" s="306">
        <f>'Investīciju plāns_2023_2027'!L133</f>
        <v>0</v>
      </c>
      <c r="M149" s="307">
        <f>'Investīciju plāns_2023_2027'!M133</f>
        <v>600000</v>
      </c>
      <c r="N149" s="195" t="str">
        <f>'Investīciju plāns_2023_2027'!N133</f>
        <v>P3 V RV9</v>
      </c>
      <c r="O149" s="151" t="str">
        <f>'Investīciju plāns_2023_2027'!O133</f>
        <v>P</v>
      </c>
      <c r="P149" s="286" t="str">
        <f>'Investīciju plāns_2023_2027'!P133</f>
        <v>VP2</v>
      </c>
      <c r="Q149" s="145" t="str">
        <f>'Investīciju plāns_2023_2027'!Q133</f>
        <v>RV6</v>
      </c>
      <c r="R149" s="196" t="str">
        <f>'Investīciju plāns_2023_2027'!R133</f>
        <v>U.6.1.</v>
      </c>
      <c r="S149" s="161" t="str">
        <f>'Investīciju plāns_2023_2027'!S133</f>
        <v>Īpašuma pārvaldības nodaļa</v>
      </c>
      <c r="T149" s="310">
        <f>'Investīciju plāns_2023_2027'!T133</f>
        <v>0</v>
      </c>
      <c r="U149" s="282" t="str">
        <f>'Investīciju plāns_2023_2027'!U133</f>
        <v>2022-2027</v>
      </c>
    </row>
    <row r="150" spans="1:21" ht="63.75" x14ac:dyDescent="0.25">
      <c r="A150" s="196">
        <f>'Investīciju plāns_2023_2027'!A134</f>
        <v>132</v>
      </c>
      <c r="B150" s="279" t="str">
        <f>'Investīciju plāns_2023_2027'!B134</f>
        <v>05</v>
      </c>
      <c r="C150" s="196" t="str">
        <f>'Investīciju plāns_2023_2027'!C134</f>
        <v>Novads</v>
      </c>
      <c r="D150" s="261" t="str">
        <f>'Investīciju plāns_2023_2027'!D134</f>
        <v xml:space="preserve">Ūdenstilpju un ūdensteču caurplūdes palielināšanas un piekrastes labiekārtošanas darbi </v>
      </c>
      <c r="E150" s="285" t="str">
        <f>'Investīciju plāns_2023_2027'!E134</f>
        <v>Izvērtēt upju palieņu ainavisko potenciālu, tai skaitā mazo upju aizaugušo ūdensmalu kopšanas plānošanu un īstenot pasākumus to iekļaušanai pilsētvidē; 
Veikt upju gultņu tīrīšanas darbus caurplūduma atjaunošanai; Veikt ūdenstilpju tīrīšanas darbus (t.sk. krastu tīrīšanu)</v>
      </c>
      <c r="F150" s="161" t="str">
        <f>'Investīciju plāns_2023_2027'!F134</f>
        <v>Vides aizsardzība</v>
      </c>
      <c r="G150" s="367" t="str">
        <f>'Investīciju plāns_2023_2027'!G134</f>
        <v>Kopīgs/J/Pag/Iedz</v>
      </c>
      <c r="H150" s="278">
        <f>'Investīciju plāns_2023_2027'!H134</f>
        <v>350000</v>
      </c>
      <c r="I150" s="303">
        <f>'Investīciju plāns_2023_2027'!I134</f>
        <v>0</v>
      </c>
      <c r="J150" s="304">
        <f>'Investīciju plāns_2023_2027'!J134</f>
        <v>0</v>
      </c>
      <c r="K150" s="305">
        <f>'Investīciju plāns_2023_2027'!K134</f>
        <v>0</v>
      </c>
      <c r="L150" s="306">
        <f>'Investīciju plāns_2023_2027'!L134</f>
        <v>0</v>
      </c>
      <c r="M150" s="307">
        <f>'Investīciju plāns_2023_2027'!M134</f>
        <v>350000</v>
      </c>
      <c r="N150" s="195" t="str">
        <f>'Investīciju plāns_2023_2027'!N134</f>
        <v>P3 V RV9</v>
      </c>
      <c r="O150" s="161" t="str">
        <f>'Investīciju plāns_2023_2027'!O134</f>
        <v>D</v>
      </c>
      <c r="P150" s="145" t="str">
        <f>'Investīciju plāns_2023_2027'!P134</f>
        <v>VP2</v>
      </c>
      <c r="Q150" s="145" t="str">
        <f>'Investīciju plāns_2023_2027'!Q134</f>
        <v>RV6</v>
      </c>
      <c r="R150" s="196" t="str">
        <f>'Investīciju plāns_2023_2027'!R134</f>
        <v>U.6.1.</v>
      </c>
      <c r="S150" s="161" t="str">
        <f>'Investīciju plāns_2023_2027'!S134</f>
        <v>Infrastruktūras un saimnieciskā nodrošinājuma nodaļa</v>
      </c>
      <c r="T150" s="310">
        <f>'Investīciju plāns_2023_2027'!T134</f>
        <v>0</v>
      </c>
      <c r="U150" s="282" t="str">
        <f>'Investīciju plāns_2023_2027'!U134</f>
        <v>2022-2027</v>
      </c>
    </row>
    <row r="151" spans="1:21" ht="127.5" x14ac:dyDescent="0.25">
      <c r="A151" s="161">
        <f>'Investīciju plāns_2023_2027'!A135</f>
        <v>133</v>
      </c>
      <c r="B151" s="279" t="str">
        <f>'Investīciju plāns_2023_2027'!B135</f>
        <v>05</v>
      </c>
      <c r="C151" s="196" t="str">
        <f>'Investīciju plāns_2023_2027'!C135</f>
        <v>Novads</v>
      </c>
      <c r="D151" s="285" t="str">
        <f>'Investīciju plāns_2023_2027'!D135</f>
        <v>Zaļo un dārza atkritumu kompostēšanas vietu izveide Jelgavas novada kapu teritorijās</v>
      </c>
      <c r="E151" s="285" t="str">
        <f>'Investīciju plāns_2023_2027'!E135</f>
        <v xml:space="preserve">Zaļo un dārza atkritumu kompostēšanas vietas izveide katrā Jelgavas novada kapsētu teritorijā,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Zaļo un dārza atkritumu kompostēšanas vietas projektēšana, kurā jāparedz ūdens necaurlaidīgs segums  un kompostēšanas laukuma iežogojums (aptuvena 1 kompostēšanas laukuma platība 4mx4m). </v>
      </c>
      <c r="F151" s="283" t="str">
        <f>'Investīciju plāns_2023_2027'!F135</f>
        <v>Vides aizsardzība</v>
      </c>
      <c r="G151" s="367" t="str">
        <f>'Investīciju plāns_2023_2027'!G135</f>
        <v>Kopīgs/J/Pag/Iedz</v>
      </c>
      <c r="H151" s="278">
        <f>'Investīciju plāns_2023_2027'!H135</f>
        <v>500000</v>
      </c>
      <c r="I151" s="303">
        <f>'Investīciju plāns_2023_2027'!I135</f>
        <v>0</v>
      </c>
      <c r="J151" s="304">
        <f>'Investīciju plāns_2023_2027'!J135</f>
        <v>0</v>
      </c>
      <c r="K151" s="305">
        <f>'Investīciju plāns_2023_2027'!K135</f>
        <v>0</v>
      </c>
      <c r="L151" s="306">
        <f>'Investīciju plāns_2023_2027'!L135</f>
        <v>0</v>
      </c>
      <c r="M151" s="307">
        <f>'Investīciju plāns_2023_2027'!M135</f>
        <v>500000</v>
      </c>
      <c r="N151" s="289" t="str">
        <f>'Investīciju plāns_2023_2027'!N135</f>
        <v>P3 V RV9</v>
      </c>
      <c r="O151" s="283" t="str">
        <f>'Investīciju plāns_2023_2027'!O135</f>
        <v>P</v>
      </c>
      <c r="P151" s="288" t="str">
        <f>'Investīciju plāns_2023_2027'!P135</f>
        <v>VP2</v>
      </c>
      <c r="Q151" s="195" t="str">
        <f>'Investīciju plāns_2023_2027'!Q135</f>
        <v>RV5</v>
      </c>
      <c r="R151" s="280" t="str">
        <f>'Investīciju plāns_2023_2027'!R135</f>
        <v>U.5.3.</v>
      </c>
      <c r="S151" s="161" t="str">
        <f>'Investīciju plāns_2023_2027'!S135</f>
        <v>Īpašuma pārvaldības nodaļa</v>
      </c>
      <c r="T151" s="288">
        <f>'Investīciju plāns_2023_2027'!T135</f>
        <v>0</v>
      </c>
      <c r="U151" s="282" t="str">
        <f>'Investīciju plāns_2023_2027'!U135</f>
        <v>2022-2027</v>
      </c>
    </row>
    <row r="152" spans="1:21" ht="127.5" x14ac:dyDescent="0.25">
      <c r="A152" s="161">
        <f>'Investīciju plāns_2023_2027'!A136</f>
        <v>134</v>
      </c>
      <c r="B152" s="279" t="str">
        <f>'Investīciju plāns_2023_2027'!B136</f>
        <v>05</v>
      </c>
      <c r="C152" s="196" t="str">
        <f>'Investīciju plāns_2023_2027'!C136</f>
        <v>Novads</v>
      </c>
      <c r="D152" s="285" t="str">
        <f>'Investīciju plāns_2023_2027'!D136</f>
        <v xml:space="preserve">Kompostēšanas laukumu izveide Jelgavas novadā </v>
      </c>
      <c r="E152" s="285" t="str">
        <f>'Investīciju plāns_2023_2027'!E136</f>
        <v>Kompostēšanas laukumu izveide Jelgavas novadā 3. pagastos (Elejā, Elejas pagastā, Nākotnē, Glūdas pagastā, Ozolniekos, Ozolnieku pagastā)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Kompostēšanas laukuma projektēšana un izveidošana atbilstoši MK noteikumu  prasībām, projektēšanu uzsākt ar 2022.gadu</v>
      </c>
      <c r="F152" s="161" t="str">
        <f>'Investīciju plāns_2023_2027'!F136</f>
        <v>Vides aizsardzība</v>
      </c>
      <c r="G152" s="367" t="str">
        <f>'Investīciju plāns_2023_2027'!G136</f>
        <v>Kopīgs/J/Pag/Iedz
Dep/ieros</v>
      </c>
      <c r="H152" s="278">
        <f>'Investīciju plāns_2023_2027'!H136</f>
        <v>500000</v>
      </c>
      <c r="I152" s="303">
        <f>'Investīciju plāns_2023_2027'!I136</f>
        <v>0</v>
      </c>
      <c r="J152" s="304">
        <f>'Investīciju plāns_2023_2027'!J136</f>
        <v>0</v>
      </c>
      <c r="K152" s="305">
        <f>'Investīciju plāns_2023_2027'!K136</f>
        <v>0</v>
      </c>
      <c r="L152" s="306">
        <f>'Investīciju plāns_2023_2027'!L136</f>
        <v>500000</v>
      </c>
      <c r="M152" s="307">
        <f>'Investīciju plāns_2023_2027'!M136</f>
        <v>0</v>
      </c>
      <c r="N152" s="195" t="str">
        <f>'Investīciju plāns_2023_2027'!N136</f>
        <v>P3 V RV9</v>
      </c>
      <c r="O152" s="161" t="str">
        <f>'Investīciju plāns_2023_2027'!O136</f>
        <v>P</v>
      </c>
      <c r="P152" s="286" t="str">
        <f>'Investīciju plāns_2023_2027'!P136</f>
        <v>VP2</v>
      </c>
      <c r="Q152" s="145" t="str">
        <f>'Investīciju plāns_2023_2027'!Q136</f>
        <v>RV5</v>
      </c>
      <c r="R152" s="268" t="str">
        <f>'Investīciju plāns_2023_2027'!R136</f>
        <v>U.5.3.</v>
      </c>
      <c r="S152" s="258" t="str">
        <f>'Investīciju plāns_2023_2027'!S136</f>
        <v>Īpašuma pārvaldības nodaļa</v>
      </c>
      <c r="T152" s="310">
        <f>'Investīciju plāns_2023_2027'!T136</f>
        <v>0</v>
      </c>
      <c r="U152" s="282" t="str">
        <f>'Investīciju plāns_2023_2027'!U136</f>
        <v>2022-2027</v>
      </c>
    </row>
    <row r="153" spans="1:21" ht="114.75" x14ac:dyDescent="0.25">
      <c r="A153" s="196">
        <f>'Investīciju plāns_2023_2027'!A137</f>
        <v>135</v>
      </c>
      <c r="B153" s="279" t="str">
        <f>'Investīciju plāns_2023_2027'!B137</f>
        <v>05</v>
      </c>
      <c r="C153" s="196" t="str">
        <f>'Investīciju plāns_2023_2027'!C137</f>
        <v>Novads</v>
      </c>
      <c r="D153" s="285" t="str">
        <f>'Investīciju plāns_2023_2027'!D137</f>
        <v>Vides un dabas aizsardzības veicināšana Jelgavas novada teritorijā</v>
      </c>
      <c r="E153" s="285" t="str">
        <f>'Investīciju plāns_2023_2027'!E137</f>
        <v>Vides un dabas aizsardzības veicināšana Jelgavas novada teritorijā, tai skaitā zivju resursu pavairošana un atražošana publiskajās ūdenstilpēs un ūdenstilpēs, kurās zvejas tiesības pieder valstij, citās ūdenstilpēs, kas ir valsts vai pašvaldību īpašumā, kā arī privātajās upēs, kurās ir atļauta makšķerēšana, vēžošana vai zemūdens medības​, t.sk tehnikas iegāde, plānots papildus atjaunot zivju mazuļus Lielupē. Makšķerēšanas vietu labiekārtošana pamatojoties uz spēkā esošiem pašvaldības saistošiem noteikumiem un citiem normatīviem aktiem. Tehnikas iegāde</v>
      </c>
      <c r="F153" s="283" t="str">
        <f>'Investīciju plāns_2023_2027'!F137</f>
        <v>Vides aizsardzība</v>
      </c>
      <c r="G153" s="367" t="str">
        <f>'Investīciju plāns_2023_2027'!G137</f>
        <v>Kopīgs/J/Pag/Iedz
Dep/ieros</v>
      </c>
      <c r="H153" s="278">
        <f>'Investīciju plāns_2023_2027'!H137</f>
        <v>600000</v>
      </c>
      <c r="I153" s="303">
        <f>'Investīciju plāns_2023_2027'!I137</f>
        <v>0</v>
      </c>
      <c r="J153" s="304">
        <f>'Investīciju plāns_2023_2027'!J137</f>
        <v>0</v>
      </c>
      <c r="K153" s="305">
        <f>'Investīciju plāns_2023_2027'!K137</f>
        <v>0</v>
      </c>
      <c r="L153" s="306">
        <f>'Investīciju plāns_2023_2027'!L137</f>
        <v>0</v>
      </c>
      <c r="M153" s="307">
        <f>'Investīciju plāns_2023_2027'!M137</f>
        <v>600000</v>
      </c>
      <c r="N153" s="289" t="str">
        <f>'Investīciju plāns_2023_2027'!N137</f>
        <v>P3 V RV9</v>
      </c>
      <c r="O153" s="283" t="str">
        <f>'Investīciju plāns_2023_2027'!O137</f>
        <v>D</v>
      </c>
      <c r="P153" s="288" t="str">
        <f>'Investīciju plāns_2023_2027'!P137</f>
        <v>VP2</v>
      </c>
      <c r="Q153" s="195" t="str">
        <f>'Investīciju plāns_2023_2027'!Q137</f>
        <v>RV6</v>
      </c>
      <c r="R153" s="280" t="str">
        <f>'Investīciju plāns_2023_2027'!R137</f>
        <v>U.6.1.</v>
      </c>
      <c r="S153" s="258" t="str">
        <f>'Investīciju plāns_2023_2027'!S137</f>
        <v>Īpašuma pārvaldības nodaļa</v>
      </c>
      <c r="T153" s="288">
        <f>'Investīciju plāns_2023_2027'!T137</f>
        <v>0</v>
      </c>
      <c r="U153" s="282" t="str">
        <f>'Investīciju plāns_2023_2027'!U137</f>
        <v>2022-2027</v>
      </c>
    </row>
    <row r="154" spans="1:21" ht="127.5" x14ac:dyDescent="0.25">
      <c r="A154" s="161">
        <f>'Investīciju plāns_2023_2027'!A138</f>
        <v>136</v>
      </c>
      <c r="B154" s="279" t="str">
        <f>'Investīciju plāns_2023_2027'!B138</f>
        <v>05</v>
      </c>
      <c r="C154" s="196" t="str">
        <f>'Investīciju plāns_2023_2027'!C138</f>
        <v>Novads</v>
      </c>
      <c r="D154" s="285" t="str">
        <f>'Investīciju plāns_2023_2027'!D138</f>
        <v>Plūdu monitorings Lielupes baseina upēs</v>
      </c>
      <c r="E154" s="285" t="str">
        <f>'Investīciju plāns_2023_2027'!E138</f>
        <v>Veikt Lielupes upes baseina plūdu modelēšanu; 
Izstrādāt un ieviest elektronisko sistēmu plūdu monitoringam Lielupes upes baseinā; 
Nodrošinot iespēju paredzēt plūdus pēc iespējas savlaicīgāk; 
Izstrādāt tiešsaistes rīku, kas nodrošinātu publisku pieeju plūdu monitoringa datiem; 
Izstrādāt agrās brīdināšanas sistēmu plūdu gadījumā, lai maksimāli samazinātu potenciālos plūdu radītos zaudējumus; 
Izstrādāt pasākumu plānu reaģēšanai plūdu gadījumā un sadarbībā ar valstspilsētu Jelgavu</v>
      </c>
      <c r="F154" s="161" t="str">
        <f>'Investīciju plāns_2023_2027'!F138</f>
        <v>Vides aizsardzība</v>
      </c>
      <c r="G154" s="367" t="str">
        <f>'Investīciju plāns_2023_2027'!G138</f>
        <v>Kopīgs/J/Pag/Iedz</v>
      </c>
      <c r="H154" s="278">
        <f>'Investīciju plāns_2023_2027'!H138</f>
        <v>120000</v>
      </c>
      <c r="I154" s="303">
        <f>'Investīciju plāns_2023_2027'!I138</f>
        <v>0</v>
      </c>
      <c r="J154" s="304">
        <f>'Investīciju plāns_2023_2027'!J138</f>
        <v>0</v>
      </c>
      <c r="K154" s="305">
        <f>'Investīciju plāns_2023_2027'!K138</f>
        <v>0</v>
      </c>
      <c r="L154" s="306">
        <f>'Investīciju plāns_2023_2027'!L138</f>
        <v>120000</v>
      </c>
      <c r="M154" s="307">
        <f>'Investīciju plāns_2023_2027'!M138</f>
        <v>0</v>
      </c>
      <c r="N154" s="195" t="str">
        <f>'Investīciju plāns_2023_2027'!N138</f>
        <v>P1 A RV1</v>
      </c>
      <c r="O154" s="151" t="str">
        <f>'Investīciju plāns_2023_2027'!O138</f>
        <v>P</v>
      </c>
      <c r="P154" s="145" t="str">
        <f>'Investīciju plāns_2023_2027'!P138</f>
        <v>VP2</v>
      </c>
      <c r="Q154" s="145" t="str">
        <f>'Investīciju plāns_2023_2027'!Q138</f>
        <v>RV6</v>
      </c>
      <c r="R154" s="268" t="str">
        <f>'Investīciju plāns_2023_2027'!R138</f>
        <v>U.6.1.</v>
      </c>
      <c r="S154" s="161" t="str">
        <f>'Investīciju plāns_2023_2027'!S138</f>
        <v>Īpašuma pārvaldības nodaļa</v>
      </c>
      <c r="T154" s="310">
        <f>'Investīciju plāns_2023_2027'!T138</f>
        <v>0</v>
      </c>
      <c r="U154" s="282" t="str">
        <f>'Investīciju plāns_2023_2027'!U138</f>
        <v>2022-2027</v>
      </c>
    </row>
    <row r="155" spans="1:21" x14ac:dyDescent="0.25">
      <c r="A155" s="161" t="e">
        <f>'Investīciju plāns_2023_2027'!#REF!</f>
        <v>#REF!</v>
      </c>
      <c r="B155" s="279" t="e">
        <f>'Investīciju plāns_2023_2027'!#REF!</f>
        <v>#REF!</v>
      </c>
      <c r="C155" s="196" t="e">
        <f>'Investīciju plāns_2023_2027'!#REF!</f>
        <v>#REF!</v>
      </c>
      <c r="D155" s="285" t="e">
        <f>'Investīciju plāns_2023_2027'!#REF!</f>
        <v>#REF!</v>
      </c>
      <c r="E155" s="285" t="e">
        <f>'Investīciju plāns_2023_2027'!#REF!</f>
        <v>#REF!</v>
      </c>
      <c r="F155" s="161" t="e">
        <f>'Investīciju plāns_2023_2027'!#REF!</f>
        <v>#REF!</v>
      </c>
      <c r="G155" s="367" t="e">
        <f>'Investīciju plāns_2023_2027'!#REF!</f>
        <v>#REF!</v>
      </c>
      <c r="H155" s="278" t="e">
        <f>'Investīciju plāns_2023_2027'!#REF!</f>
        <v>#REF!</v>
      </c>
      <c r="I155" s="303" t="e">
        <f>'Investīciju plāns_2023_2027'!#REF!</f>
        <v>#REF!</v>
      </c>
      <c r="J155" s="304" t="e">
        <f>'Investīciju plāns_2023_2027'!#REF!</f>
        <v>#REF!</v>
      </c>
      <c r="K155" s="305" t="e">
        <f>'Investīciju plāns_2023_2027'!#REF!</f>
        <v>#REF!</v>
      </c>
      <c r="L155" s="306" t="e">
        <f>'Investīciju plāns_2023_2027'!#REF!</f>
        <v>#REF!</v>
      </c>
      <c r="M155" s="307" t="e">
        <f>'Investīciju plāns_2023_2027'!#REF!</f>
        <v>#REF!</v>
      </c>
      <c r="N155" s="161" t="e">
        <f>'Investīciju plāns_2023_2027'!#REF!</f>
        <v>#REF!</v>
      </c>
      <c r="O155" s="161" t="e">
        <f>'Investīciju plāns_2023_2027'!#REF!</f>
        <v>#REF!</v>
      </c>
      <c r="P155" s="284" t="e">
        <f>'Investīciju plāns_2023_2027'!#REF!</f>
        <v>#REF!</v>
      </c>
      <c r="Q155" s="161" t="e">
        <f>'Investīciju plāns_2023_2027'!#REF!</f>
        <v>#REF!</v>
      </c>
      <c r="R155" s="160" t="e">
        <f>'Investīciju plāns_2023_2027'!#REF!</f>
        <v>#REF!</v>
      </c>
      <c r="S155" s="385" t="e">
        <f>'Investīciju plāns_2023_2027'!#REF!</f>
        <v>#REF!</v>
      </c>
      <c r="T155" s="284" t="e">
        <f>'Investīciju plāns_2023_2027'!#REF!</f>
        <v>#REF!</v>
      </c>
      <c r="U155" s="282" t="e">
        <f>'Investīciju plāns_2023_2027'!#REF!</f>
        <v>#REF!</v>
      </c>
    </row>
    <row r="156" spans="1:21" ht="38.25" x14ac:dyDescent="0.25">
      <c r="A156" s="196">
        <f>'Investīciju plāns_2023_2027'!A139</f>
        <v>137</v>
      </c>
      <c r="B156" s="279" t="str">
        <f>'Investīciju plāns_2023_2027'!B139</f>
        <v>05</v>
      </c>
      <c r="C156" s="196" t="str">
        <f>'Investīciju plāns_2023_2027'!C139</f>
        <v>Novads</v>
      </c>
      <c r="D156" s="285" t="str">
        <f>'Investīciju plāns_2023_2027'!D139</f>
        <v>Veicināt pielāgošanos klimata pārmaiņām, risku novēršanu un noturību pret katastrofām</v>
      </c>
      <c r="E156" s="285" t="str">
        <f>'Investīciju plāns_2023_2027'!E139</f>
        <v>Pielāgošanās klimata pārmaiņām pasākumi, tai skaitā vietējā līmenī</v>
      </c>
      <c r="F156" s="283" t="str">
        <f>'Investīciju plāns_2023_2027'!F139</f>
        <v>Vides aizsardzība</v>
      </c>
      <c r="G156" s="367" t="str">
        <f>'Investīciju plāns_2023_2027'!G139</f>
        <v>SAM</v>
      </c>
      <c r="H156" s="278">
        <f>'Investīciju plāns_2023_2027'!H139</f>
        <v>500000</v>
      </c>
      <c r="I156" s="303">
        <f>'Investīciju plāns_2023_2027'!I139</f>
        <v>0</v>
      </c>
      <c r="J156" s="304">
        <f>'Investīciju plāns_2023_2027'!J139</f>
        <v>0</v>
      </c>
      <c r="K156" s="305">
        <f>'Investīciju plāns_2023_2027'!K139</f>
        <v>0</v>
      </c>
      <c r="L156" s="306">
        <f>'Investīciju plāns_2023_2027'!L139</f>
        <v>0</v>
      </c>
      <c r="M156" s="307">
        <f>'Investīciju plāns_2023_2027'!M139</f>
        <v>500000</v>
      </c>
      <c r="N156" s="317" t="str">
        <f>'Investīciju plāns_2023_2027'!N139</f>
        <v>P3 V RV9</v>
      </c>
      <c r="O156" s="283" t="str">
        <f>'Investīciju plāns_2023_2027'!O139</f>
        <v>D</v>
      </c>
      <c r="P156" s="284" t="str">
        <f>'Investīciju plāns_2023_2027'!P139</f>
        <v>VP2</v>
      </c>
      <c r="Q156" s="161" t="str">
        <f>'Investīciju plāns_2023_2027'!Q139</f>
        <v>RV6</v>
      </c>
      <c r="R156" s="339" t="str">
        <f>'Investīciju plāns_2023_2027'!R139</f>
        <v>U.6.1.</v>
      </c>
      <c r="S156" s="385" t="str">
        <f>'Investīciju plāns_2023_2027'!S139</f>
        <v>Īpašuma pārvaldības nodaļa</v>
      </c>
      <c r="T156" s="318">
        <f>'Investīciju plāns_2023_2027'!T139</f>
        <v>0</v>
      </c>
      <c r="U156" s="282" t="str">
        <f>'Investīciju plāns_2023_2027'!U139</f>
        <v>2022-2027</v>
      </c>
    </row>
    <row r="157" spans="1:21" ht="38.25" x14ac:dyDescent="0.25">
      <c r="A157" s="161">
        <f>'Investīciju plāns_2023_2027'!A140</f>
        <v>138</v>
      </c>
      <c r="B157" s="279" t="str">
        <f>'Investīciju plāns_2023_2027'!B140</f>
        <v>05</v>
      </c>
      <c r="C157" s="196" t="str">
        <f>'Investīciju plāns_2023_2027'!C140</f>
        <v>Novads</v>
      </c>
      <c r="D157" s="335" t="str">
        <f>'Investīciju plāns_2023_2027'!D140</f>
        <v>Pārejas uz aprites ekonomiku veicināšana</v>
      </c>
      <c r="E157" s="335" t="str">
        <f>'Investīciju plāns_2023_2027'!E140</f>
        <v>Atkritumsaimniecības un atkritumu pārstrādes un tālākas izmantošanas attīstība un atkritumu rašanās novēršanas pasākumi, t.sk. dalīto atkritumu laukumu izbūve uzsākt ar 2022.gadu</v>
      </c>
      <c r="F157" s="161" t="str">
        <f>'Investīciju plāns_2023_2027'!F140</f>
        <v>Vides aizsardzība</v>
      </c>
      <c r="G157" s="367" t="str">
        <f>'Investīciju plāns_2023_2027'!G140</f>
        <v>SAM
Dep/ieros</v>
      </c>
      <c r="H157" s="278">
        <f>'Investīciju plāns_2023_2027'!H140</f>
        <v>3000000</v>
      </c>
      <c r="I157" s="303">
        <f>'Investīciju plāns_2023_2027'!I140</f>
        <v>0</v>
      </c>
      <c r="J157" s="304">
        <f>'Investīciju plāns_2023_2027'!J140</f>
        <v>0</v>
      </c>
      <c r="K157" s="305">
        <f>'Investīciju plāns_2023_2027'!K140</f>
        <v>0</v>
      </c>
      <c r="L157" s="306">
        <f>'Investīciju plāns_2023_2027'!L140</f>
        <v>0</v>
      </c>
      <c r="M157" s="307">
        <f>'Investīciju plāns_2023_2027'!M140</f>
        <v>3000000</v>
      </c>
      <c r="N157" s="160" t="str">
        <f>'Investīciju plāns_2023_2027'!N140</f>
        <v>P3 V RV9</v>
      </c>
      <c r="O157" s="161" t="str">
        <f>'Investīciju plāns_2023_2027'!O140</f>
        <v>D</v>
      </c>
      <c r="P157" s="347" t="str">
        <f>'Investīciju plāns_2023_2027'!P140</f>
        <v>VP2</v>
      </c>
      <c r="Q157" s="161" t="str">
        <f>'Investīciju plāns_2023_2027'!Q140</f>
        <v>RV5</v>
      </c>
      <c r="R157" s="339" t="str">
        <f>'Investīciju plāns_2023_2027'!R140</f>
        <v>U.5.3.</v>
      </c>
      <c r="S157" s="336" t="str">
        <f>'Investīciju plāns_2023_2027'!S140</f>
        <v>Īpašuma pārvaldības nodaļa</v>
      </c>
      <c r="T157" s="287">
        <f>'Investīciju plāns_2023_2027'!T140</f>
        <v>0</v>
      </c>
      <c r="U157" s="196" t="str">
        <f>'Investīciju plāns_2023_2027'!U140</f>
        <v>2022-2027</v>
      </c>
    </row>
    <row r="158" spans="1:21" ht="51" x14ac:dyDescent="0.25">
      <c r="A158" s="161">
        <f>'Investīciju plāns_2023_2027'!A141</f>
        <v>139</v>
      </c>
      <c r="B158" s="277" t="str">
        <f>'Investīciju plāns_2023_2027'!B141</f>
        <v>06</v>
      </c>
      <c r="C158" s="281" t="str">
        <f>'Investīciju plāns_2023_2027'!C141</f>
        <v>Novads</v>
      </c>
      <c r="D158" s="285" t="str">
        <f>'Investīciju plāns_2023_2027'!D141</f>
        <v>Muiža parku apstādījumu iekopšana/atjaunošana Jelgavas novada teritorijā</v>
      </c>
      <c r="E158" s="285" t="str">
        <f>'Investīciju plāns_2023_2027'!E141</f>
        <v>Muiža parku apstādījumu iekopšana/atjaunošana Jelgavas novada teritorijā - Lielvircavas, Lielplatones, Staļģenes, Elejas muižas parka, Teteles parka apstādījumu iekopšana, jaunu koku, krūmu stādīšana</v>
      </c>
      <c r="F158" s="161" t="str">
        <f>'Investīciju plāns_2023_2027'!F141</f>
        <v xml:space="preserve">Vides objektu teritoriju izveidošana un sakopšana </v>
      </c>
      <c r="G158" s="367" t="str">
        <f>'Investīciju plāns_2023_2027'!G141</f>
        <v>Kopīgs/J/Pag/Iedz</v>
      </c>
      <c r="H158" s="278">
        <f>'Investīciju plāns_2023_2027'!H141</f>
        <v>205000</v>
      </c>
      <c r="I158" s="303">
        <f>'Investīciju plāns_2023_2027'!I141</f>
        <v>0</v>
      </c>
      <c r="J158" s="304">
        <f>'Investīciju plāns_2023_2027'!J141</f>
        <v>0</v>
      </c>
      <c r="K158" s="305">
        <f>'Investīciju plāns_2023_2027'!K141</f>
        <v>0</v>
      </c>
      <c r="L158" s="306">
        <f>'Investīciju plāns_2023_2027'!L141</f>
        <v>5000</v>
      </c>
      <c r="M158" s="307">
        <f>'Investīciju plāns_2023_2027'!M141</f>
        <v>200000</v>
      </c>
      <c r="N158" s="196" t="str">
        <f>'Investīciju plāns_2023_2027'!N141</f>
        <v>P3 V RV9</v>
      </c>
      <c r="O158" s="161" t="str">
        <f>'Investīciju plāns_2023_2027'!O141</f>
        <v>P</v>
      </c>
      <c r="P158" s="196" t="str">
        <f>'Investīciju plāns_2023_2027'!P141</f>
        <v>VP1</v>
      </c>
      <c r="Q158" s="196" t="str">
        <f>'Investīciju plāns_2023_2027'!Q141</f>
        <v>RV3</v>
      </c>
      <c r="R158" s="196" t="str">
        <f>'Investīciju plāns_2023_2027'!R141</f>
        <v>3.4.</v>
      </c>
      <c r="S158" s="161" t="str">
        <f>'Investīciju plāns_2023_2027'!S141</f>
        <v>Īpašuma pārvaldības nodaļa</v>
      </c>
      <c r="T158" s="309">
        <f>'Investīciju plāns_2023_2027'!T141</f>
        <v>0</v>
      </c>
      <c r="U158" s="282" t="str">
        <f>'Investīciju plāns_2023_2027'!U141</f>
        <v>2022-2027</v>
      </c>
    </row>
    <row r="159" spans="1:21" x14ac:dyDescent="0.25">
      <c r="A159" s="196" t="e">
        <f>'Investīciju plāns_2023_2027'!#REF!</f>
        <v>#REF!</v>
      </c>
      <c r="B159" s="279" t="e">
        <f>'Investīciju plāns_2023_2027'!#REF!</f>
        <v>#REF!</v>
      </c>
      <c r="C159" s="196" t="e">
        <f>'Investīciju plāns_2023_2027'!#REF!</f>
        <v>#REF!</v>
      </c>
      <c r="D159" s="285" t="e">
        <f>'Investīciju plāns_2023_2027'!#REF!</f>
        <v>#REF!</v>
      </c>
      <c r="E159" s="225" t="e">
        <f>'Investīciju plāns_2023_2027'!#REF!</f>
        <v>#REF!</v>
      </c>
      <c r="F159" s="161" t="e">
        <f>'Investīciju plāns_2023_2027'!#REF!</f>
        <v>#REF!</v>
      </c>
      <c r="G159" s="366" t="e">
        <f>'Investīciju plāns_2023_2027'!#REF!</f>
        <v>#REF!</v>
      </c>
      <c r="H159" s="278" t="e">
        <f>'Investīciju plāns_2023_2027'!#REF!</f>
        <v>#REF!</v>
      </c>
      <c r="I159" s="303" t="e">
        <f>'Investīciju plāns_2023_2027'!#REF!</f>
        <v>#REF!</v>
      </c>
      <c r="J159" s="304" t="e">
        <f>'Investīciju plāns_2023_2027'!#REF!</f>
        <v>#REF!</v>
      </c>
      <c r="K159" s="305" t="e">
        <f>'Investīciju plāns_2023_2027'!#REF!</f>
        <v>#REF!</v>
      </c>
      <c r="L159" s="306" t="e">
        <f>'Investīciju plāns_2023_2027'!#REF!</f>
        <v>#REF!</v>
      </c>
      <c r="M159" s="307" t="e">
        <f>'Investīciju plāns_2023_2027'!#REF!</f>
        <v>#REF!</v>
      </c>
      <c r="N159" s="166" t="e">
        <f>'Investīciju plāns_2023_2027'!#REF!</f>
        <v>#REF!</v>
      </c>
      <c r="O159" s="151" t="e">
        <f>'Investīciju plāns_2023_2027'!#REF!</f>
        <v>#REF!</v>
      </c>
      <c r="P159" s="275" t="e">
        <f>'Investīciju plāns_2023_2027'!#REF!</f>
        <v>#REF!</v>
      </c>
      <c r="Q159" s="156" t="e">
        <f>'Investīciju plāns_2023_2027'!#REF!</f>
        <v>#REF!</v>
      </c>
      <c r="R159" s="268" t="e">
        <f>'Investīciju plāns_2023_2027'!#REF!</f>
        <v>#REF!</v>
      </c>
      <c r="S159" s="161" t="e">
        <f>'Investīciju plāns_2023_2027'!#REF!</f>
        <v>#REF!</v>
      </c>
      <c r="T159" s="291" t="e">
        <f>'Investīciju plāns_2023_2027'!#REF!</f>
        <v>#REF!</v>
      </c>
      <c r="U159" s="282" t="e">
        <f>'Investīciju plāns_2023_2027'!#REF!</f>
        <v>#REF!</v>
      </c>
    </row>
    <row r="160" spans="1:21" ht="242.25" x14ac:dyDescent="0.25">
      <c r="A160" s="161">
        <f>'Investīciju plāns_2023_2027'!A142</f>
        <v>140</v>
      </c>
      <c r="B160" s="279">
        <f>'Investīciju plāns_2023_2027'!B142</f>
        <v>0</v>
      </c>
      <c r="C160" s="312" t="e">
        <f>'Investīciju plāns_2023_2027'!#REF!</f>
        <v>#REF!</v>
      </c>
      <c r="D160" s="285" t="str">
        <f>'Investīciju plāns_2023_2027'!D142</f>
        <v>Jaunu, inovatīvu un viedu  risinājumu attīstīšana sabiedrības attīstībai nepieciešamo pakalpojumu un infrastruktūras nodrošināšanai jaunveidojamajā Jelgavas novada pašvaldības teritorijā</v>
      </c>
      <c r="E160" s="335" t="str">
        <f>'Investīciju plāns_2023_2027'!E142</f>
        <v>Organizēt iedzīvotājiem komunālos pakalpojumus.
Gādāt par administratīvās teritorijas labiekārtošanu un sanitāro tīrību (ielu, ceļu un laukumu būvniecība, rekonstruēšana un uzturēšana; ielu, laukumu un citu publiskai lietošanai paredzēto teritoriju apgaismošana; parku, skvēru un zaļo zonu iekārtošana un uzturēšana; atkritumu savāšanas un izvešanas kontrole; pretplūdu pasākumi),noteikt kārtību, kādā izmantojami publiskā lietošanā esošie meži un ūdeņi.
Pasākumi iedzīvotāju izglītības veicināšanai.
Kultūras un tradicionālās kultūras vērtību saglabāšana un tautas jaunrades attīstība.
Sociālo pakalpojumu pieejamības un efektivitātes uzlabošana (digitālā transformācija).
Gādāt par aizgādnību, aizbildnību, adopciju un bērnu personisko un mantisko tiesību un interešu aizsardzību.
Sniegt palīdzību iedzīvotājiem dzīvokļa jautājumu risināšanā.
Piedalīties sabiedriskās kārtības nodrošināšanā.
Veikt attiecīgajā administratīvajā teritorijā dzīvojošo bērnu uzskaiti.
Īstenot bērnu tiesību aizsardzību attiecīgajā administratīvajā teritorijā</v>
      </c>
      <c r="F160" s="161">
        <f>'Investīciju plāns_2023_2027'!F142</f>
        <v>0</v>
      </c>
      <c r="G160" s="366">
        <f>'Investīciju plāns_2023_2027'!G142</f>
        <v>0</v>
      </c>
      <c r="H160" s="278">
        <f>'Investīciju plāns_2023_2027'!H142</f>
        <v>2000000</v>
      </c>
      <c r="I160" s="303">
        <f>'Investīciju plāns_2023_2027'!I142</f>
        <v>0</v>
      </c>
      <c r="J160" s="304">
        <f>'Investīciju plāns_2023_2027'!J142</f>
        <v>0</v>
      </c>
      <c r="K160" s="305">
        <f>'Investīciju plāns_2023_2027'!K142</f>
        <v>0</v>
      </c>
      <c r="L160" s="306">
        <f>'Investīciju plāns_2023_2027'!L142</f>
        <v>0</v>
      </c>
      <c r="M160" s="307">
        <f>'Investīciju plāns_2023_2027'!M142</f>
        <v>2000000</v>
      </c>
      <c r="N160" s="166">
        <f>'Investīciju plāns_2023_2027'!N142</f>
        <v>0</v>
      </c>
      <c r="O160" s="151">
        <f>'Investīciju plāns_2023_2027'!O142</f>
        <v>0</v>
      </c>
      <c r="P160" s="275">
        <f>'Investīciju plāns_2023_2027'!P142</f>
        <v>0</v>
      </c>
      <c r="Q160" s="156">
        <f>'Investīciju plāns_2023_2027'!Q142</f>
        <v>0</v>
      </c>
      <c r="R160" s="268">
        <f>'Investīciju plāns_2023_2027'!R142</f>
        <v>0</v>
      </c>
      <c r="S160" s="258">
        <f>'Investīciju plāns_2023_2027'!S142</f>
        <v>0</v>
      </c>
      <c r="T160" s="291">
        <f>'Investīciju plāns_2023_2027'!T142</f>
        <v>0</v>
      </c>
      <c r="U160" s="282">
        <f>'Investīciju plāns_2023_2027'!U142</f>
        <v>0</v>
      </c>
    </row>
    <row r="161" spans="1:21" x14ac:dyDescent="0.25">
      <c r="A161" s="161" t="e">
        <f>'Investīciju plāns_2023_2027'!#REF!</f>
        <v>#REF!</v>
      </c>
      <c r="B161" s="279" t="e">
        <f>'Investīciju plāns_2023_2027'!#REF!</f>
        <v>#REF!</v>
      </c>
      <c r="C161" s="196" t="e">
        <f>'Investīciju plāns_2023_2027'!#REF!</f>
        <v>#REF!</v>
      </c>
      <c r="D161" s="285" t="e">
        <f>'Investīciju plāns_2023_2027'!#REF!</f>
        <v>#REF!</v>
      </c>
      <c r="E161" s="285" t="e">
        <f>'Investīciju plāns_2023_2027'!#REF!</f>
        <v>#REF!</v>
      </c>
      <c r="F161" s="161" t="e">
        <f>'Investīciju plāns_2023_2027'!#REF!</f>
        <v>#REF!</v>
      </c>
      <c r="G161" s="366" t="e">
        <f>'Investīciju plāns_2023_2027'!#REF!</f>
        <v>#REF!</v>
      </c>
      <c r="H161" s="278" t="e">
        <f>'Investīciju plāns_2023_2027'!#REF!</f>
        <v>#REF!</v>
      </c>
      <c r="I161" s="303" t="e">
        <f>'Investīciju plāns_2023_2027'!#REF!</f>
        <v>#REF!</v>
      </c>
      <c r="J161" s="304" t="e">
        <f>'Investīciju plāns_2023_2027'!#REF!</f>
        <v>#REF!</v>
      </c>
      <c r="K161" s="305" t="e">
        <f>'Investīciju plāns_2023_2027'!#REF!</f>
        <v>#REF!</v>
      </c>
      <c r="L161" s="306" t="e">
        <f>'Investīciju plāns_2023_2027'!#REF!</f>
        <v>#REF!</v>
      </c>
      <c r="M161" s="307" t="e">
        <f>'Investīciju plāns_2023_2027'!#REF!</f>
        <v>#REF!</v>
      </c>
      <c r="N161" s="166" t="e">
        <f>'Investīciju plāns_2023_2027'!#REF!</f>
        <v>#REF!</v>
      </c>
      <c r="O161" s="151" t="e">
        <f>'Investīciju plāns_2023_2027'!#REF!</f>
        <v>#REF!</v>
      </c>
      <c r="P161" s="275" t="e">
        <f>'Investīciju plāns_2023_2027'!#REF!</f>
        <v>#REF!</v>
      </c>
      <c r="Q161" s="156" t="e">
        <f>'Investīciju plāns_2023_2027'!#REF!</f>
        <v>#REF!</v>
      </c>
      <c r="R161" s="268" t="e">
        <f>'Investīciju plāns_2023_2027'!#REF!</f>
        <v>#REF!</v>
      </c>
      <c r="S161" s="258" t="e">
        <f>'Investīciju plāns_2023_2027'!#REF!</f>
        <v>#REF!</v>
      </c>
      <c r="T161" s="291" t="e">
        <f>'Investīciju plāns_2023_2027'!#REF!</f>
        <v>#REF!</v>
      </c>
      <c r="U161" s="282" t="e">
        <f>'Investīciju plāns_2023_2027'!#REF!</f>
        <v>#REF!</v>
      </c>
    </row>
    <row r="162" spans="1:21" x14ac:dyDescent="0.25">
      <c r="A162" s="196" t="e">
        <f>'Investīciju plāns_2023_2027'!#REF!</f>
        <v>#REF!</v>
      </c>
      <c r="B162" s="279" t="e">
        <f>'Investīciju plāns_2023_2027'!#REF!</f>
        <v>#REF!</v>
      </c>
      <c r="C162" s="196" t="e">
        <f>'Investīciju plāns_2023_2027'!#REF!</f>
        <v>#REF!</v>
      </c>
      <c r="D162" s="285" t="e">
        <f>'Investīciju plāns_2023_2027'!#REF!</f>
        <v>#REF!</v>
      </c>
      <c r="E162" s="335" t="e">
        <f>'Investīciju plāns_2023_2027'!#REF!</f>
        <v>#REF!</v>
      </c>
      <c r="F162" s="161" t="e">
        <f>'Investīciju plāns_2023_2027'!#REF!</f>
        <v>#REF!</v>
      </c>
      <c r="G162" s="366" t="e">
        <f>'Investīciju plāns_2023_2027'!#REF!</f>
        <v>#REF!</v>
      </c>
      <c r="H162" s="278" t="e">
        <f>'Investīciju plāns_2023_2027'!#REF!</f>
        <v>#REF!</v>
      </c>
      <c r="I162" s="303" t="e">
        <f>'Investīciju plāns_2023_2027'!#REF!</f>
        <v>#REF!</v>
      </c>
      <c r="J162" s="304" t="e">
        <f>'Investīciju plāns_2023_2027'!#REF!</f>
        <v>#REF!</v>
      </c>
      <c r="K162" s="305" t="e">
        <f>'Investīciju plāns_2023_2027'!#REF!</f>
        <v>#REF!</v>
      </c>
      <c r="L162" s="306" t="e">
        <f>'Investīciju plāns_2023_2027'!#REF!</f>
        <v>#REF!</v>
      </c>
      <c r="M162" s="307" t="e">
        <f>'Investīciju plāns_2023_2027'!#REF!</f>
        <v>#REF!</v>
      </c>
      <c r="N162" s="166" t="e">
        <f>'Investīciju plāns_2023_2027'!#REF!</f>
        <v>#REF!</v>
      </c>
      <c r="O162" s="273" t="e">
        <f>'Investīciju plāns_2023_2027'!#REF!</f>
        <v>#REF!</v>
      </c>
      <c r="P162" s="275" t="e">
        <f>'Investīciju plāns_2023_2027'!#REF!</f>
        <v>#REF!</v>
      </c>
      <c r="Q162" s="156" t="e">
        <f>'Investīciju plāns_2023_2027'!#REF!</f>
        <v>#REF!</v>
      </c>
      <c r="R162" s="268" t="e">
        <f>'Investīciju plāns_2023_2027'!#REF!</f>
        <v>#REF!</v>
      </c>
      <c r="S162" s="258" t="e">
        <f>'Investīciju plāns_2023_2027'!#REF!</f>
        <v>#REF!</v>
      </c>
      <c r="T162" s="291" t="e">
        <f>'Investīciju plāns_2023_2027'!#REF!</f>
        <v>#REF!</v>
      </c>
      <c r="U162" s="282" t="e">
        <f>'Investīciju plāns_2023_2027'!#REF!</f>
        <v>#REF!</v>
      </c>
    </row>
    <row r="163" spans="1:21" ht="25.5" x14ac:dyDescent="0.25">
      <c r="A163" s="161">
        <f>'Investīciju plāns_2023_2027'!A144</f>
        <v>142</v>
      </c>
      <c r="B163" s="279">
        <f>'Investīciju plāns_2023_2027'!B144</f>
        <v>0</v>
      </c>
      <c r="C163" s="312" t="str">
        <f>'Investīciju plāns_2023_2027'!C144</f>
        <v>Novads</v>
      </c>
      <c r="D163" s="285" t="str">
        <f>'Investīciju plāns_2023_2027'!D144</f>
        <v>Ziemas sporta tūrisma attīstība Jelgavas novadā</v>
      </c>
      <c r="E163" s="285" t="str">
        <f>'Investīciju plāns_2023_2027'!E144</f>
        <v>Ziemas sporta tūrisma infrastruktūras izveide muižu un dabas parkos - Zaļenieki, Vilces, Eleja, Lielplatone u.c.</v>
      </c>
      <c r="F163" s="161">
        <f>'Investīciju plāns_2023_2027'!F144</f>
        <v>0</v>
      </c>
      <c r="G163" s="366">
        <f>'Investīciju plāns_2023_2027'!G144</f>
        <v>0</v>
      </c>
      <c r="H163" s="278">
        <f>'Investīciju plāns_2023_2027'!H144</f>
        <v>1000000</v>
      </c>
      <c r="I163" s="303">
        <f>'Investīciju plāns_2023_2027'!I144</f>
        <v>0</v>
      </c>
      <c r="J163" s="304">
        <f>'Investīciju plāns_2023_2027'!J144</f>
        <v>0</v>
      </c>
      <c r="K163" s="305">
        <f>'Investīciju plāns_2023_2027'!K144</f>
        <v>0</v>
      </c>
      <c r="L163" s="306">
        <f>'Investīciju plāns_2023_2027'!L144</f>
        <v>0</v>
      </c>
      <c r="M163" s="307">
        <f>'Investīciju plāns_2023_2027'!M144</f>
        <v>1000000</v>
      </c>
      <c r="N163" s="166">
        <f>'Investīciju plāns_2023_2027'!N144</f>
        <v>0</v>
      </c>
      <c r="O163" s="273">
        <f>'Investīciju plāns_2023_2027'!O144</f>
        <v>0</v>
      </c>
      <c r="P163" s="275">
        <f>'Investīciju plāns_2023_2027'!P144</f>
        <v>0</v>
      </c>
      <c r="Q163" s="156">
        <f>'Investīciju plāns_2023_2027'!Q144</f>
        <v>0</v>
      </c>
      <c r="R163" s="268">
        <f>'Investīciju plāns_2023_2027'!R144</f>
        <v>0</v>
      </c>
      <c r="S163" s="380">
        <f>'Investīciju plāns_2023_2027'!S144</f>
        <v>0</v>
      </c>
      <c r="T163" s="291">
        <f>'Investīciju plāns_2023_2027'!T144</f>
        <v>0</v>
      </c>
      <c r="U163" s="282">
        <f>'Investīciju plāns_2023_2027'!U144</f>
        <v>0</v>
      </c>
    </row>
    <row r="164" spans="1:21" x14ac:dyDescent="0.25">
      <c r="A164" s="161" t="e">
        <f>'Investīciju plāns_2023_2027'!#REF!</f>
        <v>#REF!</v>
      </c>
      <c r="B164" s="279" t="e">
        <f>'Investīciju plāns_2023_2027'!#REF!</f>
        <v>#REF!</v>
      </c>
      <c r="C164" s="312" t="e">
        <f>'Investīciju plāns_2023_2027'!#REF!</f>
        <v>#REF!</v>
      </c>
      <c r="D164" s="285" t="e">
        <f>'Investīciju plāns_2023_2027'!#REF!</f>
        <v>#REF!</v>
      </c>
      <c r="E164" s="285" t="e">
        <f>'Investīciju plāns_2023_2027'!#REF!</f>
        <v>#REF!</v>
      </c>
      <c r="F164" s="161" t="e">
        <f>'Investīciju plāns_2023_2027'!#REF!</f>
        <v>#REF!</v>
      </c>
      <c r="G164" s="366" t="e">
        <f>'Investīciju plāns_2023_2027'!#REF!</f>
        <v>#REF!</v>
      </c>
      <c r="H164" s="278" t="e">
        <f>'Investīciju plāns_2023_2027'!#REF!</f>
        <v>#REF!</v>
      </c>
      <c r="I164" s="303" t="e">
        <f>'Investīciju plāns_2023_2027'!#REF!</f>
        <v>#REF!</v>
      </c>
      <c r="J164" s="304" t="e">
        <f>'Investīciju plāns_2023_2027'!#REF!</f>
        <v>#REF!</v>
      </c>
      <c r="K164" s="305" t="e">
        <f>'Investīciju plāns_2023_2027'!#REF!</f>
        <v>#REF!</v>
      </c>
      <c r="L164" s="306" t="e">
        <f>'Investīciju plāns_2023_2027'!#REF!</f>
        <v>#REF!</v>
      </c>
      <c r="M164" s="307" t="e">
        <f>'Investīciju plāns_2023_2027'!#REF!</f>
        <v>#REF!</v>
      </c>
      <c r="N164" s="166" t="e">
        <f>'Investīciju plāns_2023_2027'!#REF!</f>
        <v>#REF!</v>
      </c>
      <c r="O164" s="151" t="e">
        <f>'Investīciju plāns_2023_2027'!#REF!</f>
        <v>#REF!</v>
      </c>
      <c r="P164" s="275" t="e">
        <f>'Investīciju plāns_2023_2027'!#REF!</f>
        <v>#REF!</v>
      </c>
      <c r="Q164" s="156" t="e">
        <f>'Investīciju plāns_2023_2027'!#REF!</f>
        <v>#REF!</v>
      </c>
      <c r="R164" s="268" t="e">
        <f>'Investīciju plāns_2023_2027'!#REF!</f>
        <v>#REF!</v>
      </c>
      <c r="S164" s="380" t="e">
        <f>'Investīciju plāns_2023_2027'!#REF!</f>
        <v>#REF!</v>
      </c>
      <c r="T164" s="291" t="e">
        <f>'Investīciju plāns_2023_2027'!#REF!</f>
        <v>#REF!</v>
      </c>
      <c r="U164" s="282" t="e">
        <f>'Investīciju plāns_2023_2027'!#REF!</f>
        <v>#REF!</v>
      </c>
    </row>
    <row r="165" spans="1:21" x14ac:dyDescent="0.25">
      <c r="A165" s="196" t="e">
        <f>'Investīciju plāns_2023_2027'!#REF!</f>
        <v>#REF!</v>
      </c>
      <c r="B165" s="279" t="e">
        <f>'Investīciju plāns_2023_2027'!#REF!</f>
        <v>#REF!</v>
      </c>
      <c r="C165" s="196" t="e">
        <f>'Investīciju plāns_2023_2027'!#REF!</f>
        <v>#REF!</v>
      </c>
      <c r="D165" s="285" t="e">
        <f>'Investīciju plāns_2023_2027'!#REF!</f>
        <v>#REF!</v>
      </c>
      <c r="E165" s="285" t="e">
        <f>'Investīciju plāns_2023_2027'!#REF!</f>
        <v>#REF!</v>
      </c>
      <c r="F165" s="161" t="e">
        <f>'Investīciju plāns_2023_2027'!#REF!</f>
        <v>#REF!</v>
      </c>
      <c r="G165" s="366" t="e">
        <f>'Investīciju plāns_2023_2027'!#REF!</f>
        <v>#REF!</v>
      </c>
      <c r="H165" s="278" t="e">
        <f>'Investīciju plāns_2023_2027'!#REF!</f>
        <v>#REF!</v>
      </c>
      <c r="I165" s="303" t="e">
        <f>'Investīciju plāns_2023_2027'!#REF!</f>
        <v>#REF!</v>
      </c>
      <c r="J165" s="304" t="e">
        <f>'Investīciju plāns_2023_2027'!#REF!</f>
        <v>#REF!</v>
      </c>
      <c r="K165" s="305" t="e">
        <f>'Investīciju plāns_2023_2027'!#REF!</f>
        <v>#REF!</v>
      </c>
      <c r="L165" s="306" t="e">
        <f>'Investīciju plāns_2023_2027'!#REF!</f>
        <v>#REF!</v>
      </c>
      <c r="M165" s="307" t="e">
        <f>'Investīciju plāns_2023_2027'!#REF!</f>
        <v>#REF!</v>
      </c>
      <c r="N165" s="161" t="e">
        <f>'Investīciju plāns_2023_2027'!#REF!</f>
        <v>#REF!</v>
      </c>
      <c r="O165" s="272" t="e">
        <f>'Investīciju plāns_2023_2027'!#REF!</f>
        <v>#REF!</v>
      </c>
      <c r="P165" s="284" t="e">
        <f>'Investīciju plāns_2023_2027'!#REF!</f>
        <v>#REF!</v>
      </c>
      <c r="Q165" s="161" t="e">
        <f>'Investīciju plāns_2023_2027'!#REF!</f>
        <v>#REF!</v>
      </c>
      <c r="R165" s="160" t="e">
        <f>'Investīciju plāns_2023_2027'!#REF!</f>
        <v>#REF!</v>
      </c>
      <c r="S165" s="380" t="e">
        <f>'Investīciju plāns_2023_2027'!#REF!</f>
        <v>#REF!</v>
      </c>
      <c r="T165" s="284" t="e">
        <f>'Investīciju plāns_2023_2027'!#REF!</f>
        <v>#REF!</v>
      </c>
      <c r="U165" s="282" t="e">
        <f>'Investīciju plāns_2023_2027'!#REF!</f>
        <v>#REF!</v>
      </c>
    </row>
    <row r="166" spans="1:21" ht="63.75" x14ac:dyDescent="0.25">
      <c r="A166" s="161">
        <f>'Investīciju plāns_2023_2027'!A145</f>
        <v>143</v>
      </c>
      <c r="B166" s="279">
        <f>'Investīciju plāns_2023_2027'!B145</f>
        <v>0</v>
      </c>
      <c r="C166" s="312" t="str">
        <f>'Investīciju plāns_2023_2027'!C145</f>
        <v>Novads</v>
      </c>
      <c r="D166" s="335" t="str">
        <f>'Investīciju plāns_2023_2027'!D145</f>
        <v>Āra apgaismojuma infrastruktūras palielināšana, lai veicinātu reģionālas nozīmes infrastruktūras attīstību</v>
      </c>
      <c r="E166" s="285" t="str">
        <f>'Investīciju plāns_2023_2027'!E145</f>
        <v>Veicinās reģionālo un novada āra apgaismojuma infrastruktūras attīstību tās iedzīvotāju dzīves kvalitātes uzlabošanai.
Āra apgaismojuma energoefektivitātes uzlabošana, samazinot siltumnīcefekta gāzu emisijas un elektroenerģijas izmaksas.</v>
      </c>
      <c r="F166" s="161">
        <f>'Investīciju plāns_2023_2027'!F145</f>
        <v>0</v>
      </c>
      <c r="G166" s="368">
        <f>'Investīciju plāns_2023_2027'!G145</f>
        <v>0</v>
      </c>
      <c r="H166" s="278">
        <f>'Investīciju plāns_2023_2027'!H145</f>
        <v>2000000</v>
      </c>
      <c r="I166" s="319">
        <f>'Investīciju plāns_2023_2027'!I145</f>
        <v>0</v>
      </c>
      <c r="J166" s="320">
        <f>'Investīciju plāns_2023_2027'!J145</f>
        <v>0</v>
      </c>
      <c r="K166" s="321">
        <f>'Investīciju plāns_2023_2027'!K145</f>
        <v>0</v>
      </c>
      <c r="L166" s="306">
        <f>'Investīciju plāns_2023_2027'!L145</f>
        <v>0</v>
      </c>
      <c r="M166" s="307">
        <f>'Investīciju plāns_2023_2027'!M145</f>
        <v>2000000</v>
      </c>
      <c r="N166" s="161">
        <f>'Investīciju plāns_2023_2027'!N145</f>
        <v>0</v>
      </c>
      <c r="O166" s="161">
        <f>'Investīciju plāns_2023_2027'!O145</f>
        <v>0</v>
      </c>
      <c r="P166" s="161">
        <f>'Investīciju plāns_2023_2027'!P145</f>
        <v>0</v>
      </c>
      <c r="Q166" s="161">
        <f>'Investīciju plāns_2023_2027'!Q145</f>
        <v>0</v>
      </c>
      <c r="R166" s="160">
        <f>'Investīciju plāns_2023_2027'!R145</f>
        <v>0</v>
      </c>
      <c r="S166" s="380">
        <f>'Investīciju plāns_2023_2027'!S145</f>
        <v>0</v>
      </c>
      <c r="T166" s="284">
        <f>'Investīciju plāns_2023_2027'!T145</f>
        <v>0</v>
      </c>
      <c r="U166" s="282">
        <f>'Investīciju plāns_2023_2027'!U145</f>
        <v>0</v>
      </c>
    </row>
    <row r="167" spans="1:21" ht="102" x14ac:dyDescent="0.25">
      <c r="A167" s="161">
        <f>'Investīciju plāns_2023_2027'!A146</f>
        <v>144</v>
      </c>
      <c r="B167" s="279">
        <f>'Investīciju plāns_2023_2027'!B146</f>
        <v>0</v>
      </c>
      <c r="C167" s="196" t="str">
        <f>'Investīciju plāns_2023_2027'!C146</f>
        <v>Novads</v>
      </c>
      <c r="D167" s="285" t="str">
        <f>'Investīciju plāns_2023_2027'!D146</f>
        <v>Ilgtspējīga, veselīga, bezatkritumu (zaļais kurss) ēdināšanas pakalpojuma attīstīšana izglītības iestādēs</v>
      </c>
      <c r="E167" s="370" t="str">
        <f>'Investīciju plāns_2023_2027'!E146</f>
        <v xml:space="preserve">Ilgtspējīga, veselīga, bezatkritumu (zaļais kurss) ēdināšanas pakalpojuma attīstīšana izglītības iestādēs, pārņemot Skandināvu pieredzi. Atvērtā virtuve – vaļējie stendi (skolēns pats izvēlas porcijas sastāvu un daudzumu). Tātad, jāiekārto atbilstoša vide, trauki. Ēdiens gatavots no vietējiem, sezonāliem produktiem, atbilstoši dažādām diētām, piemēram, bezglutēna, vegānu, u.tml. (ēdienkartes sastādīšana, sadarbībā ar LLU. Iepirkuma veidošana pārtikas iegādei no vietējiem uzņēmējiem). Skolu, ēdinātāju apmācība. </v>
      </c>
      <c r="F167" s="161">
        <f>'Investīciju plāns_2023_2027'!F146</f>
        <v>0</v>
      </c>
      <c r="G167" s="366">
        <f>'Investīciju plāns_2023_2027'!G146</f>
        <v>0</v>
      </c>
      <c r="H167" s="278">
        <f>'Investīciju plāns_2023_2027'!H146</f>
        <v>0</v>
      </c>
      <c r="I167" s="303">
        <f>'Investīciju plāns_2023_2027'!I146</f>
        <v>0</v>
      </c>
      <c r="J167" s="304">
        <f>'Investīciju plāns_2023_2027'!J146</f>
        <v>0</v>
      </c>
      <c r="K167" s="305">
        <f>'Investīciju plāns_2023_2027'!K146</f>
        <v>0</v>
      </c>
      <c r="L167" s="306">
        <f>'Investīciju plāns_2023_2027'!L146</f>
        <v>0</v>
      </c>
      <c r="M167" s="307">
        <f>'Investīciju plāns_2023_2027'!M146</f>
        <v>0</v>
      </c>
      <c r="N167" s="161">
        <f>'Investīciju plāns_2023_2027'!N146</f>
        <v>0</v>
      </c>
      <c r="O167" s="161">
        <f>'Investīciju plāns_2023_2027'!O146</f>
        <v>0</v>
      </c>
      <c r="P167" s="284">
        <f>'Investīciju plāns_2023_2027'!P146</f>
        <v>0</v>
      </c>
      <c r="Q167" s="161">
        <f>'Investīciju plāns_2023_2027'!Q146</f>
        <v>0</v>
      </c>
      <c r="R167" s="160">
        <f>'Investīciju plāns_2023_2027'!R146</f>
        <v>0</v>
      </c>
      <c r="S167" s="380">
        <f>'Investīciju plāns_2023_2027'!S146</f>
        <v>0</v>
      </c>
      <c r="T167" s="284">
        <f>'Investīciju plāns_2023_2027'!T146</f>
        <v>0</v>
      </c>
      <c r="U167" s="282">
        <f>'Investīciju plāns_2023_2027'!U146</f>
        <v>0</v>
      </c>
    </row>
    <row r="168" spans="1:21" ht="76.5" x14ac:dyDescent="0.25">
      <c r="A168" s="196">
        <f>'Investīciju plāns_2023_2027'!A147</f>
        <v>145</v>
      </c>
      <c r="B168" s="279" t="str">
        <f>'Investīciju plāns_2023_2027'!B147</f>
        <v>05</v>
      </c>
      <c r="C168" s="196" t="str">
        <f>'Investīciju plāns_2023_2027'!C147</f>
        <v xml:space="preserve">Novads </v>
      </c>
      <c r="D168" s="285" t="str">
        <f>'Investīciju plāns_2023_2027'!D147</f>
        <v>Upju, dīķu un ūdenstilpju sakopšana un atbrīvošana no apauguma veicot apkārtējās teritorijas labiekārtošanu</v>
      </c>
      <c r="E168" s="285" t="str">
        <f>'Investīciju plāns_2023_2027'!E147</f>
        <v xml:space="preserve">Ūdenstilpju krastu sakopšana un atbrīvošana no ūdensaugiem, kas novērš tālāku to aizaugšanu, iedzīvotājiem rodas jauna atpūtas vieta un tiek uzlabota dzīves kvalitāte
</v>
      </c>
      <c r="F168" s="161" t="str">
        <f>'Investīciju plāns_2023_2027'!F147</f>
        <v>Vides aizsardzība</v>
      </c>
      <c r="G168" s="366" t="str">
        <f>'Investīciju plāns_2023_2027'!G147</f>
        <v>Kopīgs
J/Pag/Iedz</v>
      </c>
      <c r="H168" s="278">
        <f>'Investīciju plāns_2023_2027'!H147</f>
        <v>350000</v>
      </c>
      <c r="I168" s="303">
        <f>'Investīciju plāns_2023_2027'!I147</f>
        <v>0</v>
      </c>
      <c r="J168" s="304">
        <f>'Investīciju plāns_2023_2027'!J147</f>
        <v>0</v>
      </c>
      <c r="K168" s="305">
        <f>'Investīciju plāns_2023_2027'!K147</f>
        <v>0</v>
      </c>
      <c r="L168" s="306">
        <f>'Investīciju plāns_2023_2027'!L147</f>
        <v>0</v>
      </c>
      <c r="M168" s="307">
        <f>'Investīciju plāns_2023_2027'!M147</f>
        <v>350000</v>
      </c>
      <c r="N168" s="161" t="str">
        <f>'Investīciju plāns_2023_2027'!N147</f>
        <v>P3 V RV9</v>
      </c>
      <c r="O168" s="161" t="str">
        <f>'Investīciju plāns_2023_2027'!O147</f>
        <v>D</v>
      </c>
      <c r="P168" s="161" t="str">
        <f>'Investīciju plāns_2023_2027'!P147</f>
        <v>VP2</v>
      </c>
      <c r="Q168" s="161" t="str">
        <f>'Investīciju plāns_2023_2027'!Q147</f>
        <v>RV6</v>
      </c>
      <c r="R168" s="160" t="str">
        <f>'Investīciju plāns_2023_2027'!R147</f>
        <v>U.6.1.</v>
      </c>
      <c r="S168" s="380" t="str">
        <f>'Investīciju plāns_2023_2027'!S147</f>
        <v>Īpašuma pārvaldības nodaļa</v>
      </c>
      <c r="T168" s="284">
        <f>'Investīciju plāns_2023_2027'!T147</f>
        <v>0</v>
      </c>
      <c r="U168" s="282" t="str">
        <f>'Investīciju plāns_2023_2027'!U147</f>
        <v>2022-2027</v>
      </c>
    </row>
    <row r="169" spans="1:21" ht="255" x14ac:dyDescent="0.25">
      <c r="A169" s="161">
        <f>'Investīciju plāns_2023_2027'!A148</f>
        <v>146</v>
      </c>
      <c r="B169" s="279">
        <f>'Investīciju plāns_2023_2027'!B148</f>
        <v>0</v>
      </c>
      <c r="C169" s="196" t="str">
        <f>'Investīciju plāns_2023_2027'!C148</f>
        <v>Novads+pilsēta</v>
      </c>
      <c r="D169" s="285" t="str">
        <f>'Investīciju plāns_2023_2027'!D148</f>
        <v xml:space="preserve">Gājēju-velo celiņu izbūve gar reģionālajiem ceļiem </v>
      </c>
      <c r="E169" s="335" t="str">
        <f>'Investīciju plāns_2023_2027'!E148</f>
        <v>Izbūvēti velo-gājēju celiņi ar velosipēdu apkopes punktiem, uzlabojot satiksmes drošību un nodrošinot piekļuvi tūrisma un kultūras objektiem, veicinot uzņēmējdarbību. Nodrošināta darba spēka migrācija uz/no darba vietām un uzlabota iedzīvotāju dzīves kvalitāte.
Maršrutos:
Jelgava-  Eleja- Bauska- tūrismus, kultūra, darba spēka migrācija+ (ar kultūras mantojuma izmantošanu saistīta būvniecība un brīvdabas estrāde Elejas muižas parkā)
Jelgava Eleja- Tērvete - tūrisms, kultūra, darba spēka migrācija
Jegava- Jaunsvirlauka - tūrisms, kultūra, darba spēka migrācija
Jelgava-Zaļenieki- Tērvete- tūrisms, kultūra,  darba spēka migrācija
Jelgava-Glūda- Dobele -  darba spēka migrācija, tūrisms, kultūra
Jelgava- Līvbērze-Jaunbērze-darba spēka un skolēnu migrācija, kultūra, tūrisms
Jelgava- Kalnciems - Jūrmala- tūrisms, kultūra,  darba spēka migrācija
Dalbe - Ozolnieki - darb spēka un skolēnu migracija
Āne - Jelgava - darb spēka un skolēnu migracija 
Emburga - Staļģene - tūrisms, kultūra, darba spēka un skolēnu migracija
Garoza - Āne - darba spēka un skolēnu migracija</v>
      </c>
      <c r="F169" s="161" t="str">
        <f>'Investīciju plāns_2023_2027'!F148</f>
        <v>Transporta infrastruktūra</v>
      </c>
      <c r="G169" s="366" t="str">
        <f>'Investīciju plāns_2023_2027'!G148</f>
        <v>Reģionāls projekts
ZPR</v>
      </c>
      <c r="H169" s="278">
        <f>'Investīciju plāns_2023_2027'!H148</f>
        <v>0</v>
      </c>
      <c r="I169" s="303">
        <f>'Investīciju plāns_2023_2027'!I148</f>
        <v>0</v>
      </c>
      <c r="J169" s="304">
        <f>'Investīciju plāns_2023_2027'!J148</f>
        <v>0</v>
      </c>
      <c r="K169" s="305">
        <f>'Investīciju plāns_2023_2027'!K148</f>
        <v>0</v>
      </c>
      <c r="L169" s="306">
        <f>'Investīciju plāns_2023_2027'!L148</f>
        <v>0</v>
      </c>
      <c r="M169" s="307">
        <f>'Investīciju plāns_2023_2027'!M148</f>
        <v>0</v>
      </c>
      <c r="N169" s="196" t="str">
        <f>'Investīciju plāns_2023_2027'!N148</f>
        <v>P2 V RV1</v>
      </c>
      <c r="O169" s="336">
        <f>'Investīciju plāns_2023_2027'!O148</f>
        <v>0</v>
      </c>
      <c r="P169" s="336">
        <f>'Investīciju plāns_2023_2027'!P148</f>
        <v>0</v>
      </c>
      <c r="Q169" s="344">
        <f>'Investīciju plāns_2023_2027'!Q148</f>
        <v>0</v>
      </c>
      <c r="R169" s="160">
        <f>'Investīciju plāns_2023_2027'!R148</f>
        <v>0</v>
      </c>
      <c r="S169" s="380">
        <f>'Investīciju plāns_2023_2027'!S148</f>
        <v>0</v>
      </c>
      <c r="T169" s="309">
        <f>'Investīciju plāns_2023_2027'!T148</f>
        <v>0</v>
      </c>
      <c r="U169" s="282">
        <f>'Investīciju plāns_2023_2027'!U148</f>
        <v>0</v>
      </c>
    </row>
    <row r="170" spans="1:21" ht="242.25" x14ac:dyDescent="0.25">
      <c r="A170" s="161">
        <f>'Investīciju plāns_2023_2027'!A149</f>
        <v>147</v>
      </c>
      <c r="B170" s="279">
        <f>'Investīciju plāns_2023_2027'!B149</f>
        <v>0</v>
      </c>
      <c r="C170" s="196" t="str">
        <f>'Investīciju plāns_2023_2027'!C149</f>
        <v>Novads+pilsēta</v>
      </c>
      <c r="D170" s="285" t="str">
        <f>'Investīciju plāns_2023_2027'!D149</f>
        <v xml:space="preserve">Jaunu, inovatīvu un viedu  risinājumu attīstīšana pakalpojumu nodrošināšanai </v>
      </c>
      <c r="E170" s="285" t="str">
        <f>'Investīciju plāns_2023_2027'!E149</f>
        <v>Sakārtota infrastruktūra, izveidota  jauna, ieviesti un attīstīti viedi pakalpojumi - Informācijas sistēmu integrācija (valsts IS + pašvaldību IS). Interneta jaudas nodrošināšana lauku teritorijā. Bezvadu (WiFi) infrastruktūras attīstīšana. Drošības pārvaldības risinājumu ieviešana.
C02 uzskaite, kas mēra izmešus apdzīvotās vietās un publiskās telpās, kā arī ietaupīto C02 apjomu.
Publisko pakalpojumu infrastruktūras un viedu monotoringa instrumentu attīstība (ūdens apgāde, kanalizācija,atkritumu apsaimniekošana utml.). 
Automatizēta ēku pārvaldības sistēmas attīstīšana un energoefektīvu pasākumu nodrošināšana.
Viedais āra apgaismojums, kas ļauj ieekonomēt elektroenerģiju, kā arī monitorēt infrastruktūras kvalitāti (piem.ja tiek izsista vai izdeg spuldze, ziņojums pienāk atbildīgajiem dienestiem).
Transporta plūsmu monitorings un vieda pārvaldība ceļu infrastruktūras saudzēšanai. Numuru lasīšana un viedas ceļazīmes var palīdzēt optimizēt kravu transporta radītos bojājumus ceļu infrastruktūrā.
Viedas gājēju pārejas ar satiksmes monitoringa sistēmu.</v>
      </c>
      <c r="F170" s="161">
        <f>'Investīciju plāns_2023_2027'!F149</f>
        <v>0</v>
      </c>
      <c r="G170" s="366" t="str">
        <f>'Investīciju plāns_2023_2027'!G149</f>
        <v>Reģionāls projekts</v>
      </c>
      <c r="H170" s="278">
        <f>'Investīciju plāns_2023_2027'!H149</f>
        <v>0</v>
      </c>
      <c r="I170" s="303">
        <f>'Investīciju plāns_2023_2027'!I149</f>
        <v>0</v>
      </c>
      <c r="J170" s="304">
        <f>'Investīciju plāns_2023_2027'!J149</f>
        <v>0</v>
      </c>
      <c r="K170" s="305">
        <f>'Investīciju plāns_2023_2027'!K149</f>
        <v>0</v>
      </c>
      <c r="L170" s="306">
        <f>'Investīciju plāns_2023_2027'!L149</f>
        <v>0</v>
      </c>
      <c r="M170" s="307">
        <f>'Investīciju plāns_2023_2027'!M149</f>
        <v>0</v>
      </c>
      <c r="N170" s="196">
        <f>'Investīciju plāns_2023_2027'!N149</f>
        <v>0</v>
      </c>
      <c r="O170" s="272">
        <f>'Investīciju plāns_2023_2027'!O149</f>
        <v>0</v>
      </c>
      <c r="P170" s="161">
        <f>'Investīciju plāns_2023_2027'!P149</f>
        <v>0</v>
      </c>
      <c r="Q170" s="161">
        <f>'Investīciju plāns_2023_2027'!Q149</f>
        <v>0</v>
      </c>
      <c r="R170" s="196">
        <f>'Investīciju plāns_2023_2027'!R149</f>
        <v>0</v>
      </c>
      <c r="S170" s="380">
        <f>'Investīciju plāns_2023_2027'!S149</f>
        <v>0</v>
      </c>
      <c r="T170" s="309">
        <f>'Investīciju plāns_2023_2027'!T149</f>
        <v>0</v>
      </c>
      <c r="U170" s="282">
        <f>'Investīciju plāns_2023_2027'!U149</f>
        <v>0</v>
      </c>
    </row>
    <row r="171" spans="1:21" ht="102" x14ac:dyDescent="0.25">
      <c r="A171" s="196">
        <f>'Investīciju plāns_2023_2027'!A150</f>
        <v>148</v>
      </c>
      <c r="B171" s="279" t="str">
        <f>'Investīciju plāns_2023_2027'!B150</f>
        <v>06</v>
      </c>
      <c r="C171" s="196" t="str">
        <f>'Investīciju plāns_2023_2027'!C150</f>
        <v>Ozolnieki</v>
      </c>
      <c r="D171" s="285" t="str">
        <f>'Investīciju plāns_2023_2027'!D150</f>
        <v>Pirmsskolas izglītības iestāde “Pūcīte” filiāles, Rīgas iela 29, Ozolnieki, energoefektivitātes paaugstināšana</v>
      </c>
      <c r="E171" s="285" t="str">
        <f>'Investīciju plāns_2023_2027'!E150</f>
        <v xml:space="preserve">Ēkas ārsienu, logu, durvju siltināšana, ventilācijas sistēmu pārbūve.
Būvniecības ieceres dokumentācijas izstrādes un autoruzraudzības pakalpojumi  energoefektivitātes paaugstināšanas pasākumu realizēšanas ietvaros 
Plānots uzsākt projektēšanu 2023.gada otrajā pusē, izmaksas plānot 2024.gadā </v>
      </c>
      <c r="F171" s="161" t="str">
        <f>'Investīciju plāns_2023_2027'!F150</f>
        <v>Energoefektivitāte</v>
      </c>
      <c r="G171" s="366" t="str">
        <f>'Investīciju plāns_2023_2027'!G150</f>
        <v xml:space="preserve">J/Pag/Iedz
</v>
      </c>
      <c r="H171" s="278">
        <f>'Investīciju plāns_2023_2027'!H150</f>
        <v>700000</v>
      </c>
      <c r="I171" s="303">
        <f>'Investīciju plāns_2023_2027'!I150</f>
        <v>0</v>
      </c>
      <c r="J171" s="304">
        <f>'Investīciju plāns_2023_2027'!J150</f>
        <v>0</v>
      </c>
      <c r="K171" s="305">
        <f>'Investīciju plāns_2023_2027'!K150</f>
        <v>0</v>
      </c>
      <c r="L171" s="306">
        <f>'Investīciju plāns_2023_2027'!L150</f>
        <v>0</v>
      </c>
      <c r="M171" s="307">
        <f>'Investīciju plāns_2023_2027'!M150</f>
        <v>700000</v>
      </c>
      <c r="N171" s="196" t="str">
        <f>'Investīciju plāns_2023_2027'!N150</f>
        <v>P2 V RV8</v>
      </c>
      <c r="O171" s="272" t="str">
        <f>'Investīciju plāns_2023_2027'!O150</f>
        <v>P</v>
      </c>
      <c r="P171" s="161" t="str">
        <f>'Investīciju plāns_2023_2027'!P150</f>
        <v>VP2</v>
      </c>
      <c r="Q171" s="161" t="str">
        <f>'Investīciju plāns_2023_2027'!Q150</f>
        <v>RV5</v>
      </c>
      <c r="R171" s="160" t="str">
        <f>'Investīciju plāns_2023_2027'!R150</f>
        <v>U.5.4.</v>
      </c>
      <c r="S171" s="380" t="str">
        <f>'Investīciju plāns_2023_2027'!S150</f>
        <v>Infrastruktūras un saimnieciskā nodrošinājuma nodaļa/Kultūras pārvalde/Pagasta pārvalde</v>
      </c>
      <c r="T171" s="309">
        <f>'Investīciju plāns_2023_2027'!T150</f>
        <v>0</v>
      </c>
      <c r="U171" s="282" t="str">
        <f>'Investīciju plāns_2023_2027'!U150</f>
        <v>2022-2027</v>
      </c>
    </row>
    <row r="172" spans="1:21" ht="102" x14ac:dyDescent="0.25">
      <c r="A172" s="161">
        <f>'Investīciju plāns_2023_2027'!A151</f>
        <v>149</v>
      </c>
      <c r="B172" s="279" t="str">
        <f>'Investīciju plāns_2023_2027'!B151</f>
        <v>09</v>
      </c>
      <c r="C172" s="196" t="str">
        <f>'Investīciju plāns_2023_2027'!C151</f>
        <v>Ozolnieki</v>
      </c>
      <c r="D172" s="285" t="str">
        <f>'Investīciju plāns_2023_2027'!D151</f>
        <v>Ozolnieku sporta skolas energoefektivitātes paaugstināšana</v>
      </c>
      <c r="E172" s="285" t="str">
        <f>'Investīciju plāns_2023_2027'!E151</f>
        <v xml:space="preserve">Siltuma zudumu novēršanai un uzturēšanas izdevumu samazināšanai,  nepieciešams veikt ēkas pamatu, ārsienu siltināšanu, logu, durvju, ventilācijas sistēmu izbūvi, 3.stāva telpu remonts.
</v>
      </c>
      <c r="F172" s="161" t="str">
        <f>'Investīciju plāns_2023_2027'!F151</f>
        <v>Energoefektivitāte</v>
      </c>
      <c r="G172" s="366" t="str">
        <f>'Investīciju plāns_2023_2027'!G151</f>
        <v xml:space="preserve">J/Pag/Iedz
</v>
      </c>
      <c r="H172" s="278">
        <f>'Investīciju plāns_2023_2027'!H151</f>
        <v>1200000</v>
      </c>
      <c r="I172" s="303">
        <f>'Investīciju plāns_2023_2027'!I151</f>
        <v>0</v>
      </c>
      <c r="J172" s="304">
        <f>'Investīciju plāns_2023_2027'!J151</f>
        <v>0</v>
      </c>
      <c r="K172" s="305">
        <f>'Investīciju plāns_2023_2027'!K151</f>
        <v>0</v>
      </c>
      <c r="L172" s="306">
        <f>'Investīciju plāns_2023_2027'!L151</f>
        <v>0</v>
      </c>
      <c r="M172" s="307">
        <f>'Investīciju plāns_2023_2027'!M151</f>
        <v>1200000</v>
      </c>
      <c r="N172" s="196" t="str">
        <f>'Investīciju plāns_2023_2027'!N151</f>
        <v>P2 V RV8</v>
      </c>
      <c r="O172" s="161" t="str">
        <f>'Investīciju plāns_2023_2027'!O151</f>
        <v>P</v>
      </c>
      <c r="P172" s="161" t="str">
        <f>'Investīciju plāns_2023_2027'!P151</f>
        <v>VP1</v>
      </c>
      <c r="Q172" s="161" t="str">
        <f>'Investīciju plāns_2023_2027'!Q151</f>
        <v>RV3</v>
      </c>
      <c r="R172" s="160" t="str">
        <f>'Investīciju plāns_2023_2027'!R151</f>
        <v>3.2.</v>
      </c>
      <c r="S172" s="380" t="str">
        <f>'Investīciju plāns_2023_2027'!S151</f>
        <v>Infrastruktūras un saimnieciskā nodrošinājuma nodaļa/Kultūras pārvalde/Pagasta pārvalde</v>
      </c>
      <c r="T172" s="309">
        <f>'Investīciju plāns_2023_2027'!T151</f>
        <v>0</v>
      </c>
      <c r="U172" s="282" t="str">
        <f>'Investīciju plāns_2023_2027'!U151</f>
        <v>2022-2027</v>
      </c>
    </row>
    <row r="173" spans="1:21" ht="102" x14ac:dyDescent="0.25">
      <c r="A173" s="161">
        <f>'Investīciju plāns_2023_2027'!A152</f>
        <v>150</v>
      </c>
      <c r="B173" s="279" t="str">
        <f>'Investīciju plāns_2023_2027'!B152</f>
        <v>06</v>
      </c>
      <c r="C173" s="196" t="str">
        <f>'Investīciju plāns_2023_2027'!C152</f>
        <v>Ozolnieki</v>
      </c>
      <c r="D173" s="285" t="str">
        <f>'Investīciju plāns_2023_2027'!D152</f>
        <v>Administrācijas ēkas Stadiona iela 10 , Ozolniekos energoefektivitātes paaugstināšana</v>
      </c>
      <c r="E173" s="285" t="str">
        <f>'Investīciju plāns_2023_2027'!E152</f>
        <v>Nepieciešams energoaudits, projektēšana, būvniecība, arī ventilācijas sistēmas izbūve</v>
      </c>
      <c r="F173" s="161" t="str">
        <f>'Investīciju plāns_2023_2027'!F152</f>
        <v>Energoefektivitāte</v>
      </c>
      <c r="G173" s="366" t="str">
        <f>'Investīciju plāns_2023_2027'!G152</f>
        <v xml:space="preserve">J/Pag/Iedz
</v>
      </c>
      <c r="H173" s="278">
        <f>'Investīciju plāns_2023_2027'!H152</f>
        <v>700000</v>
      </c>
      <c r="I173" s="303">
        <f>'Investīciju plāns_2023_2027'!I152</f>
        <v>0</v>
      </c>
      <c r="J173" s="304">
        <f>'Investīciju plāns_2023_2027'!J152</f>
        <v>0</v>
      </c>
      <c r="K173" s="305">
        <f>'Investīciju plāns_2023_2027'!K152</f>
        <v>0</v>
      </c>
      <c r="L173" s="306">
        <f>'Investīciju plāns_2023_2027'!L152</f>
        <v>0</v>
      </c>
      <c r="M173" s="307">
        <f>'Investīciju plāns_2023_2027'!M152</f>
        <v>700000</v>
      </c>
      <c r="N173" s="196" t="str">
        <f>'Investīciju plāns_2023_2027'!N152</f>
        <v>P2 V RV8</v>
      </c>
      <c r="O173" s="151" t="str">
        <f>'Investīciju plāns_2023_2027'!O152</f>
        <v>P</v>
      </c>
      <c r="P173" s="161" t="str">
        <f>'Investīciju plāns_2023_2027'!P152</f>
        <v>VP2</v>
      </c>
      <c r="Q173" s="161" t="str">
        <f>'Investīciju plāns_2023_2027'!Q152</f>
        <v>RV5</v>
      </c>
      <c r="R173" s="268" t="str">
        <f>'Investīciju plāns_2023_2027'!R152</f>
        <v>U.5.4.</v>
      </c>
      <c r="S173" s="380" t="str">
        <f>'Investīciju plāns_2023_2027'!S152</f>
        <v>Infrastruktūras un saimnieciskā nodrošinājuma nodaļa/Kultūras pārvalde/Pagasta pārvalde</v>
      </c>
      <c r="T173" s="309">
        <f>'Investīciju plāns_2023_2027'!T152</f>
        <v>0</v>
      </c>
      <c r="U173" s="282" t="str">
        <f>'Investīciju plāns_2023_2027'!U152</f>
        <v>2022-2027</v>
      </c>
    </row>
    <row r="174" spans="1:21" ht="102" x14ac:dyDescent="0.25">
      <c r="A174" s="196">
        <f>'Investīciju plāns_2023_2027'!A153</f>
        <v>151</v>
      </c>
      <c r="B174" s="279" t="str">
        <f>'Investīciju plāns_2023_2027'!B153</f>
        <v>09</v>
      </c>
      <c r="C174" s="196" t="str">
        <f>'Investīciju plāns_2023_2027'!C153</f>
        <v>Ozolnieki</v>
      </c>
      <c r="D174" s="285" t="str">
        <f>'Investīciju plāns_2023_2027'!D153</f>
        <v>Ozolnieku vidusskolas stadiona labiekārtošana, skrejceļa atjaunošana</v>
      </c>
      <c r="E174" s="285" t="str">
        <f>'Investīciju plāns_2023_2027'!E153</f>
        <v xml:space="preserve">Tehniskās specifikācijas/ darba uzdevuma izstrāde atbilstoši darba grupas izveidotajam sarakstam, t.sk. skrejceļš, skeitparks un rotaļu iekārtu uzstādīšana.
Ozolnieku vidusskolas stadiona spēļu laukumu izgaismošanai
</v>
      </c>
      <c r="F174" s="161" t="str">
        <f>'Investīciju plāns_2023_2027'!F153</f>
        <v>Izglītības iestāžu infrastruktūra</v>
      </c>
      <c r="G174" s="366" t="str">
        <f>'Investīciju plāns_2023_2027'!G153</f>
        <v xml:space="preserve">J/Pag/Iedz
</v>
      </c>
      <c r="H174" s="278">
        <f>'Investīciju plāns_2023_2027'!H153</f>
        <v>400000</v>
      </c>
      <c r="I174" s="303">
        <f>'Investīciju plāns_2023_2027'!I153</f>
        <v>0</v>
      </c>
      <c r="J174" s="304">
        <f>'Investīciju plāns_2023_2027'!J153</f>
        <v>0</v>
      </c>
      <c r="K174" s="305">
        <f>'Investīciju plāns_2023_2027'!K153</f>
        <v>0</v>
      </c>
      <c r="L174" s="306">
        <f>'Investīciju plāns_2023_2027'!L153</f>
        <v>0</v>
      </c>
      <c r="M174" s="307">
        <f>'Investīciju plāns_2023_2027'!M153</f>
        <v>400000</v>
      </c>
      <c r="N174" s="196" t="str">
        <f>'Investīciju plāns_2023_2027'!N153</f>
        <v>P2 I RV1</v>
      </c>
      <c r="O174" s="161" t="str">
        <f>'Investīciju plāns_2023_2027'!O153</f>
        <v>P</v>
      </c>
      <c r="P174" s="161" t="str">
        <f>'Investīciju plāns_2023_2027'!P153</f>
        <v>VP1</v>
      </c>
      <c r="Q174" s="161" t="str">
        <f>'Investīciju plāns_2023_2027'!Q153</f>
        <v>RV1</v>
      </c>
      <c r="R174" s="358" t="str">
        <f>'Investīciju plāns_2023_2027'!R153</f>
        <v>1.1.</v>
      </c>
      <c r="S174" s="380" t="str">
        <f>'Investīciju plāns_2023_2027'!S153</f>
        <v>Infrastruktūras un saimnieciskā nodrošinājuma nodaļa/Kultūras pārvalde/Pagasta pārvalde</v>
      </c>
      <c r="T174" s="309">
        <f>'Investīciju plāns_2023_2027'!T153</f>
        <v>0</v>
      </c>
      <c r="U174" s="282" t="str">
        <f>'Investīciju plāns_2023_2027'!U153</f>
        <v>2022-2027</v>
      </c>
    </row>
    <row r="175" spans="1:21" ht="102" x14ac:dyDescent="0.25">
      <c r="A175" s="161">
        <f>'Investīciju plāns_2023_2027'!A154</f>
        <v>152</v>
      </c>
      <c r="B175" s="279" t="str">
        <f>'Investīciju plāns_2023_2027'!B154</f>
        <v>09</v>
      </c>
      <c r="C175" s="196" t="str">
        <f>'Investīciju plāns_2023_2027'!C154</f>
        <v>Ozolnieki</v>
      </c>
      <c r="D175" s="285" t="str">
        <f>'Investīciju plāns_2023_2027'!D154</f>
        <v xml:space="preserve">Ozolnieku vidusskolas teritorijas labiekārtošana </v>
      </c>
      <c r="E175" s="285" t="str">
        <f>'Investīciju plāns_2023_2027'!E154</f>
        <v>Iekšpagalma labiekārtošana pie ozoliem; 
stāvvietas izveide pie C korpusa; Ietvju seguma atjaunošana, 
ieejas kāpņu un kāpņu  laukuma seguma atjaunošana; 
Asfaltēto celiņu seguma virskārtas atjaunošana
Stāvlaukuma labiekārtošana</v>
      </c>
      <c r="F175" s="161" t="str">
        <f>'Investīciju plāns_2023_2027'!F154</f>
        <v>Izglītības iestāžu infrastruktūra</v>
      </c>
      <c r="G175" s="366" t="str">
        <f>'Investīciju plāns_2023_2027'!G154</f>
        <v>J/Pag/Iedz
Dep/ieros</v>
      </c>
      <c r="H175" s="278">
        <f>'Investīciju plāns_2023_2027'!H154</f>
        <v>200000</v>
      </c>
      <c r="I175" s="303">
        <f>'Investīciju plāns_2023_2027'!I154</f>
        <v>0</v>
      </c>
      <c r="J175" s="304">
        <f>'Investīciju plāns_2023_2027'!J154</f>
        <v>0</v>
      </c>
      <c r="K175" s="305">
        <f>'Investīciju plāns_2023_2027'!K154</f>
        <v>0</v>
      </c>
      <c r="L175" s="306">
        <f>'Investīciju plāns_2023_2027'!L154</f>
        <v>0</v>
      </c>
      <c r="M175" s="307">
        <f>'Investīciju plāns_2023_2027'!M154</f>
        <v>200000</v>
      </c>
      <c r="N175" s="196" t="str">
        <f>'Investīciju plāns_2023_2027'!N154</f>
        <v>P2 I RV1</v>
      </c>
      <c r="O175" s="273" t="str">
        <f>'Investīciju plāns_2023_2027'!O154</f>
        <v>P</v>
      </c>
      <c r="P175" s="166" t="str">
        <f>'Investīciju plāns_2023_2027'!P154</f>
        <v>VP1</v>
      </c>
      <c r="Q175" s="166" t="str">
        <f>'Investīciju plāns_2023_2027'!Q154</f>
        <v>RV1</v>
      </c>
      <c r="R175" s="268" t="str">
        <f>'Investīciju plāns_2023_2027'!R154</f>
        <v>1.1.</v>
      </c>
      <c r="S175" s="380" t="str">
        <f>'Investīciju plāns_2023_2027'!S154</f>
        <v>Infrastruktūras un saimnieciskā nodrošinājuma nodaļa/Kultūras pārvalde/Pagasta pārvalde</v>
      </c>
      <c r="T175" s="309">
        <f>'Investīciju plāns_2023_2027'!T154</f>
        <v>0</v>
      </c>
      <c r="U175" s="282" t="str">
        <f>'Investīciju plāns_2023_2027'!U154</f>
        <v>2022-2027</v>
      </c>
    </row>
    <row r="176" spans="1:21" ht="102" x14ac:dyDescent="0.25">
      <c r="A176" s="161">
        <f>'Investīciju plāns_2023_2027'!A155</f>
        <v>153</v>
      </c>
      <c r="B176" s="279" t="str">
        <f>'Investīciju plāns_2023_2027'!B155</f>
        <v>09</v>
      </c>
      <c r="C176" s="196" t="str">
        <f>'Investīciju plāns_2023_2027'!C155</f>
        <v>Ozolnieki</v>
      </c>
      <c r="D176" s="313" t="str">
        <f>'Investīciju plāns_2023_2027'!D155</f>
        <v>Ozolnieku vidusskolas telpu atjaunošana un labiekārtošana</v>
      </c>
      <c r="E176" s="285" t="str">
        <f>'Investīciju plāns_2023_2027'!E155</f>
        <v xml:space="preserve">Telpu atjaunošana un labiekārtošana, t.sk.:
Esošās ventilācijas sistēmas remontdarbi un jaunu atzaru būvniecība;
Balss izziņošanas sistēmas iegāde un uzstādīšana
</v>
      </c>
      <c r="F176" s="161" t="str">
        <f>'Investīciju plāns_2023_2027'!F155</f>
        <v>Izglītības iestāžu infrastruktūra</v>
      </c>
      <c r="G176" s="366" t="str">
        <f>'Investīciju plāns_2023_2027'!G155</f>
        <v xml:space="preserve">J/Pag/Iedz
</v>
      </c>
      <c r="H176" s="278">
        <f>'Investīciju plāns_2023_2027'!H155</f>
        <v>200000</v>
      </c>
      <c r="I176" s="303">
        <f>'Investīciju plāns_2023_2027'!I155</f>
        <v>0</v>
      </c>
      <c r="J176" s="304">
        <f>'Investīciju plāns_2023_2027'!J155</f>
        <v>0</v>
      </c>
      <c r="K176" s="305">
        <f>'Investīciju plāns_2023_2027'!K155</f>
        <v>0</v>
      </c>
      <c r="L176" s="306">
        <f>'Investīciju plāns_2023_2027'!L155</f>
        <v>0</v>
      </c>
      <c r="M176" s="307">
        <f>'Investīciju plāns_2023_2027'!M155</f>
        <v>200000</v>
      </c>
      <c r="N176" s="196" t="str">
        <f>'Investīciju plāns_2023_2027'!N155</f>
        <v>P2 I RV1</v>
      </c>
      <c r="O176" s="161" t="str">
        <f>'Investīciju plāns_2023_2027'!O155</f>
        <v>P</v>
      </c>
      <c r="P176" s="284" t="str">
        <f>'Investīciju plāns_2023_2027'!P155</f>
        <v>VP1</v>
      </c>
      <c r="Q176" s="166" t="str">
        <f>'Investīciju plāns_2023_2027'!Q155</f>
        <v>RV1</v>
      </c>
      <c r="R176" s="268" t="str">
        <f>'Investīciju plāns_2023_2027'!R155</f>
        <v>1.1.</v>
      </c>
      <c r="S176" s="380" t="str">
        <f>'Investīciju plāns_2023_2027'!S155</f>
        <v>Infrastruktūras un saimnieciskā nodrošinājuma nodaļa/Kultūras pārvalde/Pagasta pārvalde</v>
      </c>
      <c r="T176" s="309">
        <f>'Investīciju plāns_2023_2027'!T155</f>
        <v>0</v>
      </c>
      <c r="U176" s="282" t="str">
        <f>'Investīciju plāns_2023_2027'!U155</f>
        <v>2022-2027</v>
      </c>
    </row>
    <row r="177" spans="1:21" ht="102" x14ac:dyDescent="0.25">
      <c r="A177" s="196">
        <f>'Investīciju plāns_2023_2027'!A156</f>
        <v>154</v>
      </c>
      <c r="B177" s="279" t="str">
        <f>'Investīciju plāns_2023_2027'!B156</f>
        <v>09</v>
      </c>
      <c r="C177" s="196" t="str">
        <f>'Investīciju plāns_2023_2027'!C156</f>
        <v>Ozolnieki</v>
      </c>
      <c r="D177" s="285" t="str">
        <f>'Investīciju plāns_2023_2027'!D156</f>
        <v>Ozolnieku mūzikas skolas telpu atjaunošana un labiekārtošana</v>
      </c>
      <c r="E177" s="285" t="str">
        <f>'Investīciju plāns_2023_2027'!E156</f>
        <v>Telpu atjaunošana un labiekārtošana, t.sk. gaiteņu remonts, āra kāpņu remonts</v>
      </c>
      <c r="F177" s="161" t="str">
        <f>'Investīciju plāns_2023_2027'!F156</f>
        <v>Izglītības iestāžu infrastruktūra</v>
      </c>
      <c r="G177" s="366" t="str">
        <f>'Investīciju plāns_2023_2027'!G156</f>
        <v xml:space="preserve">J/Pag/Iedz
</v>
      </c>
      <c r="H177" s="278">
        <f>'Investīciju plāns_2023_2027'!H156</f>
        <v>100000</v>
      </c>
      <c r="I177" s="303">
        <f>'Investīciju plāns_2023_2027'!I156</f>
        <v>0</v>
      </c>
      <c r="J177" s="304">
        <f>'Investīciju plāns_2023_2027'!J156</f>
        <v>0</v>
      </c>
      <c r="K177" s="305">
        <f>'Investīciju plāns_2023_2027'!K156</f>
        <v>0</v>
      </c>
      <c r="L177" s="306">
        <f>'Investīciju plāns_2023_2027'!L156</f>
        <v>0</v>
      </c>
      <c r="M177" s="307">
        <f>'Investīciju plāns_2023_2027'!M156</f>
        <v>100000</v>
      </c>
      <c r="N177" s="161" t="str">
        <f>'Investīciju plāns_2023_2027'!N156</f>
        <v>P2 I RV1</v>
      </c>
      <c r="O177" s="273" t="str">
        <f>'Investīciju plāns_2023_2027'!O156</f>
        <v>P</v>
      </c>
      <c r="P177" s="151" t="str">
        <f>'Investīciju plāns_2023_2027'!P156</f>
        <v>VP1</v>
      </c>
      <c r="Q177" s="151" t="str">
        <f>'Investīciju plāns_2023_2027'!Q156</f>
        <v>RV1</v>
      </c>
      <c r="R177" s="268" t="str">
        <f>'Investīciju plāns_2023_2027'!R156</f>
        <v>1.1.</v>
      </c>
      <c r="S177" s="380" t="str">
        <f>'Investīciju plāns_2023_2027'!S156</f>
        <v>Infrastruktūras un saimnieciskā nodrošinājuma nodaļa/Kultūras pārvalde/Pagasta pārvalde</v>
      </c>
      <c r="T177" s="284">
        <f>'Investīciju plāns_2023_2027'!T156</f>
        <v>0</v>
      </c>
      <c r="U177" s="282" t="str">
        <f>'Investīciju plāns_2023_2027'!U156</f>
        <v>2022-2027</v>
      </c>
    </row>
    <row r="178" spans="1:21" ht="102" x14ac:dyDescent="0.25">
      <c r="A178" s="161">
        <f>'Investīciju plāns_2023_2027'!A157</f>
        <v>155</v>
      </c>
      <c r="B178" s="279" t="str">
        <f>'Investīciju plāns_2023_2027'!B157</f>
        <v>09</v>
      </c>
      <c r="C178" s="196" t="str">
        <f>'Investīciju plāns_2023_2027'!C157</f>
        <v>Ozolnieki</v>
      </c>
      <c r="D178" s="285" t="str">
        <f>'Investīciju plāns_2023_2027'!D157</f>
        <v>PII Zīlīte teritorijas labiekārtošana</v>
      </c>
      <c r="E178" s="285" t="str">
        <f>'Investīciju plāns_2023_2027'!E157</f>
        <v>Esošā rotaļu laukuma rīku papildināšana, teritorijas labiekārtošana</v>
      </c>
      <c r="F178" s="161" t="str">
        <f>'Investīciju plāns_2023_2027'!F157</f>
        <v>Izglītības iestāžu infrastruktūra</v>
      </c>
      <c r="G178" s="366" t="str">
        <f>'Investīciju plāns_2023_2027'!G157</f>
        <v xml:space="preserve">J/Pag/Iedz
</v>
      </c>
      <c r="H178" s="278">
        <f>'Investīciju plāns_2023_2027'!H157</f>
        <v>70000</v>
      </c>
      <c r="I178" s="303">
        <f>'Investīciju plāns_2023_2027'!I157</f>
        <v>0</v>
      </c>
      <c r="J178" s="304">
        <f>'Investīciju plāns_2023_2027'!J157</f>
        <v>0</v>
      </c>
      <c r="K178" s="305">
        <f>'Investīciju plāns_2023_2027'!K157</f>
        <v>0</v>
      </c>
      <c r="L178" s="306">
        <f>'Investīciju plāns_2023_2027'!L157</f>
        <v>0</v>
      </c>
      <c r="M178" s="307">
        <f>'Investīciju plāns_2023_2027'!M157</f>
        <v>70000</v>
      </c>
      <c r="N178" s="161" t="str">
        <f>'Investīciju plāns_2023_2027'!N157</f>
        <v>P2 I RV1</v>
      </c>
      <c r="O178" s="274" t="str">
        <f>'Investīciju plāns_2023_2027'!O157</f>
        <v>D</v>
      </c>
      <c r="P178" s="151" t="str">
        <f>'Investīciju plāns_2023_2027'!P157</f>
        <v>VP1</v>
      </c>
      <c r="Q178" s="151" t="str">
        <f>'Investīciju plāns_2023_2027'!Q157</f>
        <v>RV1</v>
      </c>
      <c r="R178" s="268" t="str">
        <f>'Investīciju plāns_2023_2027'!R157</f>
        <v>1.1.</v>
      </c>
      <c r="S178" s="380" t="str">
        <f>'Investīciju plāns_2023_2027'!S157</f>
        <v>Infrastruktūras un saimnieciskā nodrošinājuma nodaļa/Kultūras pārvalde/Pagasta pārvalde</v>
      </c>
      <c r="T178" s="284">
        <f>'Investīciju plāns_2023_2027'!T157</f>
        <v>0</v>
      </c>
      <c r="U178" s="282" t="str">
        <f>'Investīciju plāns_2023_2027'!U157</f>
        <v>2022-2027</v>
      </c>
    </row>
    <row r="179" spans="1:21" ht="102" x14ac:dyDescent="0.25">
      <c r="A179" s="161">
        <f>'Investīciju plāns_2023_2027'!A158</f>
        <v>156</v>
      </c>
      <c r="B179" s="279" t="str">
        <f>'Investīciju plāns_2023_2027'!B158</f>
        <v>09</v>
      </c>
      <c r="C179" s="196" t="str">
        <f>'Investīciju plāns_2023_2027'!C158</f>
        <v>Ozolnieki</v>
      </c>
      <c r="D179" s="285" t="str">
        <f>'Investīciju plāns_2023_2027'!D158</f>
        <v>Daudzfunkcionāla laukuma izveide un teritorijas labiekārtošana Stadiona ielā 10</v>
      </c>
      <c r="E179" s="285" t="str">
        <f>'Investīciju plāns_2023_2027'!E158</f>
        <v>Meta konkurss. Stadiona ielas piegulošās teritorijas labiekārtošanai un satiksmes drošības organizācija posmā no Skolas ielas līdz Meliorācijas ielai un domei piegulošās teritorijas labiekārtošana, izveidojot bērnu un pieaugušo atpūtas infrastruktūru. Ir izstrādāta labiekārtojuma skice. Projektēšana un būvniecība pēc metu konkursa rezultātiem</v>
      </c>
      <c r="F179" s="161" t="str">
        <f>'Investīciju plāns_2023_2027'!F158</f>
        <v>Izglītības iestāžu infrastruktūra</v>
      </c>
      <c r="G179" s="366" t="str">
        <f>'Investīciju plāns_2023_2027'!G158</f>
        <v xml:space="preserve">J/Pag/Iedz
</v>
      </c>
      <c r="H179" s="278">
        <f>'Investīciju plāns_2023_2027'!H158</f>
        <v>50000</v>
      </c>
      <c r="I179" s="303">
        <f>'Investīciju plāns_2023_2027'!I158</f>
        <v>0</v>
      </c>
      <c r="J179" s="304">
        <f>'Investīciju plāns_2023_2027'!J158</f>
        <v>0</v>
      </c>
      <c r="K179" s="305">
        <f>'Investīciju plāns_2023_2027'!K158</f>
        <v>0</v>
      </c>
      <c r="L179" s="306">
        <f>'Investīciju plāns_2023_2027'!L158</f>
        <v>0</v>
      </c>
      <c r="M179" s="307">
        <f>'Investīciju plāns_2023_2027'!M158</f>
        <v>50000</v>
      </c>
      <c r="N179" s="161" t="str">
        <f>'Investīciju plāns_2023_2027'!N158</f>
        <v>P2 I RV1</v>
      </c>
      <c r="O179" s="151" t="str">
        <f>'Investīciju plāns_2023_2027'!O158</f>
        <v>P</v>
      </c>
      <c r="P179" s="151" t="str">
        <f>'Investīciju plāns_2023_2027'!P158</f>
        <v>VP2</v>
      </c>
      <c r="Q179" s="151" t="str">
        <f>'Investīciju plāns_2023_2027'!Q158</f>
        <v>RV5</v>
      </c>
      <c r="R179" s="268" t="str">
        <f>'Investīciju plāns_2023_2027'!R158</f>
        <v>U.5.5.</v>
      </c>
      <c r="S179" s="380" t="str">
        <f>'Investīciju plāns_2023_2027'!S158</f>
        <v>Infrastruktūras un saimnieciskā nodrošinājuma nodaļa/Kultūras pārvalde/Pagasta pārvalde</v>
      </c>
      <c r="T179" s="284">
        <f>'Investīciju plāns_2023_2027'!T158</f>
        <v>0</v>
      </c>
      <c r="U179" s="282" t="str">
        <f>'Investīciju plāns_2023_2027'!U158</f>
        <v>2022-2027</v>
      </c>
    </row>
    <row r="180" spans="1:21" ht="140.25" x14ac:dyDescent="0.25">
      <c r="A180" s="196">
        <f>'Investīciju plāns_2023_2027'!A159</f>
        <v>157</v>
      </c>
      <c r="B180" s="279" t="str">
        <f>'Investīciju plāns_2023_2027'!B159</f>
        <v>09</v>
      </c>
      <c r="C180" s="312" t="str">
        <f>'Investīciju plāns_2023_2027'!C159</f>
        <v>Ozolnieki</v>
      </c>
      <c r="D180" s="285" t="str">
        <f>'Investīciju plāns_2023_2027'!D159</f>
        <v>Ozolnieku vidusskolas ēkas piebūves un aktu (multifunkcionālas)  zāles izveide</v>
      </c>
      <c r="E180" s="285" t="str">
        <f>'Investīciju plāns_2023_2027'!E159</f>
        <v>Būvprojekta izstrāde, secīgi būvniecība.
Piebūve Ozolnieku vidusskolai, kurā centrējas dabaszinību speciāli aprīkoti kabineti, laboratorijas, lai modernizētu mācību vidi un paplašinātu skolas telpas, kuras šobrīd jau ir par šauru esošajam un prognozējamam skolēnu skaitam, t.sk. Ozolnieku Mūzikas skolai pielāgotas mūzikas klases un aktu zāle (jo mūzikas skolai jau trūkst telpu patreizējo izglītības programmu realizācijai). Mūzikas skolas izglītības programmu klāsts tiek papildināts ar mākslas izglītības programmām. 
2022/2023.gads: 
būvprojekta izstrāde ~350 000EUR</v>
      </c>
      <c r="F180" s="161" t="str">
        <f>'Investīciju plāns_2023_2027'!F159</f>
        <v>Izglītības iestāžu infrastruktūra</v>
      </c>
      <c r="G180" s="366" t="str">
        <f>'Investīciju plāns_2023_2027'!G159</f>
        <v xml:space="preserve">AG2023
J/Pag/Iedz
</v>
      </c>
      <c r="H180" s="278">
        <f>'Investīciju plāns_2023_2027'!H159</f>
        <v>6350000</v>
      </c>
      <c r="I180" s="303">
        <f>'Investīciju plāns_2023_2027'!I159</f>
        <v>350000</v>
      </c>
      <c r="J180" s="304">
        <f>'Investīciju plāns_2023_2027'!J159</f>
        <v>35000</v>
      </c>
      <c r="K180" s="305">
        <f>'Investīciju plāns_2023_2027'!K159</f>
        <v>315000</v>
      </c>
      <c r="L180" s="306">
        <f>'Investīciju plāns_2023_2027'!L159</f>
        <v>0</v>
      </c>
      <c r="M180" s="307">
        <f>'Investīciju plāns_2023_2027'!M159</f>
        <v>6000000</v>
      </c>
      <c r="N180" s="161" t="str">
        <f>'Investīciju plāns_2023_2027'!N159</f>
        <v>P2 I RV1</v>
      </c>
      <c r="O180" s="267" t="str">
        <f>'Investīciju plāns_2023_2027'!O159</f>
        <v>P</v>
      </c>
      <c r="P180" s="267" t="str">
        <f>'Investīciju plāns_2023_2027'!P159</f>
        <v>VP1</v>
      </c>
      <c r="Q180" s="267" t="str">
        <f>'Investīciju plāns_2023_2027'!Q159</f>
        <v>RV1</v>
      </c>
      <c r="R180" s="362" t="str">
        <f>'Investīciju plāns_2023_2027'!R159</f>
        <v>1.1.</v>
      </c>
      <c r="S180" s="380" t="str">
        <f>'Investīciju plāns_2023_2027'!S159</f>
        <v>Infrastruktūras un saimnieciskā nodrošinājuma nodaļa/Kultūras pārvalde/Pagasta pārvalde</v>
      </c>
      <c r="T180" s="284">
        <f>'Investīciju plāns_2023_2027'!T159</f>
        <v>0</v>
      </c>
      <c r="U180" s="282" t="str">
        <f>'Investīciju plāns_2023_2027'!U159</f>
        <v>2022-2027</v>
      </c>
    </row>
    <row r="181" spans="1:21" ht="76.5" x14ac:dyDescent="0.25">
      <c r="A181" s="161">
        <f>'Investīciju plāns_2023_2027'!A160</f>
        <v>158</v>
      </c>
      <c r="B181" s="279" t="str">
        <f>'Investīciju plāns_2023_2027'!B160</f>
        <v>06</v>
      </c>
      <c r="C181" s="196" t="str">
        <f>'Investīciju plāns_2023_2027'!C160</f>
        <v>Ozolnieki</v>
      </c>
      <c r="D181" s="285" t="str">
        <f>'Investīciju plāns_2023_2027'!D160</f>
        <v>Ozolnieku Sporta skolas jumta atjaunošana</v>
      </c>
      <c r="E181" s="285" t="str">
        <f>'Investīciju plāns_2023_2027'!E160</f>
        <v>Sporta skolas jumta remontdarbi
Atbilstoši izstrādātajam būvprojektam, 2021. gadā tika uzsākti  un 2022.gadā tika pabeigti tikai viena daļa no jumta pārbūves.
2023.gadā - jāparedz finansējums Sporta skolas jumta remontdarbi jumta otrai daļai ~46 000 EUR- jāizsludina jauna iepirkumu prcedūra, summa jāprecizē</v>
      </c>
      <c r="F181" s="161" t="str">
        <f>'Investīciju plāns_2023_2027'!F160</f>
        <v>Izglītības iestāžu infrastruktūra</v>
      </c>
      <c r="G181" s="366" t="str">
        <f>'Investīciju plāns_2023_2027'!G160</f>
        <v>PP
AG2023
J/Pag/Iedz</v>
      </c>
      <c r="H181" s="278">
        <f>'Investīciju plāns_2023_2027'!H160</f>
        <v>70000</v>
      </c>
      <c r="I181" s="303">
        <f>'Investīciju plāns_2023_2027'!I160</f>
        <v>70000</v>
      </c>
      <c r="J181" s="304">
        <f>'Investīciju plāns_2023_2027'!J160</f>
        <v>70000</v>
      </c>
      <c r="K181" s="305">
        <f>'Investīciju plāns_2023_2027'!K160</f>
        <v>0</v>
      </c>
      <c r="L181" s="306">
        <f>'Investīciju plāns_2023_2027'!L160</f>
        <v>0</v>
      </c>
      <c r="M181" s="307">
        <f>'Investīciju plāns_2023_2027'!M160</f>
        <v>0</v>
      </c>
      <c r="N181" s="161" t="str">
        <f>'Investīciju plāns_2023_2027'!N160</f>
        <v>P2 V RV1</v>
      </c>
      <c r="O181" s="267" t="str">
        <f>'Investīciju plāns_2023_2027'!O160</f>
        <v>P</v>
      </c>
      <c r="P181" s="267" t="str">
        <f>'Investīciju plāns_2023_2027'!P160</f>
        <v>VP2</v>
      </c>
      <c r="Q181" s="267" t="str">
        <f>'Investīciju plāns_2023_2027'!Q160</f>
        <v>RV4</v>
      </c>
      <c r="R181" s="362" t="str">
        <f>'Investīciju plāns_2023_2027'!R160</f>
        <v>4.3.</v>
      </c>
      <c r="S181" s="380" t="str">
        <f>'Investīciju plāns_2023_2027'!S160</f>
        <v>Infrastruktūras un saimnieciskā nodrošinājuma nodaļa/Pagasta pārvalde</v>
      </c>
      <c r="T181" s="284">
        <f>'Investīciju plāns_2023_2027'!T160</f>
        <v>0</v>
      </c>
      <c r="U181" s="282" t="str">
        <f>'Investīciju plāns_2023_2027'!U160</f>
        <v>2022-2027</v>
      </c>
    </row>
    <row r="182" spans="1:21" ht="76.5" x14ac:dyDescent="0.25">
      <c r="A182" s="161">
        <f>'Investīciju plāns_2023_2027'!A161</f>
        <v>159</v>
      </c>
      <c r="B182" s="279" t="str">
        <f>'Investīciju plāns_2023_2027'!B161</f>
        <v>06</v>
      </c>
      <c r="C182" s="196" t="str">
        <f>'Investīciju plāns_2023_2027'!C161</f>
        <v>Ozolnieki</v>
      </c>
      <c r="D182" s="285" t="str">
        <f>'Investīciju plāns_2023_2027'!D161</f>
        <v>Pirmsskolas izglītības iestādes jaunbūve Jelgavas iela 35, Ozolnieki</v>
      </c>
      <c r="E182" s="285" t="str">
        <f>'Investīciju plāns_2023_2027'!E161</f>
        <v>Būvprojekta "Jaunas PII ēkas būvniecība, Alejas ielā, Ozolniekos" realizācija
Iepirkumu procedūra projektēšanai uzsākta 2022.gadā
Jāprecizē, cik % no plānotajiem būvdarbiem iespējams veikt 2023.gadā, atbilstoši likumam Par valsts budžeta 2023.gadam nosacījumiem</v>
      </c>
      <c r="F182" s="161" t="str">
        <f>'Investīciju plāns_2023_2027'!F161</f>
        <v>Izglītības iestāžu infrastruktūra</v>
      </c>
      <c r="G182" s="366" t="str">
        <f>'Investīciju plāns_2023_2027'!G161</f>
        <v>AG2023
J/Pag/Iedz
Dep/ieros</v>
      </c>
      <c r="H182" s="278">
        <f>'Investīciju plāns_2023_2027'!H161</f>
        <v>5350000</v>
      </c>
      <c r="I182" s="303">
        <f>'Investīciju plāns_2023_2027'!I161</f>
        <v>350000</v>
      </c>
      <c r="J182" s="304">
        <f>'Investīciju plāns_2023_2027'!J161</f>
        <v>35000</v>
      </c>
      <c r="K182" s="305">
        <f>'Investīciju plāns_2023_2027'!K161</f>
        <v>315000</v>
      </c>
      <c r="L182" s="306">
        <f>'Investīciju plāns_2023_2027'!L161</f>
        <v>0</v>
      </c>
      <c r="M182" s="307">
        <f>'Investīciju plāns_2023_2027'!M161</f>
        <v>5000000</v>
      </c>
      <c r="N182" s="161" t="str">
        <f>'Investīciju plāns_2023_2027'!N161</f>
        <v>P2 I RV1</v>
      </c>
      <c r="O182" s="258" t="str">
        <f>'Investīciju plāns_2023_2027'!O161</f>
        <v>P</v>
      </c>
      <c r="P182" s="258" t="str">
        <f>'Investīciju plāns_2023_2027'!P161</f>
        <v>VP1</v>
      </c>
      <c r="Q182" s="258" t="str">
        <f>'Investīciju plāns_2023_2027'!Q161</f>
        <v>RV1</v>
      </c>
      <c r="R182" s="266" t="str">
        <f>'Investīciju plāns_2023_2027'!R161</f>
        <v>1.1.</v>
      </c>
      <c r="S182" s="380" t="str">
        <f>'Investīciju plāns_2023_2027'!S161</f>
        <v>Infrastruktūras un saimnieciskā nodrošinājuma nodaļa/Pagasta pārvalde</v>
      </c>
      <c r="T182" s="284" t="str">
        <f>'Investīciju plāns_2023_2027'!T161</f>
        <v>2022-2027</v>
      </c>
      <c r="U182" s="282" t="str">
        <f>'Investīciju plāns_2023_2027'!U161</f>
        <v>2022-2027</v>
      </c>
    </row>
    <row r="183" spans="1:21" ht="102" x14ac:dyDescent="0.25">
      <c r="A183" s="196">
        <f>'Investīciju plāns_2023_2027'!A162</f>
        <v>160</v>
      </c>
      <c r="B183" s="279" t="str">
        <f>'Investīciju plāns_2023_2027'!B162</f>
        <v>10</v>
      </c>
      <c r="C183" s="196" t="str">
        <f>'Investīciju plāns_2023_2027'!C162</f>
        <v>Ozolnieki</v>
      </c>
      <c r="D183" s="285" t="str">
        <f>'Investīciju plāns_2023_2027'!D162</f>
        <v>SAC "Zemgale" paaugstināta komforta pakalpojumu ēkas projektēšana un izbūve</v>
      </c>
      <c r="E183" s="316" t="str">
        <f>'Investīciju plāns_2023_2027'!E162</f>
        <v>Pieaugot pieprasījumam pēc paaugstināta komforta pakalpojumiem, projektēt jaunu ēku, būvniecība</v>
      </c>
      <c r="F183" s="161" t="str">
        <f>'Investīciju plāns_2023_2027'!F162</f>
        <v>Sociālo pakalpojumu infrastruktūra</v>
      </c>
      <c r="G183" s="366" t="str">
        <f>'Investīciju plāns_2023_2027'!G162</f>
        <v xml:space="preserve">J/Pag/Iedz
</v>
      </c>
      <c r="H183" s="278">
        <f>'Investīciju plāns_2023_2027'!H162</f>
        <v>2000000</v>
      </c>
      <c r="I183" s="303">
        <f>'Investīciju plāns_2023_2027'!I162</f>
        <v>0</v>
      </c>
      <c r="J183" s="304">
        <f>'Investīciju plāns_2023_2027'!J162</f>
        <v>0</v>
      </c>
      <c r="K183" s="305">
        <f>'Investīciju plāns_2023_2027'!K162</f>
        <v>0</v>
      </c>
      <c r="L183" s="306">
        <f>'Investīciju plāns_2023_2027'!L162</f>
        <v>0</v>
      </c>
      <c r="M183" s="307">
        <f>'Investīciju plāns_2023_2027'!M162</f>
        <v>2000000</v>
      </c>
      <c r="N183" s="161" t="str">
        <f>'Investīciju plāns_2023_2027'!N162</f>
        <v>P2 L RV2</v>
      </c>
      <c r="O183" s="267" t="str">
        <f>'Investīciju plāns_2023_2027'!O162</f>
        <v>P</v>
      </c>
      <c r="P183" s="267" t="str">
        <f>'Investīciju plāns_2023_2027'!P162</f>
        <v>VP1</v>
      </c>
      <c r="Q183" s="267" t="str">
        <f>'Investīciju plāns_2023_2027'!Q162</f>
        <v>RV2</v>
      </c>
      <c r="R183" s="362" t="str">
        <f>'Investīciju plāns_2023_2027'!R162</f>
        <v>2.2.</v>
      </c>
      <c r="S183" s="380" t="str">
        <f>'Investīciju plāns_2023_2027'!S162</f>
        <v>Infrastruktūras un saimnieciskā nodrošinājuma nodaļa/pagasta pārvalde/Labklājības pārvalde</v>
      </c>
      <c r="T183" s="284">
        <f>'Investīciju plāns_2023_2027'!T162</f>
        <v>0</v>
      </c>
      <c r="U183" s="282" t="str">
        <f>'Investīciju plāns_2023_2027'!U162</f>
        <v>2022-2027</v>
      </c>
    </row>
    <row r="184" spans="1:21" ht="76.5" x14ac:dyDescent="0.25">
      <c r="A184" s="161">
        <f>'Investīciju plāns_2023_2027'!A163</f>
        <v>161</v>
      </c>
      <c r="B184" s="279" t="str">
        <f>'Investīciju plāns_2023_2027'!B163</f>
        <v>09</v>
      </c>
      <c r="C184" s="196" t="str">
        <f>'Investīciju plāns_2023_2027'!C163</f>
        <v>Ozolnieki</v>
      </c>
      <c r="D184" s="285" t="str">
        <f>'Investīciju plāns_2023_2027'!D163</f>
        <v>Sporta skolas ēkas atjaunošana</v>
      </c>
      <c r="E184" s="316" t="str">
        <f>'Investīciju plāns_2023_2027'!E163</f>
        <v>2021.gadā 2.stāva un sporta zāles remontdarbi, 2022.gadā 1.stāva ģērbtuvju un ieejas halles remonts - izstrādāta apliecinājuma karte, nav būvvaldes skaņojuma</v>
      </c>
      <c r="F184" s="161" t="str">
        <f>'Investīciju plāns_2023_2027'!F163</f>
        <v>Sporta infrastruktūra</v>
      </c>
      <c r="G184" s="366" t="str">
        <f>'Investīciju plāns_2023_2027'!G163</f>
        <v xml:space="preserve">J/Pag/Iedz
</v>
      </c>
      <c r="H184" s="278">
        <f>'Investīciju plāns_2023_2027'!H163</f>
        <v>400000</v>
      </c>
      <c r="I184" s="303">
        <f>'Investīciju plāns_2023_2027'!I163</f>
        <v>0</v>
      </c>
      <c r="J184" s="304">
        <f>'Investīciju plāns_2023_2027'!J163</f>
        <v>0</v>
      </c>
      <c r="K184" s="305">
        <f>'Investīciju plāns_2023_2027'!K163</f>
        <v>0</v>
      </c>
      <c r="L184" s="306">
        <f>'Investīciju plāns_2023_2027'!L163</f>
        <v>0</v>
      </c>
      <c r="M184" s="307">
        <f>'Investīciju plāns_2023_2027'!M163</f>
        <v>400000</v>
      </c>
      <c r="N184" s="161" t="str">
        <f>'Investīciju plāns_2023_2027'!N163</f>
        <v>P2 S RV1</v>
      </c>
      <c r="O184" s="267" t="str">
        <f>'Investīciju plāns_2023_2027'!O163</f>
        <v>P</v>
      </c>
      <c r="P184" s="267" t="str">
        <f>'Investīciju plāns_2023_2027'!P163</f>
        <v>VP1</v>
      </c>
      <c r="Q184" s="267" t="str">
        <f>'Investīciju plāns_2023_2027'!Q163</f>
        <v>RV3</v>
      </c>
      <c r="R184" s="362" t="str">
        <f>'Investīciju plāns_2023_2027'!R163</f>
        <v>3.2.</v>
      </c>
      <c r="S184" s="380" t="str">
        <f>'Investīciju plāns_2023_2027'!S163</f>
        <v>Infrastruktūras un saimnieciskā nodrošinājuma nodaļa/Sporta centrs</v>
      </c>
      <c r="T184" s="284">
        <f>'Investīciju plāns_2023_2027'!T163</f>
        <v>0</v>
      </c>
      <c r="U184" s="282" t="str">
        <f>'Investīciju plāns_2023_2027'!U163</f>
        <v>2022-2027</v>
      </c>
    </row>
    <row r="185" spans="1:21" ht="76.5" x14ac:dyDescent="0.25">
      <c r="A185" s="161">
        <f>'Investīciju plāns_2023_2027'!A164</f>
        <v>162</v>
      </c>
      <c r="B185" s="279" t="str">
        <f>'Investīciju plāns_2023_2027'!B164</f>
        <v>09</v>
      </c>
      <c r="C185" s="196" t="str">
        <f>'Investīciju plāns_2023_2027'!C164</f>
        <v>Ozolnieki</v>
      </c>
      <c r="D185" s="285" t="str">
        <f>'Investīciju plāns_2023_2027'!D164</f>
        <v>Sporta skolas sporta spēļu laukumu atjaunošana</v>
      </c>
      <c r="E185" s="316" t="str">
        <f>'Investīciju plāns_2023_2027'!E164</f>
        <v>Sporta spēļu laukumu atjaunošana atbilstoši Sporta skolas programmai
darbi uzsākti 09.2021
Pārejošas līguma saistības "Ozolnieku sporta skolas stadiona pārbūve Stadiona ielā 5, Ozolniekos" par garantijas ieturējuma naudu saskaņā ar 31.10.2022 būvdarbu nodošanas pieņemšanas aktu</v>
      </c>
      <c r="F185" s="161" t="str">
        <f>'Investīciju plāns_2023_2027'!F164</f>
        <v>Sporta infrastruktūra</v>
      </c>
      <c r="G185" s="369" t="str">
        <f>'Investīciju plāns_2023_2027'!G164</f>
        <v>PP</v>
      </c>
      <c r="H185" s="278">
        <f>'Investīciju plāns_2023_2027'!H164</f>
        <v>117642</v>
      </c>
      <c r="I185" s="319">
        <f>'Investīciju plāns_2023_2027'!I164</f>
        <v>117642</v>
      </c>
      <c r="J185" s="320">
        <f>'Investīciju plāns_2023_2027'!J164</f>
        <v>117642</v>
      </c>
      <c r="K185" s="321">
        <f>'Investīciju plāns_2023_2027'!K164</f>
        <v>0</v>
      </c>
      <c r="L185" s="306">
        <f>'Investīciju plāns_2023_2027'!L164</f>
        <v>0</v>
      </c>
      <c r="M185" s="307">
        <f>'Investīciju plāns_2023_2027'!M164</f>
        <v>0</v>
      </c>
      <c r="N185" s="161" t="str">
        <f>'Investīciju plāns_2023_2027'!N164</f>
        <v>P2 S RV1</v>
      </c>
      <c r="O185" s="273" t="str">
        <f>'Investīciju plāns_2023_2027'!O164</f>
        <v>P</v>
      </c>
      <c r="P185" s="270" t="str">
        <f>'Investīciju plāns_2023_2027'!P164</f>
        <v>VP1</v>
      </c>
      <c r="Q185" s="151" t="str">
        <f>'Investīciju plāns_2023_2027'!Q164</f>
        <v>RV3</v>
      </c>
      <c r="R185" s="280" t="str">
        <f>'Investīciju plāns_2023_2027'!R164</f>
        <v>3.2.</v>
      </c>
      <c r="S185" s="380" t="str">
        <f>'Investīciju plāns_2023_2027'!S164</f>
        <v>Infrastruktūras un saimnieciskā nodrošinājuma nodaļa/Sporta centrs</v>
      </c>
      <c r="T185" s="284">
        <f>'Investīciju plāns_2023_2027'!T164</f>
        <v>0</v>
      </c>
      <c r="U185" s="282" t="str">
        <f>'Investīciju plāns_2023_2027'!U164</f>
        <v>2022-2027</v>
      </c>
    </row>
    <row r="186" spans="1:21" ht="76.5" x14ac:dyDescent="0.25">
      <c r="A186" s="196">
        <f>'Investīciju plāns_2023_2027'!A165</f>
        <v>163</v>
      </c>
      <c r="B186" s="279" t="str">
        <f>'Investīciju plāns_2023_2027'!B165</f>
        <v>09</v>
      </c>
      <c r="C186" s="196" t="str">
        <f>'Investīciju plāns_2023_2027'!C165</f>
        <v>Ozolnieki</v>
      </c>
      <c r="D186" s="285" t="str">
        <f>'Investīciju plāns_2023_2027'!D165</f>
        <v>Airēšanas programmas infrastruktūras attīstība</v>
      </c>
      <c r="E186" s="285" t="str">
        <f>'Investīciju plāns_2023_2027'!E165</f>
        <v>Sporta skolas izglītības programmas - airēšanas slaloms- infrastruktūras izveide Eglaines ielā</v>
      </c>
      <c r="F186" s="161" t="str">
        <f>'Investīciju plāns_2023_2027'!F165</f>
        <v>Sporta infrastruktūra</v>
      </c>
      <c r="G186" s="366" t="str">
        <f>'Investīciju plāns_2023_2027'!G165</f>
        <v xml:space="preserve">J/Pag/Iedz
</v>
      </c>
      <c r="H186" s="278">
        <f>'Investīciju plāns_2023_2027'!H165</f>
        <v>50000</v>
      </c>
      <c r="I186" s="303">
        <f>'Investīciju plāns_2023_2027'!I165</f>
        <v>0</v>
      </c>
      <c r="J186" s="304">
        <f>'Investīciju plāns_2023_2027'!J165</f>
        <v>0</v>
      </c>
      <c r="K186" s="305">
        <f>'Investīciju plāns_2023_2027'!K165</f>
        <v>0</v>
      </c>
      <c r="L186" s="306">
        <f>'Investīciju plāns_2023_2027'!L165</f>
        <v>0</v>
      </c>
      <c r="M186" s="307">
        <f>'Investīciju plāns_2023_2027'!M165</f>
        <v>50000</v>
      </c>
      <c r="N186" s="161" t="str">
        <f>'Investīciju plāns_2023_2027'!N165</f>
        <v>P2 S RV1</v>
      </c>
      <c r="O186" s="267" t="str">
        <f>'Investīciju plāns_2023_2027'!O165</f>
        <v>P</v>
      </c>
      <c r="P186" s="267" t="str">
        <f>'Investīciju plāns_2023_2027'!P165</f>
        <v>VP1</v>
      </c>
      <c r="Q186" s="267" t="str">
        <f>'Investīciju plāns_2023_2027'!Q165</f>
        <v>RV3</v>
      </c>
      <c r="R186" s="363" t="str">
        <f>'Investīciju plāns_2023_2027'!R165</f>
        <v>3.2.</v>
      </c>
      <c r="S186" s="382" t="str">
        <f>'Investīciju plāns_2023_2027'!S165</f>
        <v>Infrastruktūras un saimnieciskā nodrošinājuma nodaļa/Sporta centrs</v>
      </c>
      <c r="T186" s="284">
        <f>'Investīciju plāns_2023_2027'!T165</f>
        <v>0</v>
      </c>
      <c r="U186" s="282" t="str">
        <f>'Investīciju plāns_2023_2027'!U165</f>
        <v>2022-2027</v>
      </c>
    </row>
    <row r="187" spans="1:21" x14ac:dyDescent="0.25">
      <c r="A187" s="161" t="e">
        <f>'Investīciju plāns_2023_2027'!#REF!</f>
        <v>#REF!</v>
      </c>
      <c r="B187" s="279" t="e">
        <f>'Investīciju plāns_2023_2027'!#REF!</f>
        <v>#REF!</v>
      </c>
      <c r="C187" s="196" t="e">
        <f>'Investīciju plāns_2023_2027'!#REF!</f>
        <v>#REF!</v>
      </c>
      <c r="D187" s="285" t="e">
        <f>'Investīciju plāns_2023_2027'!#REF!</f>
        <v>#REF!</v>
      </c>
      <c r="E187" s="285" t="e">
        <f>'Investīciju plāns_2023_2027'!#REF!</f>
        <v>#REF!</v>
      </c>
      <c r="F187" s="161" t="e">
        <f>'Investīciju plāns_2023_2027'!#REF!</f>
        <v>#REF!</v>
      </c>
      <c r="G187" s="366" t="e">
        <f>'Investīciju plāns_2023_2027'!#REF!</f>
        <v>#REF!</v>
      </c>
      <c r="H187" s="278" t="e">
        <f>'Investīciju plāns_2023_2027'!#REF!</f>
        <v>#REF!</v>
      </c>
      <c r="I187" s="303" t="e">
        <f>'Investīciju plāns_2023_2027'!#REF!</f>
        <v>#REF!</v>
      </c>
      <c r="J187" s="304" t="e">
        <f>'Investīciju plāns_2023_2027'!#REF!</f>
        <v>#REF!</v>
      </c>
      <c r="K187" s="305" t="e">
        <f>'Investīciju plāns_2023_2027'!#REF!</f>
        <v>#REF!</v>
      </c>
      <c r="L187" s="306" t="e">
        <f>'Investīciju plāns_2023_2027'!#REF!</f>
        <v>#REF!</v>
      </c>
      <c r="M187" s="307" t="e">
        <f>'Investīciju plāns_2023_2027'!#REF!</f>
        <v>#REF!</v>
      </c>
      <c r="N187" s="161" t="e">
        <f>'Investīciju plāns_2023_2027'!#REF!</f>
        <v>#REF!</v>
      </c>
      <c r="O187" s="258" t="e">
        <f>'Investīciju plāns_2023_2027'!#REF!</f>
        <v>#REF!</v>
      </c>
      <c r="P187" s="258" t="e">
        <f>'Investīciju plāns_2023_2027'!#REF!</f>
        <v>#REF!</v>
      </c>
      <c r="Q187" s="258" t="e">
        <f>'Investīciju plāns_2023_2027'!#REF!</f>
        <v>#REF!</v>
      </c>
      <c r="R187" s="259" t="e">
        <f>'Investīciju plāns_2023_2027'!#REF!</f>
        <v>#REF!</v>
      </c>
      <c r="S187" s="382" t="e">
        <f>'Investīciju plāns_2023_2027'!#REF!</f>
        <v>#REF!</v>
      </c>
      <c r="T187" s="284" t="e">
        <f>'Investīciju plāns_2023_2027'!#REF!</f>
        <v>#REF!</v>
      </c>
      <c r="U187" s="282" t="e">
        <f>'Investīciju plāns_2023_2027'!#REF!</f>
        <v>#REF!</v>
      </c>
    </row>
    <row r="188" spans="1:21" ht="114.75" x14ac:dyDescent="0.25">
      <c r="A188" s="161">
        <f>'Investīciju plāns_2023_2027'!A166</f>
        <v>164</v>
      </c>
      <c r="B188" s="279" t="str">
        <f>'Investīciju plāns_2023_2027'!B166</f>
        <v>06</v>
      </c>
      <c r="C188" s="196" t="str">
        <f>'Investīciju plāns_2023_2027'!C166</f>
        <v>Ozolnieki</v>
      </c>
      <c r="D188" s="285" t="str">
        <f>'Investīciju plāns_2023_2027'!D166</f>
        <v>Mežaparka un Bulderberga kalna teritorijas labiekārtošana un attīstība</v>
      </c>
      <c r="E188" s="285" t="str">
        <f>'Investīciju plāns_2023_2027'!E166</f>
        <v xml:space="preserve">2021.gadā uzstādīts kompleksais vingrošanas rīks, uzsākta "pump-truk" trases izveide, gājēju laipu uzstādīšana.
Paredzētie darbi: kalna profila veidošana, kalna un piegulošās teritorijas izgaismošana, labiekārtojuma elementu uzstādīšana, gājēju taku labiekārtošana, auto stāvvietas no Druvenieku ceļa puses izveide, Skolas ielas un Kastaņu ielas krustojuma pārbūve, teritorijas labiekārtošana, kalna nogāzes labiekārtošana.
Mežaparka kalna teritorijas izgaismošana.
</v>
      </c>
      <c r="F188" s="161" t="str">
        <f>'Investīciju plāns_2023_2027'!F166</f>
        <v>Teritorijas labiekārtošana</v>
      </c>
      <c r="G188" s="368" t="str">
        <f>'Investīciju plāns_2023_2027'!G166</f>
        <v xml:space="preserve">J/Pag/Iedz
</v>
      </c>
      <c r="H188" s="324">
        <f>'Investīciju plāns_2023_2027'!H166</f>
        <v>200000</v>
      </c>
      <c r="I188" s="303">
        <f>'Investīciju plāns_2023_2027'!I166</f>
        <v>0</v>
      </c>
      <c r="J188" s="304">
        <f>'Investīciju plāns_2023_2027'!J166</f>
        <v>0</v>
      </c>
      <c r="K188" s="305">
        <f>'Investīciju plāns_2023_2027'!K166</f>
        <v>0</v>
      </c>
      <c r="L188" s="329">
        <f>'Investīciju plāns_2023_2027'!L166</f>
        <v>0</v>
      </c>
      <c r="M188" s="330">
        <f>'Investīciju plāns_2023_2027'!M166</f>
        <v>200000</v>
      </c>
      <c r="N188" s="161" t="str">
        <f>'Investīciju plāns_2023_2027'!N166</f>
        <v>P3 V RV9</v>
      </c>
      <c r="O188" s="372" t="str">
        <f>'Investīciju plāns_2023_2027'!O166</f>
        <v>P</v>
      </c>
      <c r="P188" s="372" t="str">
        <f>'Investīciju plāns_2023_2027'!P166</f>
        <v>VP2</v>
      </c>
      <c r="Q188" s="372" t="str">
        <f>'Investīciju plāns_2023_2027'!Q166</f>
        <v>RV5</v>
      </c>
      <c r="R188" s="375" t="str">
        <f>'Investīciju plāns_2023_2027'!R166</f>
        <v>U.5.5.</v>
      </c>
      <c r="S188" s="382" t="str">
        <f>'Investīciju plāns_2023_2027'!S166</f>
        <v>Infrastruktūras un saimnieciskā nodrošinājuma nodaļa/Kultūras pārvalde/Pagasta pārvalde</v>
      </c>
      <c r="T188" s="284">
        <f>'Investīciju plāns_2023_2027'!T166</f>
        <v>0</v>
      </c>
      <c r="U188" s="196" t="str">
        <f>'Investīciju plāns_2023_2027'!U166</f>
        <v>2022-2027</v>
      </c>
    </row>
    <row r="189" spans="1:21" ht="102" x14ac:dyDescent="0.25">
      <c r="A189" s="196">
        <f>'Investīciju plāns_2023_2027'!A167</f>
        <v>165</v>
      </c>
      <c r="B189" s="279" t="str">
        <f>'Investīciju plāns_2023_2027'!B167</f>
        <v>06</v>
      </c>
      <c r="C189" s="196" t="str">
        <f>'Investīciju plāns_2023_2027'!C167</f>
        <v>Ozolnieki</v>
      </c>
      <c r="D189" s="285" t="str">
        <f>'Investīciju plāns_2023_2027'!D167</f>
        <v>Veselības takas teritorijas labiekārtošana</v>
      </c>
      <c r="E189" s="285" t="str">
        <f>'Investīciju plāns_2023_2027'!E167</f>
        <v>Vingrošanas elementu papildināšana, atpūtas vietas senioriem izveide, atpūtas vietas māmiņām izveide</v>
      </c>
      <c r="F189" s="161" t="str">
        <f>'Investīciju plāns_2023_2027'!F167</f>
        <v>Teritorijas labiekārtošana</v>
      </c>
      <c r="G189" s="366" t="str">
        <f>'Investīciju plāns_2023_2027'!G167</f>
        <v xml:space="preserve">J/Pag/Iedz
</v>
      </c>
      <c r="H189" s="278">
        <f>'Investīciju plāns_2023_2027'!H167</f>
        <v>50000</v>
      </c>
      <c r="I189" s="303">
        <f>'Investīciju plāns_2023_2027'!I167</f>
        <v>0</v>
      </c>
      <c r="J189" s="304">
        <f>'Investīciju plāns_2023_2027'!J167</f>
        <v>0</v>
      </c>
      <c r="K189" s="305">
        <f>'Investīciju plāns_2023_2027'!K167</f>
        <v>0</v>
      </c>
      <c r="L189" s="306">
        <f>'Investīciju plāns_2023_2027'!L167</f>
        <v>0</v>
      </c>
      <c r="M189" s="307">
        <f>'Investīciju plāns_2023_2027'!M167</f>
        <v>50000</v>
      </c>
      <c r="N189" s="161" t="str">
        <f>'Investīciju plāns_2023_2027'!N167</f>
        <v>P3 V RV9</v>
      </c>
      <c r="O189" s="267" t="str">
        <f>'Investīciju plāns_2023_2027'!O167</f>
        <v>P</v>
      </c>
      <c r="P189" s="267" t="str">
        <f>'Investīciju plāns_2023_2027'!P167</f>
        <v>VP1</v>
      </c>
      <c r="Q189" s="265" t="str">
        <f>'Investīciju plāns_2023_2027'!Q167</f>
        <v>RV3</v>
      </c>
      <c r="R189" s="362" t="str">
        <f>'Investīciju plāns_2023_2027'!R167</f>
        <v>3.1.</v>
      </c>
      <c r="S189" s="386" t="str">
        <f>'Investīciju plāns_2023_2027'!S167</f>
        <v>Infrastruktūras un saimnieciskā nodrošinājuma nodaļa/Kultūras pārvalde/Pagasta pārvalde</v>
      </c>
      <c r="T189" s="284">
        <f>'Investīciju plāns_2023_2027'!T167</f>
        <v>0</v>
      </c>
      <c r="U189" s="282" t="str">
        <f>'Investīciju plāns_2023_2027'!U167</f>
        <v>2022-2027</v>
      </c>
    </row>
    <row r="190" spans="1:21" x14ac:dyDescent="0.25">
      <c r="A190" s="161" t="e">
        <f>'Investīciju plāns_2023_2027'!#REF!</f>
        <v>#REF!</v>
      </c>
      <c r="B190" s="279" t="e">
        <f>'Investīciju plāns_2023_2027'!#REF!</f>
        <v>#REF!</v>
      </c>
      <c r="C190" s="196" t="e">
        <f>'Investīciju plāns_2023_2027'!#REF!</f>
        <v>#REF!</v>
      </c>
      <c r="D190" s="285" t="e">
        <f>'Investīciju plāns_2023_2027'!#REF!</f>
        <v>#REF!</v>
      </c>
      <c r="E190" s="285" t="e">
        <f>'Investīciju plāns_2023_2027'!#REF!</f>
        <v>#REF!</v>
      </c>
      <c r="F190" s="161" t="e">
        <f>'Investīciju plāns_2023_2027'!#REF!</f>
        <v>#REF!</v>
      </c>
      <c r="G190" s="366" t="e">
        <f>'Investīciju plāns_2023_2027'!#REF!</f>
        <v>#REF!</v>
      </c>
      <c r="H190" s="278" t="e">
        <f>'Investīciju plāns_2023_2027'!#REF!</f>
        <v>#REF!</v>
      </c>
      <c r="I190" s="303" t="e">
        <f>'Investīciju plāns_2023_2027'!#REF!</f>
        <v>#REF!</v>
      </c>
      <c r="J190" s="304" t="e">
        <f>'Investīciju plāns_2023_2027'!#REF!</f>
        <v>#REF!</v>
      </c>
      <c r="K190" s="305" t="e">
        <f>'Investīciju plāns_2023_2027'!#REF!</f>
        <v>#REF!</v>
      </c>
      <c r="L190" s="306" t="e">
        <f>'Investīciju plāns_2023_2027'!#REF!</f>
        <v>#REF!</v>
      </c>
      <c r="M190" s="307" t="e">
        <f>'Investīciju plāns_2023_2027'!#REF!</f>
        <v>#REF!</v>
      </c>
      <c r="N190" s="196" t="e">
        <f>'Investīciju plāns_2023_2027'!#REF!</f>
        <v>#REF!</v>
      </c>
      <c r="O190" s="267" t="e">
        <f>'Investīciju plāns_2023_2027'!#REF!</f>
        <v>#REF!</v>
      </c>
      <c r="P190" s="266" t="e">
        <f>'Investīciju plāns_2023_2027'!#REF!</f>
        <v>#REF!</v>
      </c>
      <c r="Q190" s="265" t="e">
        <f>'Investīciju plāns_2023_2027'!#REF!</f>
        <v>#REF!</v>
      </c>
      <c r="R190" s="362" t="e">
        <f>'Investīciju plāns_2023_2027'!#REF!</f>
        <v>#REF!</v>
      </c>
      <c r="S190" s="386" t="e">
        <f>'Investīciju plāns_2023_2027'!#REF!</f>
        <v>#REF!</v>
      </c>
      <c r="T190" s="309" t="e">
        <f>'Investīciju plāns_2023_2027'!#REF!</f>
        <v>#REF!</v>
      </c>
      <c r="U190" s="282" t="e">
        <f>'Investīciju plāns_2023_2027'!#REF!</f>
        <v>#REF!</v>
      </c>
    </row>
    <row r="191" spans="1:21" ht="102" x14ac:dyDescent="0.25">
      <c r="A191" s="161">
        <f>'Investīciju plāns_2023_2027'!A168</f>
        <v>166</v>
      </c>
      <c r="B191" s="279" t="str">
        <f>'Investīciju plāns_2023_2027'!B168</f>
        <v>06</v>
      </c>
      <c r="C191" s="196" t="str">
        <f>'Investīciju plāns_2023_2027'!C168</f>
        <v>Ozolnieki</v>
      </c>
      <c r="D191" s="285" t="str">
        <f>'Investīciju plāns_2023_2027'!D168</f>
        <v>Novadgrāvja pārtīrīšana no Alejas ielas līdz Iecavas upei</v>
      </c>
      <c r="E191" s="285" t="str">
        <f>'Investīciju plāns_2023_2027'!E168</f>
        <v>Projekts secīgs Alejas ielas pārbūves projektam</v>
      </c>
      <c r="F191" s="161" t="str">
        <f>'Investīciju plāns_2023_2027'!F168</f>
        <v>Teritorijas labiekārtošana</v>
      </c>
      <c r="G191" s="366" t="str">
        <f>'Investīciju plāns_2023_2027'!G168</f>
        <v xml:space="preserve">J/Pag/Iedz
</v>
      </c>
      <c r="H191" s="278">
        <f>'Investīciju plāns_2023_2027'!H168</f>
        <v>75000</v>
      </c>
      <c r="I191" s="303">
        <f>'Investīciju plāns_2023_2027'!I168</f>
        <v>0</v>
      </c>
      <c r="J191" s="304">
        <f>'Investīciju plāns_2023_2027'!J168</f>
        <v>0</v>
      </c>
      <c r="K191" s="305">
        <f>'Investīciju plāns_2023_2027'!K168</f>
        <v>0</v>
      </c>
      <c r="L191" s="306">
        <f>'Investīciju plāns_2023_2027'!L168</f>
        <v>0</v>
      </c>
      <c r="M191" s="307">
        <f>'Investīciju plāns_2023_2027'!M168</f>
        <v>75000</v>
      </c>
      <c r="N191" s="196" t="str">
        <f>'Investīciju plāns_2023_2027'!N168</f>
        <v>P3 V RV9</v>
      </c>
      <c r="O191" s="267" t="str">
        <f>'Investīciju plāns_2023_2027'!O168</f>
        <v>P</v>
      </c>
      <c r="P191" s="266" t="str">
        <f>'Investīciju plāns_2023_2027'!P168</f>
        <v>VP2</v>
      </c>
      <c r="Q191" s="265" t="str">
        <f>'Investīciju plāns_2023_2027'!Q168</f>
        <v>RV5</v>
      </c>
      <c r="R191" s="362" t="str">
        <f>'Investīciju plāns_2023_2027'!R168</f>
        <v>U.5.2.</v>
      </c>
      <c r="S191" s="386" t="str">
        <f>'Investīciju plāns_2023_2027'!S168</f>
        <v>Infrastruktūras un saimnieciskā nodrošinājuma nodaļa/Kultūras pārvalde/Pagasta pārvalde</v>
      </c>
      <c r="T191" s="309">
        <f>'Investīciju plāns_2023_2027'!T168</f>
        <v>0</v>
      </c>
      <c r="U191" s="282" t="str">
        <f>'Investīciju plāns_2023_2027'!U168</f>
        <v>2022-2027</v>
      </c>
    </row>
    <row r="192" spans="1:21" x14ac:dyDescent="0.25">
      <c r="A192" s="196" t="e">
        <f>'Investīciju plāns_2023_2027'!#REF!</f>
        <v>#REF!</v>
      </c>
      <c r="B192" s="277" t="e">
        <f>'Investīciju plāns_2023_2027'!#REF!</f>
        <v>#REF!</v>
      </c>
      <c r="C192" s="161" t="e">
        <f>'Investīciju plāns_2023_2027'!#REF!</f>
        <v>#REF!</v>
      </c>
      <c r="D192" s="285" t="e">
        <f>'Investīciju plāns_2023_2027'!#REF!</f>
        <v>#REF!</v>
      </c>
      <c r="E192" s="295" t="e">
        <f>'Investīciju plāns_2023_2027'!#REF!</f>
        <v>#REF!</v>
      </c>
      <c r="F192" s="161" t="e">
        <f>'Investīciju plāns_2023_2027'!#REF!</f>
        <v>#REF!</v>
      </c>
      <c r="G192" s="366" t="e">
        <f>'Investīciju plāns_2023_2027'!#REF!</f>
        <v>#REF!</v>
      </c>
      <c r="H192" s="290" t="e">
        <f>'Investīciju plāns_2023_2027'!#REF!</f>
        <v>#REF!</v>
      </c>
      <c r="I192" s="303" t="e">
        <f>'Investīciju plāns_2023_2027'!#REF!</f>
        <v>#REF!</v>
      </c>
      <c r="J192" s="304" t="e">
        <f>'Investīciju plāns_2023_2027'!#REF!</f>
        <v>#REF!</v>
      </c>
      <c r="K192" s="305" t="e">
        <f>'Investīciju plāns_2023_2027'!#REF!</f>
        <v>#REF!</v>
      </c>
      <c r="L192" s="306" t="e">
        <f>'Investīciju plāns_2023_2027'!#REF!</f>
        <v>#REF!</v>
      </c>
      <c r="M192" s="307" t="e">
        <f>'Investīciju plāns_2023_2027'!#REF!</f>
        <v>#REF!</v>
      </c>
      <c r="N192" s="166" t="e">
        <f>'Investīciju plāns_2023_2027'!#REF!</f>
        <v>#REF!</v>
      </c>
      <c r="O192" s="267" t="e">
        <f>'Investīciju plāns_2023_2027'!#REF!</f>
        <v>#REF!</v>
      </c>
      <c r="P192" s="258" t="e">
        <f>'Investīciju plāns_2023_2027'!#REF!</f>
        <v>#REF!</v>
      </c>
      <c r="Q192" s="258" t="e">
        <f>'Investīciju plāns_2023_2027'!#REF!</f>
        <v>#REF!</v>
      </c>
      <c r="R192" s="362" t="e">
        <f>'Investīciju plāns_2023_2027'!#REF!</f>
        <v>#REF!</v>
      </c>
      <c r="S192" s="161" t="e">
        <f>'Investīciju plāns_2023_2027'!#REF!</f>
        <v>#REF!</v>
      </c>
      <c r="T192" s="291" t="e">
        <f>'Investīciju plāns_2023_2027'!#REF!</f>
        <v>#REF!</v>
      </c>
      <c r="U192" s="282" t="e">
        <f>'Investīciju plāns_2023_2027'!#REF!</f>
        <v>#REF!</v>
      </c>
    </row>
    <row r="193" spans="1:21" x14ac:dyDescent="0.25">
      <c r="A193" s="161" t="e">
        <f>'Investīciju plāns_2023_2027'!#REF!</f>
        <v>#REF!</v>
      </c>
      <c r="B193" s="277" t="e">
        <f>'Investīciju plāns_2023_2027'!#REF!</f>
        <v>#REF!</v>
      </c>
      <c r="C193" s="161" t="e">
        <f>'Investīciju plāns_2023_2027'!#REF!</f>
        <v>#REF!</v>
      </c>
      <c r="D193" s="285" t="e">
        <f>'Investīciju plāns_2023_2027'!#REF!</f>
        <v>#REF!</v>
      </c>
      <c r="E193" s="295" t="e">
        <f>'Investīciju plāns_2023_2027'!#REF!</f>
        <v>#REF!</v>
      </c>
      <c r="F193" s="161" t="e">
        <f>'Investīciju plāns_2023_2027'!#REF!</f>
        <v>#REF!</v>
      </c>
      <c r="G193" s="366" t="e">
        <f>'Investīciju plāns_2023_2027'!#REF!</f>
        <v>#REF!</v>
      </c>
      <c r="H193" s="290" t="e">
        <f>'Investīciju plāns_2023_2027'!#REF!</f>
        <v>#REF!</v>
      </c>
      <c r="I193" s="303" t="e">
        <f>'Investīciju plāns_2023_2027'!#REF!</f>
        <v>#REF!</v>
      </c>
      <c r="J193" s="304" t="e">
        <f>'Investīciju plāns_2023_2027'!#REF!</f>
        <v>#REF!</v>
      </c>
      <c r="K193" s="305" t="e">
        <f>'Investīciju plāns_2023_2027'!#REF!</f>
        <v>#REF!</v>
      </c>
      <c r="L193" s="306" t="e">
        <f>'Investīciju plāns_2023_2027'!#REF!</f>
        <v>#REF!</v>
      </c>
      <c r="M193" s="307" t="e">
        <f>'Investīciju plāns_2023_2027'!#REF!</f>
        <v>#REF!</v>
      </c>
      <c r="N193" s="166" t="e">
        <f>'Investīciju plāns_2023_2027'!#REF!</f>
        <v>#REF!</v>
      </c>
      <c r="O193" s="267" t="e">
        <f>'Investīciju plāns_2023_2027'!#REF!</f>
        <v>#REF!</v>
      </c>
      <c r="P193" s="258" t="e">
        <f>'Investīciju plāns_2023_2027'!#REF!</f>
        <v>#REF!</v>
      </c>
      <c r="Q193" s="258" t="e">
        <f>'Investīciju plāns_2023_2027'!#REF!</f>
        <v>#REF!</v>
      </c>
      <c r="R193" s="363" t="e">
        <f>'Investīciju plāns_2023_2027'!#REF!</f>
        <v>#REF!</v>
      </c>
      <c r="S193" s="161" t="e">
        <f>'Investīciju plāns_2023_2027'!#REF!</f>
        <v>#REF!</v>
      </c>
      <c r="T193" s="291" t="e">
        <f>'Investīciju plāns_2023_2027'!#REF!</f>
        <v>#REF!</v>
      </c>
      <c r="U193" s="282" t="e">
        <f>'Investīciju plāns_2023_2027'!#REF!</f>
        <v>#REF!</v>
      </c>
    </row>
    <row r="194" spans="1:21" ht="102" x14ac:dyDescent="0.25">
      <c r="A194" s="161">
        <f>'Investīciju plāns_2023_2027'!A169</f>
        <v>167</v>
      </c>
      <c r="B194" s="279" t="str">
        <f>'Investīciju plāns_2023_2027'!B169</f>
        <v>06</v>
      </c>
      <c r="C194" s="196" t="str">
        <f>'Investīciju plāns_2023_2027'!C169</f>
        <v>Ozolnieki</v>
      </c>
      <c r="D194" s="285" t="str">
        <f>'Investīciju plāns_2023_2027'!D169</f>
        <v>Eglaines ielas stāvlaukuma izveide</v>
      </c>
      <c r="E194" s="285" t="str">
        <f>'Investīciju plāns_2023_2027'!E169</f>
        <v>Gar Eglaines ielu jāizveido stāvlaukums ar apgaismojumu. Tehniskie noteikumi jau LVC ir paprasīti</v>
      </c>
      <c r="F194" s="161" t="str">
        <f>'Investīciju plāns_2023_2027'!F169</f>
        <v>Teritorijas labiekārtošana</v>
      </c>
      <c r="G194" s="366" t="str">
        <f>'Investīciju plāns_2023_2027'!G169</f>
        <v xml:space="preserve">J/Pag/Iedz
</v>
      </c>
      <c r="H194" s="278">
        <f>'Investīciju plāns_2023_2027'!H169</f>
        <v>100000</v>
      </c>
      <c r="I194" s="303">
        <f>'Investīciju plāns_2023_2027'!I169</f>
        <v>0</v>
      </c>
      <c r="J194" s="304">
        <f>'Investīciju plāns_2023_2027'!J169</f>
        <v>0</v>
      </c>
      <c r="K194" s="305">
        <f>'Investīciju plāns_2023_2027'!K169</f>
        <v>0</v>
      </c>
      <c r="L194" s="306">
        <f>'Investīciju plāns_2023_2027'!L169</f>
        <v>0</v>
      </c>
      <c r="M194" s="307">
        <f>'Investīciju plāns_2023_2027'!M169</f>
        <v>100000</v>
      </c>
      <c r="N194" s="166" t="str">
        <f>'Investīciju plāns_2023_2027'!N169</f>
        <v>P3 V RV9</v>
      </c>
      <c r="O194" s="267" t="str">
        <f>'Investīciju plāns_2023_2027'!O169</f>
        <v>P</v>
      </c>
      <c r="P194" s="258" t="str">
        <f>'Investīciju plāns_2023_2027'!P169</f>
        <v>VP2</v>
      </c>
      <c r="Q194" s="258" t="str">
        <f>'Investīciju plāns_2023_2027'!Q169</f>
        <v>RV4</v>
      </c>
      <c r="R194" s="363" t="str">
        <f>'Investīciju plāns_2023_2027'!R169</f>
        <v>4.2.</v>
      </c>
      <c r="S194" s="161" t="str">
        <f>'Investīciju plāns_2023_2027'!S169</f>
        <v>Infrastruktūras un saimnieciskā nodrošinājuma nodaļa/Kultūras pārvalde/Pagasta pārvalde</v>
      </c>
      <c r="T194" s="291">
        <f>'Investīciju plāns_2023_2027'!T169</f>
        <v>0</v>
      </c>
      <c r="U194" s="282" t="str">
        <f>'Investīciju plāns_2023_2027'!U169</f>
        <v>2022-2027</v>
      </c>
    </row>
    <row r="195" spans="1:21" ht="102" x14ac:dyDescent="0.25">
      <c r="A195" s="196">
        <f>'Investīciju plāns_2023_2027'!A170</f>
        <v>168</v>
      </c>
      <c r="B195" s="279" t="str">
        <f>'Investīciju plāns_2023_2027'!B170</f>
        <v>06</v>
      </c>
      <c r="C195" s="196" t="str">
        <f>'Investīciju plāns_2023_2027'!C170</f>
        <v>Ozolnieki</v>
      </c>
      <c r="D195" s="285" t="str">
        <f>'Investīciju plāns_2023_2027'!D170</f>
        <v>Teritorijas starp Rīgas ielas rotācijas apli un Meliorācijas ielu labiekārtošana</v>
      </c>
      <c r="E195" s="285" t="str">
        <f>'Investīciju plāns_2023_2027'!E170</f>
        <v>Meta konkurss teritorijas labiekārtošanai ar mērķi uzlabot teritorijas vizuālo izskatu, sakārtot stāvvietas un gājēju celiņus, koku audzes, labiekārtot ielu tirdzniecības vietu. Projektēšana un būvniecība pēc metu konkursa rezultātiem</v>
      </c>
      <c r="F195" s="161" t="str">
        <f>'Investīciju plāns_2023_2027'!F170</f>
        <v>Teritorijas labiekārtošana</v>
      </c>
      <c r="G195" s="366" t="str">
        <f>'Investīciju plāns_2023_2027'!G170</f>
        <v xml:space="preserve">J/Pag/Iedz
</v>
      </c>
      <c r="H195" s="278">
        <f>'Investīciju plāns_2023_2027'!H170</f>
        <v>300000</v>
      </c>
      <c r="I195" s="303">
        <f>'Investīciju plāns_2023_2027'!I170</f>
        <v>0</v>
      </c>
      <c r="J195" s="304">
        <f>'Investīciju plāns_2023_2027'!J170</f>
        <v>0</v>
      </c>
      <c r="K195" s="305">
        <f>'Investīciju plāns_2023_2027'!K170</f>
        <v>0</v>
      </c>
      <c r="L195" s="306">
        <f>'Investīciju plāns_2023_2027'!L170</f>
        <v>0</v>
      </c>
      <c r="M195" s="307">
        <f>'Investīciju plāns_2023_2027'!M170</f>
        <v>300000</v>
      </c>
      <c r="N195" s="166" t="str">
        <f>'Investīciju plāns_2023_2027'!N170</f>
        <v>P3 V RV9</v>
      </c>
      <c r="O195" s="267" t="str">
        <f>'Investīciju plāns_2023_2027'!O170</f>
        <v>P</v>
      </c>
      <c r="P195" s="258" t="str">
        <f>'Investīciju plāns_2023_2027'!P170</f>
        <v>VP2</v>
      </c>
      <c r="Q195" s="258" t="str">
        <f>'Investīciju plāns_2023_2027'!Q170</f>
        <v>RV4</v>
      </c>
      <c r="R195" s="362" t="str">
        <f>'Investīciju plāns_2023_2027'!R170</f>
        <v>4.2.</v>
      </c>
      <c r="S195" s="161" t="str">
        <f>'Investīciju plāns_2023_2027'!S170</f>
        <v>Infrastruktūras un saimnieciskā nodrošinājuma nodaļa/Kultūras pārvalde/Pagasta pārvalde</v>
      </c>
      <c r="T195" s="291">
        <f>'Investīciju plāns_2023_2027'!T170</f>
        <v>0</v>
      </c>
      <c r="U195" s="282" t="str">
        <f>'Investīciju plāns_2023_2027'!U170</f>
        <v>2022-2027</v>
      </c>
    </row>
    <row r="196" spans="1:21" ht="102" x14ac:dyDescent="0.25">
      <c r="A196" s="161">
        <f>'Investīciju plāns_2023_2027'!A171</f>
        <v>169</v>
      </c>
      <c r="B196" s="279" t="str">
        <f>'Investīciju plāns_2023_2027'!B171</f>
        <v>10</v>
      </c>
      <c r="C196" s="196" t="str">
        <f>'Investīciju plāns_2023_2027'!C171</f>
        <v>Ozolnieki</v>
      </c>
      <c r="D196" s="285" t="str">
        <f>'Investīciju plāns_2023_2027'!D171</f>
        <v>SAC Zemgale teritorijas labiekārtošana</v>
      </c>
      <c r="E196" s="285" t="str">
        <f>'Investīciju plāns_2023_2027'!E171</f>
        <v>SAC Zemgale teritorijas labiekārtošana:
Piebraucamo ceļu rekonstrukcija - seguma nomaiņa
Lietus kanalizācijas izbūve pie A, C un S korpusiem</v>
      </c>
      <c r="F196" s="161" t="str">
        <f>'Investīciju plāns_2023_2027'!F171</f>
        <v>Teritorijas labiekārtošana</v>
      </c>
      <c r="G196" s="366" t="str">
        <f>'Investīciju plāns_2023_2027'!G171</f>
        <v xml:space="preserve">J/Pag/Iedz
</v>
      </c>
      <c r="H196" s="278">
        <f>'Investīciju plāns_2023_2027'!H171</f>
        <v>150000</v>
      </c>
      <c r="I196" s="303">
        <f>'Investīciju plāns_2023_2027'!I171</f>
        <v>0</v>
      </c>
      <c r="J196" s="304">
        <f>'Investīciju plāns_2023_2027'!J171</f>
        <v>0</v>
      </c>
      <c r="K196" s="305">
        <f>'Investīciju plāns_2023_2027'!K171</f>
        <v>0</v>
      </c>
      <c r="L196" s="306">
        <f>'Investīciju plāns_2023_2027'!L171</f>
        <v>50000</v>
      </c>
      <c r="M196" s="307">
        <f>'Investīciju plāns_2023_2027'!M171</f>
        <v>100000</v>
      </c>
      <c r="N196" s="166" t="str">
        <f>'Investīciju plāns_2023_2027'!N171</f>
        <v>P3 V RV9</v>
      </c>
      <c r="O196" s="267" t="str">
        <f>'Investīciju plāns_2023_2027'!O171</f>
        <v>P</v>
      </c>
      <c r="P196" s="364" t="str">
        <f>'Investīciju plāns_2023_2027'!P171</f>
        <v>VP1</v>
      </c>
      <c r="Q196" s="267" t="str">
        <f>'Investīciju plāns_2023_2027'!Q171</f>
        <v>RV2</v>
      </c>
      <c r="R196" s="362" t="str">
        <f>'Investīciju plāns_2023_2027'!R171</f>
        <v>2.2.</v>
      </c>
      <c r="S196" s="161" t="str">
        <f>'Investīciju plāns_2023_2027'!S171</f>
        <v>Infrastruktūras un saimnieciskā nodrošinājuma nodaļa/pagasta pārvalde/Labklājības pārvalde</v>
      </c>
      <c r="T196" s="291">
        <f>'Investīciju plāns_2023_2027'!T171</f>
        <v>0</v>
      </c>
      <c r="U196" s="282" t="str">
        <f>'Investīciju plāns_2023_2027'!U171</f>
        <v>2022-2027</v>
      </c>
    </row>
    <row r="197" spans="1:21" ht="114.75" x14ac:dyDescent="0.25">
      <c r="A197" s="161">
        <f>'Investīciju plāns_2023_2027'!A172</f>
        <v>170</v>
      </c>
      <c r="B197" s="279" t="str">
        <f>'Investīciju plāns_2023_2027'!B172</f>
        <v>06</v>
      </c>
      <c r="C197" s="196" t="str">
        <f>'Investīciju plāns_2023_2027'!C172</f>
        <v>Ozolnieki</v>
      </c>
      <c r="D197" s="285" t="str">
        <f>'Investīciju plāns_2023_2027'!D172</f>
        <v>Ozolnieku pagasta  transporta infrastruktūras attīstība</v>
      </c>
      <c r="E197" s="285" t="str">
        <f>'Investīciju plāns_2023_2027'!E172</f>
        <v>Transporta infrastruktūras attīstība, t.sk.: 
2022./2023.gads
1. Stadiona ielas  posma no Iecavas ielas līdz Spartaka ielai izbūve
Projektēšana 1815 EUR, būvdarbi ~ 80000 EUR)
2. Viktorijas ielas, Ozolnieku pagasts- asfaltēšana (~50m) (projektēšana 2783 EUR, autoruzraudzība 605 EUR,  būvdarbi ~ 30 000EUR)
Iepirkumu procedūra projektēšanai uzsākta 2022.gadā, noslēgti līgumi par projektēšanu</v>
      </c>
      <c r="F197" s="161" t="str">
        <f>'Investīciju plāns_2023_2027'!F172</f>
        <v>Transporta infrastruktūra, t.sk. Apgaismojums</v>
      </c>
      <c r="G197" s="367" t="str">
        <f>'Investīciju plāns_2023_2027'!G172</f>
        <v>AG2023
J/Pag/Iedz
Dep/ieros</v>
      </c>
      <c r="H197" s="278">
        <f>'Investīciju plāns_2023_2027'!H172</f>
        <v>115203</v>
      </c>
      <c r="I197" s="303">
        <f>'Investīciju plāns_2023_2027'!I172</f>
        <v>115203</v>
      </c>
      <c r="J197" s="304">
        <f>'Investīciju plāns_2023_2027'!J172</f>
        <v>47203</v>
      </c>
      <c r="K197" s="305">
        <f>'Investīciju plāns_2023_2027'!K172</f>
        <v>68000</v>
      </c>
      <c r="L197" s="306">
        <f>'Investīciju plāns_2023_2027'!L172</f>
        <v>0</v>
      </c>
      <c r="M197" s="307">
        <f>'Investīciju plāns_2023_2027'!M172</f>
        <v>0</v>
      </c>
      <c r="N197" s="166" t="str">
        <f>'Investīciju plāns_2023_2027'!N172</f>
        <v>P2 V RV1</v>
      </c>
      <c r="O197" s="267" t="str">
        <f>'Investīciju plāns_2023_2027'!O172</f>
        <v>P</v>
      </c>
      <c r="P197" s="364" t="str">
        <f>'Investīciju plāns_2023_2027'!P172</f>
        <v>VP2</v>
      </c>
      <c r="Q197" s="267" t="str">
        <f>'Investīciju plāns_2023_2027'!Q172</f>
        <v>RV4</v>
      </c>
      <c r="R197" s="362" t="str">
        <f>'Investīciju plāns_2023_2027'!R172</f>
        <v>4.1.</v>
      </c>
      <c r="S197" s="387" t="str">
        <f>'Investīciju plāns_2023_2027'!S172</f>
        <v>Infrastruktūras un saimnieciskā nodrošinājuma nodaļa/Pagasta pārvalde</v>
      </c>
      <c r="T197" s="291">
        <f>'Investīciju plāns_2023_2027'!T172</f>
        <v>0</v>
      </c>
      <c r="U197" s="282" t="str">
        <f>'Investīciju plāns_2023_2027'!U172</f>
        <v>2022-2027</v>
      </c>
    </row>
    <row r="198" spans="1:21" ht="102" x14ac:dyDescent="0.25">
      <c r="A198" s="196">
        <f>'Investīciju plāns_2023_2027'!A174</f>
        <v>172</v>
      </c>
      <c r="B198" s="279" t="str">
        <f>'Investīciju plāns_2023_2027'!B174</f>
        <v>06</v>
      </c>
      <c r="C198" s="161" t="str">
        <f>'Investīciju plāns_2023_2027'!C174</f>
        <v>Ozolnieki</v>
      </c>
      <c r="D198" s="285" t="str">
        <f>'Investīciju plāns_2023_2027'!D174</f>
        <v>Ozolnieku pagasta  transporta infrastruktūras attīstība</v>
      </c>
      <c r="E198" s="285" t="str">
        <f>'Investīciju plāns_2023_2027'!E174</f>
        <v>Satiksmes ministrijas un Latvijas valsts ceļu atbildība un secīgi darbi, lai nodrošinātu gājēju drošību</v>
      </c>
      <c r="F198" s="161" t="str">
        <f>'Investīciju plāns_2023_2027'!F174</f>
        <v>Transporta infrastruktūra, t.sk. Apgaismojums</v>
      </c>
      <c r="G198" s="366" t="str">
        <f>'Investīciju plāns_2023_2027'!G174</f>
        <v>J/Pag/Iedz
Dep/ieros</v>
      </c>
      <c r="H198" s="278">
        <f>'Investīciju plāns_2023_2027'!H174</f>
        <v>0</v>
      </c>
      <c r="I198" s="303">
        <f>'Investīciju plāns_2023_2027'!I174</f>
        <v>0</v>
      </c>
      <c r="J198" s="304">
        <f>'Investīciju plāns_2023_2027'!J174</f>
        <v>0</v>
      </c>
      <c r="K198" s="305">
        <f>'Investīciju plāns_2023_2027'!K174</f>
        <v>0</v>
      </c>
      <c r="L198" s="306">
        <f>'Investīciju plāns_2023_2027'!L174</f>
        <v>0</v>
      </c>
      <c r="M198" s="307">
        <f>'Investīciju plāns_2023_2027'!M174</f>
        <v>0</v>
      </c>
      <c r="N198" s="166" t="str">
        <f>'Investīciju plāns_2023_2027'!N174</f>
        <v>P2 V RV1</v>
      </c>
      <c r="O198" s="267" t="str">
        <f>'Investīciju plāns_2023_2027'!O174</f>
        <v>P</v>
      </c>
      <c r="P198" s="364" t="str">
        <f>'Investīciju plāns_2023_2027'!P174</f>
        <v>VP2</v>
      </c>
      <c r="Q198" s="364" t="str">
        <f>'Investīciju plāns_2023_2027'!Q174</f>
        <v>RV4</v>
      </c>
      <c r="R198" s="362" t="str">
        <f>'Investīciju plāns_2023_2027'!R174</f>
        <v>4.3.</v>
      </c>
      <c r="S198" s="161" t="str">
        <f>'Investīciju plāns_2023_2027'!S174</f>
        <v>Infrastruktūras un saimnieciskā nodrošinājuma nodaļa/Kultūras pārvalde/Pagasta pārvalde</v>
      </c>
      <c r="T198" s="291">
        <f>'Investīciju plāns_2023_2027'!T174</f>
        <v>0</v>
      </c>
      <c r="U198" s="282" t="str">
        <f>'Investīciju plāns_2023_2027'!U174</f>
        <v>2022-2027</v>
      </c>
    </row>
    <row r="199" spans="1:21" ht="102" x14ac:dyDescent="0.25">
      <c r="A199" s="161">
        <f>'Investīciju plāns_2023_2027'!A175</f>
        <v>173</v>
      </c>
      <c r="B199" s="279" t="str">
        <f>'Investīciju plāns_2023_2027'!B175</f>
        <v>06</v>
      </c>
      <c r="C199" s="161" t="str">
        <f>'Investīciju plāns_2023_2027'!C175</f>
        <v>Ozolnieki</v>
      </c>
      <c r="D199" s="285" t="str">
        <f>'Investīciju plāns_2023_2027'!D175</f>
        <v>Ūdenssaimniecības attīstība Ozolnieku pagastā, Ozolnieku novadā</v>
      </c>
      <c r="E199" s="285" t="str">
        <f>'Investīciju plāns_2023_2027'!E175</f>
        <v>Ūdenssaimniecības attīstība Ozolnieku pagastā ar pašvaldības līdzfinansējuma daļu - pašvaldības transporta infrastruktūras attīstība Ozolnieku ciemā
2023.gadā pārejošās līguma saistības saistībā ar noslēguma darbiem un noslēguma maksājumiem</v>
      </c>
      <c r="F199" s="161" t="str">
        <f>'Investīciju plāns_2023_2027'!F175</f>
        <v>Ūdenssaimniecības attīstība</v>
      </c>
      <c r="G199" s="366" t="str">
        <f>'Investīciju plāns_2023_2027'!G175</f>
        <v>PP</v>
      </c>
      <c r="H199" s="278">
        <f>'Investīciju plāns_2023_2027'!H175</f>
        <v>1124115</v>
      </c>
      <c r="I199" s="303">
        <f>'Investīciju plāns_2023_2027'!I175</f>
        <v>1124115</v>
      </c>
      <c r="J199" s="304">
        <f>'Investīciju plāns_2023_2027'!J175</f>
        <v>1124115</v>
      </c>
      <c r="K199" s="305">
        <f>'Investīciju plāns_2023_2027'!K175</f>
        <v>0</v>
      </c>
      <c r="L199" s="306">
        <f>'Investīciju plāns_2023_2027'!L175</f>
        <v>0</v>
      </c>
      <c r="M199" s="307">
        <f>'Investīciju plāns_2023_2027'!M175</f>
        <v>0</v>
      </c>
      <c r="N199" s="166" t="str">
        <f>'Investīciju plāns_2023_2027'!N175</f>
        <v>P2 V RV3</v>
      </c>
      <c r="O199" s="267" t="str">
        <f>'Investīciju plāns_2023_2027'!O175</f>
        <v>P</v>
      </c>
      <c r="P199" s="364" t="str">
        <f>'Investīciju plāns_2023_2027'!P175</f>
        <v>VP2</v>
      </c>
      <c r="Q199" s="364" t="str">
        <f>'Investīciju plāns_2023_2027'!Q175</f>
        <v>RV5</v>
      </c>
      <c r="R199" s="362" t="str">
        <f>'Investīciju plāns_2023_2027'!R175</f>
        <v>U.5.1.</v>
      </c>
      <c r="S199" s="161" t="str">
        <f>'Investīciju plāns_2023_2027'!S175</f>
        <v>Infrastruktūras un saimnieciskā nodrošinājuma nodaļa/Kultūras pārvalde/Pagasta pārvalde</v>
      </c>
      <c r="T199" s="291">
        <f>'Investīciju plāns_2023_2027'!T175</f>
        <v>0</v>
      </c>
      <c r="U199" s="282" t="str">
        <f>'Investīciju plāns_2023_2027'!U175</f>
        <v>2022-2027</v>
      </c>
    </row>
    <row r="200" spans="1:21" ht="293.25" x14ac:dyDescent="0.25">
      <c r="A200" s="161">
        <f>'Investīciju plāns_2023_2027'!A176</f>
        <v>174</v>
      </c>
      <c r="B200" s="279" t="str">
        <f>'Investīciju plāns_2023_2027'!B176</f>
        <v>06</v>
      </c>
      <c r="C200" s="196" t="str">
        <f>'Investīciju plāns_2023_2027'!C176</f>
        <v>Ozolnieki</v>
      </c>
      <c r="D200" s="285" t="str">
        <f>'Investīciju plāns_2023_2027'!D176</f>
        <v xml:space="preserve">Ūdenssaimniecības pakalpojumu attīstība OZOLNIEKU ciema AIZUPES savrupmāju rajonā - ūdens, sadzīves kanalizācija, NAI, LŪK, ietve Vidus ielā, Druvenieku ceļa apakšzemes komunikāciju pārbūve līdz NAI
</v>
      </c>
      <c r="E200" s="285" t="str">
        <f>'Investīciju plāns_2023_2027'!E176</f>
        <v>Aizupes apbūve, Druvenieku ceļš, Eglaines iela un attīrīšanas iekārtas. 
Ūdenssaimniecības pakalpojumu attīstība OZOLNIEKU ciema AIZUPES savrupmāju rajonā - ūdens, sadzīves kanalizācija, NAI, LŪK, ietve Vidus ielā, Druvenieku ceļa apakšzemes komunikāciju pārbūve līdz NAI
Projekta izstrāde pabeigta 2022.gadā. (projekta izstrādātājs SIA"INŽENIERTEHNISKIE PROJEKTI" - centralizētā ūdensvada un centralizētās sadzīves kanalizācijas izbūve, kanalizācijas sūkņu stacijas izbūve": “Aizupe”, Eglaines ielā un spiedvada pārbūve Druvenieku ceļā)
2023./2024.gadā plānots uzsākt būvdarbus? Kas to darīs JNP vai JNKU?
Provizoriskās izmaksas kopā 4436361EUR no būvprojekta izstādātājiem, t.sk.:
1.Centralizētā ūdensvada, centralizētās sadzīves kanalizācijas un kanalizācijas sūkņu stacijas izbūve "Aizupē" Ozolniekos, Ozolnieku pagasts, Jelgavas novads. Tāmes izmaksas EUR 3 438 442 ar PVN
2.Centralizētā ūdensvada izbūve  Eglaines ielā, Ozolnieku pagastā, Jelgavas novadā. Tāmes izmaksas EUR 182 073 ar PVN
3.Centralizētā ūdensvada, centralizētās sadzīves kanalizācijas , kanalizācijas sūkņu stacijas izbūve un spiedvada pārbūve Druvvenieku ceļā, Ozolniekos, Ozolnieku pagastā, Jelgavas novadā. Tāmes izmaksas EUR 815 846 ar PVN</v>
      </c>
      <c r="F200" s="161" t="str">
        <f>'Investīciju plāns_2023_2027'!F176</f>
        <v>Ūdenssaimniecības attīstība</v>
      </c>
      <c r="G200" s="367" t="str">
        <f>'Investīciju plāns_2023_2027'!G176</f>
        <v>AG
J/Pag/Iedz
Dep/ieros</v>
      </c>
      <c r="H200" s="278">
        <f>'Investīciju plāns_2023_2027'!H176</f>
        <v>4436361</v>
      </c>
      <c r="I200" s="303">
        <f>'Investīciju plāns_2023_2027'!I176</f>
        <v>0</v>
      </c>
      <c r="J200" s="304">
        <f>'Investīciju plāns_2023_2027'!J176</f>
        <v>0</v>
      </c>
      <c r="K200" s="305">
        <f>'Investīciju plāns_2023_2027'!K176</f>
        <v>0</v>
      </c>
      <c r="L200" s="306">
        <f>'Investīciju plāns_2023_2027'!L176</f>
        <v>0</v>
      </c>
      <c r="M200" s="307">
        <f>'Investīciju plāns_2023_2027'!M176</f>
        <v>4436361</v>
      </c>
      <c r="N200" s="161" t="str">
        <f>'Investīciju plāns_2023_2027'!N176</f>
        <v>P2 V RV3</v>
      </c>
      <c r="O200" s="267" t="str">
        <f>'Investīciju plāns_2023_2027'!O176</f>
        <v>P</v>
      </c>
      <c r="P200" s="267" t="str">
        <f>'Investīciju plāns_2023_2027'!P176</f>
        <v>VP2</v>
      </c>
      <c r="Q200" s="267" t="str">
        <f>'Investīciju plāns_2023_2027'!Q176</f>
        <v>RV5</v>
      </c>
      <c r="R200" s="363" t="str">
        <f>'Investīciju plāns_2023_2027'!R176</f>
        <v>U.5.1.</v>
      </c>
      <c r="S200" s="385" t="str">
        <f>'Investīciju plāns_2023_2027'!S176</f>
        <v>Infrastruktūras un saimnieciskā nodrošinājuma nodaļa/Kultūras pārvalde/Pagasta pārvalde</v>
      </c>
      <c r="T200" s="284">
        <f>'Investīciju plāns_2023_2027'!T176</f>
        <v>0</v>
      </c>
      <c r="U200" s="282" t="str">
        <f>'Investīciju plāns_2023_2027'!U176</f>
        <v>2022-2027</v>
      </c>
    </row>
    <row r="201" spans="1:21" x14ac:dyDescent="0.25">
      <c r="A201" s="196" t="e">
        <f>'Investīciju plāns_2023_2027'!#REF!</f>
        <v>#REF!</v>
      </c>
      <c r="B201" s="279" t="e">
        <f>'Investīciju plāns_2023_2027'!#REF!</f>
        <v>#REF!</v>
      </c>
      <c r="C201" s="196" t="e">
        <f>'Investīciju plāns_2023_2027'!#REF!</f>
        <v>#REF!</v>
      </c>
      <c r="D201" s="285" t="e">
        <f>'Investīciju plāns_2023_2027'!#REF!</f>
        <v>#REF!</v>
      </c>
      <c r="E201" s="285" t="e">
        <f>'Investīciju plāns_2023_2027'!#REF!</f>
        <v>#REF!</v>
      </c>
      <c r="F201" s="161" t="e">
        <f>'Investīciju plāns_2023_2027'!#REF!</f>
        <v>#REF!</v>
      </c>
      <c r="G201" s="366" t="e">
        <f>'Investīciju plāns_2023_2027'!#REF!</f>
        <v>#REF!</v>
      </c>
      <c r="H201" s="278" t="e">
        <f>'Investīciju plāns_2023_2027'!#REF!</f>
        <v>#REF!</v>
      </c>
      <c r="I201" s="303" t="e">
        <f>'Investīciju plāns_2023_2027'!#REF!</f>
        <v>#REF!</v>
      </c>
      <c r="J201" s="304" t="e">
        <f>'Investīciju plāns_2023_2027'!#REF!</f>
        <v>#REF!</v>
      </c>
      <c r="K201" s="305" t="e">
        <f>'Investīciju plāns_2023_2027'!#REF!</f>
        <v>#REF!</v>
      </c>
      <c r="L201" s="306" t="e">
        <f>'Investīciju plāns_2023_2027'!#REF!</f>
        <v>#REF!</v>
      </c>
      <c r="M201" s="307" t="e">
        <f>'Investīciju plāns_2023_2027'!#REF!</f>
        <v>#REF!</v>
      </c>
      <c r="N201" s="166" t="e">
        <f>'Investīciju plāns_2023_2027'!#REF!</f>
        <v>#REF!</v>
      </c>
      <c r="O201" s="267" t="e">
        <f>'Investīciju plāns_2023_2027'!#REF!</f>
        <v>#REF!</v>
      </c>
      <c r="P201" s="364" t="e">
        <f>'Investīciju plāns_2023_2027'!#REF!</f>
        <v>#REF!</v>
      </c>
      <c r="Q201" s="364" t="e">
        <f>'Investīciju plāns_2023_2027'!#REF!</f>
        <v>#REF!</v>
      </c>
      <c r="R201" s="362" t="e">
        <f>'Investīciju plāns_2023_2027'!#REF!</f>
        <v>#REF!</v>
      </c>
      <c r="S201" s="161" t="e">
        <f>'Investīciju plāns_2023_2027'!#REF!</f>
        <v>#REF!</v>
      </c>
      <c r="T201" s="291" t="e">
        <f>'Investīciju plāns_2023_2027'!#REF!</f>
        <v>#REF!</v>
      </c>
      <c r="U201" s="282" t="e">
        <f>'Investīciju plāns_2023_2027'!#REF!</f>
        <v>#REF!</v>
      </c>
    </row>
    <row r="202" spans="1:21" x14ac:dyDescent="0.25">
      <c r="A202" s="161" t="e">
        <f>'Investīciju plāns_2023_2027'!#REF!</f>
        <v>#REF!</v>
      </c>
      <c r="B202" s="279" t="e">
        <f>'Investīciju plāns_2023_2027'!#REF!</f>
        <v>#REF!</v>
      </c>
      <c r="C202" s="196" t="e">
        <f>'Investīciju plāns_2023_2027'!#REF!</f>
        <v>#REF!</v>
      </c>
      <c r="D202" s="285" t="e">
        <f>'Investīciju plāns_2023_2027'!#REF!</f>
        <v>#REF!</v>
      </c>
      <c r="E202" s="285" t="e">
        <f>'Investīciju plāns_2023_2027'!#REF!</f>
        <v>#REF!</v>
      </c>
      <c r="F202" s="161" t="e">
        <f>'Investīciju plāns_2023_2027'!#REF!</f>
        <v>#REF!</v>
      </c>
      <c r="G202" s="366" t="e">
        <f>'Investīciju plāns_2023_2027'!#REF!</f>
        <v>#REF!</v>
      </c>
      <c r="H202" s="278" t="e">
        <f>'Investīciju plāns_2023_2027'!#REF!</f>
        <v>#REF!</v>
      </c>
      <c r="I202" s="303" t="e">
        <f>'Investīciju plāns_2023_2027'!#REF!</f>
        <v>#REF!</v>
      </c>
      <c r="J202" s="304" t="e">
        <f>'Investīciju plāns_2023_2027'!#REF!</f>
        <v>#REF!</v>
      </c>
      <c r="K202" s="305" t="e">
        <f>'Investīciju plāns_2023_2027'!#REF!</f>
        <v>#REF!</v>
      </c>
      <c r="L202" s="306" t="e">
        <f>'Investīciju plāns_2023_2027'!#REF!</f>
        <v>#REF!</v>
      </c>
      <c r="M202" s="307" t="e">
        <f>'Investīciju plāns_2023_2027'!#REF!</f>
        <v>#REF!</v>
      </c>
      <c r="N202" s="166" t="e">
        <f>'Investīciju plāns_2023_2027'!#REF!</f>
        <v>#REF!</v>
      </c>
      <c r="O202" s="258" t="e">
        <f>'Investīciju plāns_2023_2027'!#REF!</f>
        <v>#REF!</v>
      </c>
      <c r="P202" s="364" t="e">
        <f>'Investīciju plāns_2023_2027'!#REF!</f>
        <v>#REF!</v>
      </c>
      <c r="Q202" s="364" t="e">
        <f>'Investīciju plāns_2023_2027'!#REF!</f>
        <v>#REF!</v>
      </c>
      <c r="R202" s="362" t="e">
        <f>'Investīciju plāns_2023_2027'!#REF!</f>
        <v>#REF!</v>
      </c>
      <c r="S202" s="161" t="e">
        <f>'Investīciju plāns_2023_2027'!#REF!</f>
        <v>#REF!</v>
      </c>
      <c r="T202" s="291" t="e">
        <f>'Investīciju plāns_2023_2027'!#REF!</f>
        <v>#REF!</v>
      </c>
      <c r="U202" s="282" t="e">
        <f>'Investīciju plāns_2023_2027'!#REF!</f>
        <v>#REF!</v>
      </c>
    </row>
    <row r="203" spans="1:21" x14ac:dyDescent="0.25">
      <c r="A203" s="161" t="e">
        <f>'Investīciju plāns_2023_2027'!#REF!</f>
        <v>#REF!</v>
      </c>
      <c r="B203" s="279" t="e">
        <f>'Investīciju plāns_2023_2027'!#REF!</f>
        <v>#REF!</v>
      </c>
      <c r="C203" s="312" t="e">
        <f>'Investīciju plāns_2023_2027'!#REF!</f>
        <v>#REF!</v>
      </c>
      <c r="D203" s="285" t="e">
        <f>'Investīciju plāns_2023_2027'!#REF!</f>
        <v>#REF!</v>
      </c>
      <c r="E203" s="285" t="e">
        <f>'Investīciju plāns_2023_2027'!#REF!</f>
        <v>#REF!</v>
      </c>
      <c r="F203" s="161" t="e">
        <f>'Investīciju plāns_2023_2027'!#REF!</f>
        <v>#REF!</v>
      </c>
      <c r="G203" s="366" t="e">
        <f>'Investīciju plāns_2023_2027'!#REF!</f>
        <v>#REF!</v>
      </c>
      <c r="H203" s="278" t="e">
        <f>'Investīciju plāns_2023_2027'!#REF!</f>
        <v>#REF!</v>
      </c>
      <c r="I203" s="303" t="e">
        <f>'Investīciju plāns_2023_2027'!#REF!</f>
        <v>#REF!</v>
      </c>
      <c r="J203" s="304" t="e">
        <f>'Investīciju plāns_2023_2027'!#REF!</f>
        <v>#REF!</v>
      </c>
      <c r="K203" s="305" t="e">
        <f>'Investīciju plāns_2023_2027'!#REF!</f>
        <v>#REF!</v>
      </c>
      <c r="L203" s="306" t="e">
        <f>'Investīciju plāns_2023_2027'!#REF!</f>
        <v>#REF!</v>
      </c>
      <c r="M203" s="307" t="e">
        <f>'Investīciju plāns_2023_2027'!#REF!</f>
        <v>#REF!</v>
      </c>
      <c r="N203" s="166" t="e">
        <f>'Investīciju plāns_2023_2027'!#REF!</f>
        <v>#REF!</v>
      </c>
      <c r="O203" s="258" t="e">
        <f>'Investīciju plāns_2023_2027'!#REF!</f>
        <v>#REF!</v>
      </c>
      <c r="P203" s="364" t="e">
        <f>'Investīciju plāns_2023_2027'!#REF!</f>
        <v>#REF!</v>
      </c>
      <c r="Q203" s="364" t="e">
        <f>'Investīciju plāns_2023_2027'!#REF!</f>
        <v>#REF!</v>
      </c>
      <c r="R203" s="362" t="e">
        <f>'Investīciju plāns_2023_2027'!#REF!</f>
        <v>#REF!</v>
      </c>
      <c r="S203" s="161" t="e">
        <f>'Investīciju plāns_2023_2027'!#REF!</f>
        <v>#REF!</v>
      </c>
      <c r="T203" s="291" t="e">
        <f>'Investīciju plāns_2023_2027'!#REF!</f>
        <v>#REF!</v>
      </c>
      <c r="U203" s="282" t="e">
        <f>'Investīciju plāns_2023_2027'!#REF!</f>
        <v>#REF!</v>
      </c>
    </row>
    <row r="204" spans="1:21" x14ac:dyDescent="0.25">
      <c r="A204" s="196" t="e">
        <f>'Investīciju plāns_2023_2027'!#REF!</f>
        <v>#REF!</v>
      </c>
      <c r="B204" s="279" t="e">
        <f>'Investīciju plāns_2023_2027'!#REF!</f>
        <v>#REF!</v>
      </c>
      <c r="C204" s="196" t="e">
        <f>'Investīciju plāns_2023_2027'!#REF!</f>
        <v>#REF!</v>
      </c>
      <c r="D204" s="285" t="e">
        <f>'Investīciju plāns_2023_2027'!#REF!</f>
        <v>#REF!</v>
      </c>
      <c r="E204" s="285" t="e">
        <f>'Investīciju plāns_2023_2027'!#REF!</f>
        <v>#REF!</v>
      </c>
      <c r="F204" s="161" t="e">
        <f>'Investīciju plāns_2023_2027'!#REF!</f>
        <v>#REF!</v>
      </c>
      <c r="G204" s="366" t="e">
        <f>'Investīciju plāns_2023_2027'!#REF!</f>
        <v>#REF!</v>
      </c>
      <c r="H204" s="278" t="e">
        <f>'Investīciju plāns_2023_2027'!#REF!</f>
        <v>#REF!</v>
      </c>
      <c r="I204" s="303" t="e">
        <f>'Investīciju plāns_2023_2027'!#REF!</f>
        <v>#REF!</v>
      </c>
      <c r="J204" s="304" t="e">
        <f>'Investīciju plāns_2023_2027'!#REF!</f>
        <v>#REF!</v>
      </c>
      <c r="K204" s="305" t="e">
        <f>'Investīciju plāns_2023_2027'!#REF!</f>
        <v>#REF!</v>
      </c>
      <c r="L204" s="306" t="e">
        <f>'Investīciju plāns_2023_2027'!#REF!</f>
        <v>#REF!</v>
      </c>
      <c r="M204" s="307" t="e">
        <f>'Investīciju plāns_2023_2027'!#REF!</f>
        <v>#REF!</v>
      </c>
      <c r="N204" s="166" t="e">
        <f>'Investīciju plāns_2023_2027'!#REF!</f>
        <v>#REF!</v>
      </c>
      <c r="O204" s="267" t="e">
        <f>'Investīciju plāns_2023_2027'!#REF!</f>
        <v>#REF!</v>
      </c>
      <c r="P204" s="364" t="e">
        <f>'Investīciju plāns_2023_2027'!#REF!</f>
        <v>#REF!</v>
      </c>
      <c r="Q204" s="364" t="e">
        <f>'Investīciju plāns_2023_2027'!#REF!</f>
        <v>#REF!</v>
      </c>
      <c r="R204" s="362" t="e">
        <f>'Investīciju plāns_2023_2027'!#REF!</f>
        <v>#REF!</v>
      </c>
      <c r="S204" s="258" t="e">
        <f>'Investīciju plāns_2023_2027'!#REF!</f>
        <v>#REF!</v>
      </c>
      <c r="T204" s="291" t="e">
        <f>'Investīciju plāns_2023_2027'!#REF!</f>
        <v>#REF!</v>
      </c>
      <c r="U204" s="282" t="e">
        <f>'Investīciju plāns_2023_2027'!#REF!</f>
        <v>#REF!</v>
      </c>
    </row>
    <row r="205" spans="1:21" x14ac:dyDescent="0.25">
      <c r="A205" s="161" t="e">
        <f>'Investīciju plāns_2023_2027'!#REF!</f>
        <v>#REF!</v>
      </c>
      <c r="B205" s="279" t="e">
        <f>'Investīciju plāns_2023_2027'!#REF!</f>
        <v>#REF!</v>
      </c>
      <c r="C205" s="196" t="e">
        <f>'Investīciju plāns_2023_2027'!#REF!</f>
        <v>#REF!</v>
      </c>
      <c r="D205" s="285" t="e">
        <f>'Investīciju plāns_2023_2027'!#REF!</f>
        <v>#REF!</v>
      </c>
      <c r="E205" s="285" t="e">
        <f>'Investīciju plāns_2023_2027'!#REF!</f>
        <v>#REF!</v>
      </c>
      <c r="F205" s="161" t="e">
        <f>'Investīciju plāns_2023_2027'!#REF!</f>
        <v>#REF!</v>
      </c>
      <c r="G205" s="366" t="e">
        <f>'Investīciju plāns_2023_2027'!#REF!</f>
        <v>#REF!</v>
      </c>
      <c r="H205" s="278" t="e">
        <f>'Investīciju plāns_2023_2027'!#REF!</f>
        <v>#REF!</v>
      </c>
      <c r="I205" s="303" t="e">
        <f>'Investīciju plāns_2023_2027'!#REF!</f>
        <v>#REF!</v>
      </c>
      <c r="J205" s="304" t="e">
        <f>'Investīciju plāns_2023_2027'!#REF!</f>
        <v>#REF!</v>
      </c>
      <c r="K205" s="305" t="e">
        <f>'Investīciju plāns_2023_2027'!#REF!</f>
        <v>#REF!</v>
      </c>
      <c r="L205" s="306" t="e">
        <f>'Investīciju plāns_2023_2027'!#REF!</f>
        <v>#REF!</v>
      </c>
      <c r="M205" s="307" t="e">
        <f>'Investīciju plāns_2023_2027'!#REF!</f>
        <v>#REF!</v>
      </c>
      <c r="N205" s="166" t="e">
        <f>'Investīciju plāns_2023_2027'!#REF!</f>
        <v>#REF!</v>
      </c>
      <c r="O205" s="258" t="e">
        <f>'Investīciju plāns_2023_2027'!#REF!</f>
        <v>#REF!</v>
      </c>
      <c r="P205" s="364" t="e">
        <f>'Investīciju plāns_2023_2027'!#REF!</f>
        <v>#REF!</v>
      </c>
      <c r="Q205" s="364" t="e">
        <f>'Investīciju plāns_2023_2027'!#REF!</f>
        <v>#REF!</v>
      </c>
      <c r="R205" s="362" t="e">
        <f>'Investīciju plāns_2023_2027'!#REF!</f>
        <v>#REF!</v>
      </c>
      <c r="S205" s="258" t="e">
        <f>'Investīciju plāns_2023_2027'!#REF!</f>
        <v>#REF!</v>
      </c>
      <c r="T205" s="291" t="e">
        <f>'Investīciju plāns_2023_2027'!#REF!</f>
        <v>#REF!</v>
      </c>
      <c r="U205" s="282" t="e">
        <f>'Investīciju plāns_2023_2027'!#REF!</f>
        <v>#REF!</v>
      </c>
    </row>
    <row r="206" spans="1:21" ht="102" x14ac:dyDescent="0.25">
      <c r="A206" s="161">
        <f>'Investīciju plāns_2023_2027'!A178</f>
        <v>176</v>
      </c>
      <c r="B206" s="279" t="str">
        <f>'Investīciju plāns_2023_2027'!B178</f>
        <v>06</v>
      </c>
      <c r="C206" s="196" t="str">
        <f>'Investīciju plāns_2023_2027'!C178</f>
        <v>Ozolnieki</v>
      </c>
      <c r="D206" s="285" t="str">
        <f>'Investīciju plāns_2023_2027'!D178</f>
        <v>Atbalsta pasākumi iedzīvotāju nekustamā īpašuma pievienošanai centralizētiem kanalizācijas un ūdensapgādes tīkliem Ozolnieku novadā</v>
      </c>
      <c r="E206" s="285" t="str">
        <f>'Investīciju plāns_2023_2027'!E178</f>
        <v>Atbalsts iedzīvotāju nekustamā īpašuma pievienošanai centralizētiem kanalizācijas tīkliem, Ozolnieku KSDU realizētā projekta "'Ūdenssaimniecības attīstība Ozolniekos" ietvaros (27.07.2022 SN Nr. 26) - parezdot PB  līdzfinanējumu līdz 2023.01.06.2023
Savukārt turpmākajos gados paredzēt finansējumu visā novadā atbilstoši 27.07.2022 SN Nr. 26 nosacījumiem</v>
      </c>
      <c r="F206" s="161" t="str">
        <f>'Investīciju plāns_2023_2027'!F178</f>
        <v>Ūdenssaimniecības attīstība</v>
      </c>
      <c r="G206" s="366" t="str">
        <f>'Investīciju plāns_2023_2027'!G178</f>
        <v>PP</v>
      </c>
      <c r="H206" s="278">
        <f>'Investīciju plāns_2023_2027'!H178</f>
        <v>230000</v>
      </c>
      <c r="I206" s="303">
        <f>'Investīciju plāns_2023_2027'!I178</f>
        <v>30000</v>
      </c>
      <c r="J206" s="304">
        <f>'Investīciju plāns_2023_2027'!J178</f>
        <v>30000</v>
      </c>
      <c r="K206" s="305">
        <f>'Investīciju plāns_2023_2027'!K178</f>
        <v>0</v>
      </c>
      <c r="L206" s="306">
        <f>'Investīciju plāns_2023_2027'!L178</f>
        <v>100000</v>
      </c>
      <c r="M206" s="307">
        <f>'Investīciju plāns_2023_2027'!M178</f>
        <v>100000</v>
      </c>
      <c r="N206" s="166" t="str">
        <f>'Investīciju plāns_2023_2027'!N178</f>
        <v>P2 V RV3</v>
      </c>
      <c r="O206" s="267" t="str">
        <f>'Investīciju plāns_2023_2027'!O178</f>
        <v>P</v>
      </c>
      <c r="P206" s="364" t="str">
        <f>'Investīciju plāns_2023_2027'!P178</f>
        <v>VP2</v>
      </c>
      <c r="Q206" s="364" t="str">
        <f>'Investīciju plāns_2023_2027'!Q178</f>
        <v>RV5</v>
      </c>
      <c r="R206" s="362" t="str">
        <f>'Investīciju plāns_2023_2027'!R178</f>
        <v>U.5.1.</v>
      </c>
      <c r="S206" s="161" t="str">
        <f>'Investīciju plāns_2023_2027'!S178</f>
        <v>Infrastruktūras un saimnieciskā nodrošinājuma nodaļa/Kultūras pārvalde/Pagasta pārvalde</v>
      </c>
      <c r="T206" s="291">
        <f>'Investīciju plāns_2023_2027'!T178</f>
        <v>0</v>
      </c>
      <c r="U206" s="282">
        <f>'Investīciju plāns_2023_2027'!U178</f>
        <v>0</v>
      </c>
    </row>
    <row r="207" spans="1:21" ht="63.75" x14ac:dyDescent="0.25">
      <c r="A207" s="196">
        <f>'Investīciju plāns_2023_2027'!A179</f>
        <v>177</v>
      </c>
      <c r="B207" s="279" t="str">
        <f>'Investīciju plāns_2023_2027'!B179</f>
        <v>09</v>
      </c>
      <c r="C207" s="196" t="str">
        <f>'Investīciju plāns_2023_2027'!C179</f>
        <v>Platone</v>
      </c>
      <c r="D207" s="285" t="str">
        <f>'Investīciju plāns_2023_2027'!D179</f>
        <v>Vircavas pamatskolas Platones filiāles teritorijas labiekārtošana</v>
      </c>
      <c r="E207" s="285" t="str">
        <f>'Investīciju plāns_2023_2027'!E179</f>
        <v xml:space="preserve">Jauna sporta laukuma izbūve, meliorācijas sistēmu sakārtošana 2020/2021.gadā, teritorijas labiekārtošana. Jāaktualizē būvprojekts
</v>
      </c>
      <c r="F207" s="161" t="str">
        <f>'Investīciju plāns_2023_2027'!F179</f>
        <v>Izglītības iestāžu infrastruktūra</v>
      </c>
      <c r="G207" s="366" t="str">
        <f>'Investīciju plāns_2023_2027'!G179</f>
        <v xml:space="preserve">J/Pag/Iedz
</v>
      </c>
      <c r="H207" s="278">
        <f>'Investīciju plāns_2023_2027'!H179</f>
        <v>400000</v>
      </c>
      <c r="I207" s="303">
        <f>'Investīciju plāns_2023_2027'!I179</f>
        <v>0</v>
      </c>
      <c r="J207" s="304">
        <f>'Investīciju plāns_2023_2027'!J179</f>
        <v>0</v>
      </c>
      <c r="K207" s="305">
        <f>'Investīciju plāns_2023_2027'!K179</f>
        <v>0</v>
      </c>
      <c r="L207" s="306">
        <f>'Investīciju plāns_2023_2027'!L179</f>
        <v>400000</v>
      </c>
      <c r="M207" s="307">
        <f>'Investīciju plāns_2023_2027'!M179</f>
        <v>0</v>
      </c>
      <c r="N207" s="166" t="str">
        <f>'Investīciju plāns_2023_2027'!N179</f>
        <v>P2 I RV1</v>
      </c>
      <c r="O207" s="258" t="str">
        <f>'Investīciju plāns_2023_2027'!O179</f>
        <v>P</v>
      </c>
      <c r="P207" s="258" t="str">
        <f>'Investīciju plāns_2023_2027'!P179</f>
        <v>VP1</v>
      </c>
      <c r="Q207" s="258" t="str">
        <f>'Investīciju plāns_2023_2027'!Q179</f>
        <v>RV1</v>
      </c>
      <c r="R207" s="363" t="str">
        <f>'Investīciju plāns_2023_2027'!R179</f>
        <v>1.1.</v>
      </c>
      <c r="S207" s="385" t="str">
        <f>'Investīciju plāns_2023_2027'!S179</f>
        <v>Infrastruktūras un saimnieciskā nodrošinājuma nodaļa</v>
      </c>
      <c r="T207" s="291">
        <f>'Investīciju plāns_2023_2027'!T179</f>
        <v>0</v>
      </c>
      <c r="U207" s="282" t="str">
        <f>'Investīciju plāns_2023_2027'!U179</f>
        <v>2022-2027</v>
      </c>
    </row>
    <row r="208" spans="1:21" ht="63.75" x14ac:dyDescent="0.25">
      <c r="A208" s="161">
        <f>'Investīciju plāns_2023_2027'!A181</f>
        <v>179</v>
      </c>
      <c r="B208" s="279" t="str">
        <f>'Investīciju plāns_2023_2027'!B181</f>
        <v>08</v>
      </c>
      <c r="C208" s="196" t="str">
        <f>'Investīciju plāns_2023_2027'!C181</f>
        <v>Platone</v>
      </c>
      <c r="D208" s="285" t="str">
        <f>'Investīciju plāns_2023_2027'!D181</f>
        <v>Brīvdabas vietas izveide pasākumu un svētku svinēšanai Platones pagastā</v>
      </c>
      <c r="E208" s="295" t="str">
        <f>'Investīciju plāns_2023_2027'!E181</f>
        <v>Palielināt Jelgavas novada vietas potenciālu un pievilcību, kas ir kā priekšnosacījums jaunu kultūras un citu saistītu pakalpojumu un aktivitāšu attīstībai, izbūvējot Platones pagasta Platones ciemā brīvdabas estrādi. Izstrādāts būvprojekts (derīgs līdz 2024.gadam)</v>
      </c>
      <c r="F208" s="281" t="str">
        <f>'Investīciju plāns_2023_2027'!F181</f>
        <v>Teritorijas labiekārtošana</v>
      </c>
      <c r="G208" s="366" t="str">
        <f>'Investīciju plāns_2023_2027'!G181</f>
        <v xml:space="preserve">AG
J/Pag/Iedz
</v>
      </c>
      <c r="H208" s="278">
        <f>'Investīciju plāns_2023_2027'!H181</f>
        <v>75000</v>
      </c>
      <c r="I208" s="303">
        <f>'Investīciju plāns_2023_2027'!I181</f>
        <v>0</v>
      </c>
      <c r="J208" s="304">
        <f>'Investīciju plāns_2023_2027'!J181</f>
        <v>0</v>
      </c>
      <c r="K208" s="305">
        <f>'Investīciju plāns_2023_2027'!K181</f>
        <v>0</v>
      </c>
      <c r="L208" s="306">
        <f>'Investīciju plāns_2023_2027'!L181</f>
        <v>75000</v>
      </c>
      <c r="M208" s="307">
        <f>'Investīciju plāns_2023_2027'!M181</f>
        <v>0</v>
      </c>
      <c r="N208" s="283" t="str">
        <f>'Investīciju plāns_2023_2027'!N181</f>
        <v>P2 K RV1</v>
      </c>
      <c r="O208" s="258" t="str">
        <f>'Investīciju plāns_2023_2027'!O181</f>
        <v>P</v>
      </c>
      <c r="P208" s="258" t="str">
        <f>'Investīciju plāns_2023_2027'!P181</f>
        <v>VP1</v>
      </c>
      <c r="Q208" s="258" t="str">
        <f>'Investīciju plāns_2023_2027'!Q181</f>
        <v>RV3</v>
      </c>
      <c r="R208" s="266" t="str">
        <f>'Investīciju plāns_2023_2027'!R181</f>
        <v>3.3.</v>
      </c>
      <c r="S208" s="385" t="str">
        <f>'Investīciju plāns_2023_2027'!S181</f>
        <v>Infrastruktūras un saimnieciskā nodrošinājuma nodaļa</v>
      </c>
      <c r="T208" s="311">
        <f>'Investīciju plāns_2023_2027'!T181</f>
        <v>0</v>
      </c>
      <c r="U208" s="282" t="str">
        <f>'Investīciju plāns_2023_2027'!U181</f>
        <v>2022-2027</v>
      </c>
    </row>
    <row r="209" spans="1:21" ht="76.5" x14ac:dyDescent="0.25">
      <c r="A209" s="161">
        <f>'Investīciju plāns_2023_2027'!A182</f>
        <v>180</v>
      </c>
      <c r="B209" s="279">
        <f>'Investīciju plāns_2023_2027'!B182</f>
        <v>0</v>
      </c>
      <c r="C209" s="312" t="str">
        <f>'Investīciju plāns_2023_2027'!C182</f>
        <v>Platone</v>
      </c>
      <c r="D209" s="285" t="str">
        <f>'Investīciju plāns_2023_2027'!D182</f>
        <v>Platones pagasta  transporta infrastruktūras attīstība</v>
      </c>
      <c r="E209" s="285" t="str">
        <f>'Investīciju plāns_2023_2027'!E182</f>
        <v>Transporta infrastruktūras attīstība, t.sk.: 
2023.gads:
Centra iela asfalta virskārtas atjaunošana 780 m (projektēšana 3812 EUR,  būvdarbi ~ 120 000 EUR)
Iepirkumu procedūra projektēšanai uzsākta 2022.gadā, noslēgti līgumi par projektēšanu</v>
      </c>
      <c r="F209" s="161" t="str">
        <f>'Investīciju plāns_2023_2027'!F182</f>
        <v>Transporta infrastruktūra, t.sk. Apgaismojums</v>
      </c>
      <c r="G209" s="366" t="str">
        <f>'Investīciju plāns_2023_2027'!G182</f>
        <v xml:space="preserve">AG2023
J/Pag/Iedz
</v>
      </c>
      <c r="H209" s="278">
        <f>'Investīciju plāns_2023_2027'!H182</f>
        <v>123812</v>
      </c>
      <c r="I209" s="303">
        <f>'Investīciju plāns_2023_2027'!I182</f>
        <v>123812</v>
      </c>
      <c r="J209" s="304">
        <f>'Investīciju plāns_2023_2027'!J182</f>
        <v>21812</v>
      </c>
      <c r="K209" s="305">
        <f>'Investīciju plāns_2023_2027'!K182</f>
        <v>102000</v>
      </c>
      <c r="L209" s="306">
        <f>'Investīciju plāns_2023_2027'!L182</f>
        <v>0</v>
      </c>
      <c r="M209" s="307">
        <f>'Investīciju plāns_2023_2027'!M182</f>
        <v>0</v>
      </c>
      <c r="N209" s="196" t="str">
        <f>'Investīciju plāns_2023_2027'!N182</f>
        <v>P2 V RV1</v>
      </c>
      <c r="O209" s="258">
        <f>'Investīciju plāns_2023_2027'!O182</f>
        <v>0</v>
      </c>
      <c r="P209" s="258">
        <f>'Investīciju plāns_2023_2027'!P182</f>
        <v>0</v>
      </c>
      <c r="Q209" s="258">
        <f>'Investīciju plāns_2023_2027'!Q182</f>
        <v>0</v>
      </c>
      <c r="R209" s="266">
        <f>'Investīciju plāns_2023_2027'!R182</f>
        <v>0</v>
      </c>
      <c r="S209" s="336" t="str">
        <f>'Investīciju plāns_2023_2027'!S182</f>
        <v>Infrastruktūras un saimnieciskā nodrošinājuma nodaļa</v>
      </c>
      <c r="T209" s="309">
        <f>'Investīciju plāns_2023_2027'!T182</f>
        <v>0</v>
      </c>
      <c r="U209" s="282" t="str">
        <f>'Investīciju plāns_2023_2027'!U182</f>
        <v>2022-2027</v>
      </c>
    </row>
    <row r="210" spans="1:21" ht="89.25" x14ac:dyDescent="0.25">
      <c r="A210" s="196">
        <f>'Investīciju plāns_2023_2027'!A183</f>
        <v>181</v>
      </c>
      <c r="B210" s="279" t="str">
        <f>'Investīciju plāns_2023_2027'!B183</f>
        <v>04</v>
      </c>
      <c r="C210" s="196" t="str">
        <f>'Investīciju plāns_2023_2027'!C183</f>
        <v>Platone</v>
      </c>
      <c r="D210" s="285" t="str">
        <f>'Investīciju plāns_2023_2027'!D183</f>
        <v>Apgaismota gājēju celiņa no A-8 līdz Platones centram izbūve</v>
      </c>
      <c r="E210" s="285" t="str">
        <f>'Investīciju plāns_2023_2027'!E183</f>
        <v>Uzlabota satiksmes infrastruktūra. Gājēju celiņa izbūve. Izstrādāts būvprojekts (derīgs līdz 2025.gadam)
2022.gadā uzsākts īstenot projektu, kopējās izmaksas būvdarbi 622784.91, būvuzraudzība 8457.90, kopā 631242.81
Finansējums pa gadiem 
2022.gads 315 621EUR
2023.gads 315 621EUR</v>
      </c>
      <c r="F210" s="161" t="str">
        <f>'Investīciju plāns_2023_2027'!F183</f>
        <v>Transporta infrastruktūra, t.sk. Apgaismojums</v>
      </c>
      <c r="G210" s="366" t="str">
        <f>'Investīciju plāns_2023_2027'!G183</f>
        <v xml:space="preserve">
PP
</v>
      </c>
      <c r="H210" s="278">
        <f>'Investīciju plāns_2023_2027'!H183</f>
        <v>315621</v>
      </c>
      <c r="I210" s="303">
        <f>'Investīciju plāns_2023_2027'!I183</f>
        <v>315621</v>
      </c>
      <c r="J210" s="304">
        <f>'Investīciju plāns_2023_2027'!J183</f>
        <v>50934</v>
      </c>
      <c r="K210" s="305">
        <f>'Investīciju plāns_2023_2027'!K183</f>
        <v>264687</v>
      </c>
      <c r="L210" s="306">
        <f>'Investīciju plāns_2023_2027'!L183</f>
        <v>0</v>
      </c>
      <c r="M210" s="307">
        <f>'Investīciju plāns_2023_2027'!M183</f>
        <v>0</v>
      </c>
      <c r="N210" s="196" t="str">
        <f>'Investīciju plāns_2023_2027'!N183</f>
        <v>P2 V RV1</v>
      </c>
      <c r="O210" s="258" t="str">
        <f>'Investīciju plāns_2023_2027'!O183</f>
        <v>P</v>
      </c>
      <c r="P210" s="258" t="str">
        <f>'Investīciju plāns_2023_2027'!P183</f>
        <v>VP2</v>
      </c>
      <c r="Q210" s="258" t="str">
        <f>'Investīciju plāns_2023_2027'!Q183</f>
        <v>RV4</v>
      </c>
      <c r="R210" s="266" t="str">
        <f>'Investīciju plāns_2023_2027'!R183</f>
        <v>4.3.</v>
      </c>
      <c r="S210" s="336" t="str">
        <f>'Investīciju plāns_2023_2027'!S183</f>
        <v>Infrastruktūras un saimnieciskā nodrošinājuma nodaļa</v>
      </c>
      <c r="T210" s="309">
        <f>'Investīciju plāns_2023_2027'!T183</f>
        <v>0</v>
      </c>
      <c r="U210" s="282" t="str">
        <f>'Investīciju plāns_2023_2027'!U183</f>
        <v>2022-2027</v>
      </c>
    </row>
    <row r="211" spans="1:21" ht="114.75" x14ac:dyDescent="0.25">
      <c r="A211" s="161">
        <f>'Investīciju plāns_2023_2027'!A184</f>
        <v>182</v>
      </c>
      <c r="B211" s="279" t="str">
        <f>'Investīciju plāns_2023_2027'!B184</f>
        <v>04</v>
      </c>
      <c r="C211" s="196" t="str">
        <f>'Investīciju plāns_2023_2027'!C184</f>
        <v>Platone</v>
      </c>
      <c r="D211" s="285" t="str">
        <f>'Investīciju plāns_2023_2027'!D184</f>
        <v>Platones pagasta  transporta infrastruktūras attīstība</v>
      </c>
      <c r="E211" s="285" t="str">
        <f>'Investīciju plāns_2023_2027'!E184</f>
        <v xml:space="preserve">Transporta infrastruktūras attīstība, t.sk.: 
2023.-2027.gads:
2. Kveldes iela asfalta virskārtas atjaunošana 100 m;
3. Dzelzceļa pārbrauktuve -"Austrumi" -virskārtas atjaunošana 140 m
Plānots (1.un2) uzsākt projektēšanu 2023.gada otrajā pusē, izmaksas plānot 2024.gadā 
3. Gājēju un veloceliņa  un apgaismojuma izbūve Platones pagasta Lielvircavas ciema teritorijā
</v>
      </c>
      <c r="F211" s="161" t="str">
        <f>'Investīciju plāns_2023_2027'!F184</f>
        <v>Transporta infrastruktūra, t.sk. Apgaismojums</v>
      </c>
      <c r="G211" s="366" t="str">
        <f>'Investīciju plāns_2023_2027'!G184</f>
        <v xml:space="preserve">J/Pag/Iedz
</v>
      </c>
      <c r="H211" s="278">
        <f>'Investīciju plāns_2023_2027'!H184</f>
        <v>850000</v>
      </c>
      <c r="I211" s="303">
        <f>'Investīciju plāns_2023_2027'!I184</f>
        <v>0</v>
      </c>
      <c r="J211" s="304">
        <f>'Investīciju plāns_2023_2027'!J184</f>
        <v>0</v>
      </c>
      <c r="K211" s="305">
        <f>'Investīciju plāns_2023_2027'!K184</f>
        <v>0</v>
      </c>
      <c r="L211" s="306">
        <f>'Investīciju plāns_2023_2027'!L184</f>
        <v>150000</v>
      </c>
      <c r="M211" s="307">
        <f>'Investīciju plāns_2023_2027'!M184</f>
        <v>700000</v>
      </c>
      <c r="N211" s="161" t="str">
        <f>'Investīciju plāns_2023_2027'!N184</f>
        <v>P2 V RV1</v>
      </c>
      <c r="O211" s="267" t="str">
        <f>'Investīciju plāns_2023_2027'!O184</f>
        <v>P</v>
      </c>
      <c r="P211" s="267" t="str">
        <f>'Investīciju plāns_2023_2027'!P184</f>
        <v>VP2</v>
      </c>
      <c r="Q211" s="267" t="str">
        <f>'Investīciju plāns_2023_2027'!Q184</f>
        <v>RV4</v>
      </c>
      <c r="R211" s="362" t="str">
        <f>'Investīciju plāns_2023_2027'!R184</f>
        <v>4.3.</v>
      </c>
      <c r="S211" s="336" t="str">
        <f>'Investīciju plāns_2023_2027'!S184</f>
        <v>Infrastruktūras un saimnieciskā nodrošinājuma nodaļa</v>
      </c>
      <c r="T211" s="284">
        <f>'Investīciju plāns_2023_2027'!T184</f>
        <v>0</v>
      </c>
      <c r="U211" s="282" t="str">
        <f>'Investīciju plāns_2023_2027'!U184</f>
        <v>2022-2027</v>
      </c>
    </row>
    <row r="212" spans="1:21" ht="89.25" x14ac:dyDescent="0.25">
      <c r="A212" s="161">
        <f>'Investīciju plāns_2023_2027'!A185</f>
        <v>183</v>
      </c>
      <c r="B212" s="279" t="str">
        <f>'Investīciju plāns_2023_2027'!B185</f>
        <v>08</v>
      </c>
      <c r="C212" s="196" t="str">
        <f>'Investīciju plāns_2023_2027'!C185</f>
        <v>Platone</v>
      </c>
      <c r="D212" s="285" t="str">
        <f>'Investīciju plāns_2023_2027'!D185</f>
        <v>Lielvircavas muižas kungu nama telpu atjaunošana</v>
      </c>
      <c r="E212" s="285" t="str">
        <f>'Investīciju plāns_2023_2027'!E185</f>
        <v>Veicināt kultūrvēsturisko vērtību pieejamību, saglabāšanu un objektu sakārtošanu, infrastruktūras attīstību tūristu un iedzīvotāju vajadzībām. Jumta nomaiņa (2021.gads), ieejas portāla atjaunošana - restaurācija (durvis, kolonas un grīda) un vēsturiskās terases izbūve (vietējas nozīmes kultūras piemineklis) utml. darbi. Muižas atjaunošanai piesaistīti vairāki ES fondu projektu  un pašvaldības finansējums.</v>
      </c>
      <c r="F212" s="161" t="str">
        <f>'Investīciju plāns_2023_2027'!F185</f>
        <v>Vēstures mantojums - ēkas</v>
      </c>
      <c r="G212" s="366" t="str">
        <f>'Investīciju plāns_2023_2027'!G185</f>
        <v xml:space="preserve">J/Pag/Iedz
</v>
      </c>
      <c r="H212" s="278">
        <f>'Investīciju plāns_2023_2027'!H185</f>
        <v>350000</v>
      </c>
      <c r="I212" s="303">
        <f>'Investīciju plāns_2023_2027'!I185</f>
        <v>0</v>
      </c>
      <c r="J212" s="304">
        <f>'Investīciju plāns_2023_2027'!J185</f>
        <v>0</v>
      </c>
      <c r="K212" s="305">
        <f>'Investīciju plāns_2023_2027'!K185</f>
        <v>0</v>
      </c>
      <c r="L212" s="306">
        <f>'Investīciju plāns_2023_2027'!L185</f>
        <v>0</v>
      </c>
      <c r="M212" s="307">
        <f>'Investīciju plāns_2023_2027'!M185</f>
        <v>350000</v>
      </c>
      <c r="N212" s="161" t="str">
        <f>'Investīciju plāns_2023_2027'!N185</f>
        <v>P4 T RV2</v>
      </c>
      <c r="O212" s="267" t="str">
        <f>'Investīciju plāns_2023_2027'!O185</f>
        <v>P</v>
      </c>
      <c r="P212" s="267" t="str">
        <f>'Investīciju plāns_2023_2027'!P185</f>
        <v>VP1</v>
      </c>
      <c r="Q212" s="267" t="str">
        <f>'Investīciju plāns_2023_2027'!Q185</f>
        <v>RV3</v>
      </c>
      <c r="R212" s="362" t="str">
        <f>'Investīciju plāns_2023_2027'!R185</f>
        <v>3.4.</v>
      </c>
      <c r="S212" s="336" t="str">
        <f>'Investīciju plāns_2023_2027'!S185</f>
        <v>Attīstības nodaļa/Infrastruktūras un saimnieciskā nodrošinājuma nodaļa/pagasta pārvalde</v>
      </c>
      <c r="T212" s="284">
        <f>'Investīciju plāns_2023_2027'!T185</f>
        <v>0</v>
      </c>
      <c r="U212" s="282" t="str">
        <f>'Investīciju plāns_2023_2027'!U185</f>
        <v>2022-2027</v>
      </c>
    </row>
    <row r="213" spans="1:21" x14ac:dyDescent="0.25">
      <c r="A213" s="196" t="e">
        <f>'Investīciju plāns_2023_2027'!#REF!</f>
        <v>#REF!</v>
      </c>
      <c r="B213" s="279" t="e">
        <f>'Investīciju plāns_2023_2027'!#REF!</f>
        <v>#REF!</v>
      </c>
      <c r="C213" s="196" t="e">
        <f>'Investīciju plāns_2023_2027'!#REF!</f>
        <v>#REF!</v>
      </c>
      <c r="D213" s="285" t="e">
        <f>'Investīciju plāns_2023_2027'!#REF!</f>
        <v>#REF!</v>
      </c>
      <c r="E213" s="316" t="e">
        <f>'Investīciju plāns_2023_2027'!#REF!</f>
        <v>#REF!</v>
      </c>
      <c r="F213" s="161" t="e">
        <f>'Investīciju plāns_2023_2027'!#REF!</f>
        <v>#REF!</v>
      </c>
      <c r="G213" s="366" t="e">
        <f>'Investīciju plāns_2023_2027'!#REF!</f>
        <v>#REF!</v>
      </c>
      <c r="H213" s="278" t="e">
        <f>'Investīciju plāns_2023_2027'!#REF!</f>
        <v>#REF!</v>
      </c>
      <c r="I213" s="303" t="e">
        <f>'Investīciju plāns_2023_2027'!#REF!</f>
        <v>#REF!</v>
      </c>
      <c r="J213" s="304" t="e">
        <f>'Investīciju plāns_2023_2027'!#REF!</f>
        <v>#REF!</v>
      </c>
      <c r="K213" s="305" t="e">
        <f>'Investīciju plāns_2023_2027'!#REF!</f>
        <v>#REF!</v>
      </c>
      <c r="L213" s="306" t="e">
        <f>'Investīciju plāns_2023_2027'!#REF!</f>
        <v>#REF!</v>
      </c>
      <c r="M213" s="307" t="e">
        <f>'Investīciju plāns_2023_2027'!#REF!</f>
        <v>#REF!</v>
      </c>
      <c r="N213" s="161" t="e">
        <f>'Investīciju plāns_2023_2027'!#REF!</f>
        <v>#REF!</v>
      </c>
      <c r="O213" s="258" t="e">
        <f>'Investīciju plāns_2023_2027'!#REF!</f>
        <v>#REF!</v>
      </c>
      <c r="P213" s="264" t="e">
        <f>'Investīciju plāns_2023_2027'!#REF!</f>
        <v>#REF!</v>
      </c>
      <c r="Q213" s="264" t="e">
        <f>'Investīciju plāns_2023_2027'!#REF!</f>
        <v>#REF!</v>
      </c>
      <c r="R213" s="362" t="e">
        <f>'Investīciju plāns_2023_2027'!#REF!</f>
        <v>#REF!</v>
      </c>
      <c r="S213" s="161" t="e">
        <f>'Investīciju plāns_2023_2027'!#REF!</f>
        <v>#REF!</v>
      </c>
      <c r="T213" s="284" t="e">
        <f>'Investīciju plāns_2023_2027'!#REF!</f>
        <v>#REF!</v>
      </c>
      <c r="U213" s="282" t="e">
        <f>'Investīciju plāns_2023_2027'!#REF!</f>
        <v>#REF!</v>
      </c>
    </row>
    <row r="214" spans="1:21" ht="102" x14ac:dyDescent="0.25">
      <c r="A214" s="161">
        <f>'Investīciju plāns_2023_2027'!A186</f>
        <v>184</v>
      </c>
      <c r="B214" s="277" t="str">
        <f>'Investīciju plāns_2023_2027'!B186</f>
        <v>04</v>
      </c>
      <c r="C214" s="161" t="str">
        <f>'Investīciju plāns_2023_2027'!C186</f>
        <v>Platone</v>
      </c>
      <c r="D214" s="285" t="str">
        <f>'Investīciju plāns_2023_2027'!D186</f>
        <v>Ģ. Eliasa dzimtas māju “Zīlēni" rekonstrukcija</v>
      </c>
      <c r="E214" s="295" t="str">
        <f>'Investīciju plāns_2023_2027'!E186</f>
        <v>Saglabāt kultūrvēsturisko vērtību pieejamību,  un objektu sakārtošanu, infrastruktūras attīstību tūristu un iedzīvotāju vajadzībām.
Būvprojekta izstrāde, būvdarbi</v>
      </c>
      <c r="F214" s="161" t="str">
        <f>'Investīciju plāns_2023_2027'!F186</f>
        <v>Vēstures mantojums - ēkas</v>
      </c>
      <c r="G214" s="366" t="str">
        <f>'Investīciju plāns_2023_2027'!G186</f>
        <v>J/Pag/Iedz</v>
      </c>
      <c r="H214" s="290">
        <f>'Investīciju plāns_2023_2027'!H186</f>
        <v>200000</v>
      </c>
      <c r="I214" s="303">
        <f>'Investīciju plāns_2023_2027'!I186</f>
        <v>0</v>
      </c>
      <c r="J214" s="304">
        <f>'Investīciju plāns_2023_2027'!J186</f>
        <v>0</v>
      </c>
      <c r="K214" s="305">
        <f>'Investīciju plāns_2023_2027'!K186</f>
        <v>0</v>
      </c>
      <c r="L214" s="306">
        <f>'Investīciju plāns_2023_2027'!L186</f>
        <v>0</v>
      </c>
      <c r="M214" s="307">
        <f>'Investīciju plāns_2023_2027'!M186</f>
        <v>200000</v>
      </c>
      <c r="N214" s="195" t="str">
        <f>'Investīciju plāns_2023_2027'!N186</f>
        <v>P4 T RV2</v>
      </c>
      <c r="O214" s="267" t="str">
        <f>'Investīciju plāns_2023_2027'!O186</f>
        <v>P</v>
      </c>
      <c r="P214" s="365" t="str">
        <f>'Investīciju plāns_2023_2027'!P186</f>
        <v>VP1</v>
      </c>
      <c r="Q214" s="267" t="str">
        <f>'Investīciju plāns_2023_2027'!Q186</f>
        <v>RV3</v>
      </c>
      <c r="R214" s="362" t="str">
        <f>'Investīciju plāns_2023_2027'!R186</f>
        <v>3.4.</v>
      </c>
      <c r="S214" s="161" t="str">
        <f>'Investīciju plāns_2023_2027'!S186</f>
        <v>Infrastruktūras un saimnieciskā nodrošinājuma nodaļa/Kultūras pārvalde/Pagasta pārvalde</v>
      </c>
      <c r="T214" s="310">
        <f>'Investīciju plāns_2023_2027'!T186</f>
        <v>0</v>
      </c>
      <c r="U214" s="282" t="str">
        <f>'Investīciju plāns_2023_2027'!U186</f>
        <v>2022-2027</v>
      </c>
    </row>
    <row r="215" spans="1:21" ht="102" x14ac:dyDescent="0.25">
      <c r="A215" s="161">
        <f>'Investīciju plāns_2023_2027'!A188</f>
        <v>186</v>
      </c>
      <c r="B215" s="279">
        <f>'Investīciju plāns_2023_2027'!B188</f>
        <v>0</v>
      </c>
      <c r="C215" s="196" t="str">
        <f>'Investīciju plāns_2023_2027'!C188</f>
        <v>Salgale</v>
      </c>
      <c r="D215" s="285" t="str">
        <f>'Investīciju plāns_2023_2027'!D188</f>
        <v>Salgales pamatskolas ēkas infrastruktūras attīstība</v>
      </c>
      <c r="E215" s="285" t="str">
        <f>'Investīciju plāns_2023_2027'!E188</f>
        <v>2023.gadā granulu apkures katla  ierīkošana bijušajā Salgales pamatskolas ēkā, 1.maija ielā 9, Emburgā, Salgales pagastā, kurā šobrīd darbojas Salgales mūzikas un mākslas skola, Staļģenes vidusskolas pirmsskolas grupas, Salgales pagasta sporta bāze un bibliotēkas ārējais apkalpošanas punkts. Ņemot vērā katras iestādes atšķirīgo darba laiku un specifiku, ļoti efektīga būtu apkures sistēmas regulēšanas iespēja, kas šobrīd, kurinot nolietotus malkas katlus, nav iespējama.</v>
      </c>
      <c r="F215" s="161" t="str">
        <f>'Investīciju plāns_2023_2027'!F188</f>
        <v>Izglītības iestāžu infrastruktūra</v>
      </c>
      <c r="G215" s="366" t="str">
        <f>'Investīciju plāns_2023_2027'!G188</f>
        <v>J/Pag/Iedz</v>
      </c>
      <c r="H215" s="278">
        <f>'Investīciju plāns_2023_2027'!H188</f>
        <v>100000</v>
      </c>
      <c r="I215" s="303">
        <f>'Investīciju plāns_2023_2027'!I188</f>
        <v>100000</v>
      </c>
      <c r="J215" s="304">
        <f>'Investīciju plāns_2023_2027'!J188</f>
        <v>100000</v>
      </c>
      <c r="K215" s="305">
        <f>'Investīciju plāns_2023_2027'!K188</f>
        <v>0</v>
      </c>
      <c r="L215" s="306">
        <f>'Investīciju plāns_2023_2027'!L188</f>
        <v>0</v>
      </c>
      <c r="M215" s="307">
        <f>'Investīciju plāns_2023_2027'!M188</f>
        <v>0</v>
      </c>
      <c r="N215" s="166" t="str">
        <f>'Investīciju plāns_2023_2027'!N188</f>
        <v>P2 I RV1</v>
      </c>
      <c r="O215" s="267">
        <f>'Investīciju plāns_2023_2027'!O188</f>
        <v>0</v>
      </c>
      <c r="P215" s="258">
        <f>'Investīciju plāns_2023_2027'!P188</f>
        <v>0</v>
      </c>
      <c r="Q215" s="258">
        <f>'Investīciju plāns_2023_2027'!Q188</f>
        <v>0</v>
      </c>
      <c r="R215" s="362">
        <f>'Investīciju plāns_2023_2027'!R188</f>
        <v>0</v>
      </c>
      <c r="S215" s="161" t="str">
        <f>'Investīciju plāns_2023_2027'!S188</f>
        <v>Infrastruktūras un saimnieciskā nodrošinājuma nodaļa/Pagasta pārvalde</v>
      </c>
      <c r="T215" s="291">
        <f>'Investīciju plāns_2023_2027'!T188</f>
        <v>0</v>
      </c>
      <c r="U215" s="282" t="str">
        <f>'Investīciju plāns_2023_2027'!U188</f>
        <v>2022-2027</v>
      </c>
    </row>
    <row r="216" spans="1:21" ht="76.5" x14ac:dyDescent="0.25">
      <c r="A216" s="196">
        <f>'Investīciju plāns_2023_2027'!A189</f>
        <v>187</v>
      </c>
      <c r="B216" s="277" t="str">
        <f>'Investīciju plāns_2023_2027'!B189</f>
        <v>09</v>
      </c>
      <c r="C216" s="161" t="str">
        <f>'Investīciju plāns_2023_2027'!C189</f>
        <v>Salgale</v>
      </c>
      <c r="D216" s="285" t="str">
        <f>'Investīciju plāns_2023_2027'!D189</f>
        <v>Salgales pamatskolas teritorijas labiekārtošana</v>
      </c>
      <c r="E216" s="285" t="str">
        <f>'Investīciju plāns_2023_2027'!E189</f>
        <v>Bruģēto segumu remontdarbi, jauna bruģa ieklāšana rotaļu laukumā</v>
      </c>
      <c r="F216" s="161" t="str">
        <f>'Investīciju plāns_2023_2027'!F189</f>
        <v>Izglītības iestāžu infrastruktūra</v>
      </c>
      <c r="G216" s="366" t="str">
        <f>'Investīciju plāns_2023_2027'!G189</f>
        <v xml:space="preserve">J/Pag/Iedz
</v>
      </c>
      <c r="H216" s="278">
        <f>'Investīciju plāns_2023_2027'!H189</f>
        <v>50000</v>
      </c>
      <c r="I216" s="303">
        <f>'Investīciju plāns_2023_2027'!I189</f>
        <v>0</v>
      </c>
      <c r="J216" s="304">
        <f>'Investīciju plāns_2023_2027'!J189</f>
        <v>0</v>
      </c>
      <c r="K216" s="305">
        <f>'Investīciju plāns_2023_2027'!K189</f>
        <v>0</v>
      </c>
      <c r="L216" s="306">
        <f>'Investīciju plāns_2023_2027'!L189</f>
        <v>0</v>
      </c>
      <c r="M216" s="307">
        <f>'Investīciju plāns_2023_2027'!M189</f>
        <v>50000</v>
      </c>
      <c r="N216" s="196" t="str">
        <f>'Investīciju plāns_2023_2027'!N189</f>
        <v>P2 I RV1</v>
      </c>
      <c r="O216" s="267" t="str">
        <f>'Investīciju plāns_2023_2027'!O189</f>
        <v>D</v>
      </c>
      <c r="P216" s="258" t="str">
        <f>'Investīciju plāns_2023_2027'!P189</f>
        <v>VP1</v>
      </c>
      <c r="Q216" s="258" t="str">
        <f>'Investīciju plāns_2023_2027'!Q189</f>
        <v>RV1</v>
      </c>
      <c r="R216" s="362" t="str">
        <f>'Investīciju plāns_2023_2027'!R189</f>
        <v>1.1.</v>
      </c>
      <c r="S216" s="161" t="str">
        <f>'Investīciju plāns_2023_2027'!S189</f>
        <v>Infrastruktūras un saimnieciskā nodrošinājuma nodaļa/Pagasta pārvalde</v>
      </c>
      <c r="T216" s="309">
        <f>'Investīciju plāns_2023_2027'!T189</f>
        <v>0</v>
      </c>
      <c r="U216" s="282" t="str">
        <f>'Investīciju plāns_2023_2027'!U189</f>
        <v>2022-2027</v>
      </c>
    </row>
    <row r="217" spans="1:21" ht="76.5" x14ac:dyDescent="0.25">
      <c r="A217" s="161">
        <f>'Investīciju plāns_2023_2027'!A190</f>
        <v>188</v>
      </c>
      <c r="B217" s="277" t="str">
        <f>'Investīciju plāns_2023_2027'!B190</f>
        <v>09</v>
      </c>
      <c r="C217" s="161" t="str">
        <f>'Investīciju plāns_2023_2027'!C190</f>
        <v>Salgale</v>
      </c>
      <c r="D217" s="285" t="str">
        <f>'Investīciju plāns_2023_2027'!D190</f>
        <v>Garozas pamatskolas teritorijas labiekārtošana</v>
      </c>
      <c r="E217" s="285" t="str">
        <f>'Investīciju plāns_2023_2027'!E190</f>
        <v xml:space="preserve">Skolas svinību laukuma bruģēšana, soliņu izvietošana, ūdens ņemšanas vietas izveide ugunsdzēsībai, bruģēti celiņi uz muzeju.
Plānots uzsākt projektēšanu 2023.gada otrajā pusē, izmaksas plānot 2024.gadā </v>
      </c>
      <c r="F217" s="161" t="str">
        <f>'Investīciju plāns_2023_2027'!F190</f>
        <v>Izglītības iestāžu infrastruktūra</v>
      </c>
      <c r="G217" s="366" t="str">
        <f>'Investīciju plāns_2023_2027'!G190</f>
        <v xml:space="preserve">J/Pag/Iedz
</v>
      </c>
      <c r="H217" s="278">
        <f>'Investīciju plāns_2023_2027'!H190</f>
        <v>250000</v>
      </c>
      <c r="I217" s="303">
        <f>'Investīciju plāns_2023_2027'!I190</f>
        <v>0</v>
      </c>
      <c r="J217" s="304">
        <f>'Investīciju plāns_2023_2027'!J190</f>
        <v>0</v>
      </c>
      <c r="K217" s="305">
        <f>'Investīciju plāns_2023_2027'!K190</f>
        <v>0</v>
      </c>
      <c r="L217" s="306">
        <f>'Investīciju plāns_2023_2027'!L190</f>
        <v>50000</v>
      </c>
      <c r="M217" s="307">
        <f>'Investīciju plāns_2023_2027'!M190</f>
        <v>200000</v>
      </c>
      <c r="N217" s="196" t="str">
        <f>'Investīciju plāns_2023_2027'!N190</f>
        <v>P2 I RV1</v>
      </c>
      <c r="O217" s="258" t="str">
        <f>'Investīciju plāns_2023_2027'!O190</f>
        <v>D</v>
      </c>
      <c r="P217" s="258" t="str">
        <f>'Investīciju plāns_2023_2027'!P190</f>
        <v>VP1</v>
      </c>
      <c r="Q217" s="258" t="str">
        <f>'Investīciju plāns_2023_2027'!Q190</f>
        <v>RV1</v>
      </c>
      <c r="R217" s="266" t="str">
        <f>'Investīciju plāns_2023_2027'!R190</f>
        <v>1.1.</v>
      </c>
      <c r="S217" s="161" t="str">
        <f>'Investīciju plāns_2023_2027'!S190</f>
        <v>Infrastruktūras un saimnieciskā nodrošinājuma nodaļa/Pagasta pārvalde</v>
      </c>
      <c r="T217" s="309">
        <f>'Investīciju plāns_2023_2027'!T190</f>
        <v>0</v>
      </c>
      <c r="U217" s="282" t="str">
        <f>'Investīciju plāns_2023_2027'!U190</f>
        <v>2022-2027</v>
      </c>
    </row>
    <row r="218" spans="1:21" x14ac:dyDescent="0.25">
      <c r="A218" s="161" t="e">
        <f>'Investīciju plāns_2023_2027'!#REF!</f>
        <v>#REF!</v>
      </c>
      <c r="B218" s="277" t="e">
        <f>'Investīciju plāns_2023_2027'!#REF!</f>
        <v>#REF!</v>
      </c>
      <c r="C218" s="161" t="e">
        <f>'Investīciju plāns_2023_2027'!#REF!</f>
        <v>#REF!</v>
      </c>
      <c r="D218" s="285" t="e">
        <f>'Investīciju plāns_2023_2027'!#REF!</f>
        <v>#REF!</v>
      </c>
      <c r="E218" s="285" t="e">
        <f>'Investīciju plāns_2023_2027'!#REF!</f>
        <v>#REF!</v>
      </c>
      <c r="F218" s="161" t="e">
        <f>'Investīciju plāns_2023_2027'!#REF!</f>
        <v>#REF!</v>
      </c>
      <c r="G218" s="366" t="e">
        <f>'Investīciju plāns_2023_2027'!#REF!</f>
        <v>#REF!</v>
      </c>
      <c r="H218" s="278" t="e">
        <f>'Investīciju plāns_2023_2027'!#REF!</f>
        <v>#REF!</v>
      </c>
      <c r="I218" s="303" t="e">
        <f>'Investīciju plāns_2023_2027'!#REF!</f>
        <v>#REF!</v>
      </c>
      <c r="J218" s="304" t="e">
        <f>'Investīciju plāns_2023_2027'!#REF!</f>
        <v>#REF!</v>
      </c>
      <c r="K218" s="305" t="e">
        <f>'Investīciju plāns_2023_2027'!#REF!</f>
        <v>#REF!</v>
      </c>
      <c r="L218" s="306" t="e">
        <f>'Investīciju plāns_2023_2027'!#REF!</f>
        <v>#REF!</v>
      </c>
      <c r="M218" s="307" t="e">
        <f>'Investīciju plāns_2023_2027'!#REF!</f>
        <v>#REF!</v>
      </c>
      <c r="N218" s="196" t="e">
        <f>'Investīciju plāns_2023_2027'!#REF!</f>
        <v>#REF!</v>
      </c>
      <c r="O218" s="267" t="e">
        <f>'Investīciju plāns_2023_2027'!#REF!</f>
        <v>#REF!</v>
      </c>
      <c r="P218" s="264" t="e">
        <f>'Investīciju plāns_2023_2027'!#REF!</f>
        <v>#REF!</v>
      </c>
      <c r="Q218" s="264" t="e">
        <f>'Investīciju plāns_2023_2027'!#REF!</f>
        <v>#REF!</v>
      </c>
      <c r="R218" s="362" t="e">
        <f>'Investīciju plāns_2023_2027'!#REF!</f>
        <v>#REF!</v>
      </c>
      <c r="S218" s="161" t="e">
        <f>'Investīciju plāns_2023_2027'!#REF!</f>
        <v>#REF!</v>
      </c>
      <c r="T218" s="309" t="e">
        <f>'Investīciju plāns_2023_2027'!#REF!</f>
        <v>#REF!</v>
      </c>
      <c r="U218" s="282" t="e">
        <f>'Investīciju plāns_2023_2027'!#REF!</f>
        <v>#REF!</v>
      </c>
    </row>
    <row r="219" spans="1:21" ht="127.5" x14ac:dyDescent="0.25">
      <c r="A219" s="196">
        <f>'Investīciju plāns_2023_2027'!A194</f>
        <v>192</v>
      </c>
      <c r="B219" s="277" t="str">
        <f>'Investīciju plāns_2023_2027'!B194</f>
        <v>06</v>
      </c>
      <c r="C219" s="161" t="str">
        <f>'Investīciju plāns_2023_2027'!C194</f>
        <v>Salgale</v>
      </c>
      <c r="D219" s="285" t="str">
        <f>'Investīciju plāns_2023_2027'!D194</f>
        <v>Salgales pagasta  transporta infrastruktūras attīstība</v>
      </c>
      <c r="E219" s="285" t="str">
        <f>'Investīciju plāns_2023_2027'!E194</f>
        <v>Transporta infrastruktūras attīstība, t.sk.: 
 2023-2027.gads:
1.Salgales pagasta Garozas ciema virskārtas asfaltēšana (Kļavu iela 440 m, Meža iela 200 m, Krasta iela 740 m)
Plānots uzsākt projektēšanu 2023.gada otrajā pusē, izmaksas plānot 2024.gadā 
2. Garozas ciema Upes ielas seguma atjaunošana 450m
3. Pļavu ielas asfaltbetona seguma izbūve, Salgales ciemā 
4. Ielu apgaismojuma balstu nomaiņa 1.maija ielā, Emburgā
5. Jaunbērziņi - Roņu tilts ceļa seguma atjaunošana</v>
      </c>
      <c r="F219" s="161" t="str">
        <f>'Investīciju plāns_2023_2027'!F194</f>
        <v>Transporta infrastruktūra, t.sk. Apgaismojums</v>
      </c>
      <c r="G219" s="366" t="str">
        <f>'Investīciju plāns_2023_2027'!G194</f>
        <v>J/Pag/Iedz
Dep/ieros</v>
      </c>
      <c r="H219" s="278">
        <f>'Investīciju plāns_2023_2027'!H194</f>
        <v>550000</v>
      </c>
      <c r="I219" s="303">
        <f>'Investīciju plāns_2023_2027'!I194</f>
        <v>0</v>
      </c>
      <c r="J219" s="304">
        <f>'Investīciju plāns_2023_2027'!J194</f>
        <v>0</v>
      </c>
      <c r="K219" s="305">
        <f>'Investīciju plāns_2023_2027'!K194</f>
        <v>0</v>
      </c>
      <c r="L219" s="306">
        <f>'Investīciju plāns_2023_2027'!L194</f>
        <v>150000</v>
      </c>
      <c r="M219" s="307">
        <f>'Investīciju plāns_2023_2027'!M194</f>
        <v>400000</v>
      </c>
      <c r="N219" s="196" t="str">
        <f>'Investīciju plāns_2023_2027'!N194</f>
        <v>P2 V RV1</v>
      </c>
      <c r="O219" s="258" t="str">
        <f>'Investīciju plāns_2023_2027'!O194</f>
        <v>P</v>
      </c>
      <c r="P219" s="264" t="str">
        <f>'Investīciju plāns_2023_2027'!P194</f>
        <v>VP2</v>
      </c>
      <c r="Q219" s="264" t="str">
        <f>'Investīciju plāns_2023_2027'!Q194</f>
        <v>RV4</v>
      </c>
      <c r="R219" s="362" t="str">
        <f>'Investīciju plāns_2023_2027'!R194</f>
        <v>4.1.</v>
      </c>
      <c r="S219" s="161" t="str">
        <f>'Investīciju plāns_2023_2027'!S194</f>
        <v>Infrastruktūras un saimnieciskā nodrošinājuma nodaļa/Pagasta pārvalde</v>
      </c>
      <c r="T219" s="309">
        <f>'Investīciju plāns_2023_2027'!T194</f>
        <v>0</v>
      </c>
      <c r="U219" s="282" t="str">
        <f>'Investīciju plāns_2023_2027'!U194</f>
        <v>2022-2027</v>
      </c>
    </row>
    <row r="220" spans="1:21" ht="102" x14ac:dyDescent="0.25">
      <c r="A220" s="161">
        <f>'Investīciju plāns_2023_2027'!A191</f>
        <v>189</v>
      </c>
      <c r="B220" s="279" t="str">
        <f>'Investīciju plāns_2023_2027'!B191</f>
        <v>06</v>
      </c>
      <c r="C220" s="196" t="str">
        <f>'Investīciju plāns_2023_2027'!C191</f>
        <v>Salgale</v>
      </c>
      <c r="D220" s="285" t="str">
        <f>'Investīciju plāns_2023_2027'!D191</f>
        <v xml:space="preserve">Daudzfunkcionāla kultūras, izglītības, sociālā un administratīvā centra izveide Emburgas ciemā
</v>
      </c>
      <c r="E220" s="285" t="str">
        <f>'Investīciju plāns_2023_2027'!E191</f>
        <v xml:space="preserve">Salgales pagasta pārvaldes ēkas "Vīgriezes" īpašuma tiesību sakārtošana un daudzfunkcionālā kultūras, izglītības, sociālā un administratīvā centra izveidei Emburgas ciemā. </v>
      </c>
      <c r="F220" s="161" t="str">
        <f>'Investīciju plāns_2023_2027'!F191</f>
        <v>Nekustamo īpašumu pārvaldība un citu pašvaldības teritorijā esošu zemju pārvaldība</v>
      </c>
      <c r="G220" s="366" t="str">
        <f>'Investīciju plāns_2023_2027'!G191</f>
        <v xml:space="preserve">J/Pag/Iedz
</v>
      </c>
      <c r="H220" s="278">
        <f>'Investīciju plāns_2023_2027'!H191</f>
        <v>120000</v>
      </c>
      <c r="I220" s="303">
        <f>'Investīciju plāns_2023_2027'!I191</f>
        <v>0</v>
      </c>
      <c r="J220" s="304">
        <f>'Investīciju plāns_2023_2027'!J191</f>
        <v>0</v>
      </c>
      <c r="K220" s="305">
        <f>'Investīciju plāns_2023_2027'!K191</f>
        <v>0</v>
      </c>
      <c r="L220" s="306">
        <f>'Investīciju plāns_2023_2027'!L191</f>
        <v>120000</v>
      </c>
      <c r="M220" s="307">
        <f>'Investīciju plāns_2023_2027'!M191</f>
        <v>0</v>
      </c>
      <c r="N220" s="196" t="str">
        <f>'Investīciju plāns_2023_2027'!N191</f>
        <v>P2 V RV10</v>
      </c>
      <c r="O220" s="267" t="str">
        <f>'Investīciju plāns_2023_2027'!O191</f>
        <v>P</v>
      </c>
      <c r="P220" s="266" t="str">
        <f>'Investīciju plāns_2023_2027'!P191</f>
        <v>VP2</v>
      </c>
      <c r="Q220" s="265" t="str">
        <f>'Investīciju plāns_2023_2027'!Q191</f>
        <v>RV5</v>
      </c>
      <c r="R220" s="362" t="str">
        <f>'Investīciju plāns_2023_2027'!R191</f>
        <v>U.5.4.</v>
      </c>
      <c r="S220" s="161" t="str">
        <f>'Investīciju plāns_2023_2027'!S191</f>
        <v>Īpašuma pārvaldības nodaļa</v>
      </c>
      <c r="T220" s="309">
        <f>'Investīciju plāns_2023_2027'!T191</f>
        <v>0</v>
      </c>
      <c r="U220" s="282" t="str">
        <f>'Investīciju plāns_2023_2027'!U191</f>
        <v>2022-2027</v>
      </c>
    </row>
    <row r="221" spans="1:21" ht="63.75" x14ac:dyDescent="0.25">
      <c r="A221" s="161">
        <f>'Investīciju plāns_2023_2027'!A196</f>
        <v>194</v>
      </c>
      <c r="B221" s="277" t="str">
        <f>'Investīciju plāns_2023_2027'!B196</f>
        <v>06</v>
      </c>
      <c r="C221" s="161" t="str">
        <f>'Investīciju plāns_2023_2027'!C196</f>
        <v>Sesava</v>
      </c>
      <c r="D221" s="285" t="str">
        <f>'Investīciju plāns_2023_2027'!D196</f>
        <v>Sesavas pagasta administratīvo siltumapgādes ēku  pārbūve un apkures sistēmu rekonstrukcija</v>
      </c>
      <c r="E221" s="285" t="str">
        <f>'Investīciju plāns_2023_2027'!E196</f>
        <v>Siltumapgādes ēku pārbūve un apkures sistēmu rekonstrukcija</v>
      </c>
      <c r="F221" s="161" t="str">
        <f>'Investīciju plāns_2023_2027'!F196</f>
        <v>Energoefektivitāte</v>
      </c>
      <c r="G221" s="366" t="str">
        <f>'Investīciju plāns_2023_2027'!G196</f>
        <v xml:space="preserve">AG
J/Pag/Iedz
</v>
      </c>
      <c r="H221" s="278">
        <f>'Investīciju plāns_2023_2027'!H196</f>
        <v>200000</v>
      </c>
      <c r="I221" s="303">
        <f>'Investīciju plāns_2023_2027'!I196</f>
        <v>0</v>
      </c>
      <c r="J221" s="304">
        <f>'Investīciju plāns_2023_2027'!J196</f>
        <v>0</v>
      </c>
      <c r="K221" s="305">
        <f>'Investīciju plāns_2023_2027'!K196</f>
        <v>0</v>
      </c>
      <c r="L221" s="306">
        <f>'Investīciju plāns_2023_2027'!L196</f>
        <v>200000</v>
      </c>
      <c r="M221" s="307">
        <f>'Investīciju plāns_2023_2027'!M196</f>
        <v>0</v>
      </c>
      <c r="N221" s="196" t="str">
        <f>'Investīciju plāns_2023_2027'!N196</f>
        <v>P2 V RV8</v>
      </c>
      <c r="O221" s="258" t="str">
        <f>'Investīciju plāns_2023_2027'!O196</f>
        <v>D</v>
      </c>
      <c r="P221" s="269" t="str">
        <f>'Investīciju plāns_2023_2027'!P196</f>
        <v>VP2</v>
      </c>
      <c r="Q221" s="264" t="str">
        <f>'Investīciju plāns_2023_2027'!Q196</f>
        <v>RV5</v>
      </c>
      <c r="R221" s="268" t="str">
        <f>'Investīciju plāns_2023_2027'!R196</f>
        <v>U.5.1.</v>
      </c>
      <c r="S221" s="161" t="str">
        <f>'Investīciju plāns_2023_2027'!S196</f>
        <v>Infrastruktūras un saimnieciskā nodrošinājuma nodaļa</v>
      </c>
      <c r="T221" s="309">
        <f>'Investīciju plāns_2023_2027'!T196</f>
        <v>0</v>
      </c>
      <c r="U221" s="282" t="str">
        <f>'Investīciju plāns_2023_2027'!U196</f>
        <v>2022-2027</v>
      </c>
    </row>
    <row r="222" spans="1:21" ht="76.5" x14ac:dyDescent="0.25">
      <c r="A222" s="196">
        <f>'Investīciju plāns_2023_2027'!A197</f>
        <v>195</v>
      </c>
      <c r="B222" s="277" t="str">
        <f>'Investīciju plāns_2023_2027'!B197</f>
        <v>06</v>
      </c>
      <c r="C222" s="161" t="str">
        <f>'Investīciju plāns_2023_2027'!C197</f>
        <v>Sesava</v>
      </c>
      <c r="D222" s="285" t="str">
        <f>'Investīciju plāns_2023_2027'!D197</f>
        <v xml:space="preserve">Pašvaldības funkciju nodrošināšanai doktorāta izveide Sesavas pagastā </v>
      </c>
      <c r="E222" s="295" t="str">
        <f>'Investīciju plāns_2023_2027'!E197</f>
        <v>Doktorāta izveide:
2022.gadā uzsākts īstenot projektu par doktorāta izveidi, kopējās izmaksas būvdarbi 204334.48, būvuzraudzība 7381, kopā 211715.48EUR
Finansējums pa gadiem 
2022.gads 148201EUR
2023.gads 63514EUR</v>
      </c>
      <c r="F222" s="161" t="str">
        <f>'Investīciju plāns_2023_2027'!F197</f>
        <v>Ēku apsaimniekošana</v>
      </c>
      <c r="G222" s="366" t="str">
        <f>'Investīciju plāns_2023_2027'!G197</f>
        <v>AG
J/Pag/Iedz
Dep/ieros</v>
      </c>
      <c r="H222" s="278">
        <f>'Investīciju plāns_2023_2027'!H197</f>
        <v>63514</v>
      </c>
      <c r="I222" s="303">
        <f>'Investīciju plāns_2023_2027'!I197</f>
        <v>63514</v>
      </c>
      <c r="J222" s="304">
        <f>'Investīciju plāns_2023_2027'!J197</f>
        <v>11409</v>
      </c>
      <c r="K222" s="305">
        <f>'Investīciju plāns_2023_2027'!K197</f>
        <v>52105</v>
      </c>
      <c r="L222" s="306">
        <f>'Investīciju plāns_2023_2027'!L197</f>
        <v>0</v>
      </c>
      <c r="M222" s="307">
        <f>'Investīciju plāns_2023_2027'!M197</f>
        <v>0</v>
      </c>
      <c r="N222" s="166" t="str">
        <f>'Investīciju plāns_2023_2027'!N197</f>
        <v>P2 V RV10</v>
      </c>
      <c r="O222" s="267" t="str">
        <f>'Investīciju plāns_2023_2027'!O197</f>
        <v>P</v>
      </c>
      <c r="P222" s="258" t="str">
        <f>'Investīciju plāns_2023_2027'!P197</f>
        <v>VP1</v>
      </c>
      <c r="Q222" s="258" t="str">
        <f>'Investīciju plāns_2023_2027'!Q197</f>
        <v>RV2</v>
      </c>
      <c r="R222" s="362" t="str">
        <f>'Investīciju plāns_2023_2027'!R197</f>
        <v>2.1.</v>
      </c>
      <c r="S222" s="161" t="str">
        <f>'Investīciju plāns_2023_2027'!S197</f>
        <v>Īpašuma pārvaldības nodaļa</v>
      </c>
      <c r="T222" s="291">
        <f>'Investīciju plāns_2023_2027'!T197</f>
        <v>0</v>
      </c>
      <c r="U222" s="282" t="str">
        <f>'Investīciju plāns_2023_2027'!U197</f>
        <v>2022-2027</v>
      </c>
    </row>
    <row r="223" spans="1:21" ht="102" x14ac:dyDescent="0.25">
      <c r="A223" s="161">
        <f>'Investīciju plāns_2023_2027'!A198</f>
        <v>196</v>
      </c>
      <c r="B223" s="279" t="str">
        <f>'Investīciju plāns_2023_2027'!B198</f>
        <v>09</v>
      </c>
      <c r="C223" s="161" t="str">
        <f>'Investīciju plāns_2023_2027'!C198</f>
        <v>Sesava</v>
      </c>
      <c r="D223" s="285" t="str">
        <f>'Investīciju plāns_2023_2027'!D198</f>
        <v>Sesavas sporta halles remonts un sporta zāles siltuma sistēmas sakārtošana un energoefektivitātes paaugstināšana</v>
      </c>
      <c r="E223" s="285" t="str">
        <f>'Investīciju plāns_2023_2027'!E198</f>
        <v>Sporta zāles siltuma sistēmas sakārtošana- TP izstrāde un būvdarbi, jo esošā siltumapgādes sistēma sporta zālē ziemas periodā nenodrošina MK noteikumos noteikto temperatūru. Secīgi darbi pēc Sesavas pagasta administratīvo siltumapgādes ēku  pārbūve un   apkures sistēmu rekonstrukcijas.
Telpu remonts, ēkas pamatu hidroizolācija, ārsienu, nesošo sienu plaisu novēršana
(projektēšana ~8000 EUR, būvdarbi ~100000 EUR)</v>
      </c>
      <c r="F223" s="161" t="str">
        <f>'Investīciju plāns_2023_2027'!F198</f>
        <v>Sporta infrastruktūra</v>
      </c>
      <c r="G223" s="366" t="str">
        <f>'Investīciju plāns_2023_2027'!G198</f>
        <v xml:space="preserve">AG2023
J/Pag/Iedz
</v>
      </c>
      <c r="H223" s="278">
        <f>'Investīciju plāns_2023_2027'!H198</f>
        <v>108000</v>
      </c>
      <c r="I223" s="303">
        <f>'Investīciju plāns_2023_2027'!I198</f>
        <v>108000</v>
      </c>
      <c r="J223" s="304">
        <f>'Investīciju plāns_2023_2027'!J198</f>
        <v>23000</v>
      </c>
      <c r="K223" s="305">
        <f>'Investīciju plāns_2023_2027'!K198</f>
        <v>85000</v>
      </c>
      <c r="L223" s="306">
        <f>'Investīciju plāns_2023_2027'!L198</f>
        <v>0</v>
      </c>
      <c r="M223" s="307">
        <f>'Investīciju plāns_2023_2027'!M198</f>
        <v>0</v>
      </c>
      <c r="N223" s="166" t="str">
        <f>'Investīciju plāns_2023_2027'!N198</f>
        <v>P2 S RV2</v>
      </c>
      <c r="O223" s="267" t="str">
        <f>'Investīciju plāns_2023_2027'!O198</f>
        <v>P</v>
      </c>
      <c r="P223" s="364" t="str">
        <f>'Investīciju plāns_2023_2027'!P198</f>
        <v>VP1</v>
      </c>
      <c r="Q223" s="267" t="str">
        <f>'Investīciju plāns_2023_2027'!Q198</f>
        <v>RV3</v>
      </c>
      <c r="R223" s="362" t="str">
        <f>'Investīciju plāns_2023_2027'!R198</f>
        <v>3.2.</v>
      </c>
      <c r="S223" s="161" t="str">
        <f>'Investīciju plāns_2023_2027'!S198</f>
        <v>Infrastruktūras un saimnieciskā nodrošinājuma nodaļa/Sporta centrs/pagasta pārvalde</v>
      </c>
      <c r="T223" s="291">
        <f>'Investīciju plāns_2023_2027'!T198</f>
        <v>0</v>
      </c>
      <c r="U223" s="282" t="str">
        <f>'Investīciju plāns_2023_2027'!U198</f>
        <v>2022-2027</v>
      </c>
    </row>
    <row r="224" spans="1:21" ht="76.5" x14ac:dyDescent="0.25">
      <c r="A224" s="161">
        <f>'Investīciju plāns_2023_2027'!A199</f>
        <v>197</v>
      </c>
      <c r="B224" s="279" t="str">
        <f>'Investīciju plāns_2023_2027'!B199</f>
        <v>09</v>
      </c>
      <c r="C224" s="161" t="str">
        <f>'Investīciju plāns_2023_2027'!C199</f>
        <v>Sesava</v>
      </c>
      <c r="D224" s="285" t="str">
        <f>'Investīciju plāns_2023_2027'!D199</f>
        <v>Sesavas pamatskolas teritorijas labiekārtošana</v>
      </c>
      <c r="E224" s="285" t="str">
        <f>'Investīciju plāns_2023_2027'!E199</f>
        <v>Pagraba atjaunošanu, bērnu rotaļu laukuma un žoga ap to izbūve, uzlabojot bērnu drošību skolas teritorijā, pilnveidojot bērnu vispusīgās iemaņas. Izstrādāts būvprojekts (derīgs līdz 2024.gadam)</v>
      </c>
      <c r="F224" s="161" t="str">
        <f>'Investīciju plāns_2023_2027'!F199</f>
        <v>Teritorijas labiekārtošana</v>
      </c>
      <c r="G224" s="366" t="str">
        <f>'Investīciju plāns_2023_2027'!G199</f>
        <v>AG
J/Pag/Iedz
Dep/ieros</v>
      </c>
      <c r="H224" s="278">
        <f>'Investīciju plāns_2023_2027'!H199</f>
        <v>630000</v>
      </c>
      <c r="I224" s="303">
        <f>'Investīciju plāns_2023_2027'!I199</f>
        <v>0</v>
      </c>
      <c r="J224" s="304">
        <f>'Investīciju plāns_2023_2027'!J199</f>
        <v>0</v>
      </c>
      <c r="K224" s="305">
        <f>'Investīciju plāns_2023_2027'!K199</f>
        <v>0</v>
      </c>
      <c r="L224" s="306">
        <f>'Investīciju plāns_2023_2027'!L199</f>
        <v>130000</v>
      </c>
      <c r="M224" s="307">
        <f>'Investīciju plāns_2023_2027'!M199</f>
        <v>500000</v>
      </c>
      <c r="N224" s="196" t="str">
        <f>'Investīciju plāns_2023_2027'!N199</f>
        <v>P2 S RV2</v>
      </c>
      <c r="O224" s="267" t="str">
        <f>'Investīciju plāns_2023_2027'!O199</f>
        <v>P</v>
      </c>
      <c r="P224" s="266" t="str">
        <f>'Investīciju plāns_2023_2027'!P199</f>
        <v>VP1</v>
      </c>
      <c r="Q224" s="267" t="str">
        <f>'Investīciju plāns_2023_2027'!Q199</f>
        <v>RV1</v>
      </c>
      <c r="R224" s="362" t="str">
        <f>'Investīciju plāns_2023_2027'!R199</f>
        <v>1.1.</v>
      </c>
      <c r="S224" s="161" t="str">
        <f>'Investīciju plāns_2023_2027'!S199</f>
        <v>Infrastruktūras un saimnieciskā nodrošinājuma nodaļa/Izglītības pārvalde</v>
      </c>
      <c r="T224" s="309">
        <f>'Investīciju plāns_2023_2027'!T199</f>
        <v>0</v>
      </c>
      <c r="U224" s="282" t="str">
        <f>'Investīciju plāns_2023_2027'!U199</f>
        <v>2022-2027</v>
      </c>
    </row>
    <row r="225" spans="1:21" ht="89.25" x14ac:dyDescent="0.25">
      <c r="A225" s="196">
        <f>'Investīciju plāns_2023_2027'!A200</f>
        <v>198</v>
      </c>
      <c r="B225" s="279" t="str">
        <f>'Investīciju plāns_2023_2027'!B200</f>
        <v>09</v>
      </c>
      <c r="C225" s="161" t="str">
        <f>'Investīciju plāns_2023_2027'!C200</f>
        <v>Sesava</v>
      </c>
      <c r="D225" s="285" t="str">
        <f>'Investīciju plāns_2023_2027'!D200</f>
        <v>Aktīvās atpūtas laukuma izveide Bērvircavas ciemā</v>
      </c>
      <c r="E225" s="285" t="str">
        <f>'Investīciju plāns_2023_2027'!E200</f>
        <v>Projekta “Aktīvās atpūtas laukuma izveide Bērvircavas ciemā” mērķis ir izveidot aktīvās atpūtas laukumu Bērvircavas ciemā, izveidojot jaunu sporta un veselības pakalpojumu, nodrošinot nepieciešamo infrastruktūru un aprīkojumu sporta aktivitāšu dažādošanai un aktīvās atpūtas pilnveidošanai. Sagatavots paskaidrojuma raksts.</v>
      </c>
      <c r="F225" s="161" t="str">
        <f>'Investīciju plāns_2023_2027'!F200</f>
        <v>Teritorijas labiekārtošana</v>
      </c>
      <c r="G225" s="366" t="str">
        <f>'Investīciju plāns_2023_2027'!G200</f>
        <v>J/Pag/Iedz
Dep/ieros</v>
      </c>
      <c r="H225" s="278">
        <f>'Investīciju plāns_2023_2027'!H200</f>
        <v>80000</v>
      </c>
      <c r="I225" s="303">
        <f>'Investīciju plāns_2023_2027'!I200</f>
        <v>0</v>
      </c>
      <c r="J225" s="304">
        <f>'Investīciju plāns_2023_2027'!J200</f>
        <v>0</v>
      </c>
      <c r="K225" s="305">
        <f>'Investīciju plāns_2023_2027'!K200</f>
        <v>0</v>
      </c>
      <c r="L225" s="306">
        <f>'Investīciju plāns_2023_2027'!L200</f>
        <v>80000</v>
      </c>
      <c r="M225" s="307">
        <f>'Investīciju plāns_2023_2027'!M200</f>
        <v>0</v>
      </c>
      <c r="N225" s="166" t="str">
        <f>'Investīciju plāns_2023_2027'!N200</f>
        <v>P2 S RV2</v>
      </c>
      <c r="O225" s="258" t="str">
        <f>'Investīciju plāns_2023_2027'!O200</f>
        <v>P</v>
      </c>
      <c r="P225" s="264" t="str">
        <f>'Investīciju plāns_2023_2027'!P200</f>
        <v>VP1</v>
      </c>
      <c r="Q225" s="258" t="str">
        <f>'Investīciju plāns_2023_2027'!Q200</f>
        <v>RV3</v>
      </c>
      <c r="R225" s="362" t="str">
        <f>'Investīciju plāns_2023_2027'!R200</f>
        <v>3.1.</v>
      </c>
      <c r="S225" s="161" t="str">
        <f>'Investīciju plāns_2023_2027'!S200</f>
        <v>Infrastruktūras un saimnieciskā nodrošinājuma nodaļa/Sporta centrs/pagasta pārvalde</v>
      </c>
      <c r="T225" s="291">
        <f>'Investīciju plāns_2023_2027'!T200</f>
        <v>0</v>
      </c>
      <c r="U225" s="282" t="str">
        <f>'Investīciju plāns_2023_2027'!U200</f>
        <v>2022-2027</v>
      </c>
    </row>
    <row r="226" spans="1:21" x14ac:dyDescent="0.25">
      <c r="A226" s="161" t="e">
        <f>'Investīciju plāns_2023_2027'!#REF!</f>
        <v>#REF!</v>
      </c>
      <c r="B226" s="279" t="e">
        <f>'Investīciju plāns_2023_2027'!#REF!</f>
        <v>#REF!</v>
      </c>
      <c r="C226" s="196" t="e">
        <f>'Investīciju plāns_2023_2027'!#REF!</f>
        <v>#REF!</v>
      </c>
      <c r="D226" s="285" t="e">
        <f>'Investīciju plāns_2023_2027'!#REF!</f>
        <v>#REF!</v>
      </c>
      <c r="E226" s="285" t="e">
        <f>'Investīciju plāns_2023_2027'!#REF!</f>
        <v>#REF!</v>
      </c>
      <c r="F226" s="161" t="e">
        <f>'Investīciju plāns_2023_2027'!#REF!</f>
        <v>#REF!</v>
      </c>
      <c r="G226" s="367" t="e">
        <f>'Investīciju plāns_2023_2027'!#REF!</f>
        <v>#REF!</v>
      </c>
      <c r="H226" s="278" t="e">
        <f>'Investīciju plāns_2023_2027'!#REF!</f>
        <v>#REF!</v>
      </c>
      <c r="I226" s="303" t="e">
        <f>'Investīciju plāns_2023_2027'!#REF!</f>
        <v>#REF!</v>
      </c>
      <c r="J226" s="304" t="e">
        <f>'Investīciju plāns_2023_2027'!#REF!</f>
        <v>#REF!</v>
      </c>
      <c r="K226" s="305" t="e">
        <f>'Investīciju plāns_2023_2027'!#REF!</f>
        <v>#REF!</v>
      </c>
      <c r="L226" s="306" t="e">
        <f>'Investīciju plāns_2023_2027'!#REF!</f>
        <v>#REF!</v>
      </c>
      <c r="M226" s="307" t="e">
        <f>'Investīciju plāns_2023_2027'!#REF!</f>
        <v>#REF!</v>
      </c>
      <c r="N226" s="161" t="e">
        <f>'Investīciju plāns_2023_2027'!#REF!</f>
        <v>#REF!</v>
      </c>
      <c r="O226" s="258" t="e">
        <f>'Investīciju plāns_2023_2027'!#REF!</f>
        <v>#REF!</v>
      </c>
      <c r="P226" s="258" t="e">
        <f>'Investīciju plāns_2023_2027'!#REF!</f>
        <v>#REF!</v>
      </c>
      <c r="Q226" s="258" t="e">
        <f>'Investīciju plāns_2023_2027'!#REF!</f>
        <v>#REF!</v>
      </c>
      <c r="R226" s="363" t="e">
        <f>'Investīciju plāns_2023_2027'!#REF!</f>
        <v>#REF!</v>
      </c>
      <c r="S226" s="336" t="e">
        <f>'Investīciju plāns_2023_2027'!#REF!</f>
        <v>#REF!</v>
      </c>
      <c r="T226" s="284" t="e">
        <f>'Investīciju plāns_2023_2027'!#REF!</f>
        <v>#REF!</v>
      </c>
      <c r="U226" s="282" t="e">
        <f>'Investīciju plāns_2023_2027'!#REF!</f>
        <v>#REF!</v>
      </c>
    </row>
    <row r="227" spans="1:21" ht="102" x14ac:dyDescent="0.25">
      <c r="A227" s="161">
        <f>'Investīciju plāns_2023_2027'!A201</f>
        <v>199</v>
      </c>
      <c r="B227" s="277" t="str">
        <f>'Investīciju plāns_2023_2027'!B201</f>
        <v>04</v>
      </c>
      <c r="C227" s="161" t="str">
        <f>'Investīciju plāns_2023_2027'!C201</f>
        <v>Sesava</v>
      </c>
      <c r="D227" s="285" t="str">
        <f>'Investīciju plāns_2023_2027'!D201</f>
        <v>Autoceļa Dobele- Bauska P103 - Bērvircavā (aptuveni 1.2km),  Sesavas pagastā ceļa seguma atjaunošana , t.sk. Upes ielas posma un Līvānu ielas posma seguma atjaunošana</v>
      </c>
      <c r="E227" s="285" t="str">
        <f>'Investīciju plāns_2023_2027'!E201</f>
        <v>Transporta infrastruktūras attīstība, t.sk.: 
2022/2023.gads:
2022. uzsākti darbi ceļa seguma atjaunošanai  par kopējo līguma summu - 217434.05 (būvprojekts, būvdarbi, autoruzraudzība), 1936.00 būvuzraudzība, kopā 219370.05EUR, bet atbilstoši pieejamam finansējumam, apmaksa par paveiktajiem darbiem sadalīta pa gadiem:
2022.gads 97000 EUR
2023.gads 122370.05 EUR</v>
      </c>
      <c r="F227" s="161" t="str">
        <f>'Investīciju plāns_2023_2027'!F201</f>
        <v>Transporta infrastruktūra, t.sk. Apgaismojums</v>
      </c>
      <c r="G227" s="366" t="str">
        <f>'Investīciju plāns_2023_2027'!G201</f>
        <v xml:space="preserve">
PP
</v>
      </c>
      <c r="H227" s="290">
        <f>'Investīciju plāns_2023_2027'!H201</f>
        <v>122370</v>
      </c>
      <c r="I227" s="303">
        <f>'Investīciju plāns_2023_2027'!I201</f>
        <v>122370</v>
      </c>
      <c r="J227" s="304">
        <f>'Investīciju plāns_2023_2027'!J201</f>
        <v>122370</v>
      </c>
      <c r="K227" s="305">
        <f>'Investīciju plāns_2023_2027'!K201</f>
        <v>0</v>
      </c>
      <c r="L227" s="306">
        <f>'Investīciju plāns_2023_2027'!L201</f>
        <v>0</v>
      </c>
      <c r="M227" s="307">
        <f>'Investīciju plāns_2023_2027'!M201</f>
        <v>0</v>
      </c>
      <c r="N227" s="195" t="str">
        <f>'Investīciju plāns_2023_2027'!N201</f>
        <v>P2 V RV1</v>
      </c>
      <c r="O227" s="267" t="str">
        <f>'Investīciju plāns_2023_2027'!O201</f>
        <v>D</v>
      </c>
      <c r="P227" s="365" t="str">
        <f>'Investīciju plāns_2023_2027'!P201</f>
        <v>VP2</v>
      </c>
      <c r="Q227" s="267" t="str">
        <f>'Investīciju plāns_2023_2027'!Q201</f>
        <v>RV4</v>
      </c>
      <c r="R227" s="362" t="str">
        <f>'Investīciju plāns_2023_2027'!R201</f>
        <v>4.1.</v>
      </c>
      <c r="S227" s="161" t="str">
        <f>'Investīciju plāns_2023_2027'!S201</f>
        <v>Infrastruktūras un saimnieciskā nodrošinājuma nodaļa/Pagasta pārvalde</v>
      </c>
      <c r="T227" s="310">
        <f>'Investīciju plāns_2023_2027'!T201</f>
        <v>0</v>
      </c>
      <c r="U227" s="282" t="str">
        <f>'Investīciju plāns_2023_2027'!U201</f>
        <v>2022-2027</v>
      </c>
    </row>
    <row r="228" spans="1:21" ht="89.25" x14ac:dyDescent="0.25">
      <c r="A228" s="196">
        <f>'Investīciju plāns_2023_2027'!A202</f>
        <v>200</v>
      </c>
      <c r="B228" s="277">
        <f>'Investīciju plāns_2023_2027'!B202</f>
        <v>0</v>
      </c>
      <c r="C228" s="161" t="str">
        <f>'Investīciju plāns_2023_2027'!C202</f>
        <v>Sesava</v>
      </c>
      <c r="D228" s="285" t="str">
        <f>'Investīciju plāns_2023_2027'!D202</f>
        <v>Sesavas pagasta  transporta infrastruktūras attīstība</v>
      </c>
      <c r="E228" s="285" t="str">
        <f>'Investīciju plāns_2023_2027'!E202</f>
        <v xml:space="preserve">Transporta infrastruktūras attīstība, t.sk.: 
2023.gads:
1.Kastaņu ielas, Bērvircavā seguma virskārtas atjaunošana (projektēšana 2178 EUR, būvdarbi ~ 92000 EUR)
Iepirkumu procedūra projektēšanai uzsākta 2022.gadā, noslēgti līgumi par projektēšanu
</v>
      </c>
      <c r="F228" s="161" t="str">
        <f>'Investīciju plāns_2023_2027'!F202</f>
        <v>Transporta infrastruktūra, t.sk. Apgaismojums</v>
      </c>
      <c r="G228" s="366" t="str">
        <f>'Investīciju plāns_2023_2027'!G202</f>
        <v xml:space="preserve">AG2023
J/Pag/Iedz
</v>
      </c>
      <c r="H228" s="290">
        <f>'Investīciju plāns_2023_2027'!H202</f>
        <v>94178</v>
      </c>
      <c r="I228" s="303">
        <f>'Investīciju plāns_2023_2027'!I202</f>
        <v>94178</v>
      </c>
      <c r="J228" s="304">
        <f>'Investīciju plāns_2023_2027'!J202</f>
        <v>15978</v>
      </c>
      <c r="K228" s="305">
        <f>'Investīciju plāns_2023_2027'!K202</f>
        <v>78200</v>
      </c>
      <c r="L228" s="306">
        <f>'Investīciju plāns_2023_2027'!L202</f>
        <v>0</v>
      </c>
      <c r="M228" s="307">
        <f>'Investīciju plāns_2023_2027'!M202</f>
        <v>0</v>
      </c>
      <c r="N228" s="195">
        <f>'Investīciju plāns_2023_2027'!N202</f>
        <v>0</v>
      </c>
      <c r="O228" s="267">
        <f>'Investīciju plāns_2023_2027'!O202</f>
        <v>0</v>
      </c>
      <c r="P228" s="365">
        <f>'Investīciju plāns_2023_2027'!P202</f>
        <v>0</v>
      </c>
      <c r="Q228" s="267">
        <f>'Investīciju plāns_2023_2027'!Q202</f>
        <v>0</v>
      </c>
      <c r="R228" s="362">
        <f>'Investīciju plāns_2023_2027'!R202</f>
        <v>0</v>
      </c>
      <c r="S228" s="161" t="str">
        <f>'Investīciju plāns_2023_2027'!S202</f>
        <v>Infrastruktūras un saimnieciskā nodrošinājuma nodaļa/Pagasta pārvalde</v>
      </c>
      <c r="T228" s="310">
        <f>'Investīciju plāns_2023_2027'!T202</f>
        <v>0</v>
      </c>
      <c r="U228" s="282" t="str">
        <f>'Investīciju plāns_2023_2027'!U202</f>
        <v>2022-2027</v>
      </c>
    </row>
    <row r="229" spans="1:21" ht="114.75" x14ac:dyDescent="0.25">
      <c r="A229" s="161">
        <f>'Investīciju plāns_2023_2027'!A204</f>
        <v>202</v>
      </c>
      <c r="B229" s="277">
        <f>'Investīciju plāns_2023_2027'!B204</f>
        <v>0</v>
      </c>
      <c r="C229" s="161" t="str">
        <f>'Investīciju plāns_2023_2027'!C204</f>
        <v>Sesava</v>
      </c>
      <c r="D229" s="285" t="str">
        <f>'Investīciju plāns_2023_2027'!D204</f>
        <v>Sesavas pagasta Bērvircavas muižas kungu mājas atjaunošana</v>
      </c>
      <c r="E229" s="285" t="str">
        <f>'Investīciju plāns_2023_2027'!E204</f>
        <v>Atbilstoši 2022.gada 23. decembra Kultūras ministrijas rīkojumam 2.5-1-202, Sesavas pagasta Bērvircavas muižai un parkam piešķirtsr reģiona nozīmes kultūras pieminekļa statuss. No 2023. gada 1. janvāra tiesiskais valdītājs ir Jelgavas novads, kā rezultātā, pašvaldībai jāparedz finanšu līdzekļi kultūras pieminekļa saglabāšanai, konservācijai un atjaunošanai.
2023.gadā iespējams pieteikties VKKP, NKMP finansējumam pieminekļa atjaunošanas dokumentācijas izstrādei un konservācijai. Provizoriskā summa dokumentu izstrādei 15000 EUR</v>
      </c>
      <c r="F229" s="161" t="str">
        <f>'Investīciju plāns_2023_2027'!F204</f>
        <v>Vēstures mantojums - ēkas</v>
      </c>
      <c r="G229" s="366" t="str">
        <f>'Investīciju plāns_2023_2027'!G204</f>
        <v>J/Pag/Iedz</v>
      </c>
      <c r="H229" s="278">
        <f>'Investīciju plāns_2023_2027'!H204</f>
        <v>15000</v>
      </c>
      <c r="I229" s="303">
        <f>'Investīciju plāns_2023_2027'!I204</f>
        <v>15000</v>
      </c>
      <c r="J229" s="304">
        <f>'Investīciju plāns_2023_2027'!J204</f>
        <v>15000</v>
      </c>
      <c r="K229" s="305">
        <f>'Investīciju plāns_2023_2027'!K204</f>
        <v>0</v>
      </c>
      <c r="L229" s="306">
        <f>'Investīciju plāns_2023_2027'!L204</f>
        <v>0</v>
      </c>
      <c r="M229" s="307">
        <f>'Investīciju plāns_2023_2027'!M204</f>
        <v>0</v>
      </c>
      <c r="N229" s="196" t="str">
        <f>'Investīciju plāns_2023_2027'!N204</f>
        <v>P4 T RV2</v>
      </c>
      <c r="O229" s="372">
        <f>'Investīciju plāns_2023_2027'!O204</f>
        <v>0</v>
      </c>
      <c r="P229" s="373">
        <f>'Investīciju plāns_2023_2027'!P204</f>
        <v>0</v>
      </c>
      <c r="Q229" s="373">
        <f>'Investīciju plāns_2023_2027'!Q204</f>
        <v>0</v>
      </c>
      <c r="R229" s="374">
        <f>'Investīciju plāns_2023_2027'!R204</f>
        <v>0</v>
      </c>
      <c r="S229" s="161" t="str">
        <f>'Investīciju plāns_2023_2027'!S204</f>
        <v>Infrastruktūras un saimnieciskā nodrošinājuma nodaļa/pagasta pārvalde</v>
      </c>
      <c r="T229" s="309">
        <f>'Investīciju plāns_2023_2027'!T204</f>
        <v>0</v>
      </c>
      <c r="U229" s="282">
        <f>'Investīciju plāns_2023_2027'!U204</f>
        <v>0</v>
      </c>
    </row>
    <row r="230" spans="1:21" x14ac:dyDescent="0.25">
      <c r="A230" s="161" t="e">
        <f>'Investīciju plāns_2023_2027'!#REF!</f>
        <v>#REF!</v>
      </c>
      <c r="B230" s="279" t="e">
        <f>'Investīciju plāns_2023_2027'!#REF!</f>
        <v>#REF!</v>
      </c>
      <c r="C230" s="196" t="e">
        <f>'Investīciju plāns_2023_2027'!#REF!</f>
        <v>#REF!</v>
      </c>
      <c r="D230" s="285" t="e">
        <f>'Investīciju plāns_2023_2027'!#REF!</f>
        <v>#REF!</v>
      </c>
      <c r="E230" s="285" t="e">
        <f>'Investīciju plāns_2023_2027'!#REF!</f>
        <v>#REF!</v>
      </c>
      <c r="F230" s="161" t="e">
        <f>'Investīciju plāns_2023_2027'!#REF!</f>
        <v>#REF!</v>
      </c>
      <c r="G230" s="366" t="e">
        <f>'Investīciju plāns_2023_2027'!#REF!</f>
        <v>#REF!</v>
      </c>
      <c r="H230" s="278" t="e">
        <f>'Investīciju plāns_2023_2027'!#REF!</f>
        <v>#REF!</v>
      </c>
      <c r="I230" s="303" t="e">
        <f>'Investīciju plāns_2023_2027'!#REF!</f>
        <v>#REF!</v>
      </c>
      <c r="J230" s="304" t="e">
        <f>'Investīciju plāns_2023_2027'!#REF!</f>
        <v>#REF!</v>
      </c>
      <c r="K230" s="305" t="e">
        <f>'Investīciju plāns_2023_2027'!#REF!</f>
        <v>#REF!</v>
      </c>
      <c r="L230" s="306" t="e">
        <f>'Investīciju plāns_2023_2027'!#REF!</f>
        <v>#REF!</v>
      </c>
      <c r="M230" s="307" t="e">
        <f>'Investīciju plāns_2023_2027'!#REF!</f>
        <v>#REF!</v>
      </c>
      <c r="N230" s="196" t="e">
        <f>'Investīciju plāns_2023_2027'!#REF!</f>
        <v>#REF!</v>
      </c>
      <c r="O230" s="372" t="e">
        <f>'Investīciju plāns_2023_2027'!#REF!</f>
        <v>#REF!</v>
      </c>
      <c r="P230" s="373" t="e">
        <f>'Investīciju plāns_2023_2027'!#REF!</f>
        <v>#REF!</v>
      </c>
      <c r="Q230" s="373" t="e">
        <f>'Investīciju plāns_2023_2027'!#REF!</f>
        <v>#REF!</v>
      </c>
      <c r="R230" s="374" t="e">
        <f>'Investīciju plāns_2023_2027'!#REF!</f>
        <v>#REF!</v>
      </c>
      <c r="S230" s="161" t="e">
        <f>'Investīciju plāns_2023_2027'!#REF!</f>
        <v>#REF!</v>
      </c>
      <c r="T230" s="309" t="e">
        <f>'Investīciju plāns_2023_2027'!#REF!</f>
        <v>#REF!</v>
      </c>
      <c r="U230" s="282" t="e">
        <f>'Investīciju plāns_2023_2027'!#REF!</f>
        <v>#REF!</v>
      </c>
    </row>
    <row r="231" spans="1:21" ht="76.5" x14ac:dyDescent="0.25">
      <c r="A231" s="196">
        <f>'Investīciju plāns_2023_2027'!A205</f>
        <v>203</v>
      </c>
      <c r="B231" s="279" t="str">
        <f>'Investīciju plāns_2023_2027'!B205</f>
        <v>09</v>
      </c>
      <c r="C231" s="196" t="str">
        <f>'Investīciju plāns_2023_2027'!C205</f>
        <v>Svēte</v>
      </c>
      <c r="D231" s="285" t="str">
        <f>'Investīciju plāns_2023_2027'!D205</f>
        <v>Svētes pamatskolas ēkas piebūve, kā jaunas multifunkcionālas mācību telpu izveide</v>
      </c>
      <c r="E231" s="285" t="str">
        <f>'Investīciju plāns_2023_2027'!E205</f>
        <v>Multifunkcionālas mācību telpu izveide - nodrošināt Svētes pamatskolas skolēniem iespēju apgūt mācību vielu mājturībā un tehnoloģijās , kā arī paredzēt telpas pilnvertīgam pielietojumam skolas vajadzībām
(2023.gadā projektēšana ~ 50 000 EUR, būvniecība 2024.gadā)</v>
      </c>
      <c r="F231" s="195" t="str">
        <f>'Investīciju plāns_2023_2027'!F205</f>
        <v>Izglītības iestāžu infrastruktūra</v>
      </c>
      <c r="G231" s="366" t="str">
        <f>'Investīciju plāns_2023_2027'!G205</f>
        <v xml:space="preserve">AG2023
J/Pag/Iedz
</v>
      </c>
      <c r="H231" s="278">
        <f>'Investīciju plāns_2023_2027'!H205</f>
        <v>550000</v>
      </c>
      <c r="I231" s="303">
        <f>'Investīciju plāns_2023_2027'!I205</f>
        <v>50000</v>
      </c>
      <c r="J231" s="304">
        <f>'Investīciju plāns_2023_2027'!J205</f>
        <v>50000</v>
      </c>
      <c r="K231" s="305">
        <f>'Investīciju plāns_2023_2027'!K205</f>
        <v>0</v>
      </c>
      <c r="L231" s="306">
        <f>'Investīciju plāns_2023_2027'!L205</f>
        <v>0</v>
      </c>
      <c r="M231" s="307">
        <f>'Investīciju plāns_2023_2027'!M205</f>
        <v>500000</v>
      </c>
      <c r="N231" s="166" t="str">
        <f>'Investīciju plāns_2023_2027'!N205</f>
        <v>P2 I RV1</v>
      </c>
      <c r="O231" s="372" t="str">
        <f>'Investīciju plāns_2023_2027'!O205</f>
        <v>P</v>
      </c>
      <c r="P231" s="372" t="str">
        <f>'Investīciju plāns_2023_2027'!P205</f>
        <v>VP1</v>
      </c>
      <c r="Q231" s="372" t="str">
        <f>'Investīciju plāns_2023_2027'!Q205</f>
        <v>RV1</v>
      </c>
      <c r="R231" s="375" t="str">
        <f>'Investīciju plāns_2023_2027'!R205</f>
        <v>1.1.</v>
      </c>
      <c r="S231" s="161" t="str">
        <f>'Investīciju plāns_2023_2027'!S205</f>
        <v xml:space="preserve">Izglītības pārvalde/Infrastruktūras un saimnieciskā nodrošinājuma nodaļa </v>
      </c>
      <c r="T231" s="291">
        <f>'Investīciju plāns_2023_2027'!T205</f>
        <v>0</v>
      </c>
      <c r="U231" s="282" t="str">
        <f>'Investīciju plāns_2023_2027'!U205</f>
        <v>2022-2027</v>
      </c>
    </row>
    <row r="232" spans="1:21" x14ac:dyDescent="0.25">
      <c r="A232" s="161" t="e">
        <f>'Investīciju plāns_2023_2027'!#REF!</f>
        <v>#REF!</v>
      </c>
      <c r="B232" s="277" t="e">
        <f>'Investīciju plāns_2023_2027'!#REF!</f>
        <v>#REF!</v>
      </c>
      <c r="C232" s="161" t="e">
        <f>'Investīciju plāns_2023_2027'!#REF!</f>
        <v>#REF!</v>
      </c>
      <c r="D232" s="285" t="e">
        <f>'Investīciju plāns_2023_2027'!#REF!</f>
        <v>#REF!</v>
      </c>
      <c r="E232" s="295" t="e">
        <f>'Investīciju plāns_2023_2027'!#REF!</f>
        <v>#REF!</v>
      </c>
      <c r="F232" s="161" t="e">
        <f>'Investīciju plāns_2023_2027'!#REF!</f>
        <v>#REF!</v>
      </c>
      <c r="G232" s="368" t="e">
        <f>'Investīciju plāns_2023_2027'!#REF!</f>
        <v>#REF!</v>
      </c>
      <c r="H232" s="278" t="e">
        <f>'Investīciju plāns_2023_2027'!#REF!</f>
        <v>#REF!</v>
      </c>
      <c r="I232" s="303" t="e">
        <f>'Investīciju plāns_2023_2027'!#REF!</f>
        <v>#REF!</v>
      </c>
      <c r="J232" s="304" t="e">
        <f>'Investīciju plāns_2023_2027'!#REF!</f>
        <v>#REF!</v>
      </c>
      <c r="K232" s="305" t="e">
        <f>'Investīciju plāns_2023_2027'!#REF!</f>
        <v>#REF!</v>
      </c>
      <c r="L232" s="306" t="e">
        <f>'Investīciju plāns_2023_2027'!#REF!</f>
        <v>#REF!</v>
      </c>
      <c r="M232" s="307" t="e">
        <f>'Investīciju plāns_2023_2027'!#REF!</f>
        <v>#REF!</v>
      </c>
      <c r="N232" s="196" t="e">
        <f>'Investīciju plāns_2023_2027'!#REF!</f>
        <v>#REF!</v>
      </c>
      <c r="O232" s="372" t="e">
        <f>'Investīciju plāns_2023_2027'!#REF!</f>
        <v>#REF!</v>
      </c>
      <c r="P232" s="372" t="e">
        <f>'Investīciju plāns_2023_2027'!#REF!</f>
        <v>#REF!</v>
      </c>
      <c r="Q232" s="372" t="e">
        <f>'Investīciju plāns_2023_2027'!#REF!</f>
        <v>#REF!</v>
      </c>
      <c r="R232" s="344" t="e">
        <f>'Investīciju plāns_2023_2027'!#REF!</f>
        <v>#REF!</v>
      </c>
      <c r="S232" s="161" t="e">
        <f>'Investīciju plāns_2023_2027'!#REF!</f>
        <v>#REF!</v>
      </c>
      <c r="T232" s="309" t="e">
        <f>'Investīciju plāns_2023_2027'!#REF!</f>
        <v>#REF!</v>
      </c>
      <c r="U232" s="282" t="e">
        <f>'Investīciju plāns_2023_2027'!#REF!</f>
        <v>#REF!</v>
      </c>
    </row>
    <row r="233" spans="1:21" ht="76.5" x14ac:dyDescent="0.25">
      <c r="A233" s="161">
        <f>'Investīciju plāns_2023_2027'!A206</f>
        <v>204</v>
      </c>
      <c r="B233" s="277" t="str">
        <f>'Investīciju plāns_2023_2027'!B206</f>
        <v>09</v>
      </c>
      <c r="C233" s="161" t="str">
        <f>'Investīciju plāns_2023_2027'!C206</f>
        <v>Svēte</v>
      </c>
      <c r="D233" s="285" t="str">
        <f>'Investīciju plāns_2023_2027'!D206</f>
        <v>Svētes bērnu un jauniešu izglītības un iniciatīvu centra vides pieejamības nodrošināšana</v>
      </c>
      <c r="E233" s="295" t="str">
        <f>'Investīciju plāns_2023_2027'!E206</f>
        <v>Vides pieejamības nodrošināšana</v>
      </c>
      <c r="F233" s="281" t="str">
        <f>'Investīciju plāns_2023_2027'!F206</f>
        <v>Izglītības iestāžu infrastruktūra</v>
      </c>
      <c r="G233" s="366" t="str">
        <f>'Investīciju plāns_2023_2027'!G206</f>
        <v>J/Pag/Iedz
SAM</v>
      </c>
      <c r="H233" s="278">
        <f>'Investīciju plāns_2023_2027'!H206</f>
        <v>80000</v>
      </c>
      <c r="I233" s="303">
        <f>'Investīciju plāns_2023_2027'!I206</f>
        <v>0</v>
      </c>
      <c r="J233" s="304">
        <f>'Investīciju plāns_2023_2027'!J206</f>
        <v>0</v>
      </c>
      <c r="K233" s="305">
        <f>'Investīciju plāns_2023_2027'!K206</f>
        <v>0</v>
      </c>
      <c r="L233" s="306">
        <f>'Investīciju plāns_2023_2027'!L206</f>
        <v>80000</v>
      </c>
      <c r="M233" s="307">
        <f>'Investīciju plāns_2023_2027'!M206</f>
        <v>0</v>
      </c>
      <c r="N233" s="196" t="str">
        <f>'Investīciju plāns_2023_2027'!N206</f>
        <v>P2 I RV1</v>
      </c>
      <c r="O233" s="372" t="str">
        <f>'Investīciju plāns_2023_2027'!O206</f>
        <v>P</v>
      </c>
      <c r="P233" s="372" t="str">
        <f>'Investīciju plāns_2023_2027'!P206</f>
        <v>VP1</v>
      </c>
      <c r="Q233" s="372" t="str">
        <f>'Investīciju plāns_2023_2027'!Q206</f>
        <v>RV1</v>
      </c>
      <c r="R233" s="375" t="str">
        <f>'Investīciju plāns_2023_2027'!R206</f>
        <v>1.1.</v>
      </c>
      <c r="S233" s="336" t="str">
        <f>'Investīciju plāns_2023_2027'!S206</f>
        <v>Infrastruktūras un saimnieciskā nodrošinājuma nodaļa/Attīstības nodaļa</v>
      </c>
      <c r="T233" s="309" t="str">
        <f>'Investīciju plāns_2023_2027'!T206</f>
        <v>2022-2027</v>
      </c>
      <c r="U233" s="282" t="str">
        <f>'Investīciju plāns_2023_2027'!U206</f>
        <v>2022-2027</v>
      </c>
    </row>
    <row r="234" spans="1:21" ht="76.5" x14ac:dyDescent="0.25">
      <c r="A234" s="196">
        <f>'Investīciju plāns_2023_2027'!A207</f>
        <v>205</v>
      </c>
      <c r="B234" s="279" t="str">
        <f>'Investīciju plāns_2023_2027'!B207</f>
        <v>09s</v>
      </c>
      <c r="C234" s="196" t="str">
        <f>'Investīciju plāns_2023_2027'!C207</f>
        <v>Svēte</v>
      </c>
      <c r="D234" s="285" t="str">
        <f>'Investīciju plāns_2023_2027'!D207</f>
        <v>Svētes pamatskolas sporta halles zāles grīdas atjaunošana</v>
      </c>
      <c r="E234" s="285" t="str">
        <f>'Investīciju plāns_2023_2027'!E207</f>
        <v>Grīdas segums bojāts (uzpūties), zaudējis pretslīdes īpašības- nepieciešama seguma nomaiņa</v>
      </c>
      <c r="F234" s="161" t="str">
        <f>'Investīciju plāns_2023_2027'!F207</f>
        <v>Sporta infrastruktūra</v>
      </c>
      <c r="G234" s="366" t="str">
        <f>'Investīciju plāns_2023_2027'!G207</f>
        <v>J/Pag/Iedz</v>
      </c>
      <c r="H234" s="278">
        <f>'Investīciju plāns_2023_2027'!H207</f>
        <v>50000</v>
      </c>
      <c r="I234" s="303">
        <f>'Investīciju plāns_2023_2027'!I207</f>
        <v>0</v>
      </c>
      <c r="J234" s="304">
        <f>'Investīciju plāns_2023_2027'!J207</f>
        <v>0</v>
      </c>
      <c r="K234" s="305">
        <f>'Investīciju plāns_2023_2027'!K207</f>
        <v>0</v>
      </c>
      <c r="L234" s="306">
        <f>'Investīciju plāns_2023_2027'!L207</f>
        <v>50000</v>
      </c>
      <c r="M234" s="307">
        <f>'Investīciju plāns_2023_2027'!M207</f>
        <v>0</v>
      </c>
      <c r="N234" s="196" t="str">
        <f>'Investīciju plāns_2023_2027'!N207</f>
        <v>P2 S RV2</v>
      </c>
      <c r="O234" s="372" t="str">
        <f>'Investīciju plāns_2023_2027'!O207</f>
        <v>D</v>
      </c>
      <c r="P234" s="373" t="str">
        <f>'Investīciju plāns_2023_2027'!P207</f>
        <v>VP1</v>
      </c>
      <c r="Q234" s="373" t="str">
        <f>'Investīciju plāns_2023_2027'!Q207</f>
        <v>RV1</v>
      </c>
      <c r="R234" s="375" t="str">
        <f>'Investīciju plāns_2023_2027'!R207</f>
        <v>1.1.</v>
      </c>
      <c r="S234" s="161" t="str">
        <f>'Investīciju plāns_2023_2027'!S207</f>
        <v xml:space="preserve">Izglītības pārvalde/Infrastruktūras un saimnieciskā nodrošinājuma nodaļa </v>
      </c>
      <c r="T234" s="309">
        <f>'Investīciju plāns_2023_2027'!T207</f>
        <v>0</v>
      </c>
      <c r="U234" s="282" t="str">
        <f>'Investīciju plāns_2023_2027'!U207</f>
        <v>2022-2027</v>
      </c>
    </row>
    <row r="235" spans="1:21" ht="76.5" x14ac:dyDescent="0.25">
      <c r="A235" s="161">
        <f>'Investīciju plāns_2023_2027'!A208</f>
        <v>206</v>
      </c>
      <c r="B235" s="279" t="str">
        <f>'Investīciju plāns_2023_2027'!B208</f>
        <v>09</v>
      </c>
      <c r="C235" s="196" t="str">
        <f>'Investīciju plāns_2023_2027'!C208</f>
        <v>Svēte</v>
      </c>
      <c r="D235" s="285" t="str">
        <f>'Investīciju plāns_2023_2027'!D208</f>
        <v>Ārējās kanalizācijas sakārtošana pie Svētes Bērnu un jauniešu izglītības un aktivitāšu centra</v>
      </c>
      <c r="E235" s="285" t="str">
        <f>'Investīciju plāns_2023_2027'!E208</f>
        <v>Pievienošanās pie kopējā kanalizācijas tīkla, jo  kanalizācijas tīkls pievienots pie privātā īpašumā 2 m3 esošās nosēdakas. Bieži jāveic asenizācijas pakalpojumi, kuru izmaksas ir lielākas nekā pieslēgumam pie kopējā tīkla. Akas īpašniekam ir pretenzijas pret esošo situāciju.</v>
      </c>
      <c r="F235" s="161" t="str">
        <f>'Investīciju plāns_2023_2027'!F208</f>
        <v>Teritorijas labiekārtošana</v>
      </c>
      <c r="G235" s="366" t="str">
        <f>'Investīciju plāns_2023_2027'!G208</f>
        <v>J/Pag/Iedz</v>
      </c>
      <c r="H235" s="278">
        <f>'Investīciju plāns_2023_2027'!H208</f>
        <v>110000</v>
      </c>
      <c r="I235" s="303">
        <f>'Investīciju plāns_2023_2027'!I208</f>
        <v>0</v>
      </c>
      <c r="J235" s="304">
        <f>'Investīciju plāns_2023_2027'!J208</f>
        <v>0</v>
      </c>
      <c r="K235" s="305">
        <f>'Investīciju plāns_2023_2027'!K208</f>
        <v>0</v>
      </c>
      <c r="L235" s="306">
        <f>'Investīciju plāns_2023_2027'!L208</f>
        <v>0</v>
      </c>
      <c r="M235" s="307">
        <f>'Investīciju plāns_2023_2027'!M208</f>
        <v>110000</v>
      </c>
      <c r="N235" s="166" t="str">
        <f>'Investīciju plāns_2023_2027'!N208</f>
        <v>P2 I RV1</v>
      </c>
      <c r="O235" s="372" t="str">
        <f>'Investīciju plāns_2023_2027'!O208</f>
        <v>D</v>
      </c>
      <c r="P235" s="372" t="str">
        <f>'Investīciju plāns_2023_2027'!P208</f>
        <v>VP1</v>
      </c>
      <c r="Q235" s="372" t="str">
        <f>'Investīciju plāns_2023_2027'!Q208</f>
        <v>RV1</v>
      </c>
      <c r="R235" s="374" t="str">
        <f>'Investīciju plāns_2023_2027'!R208</f>
        <v>1.1.</v>
      </c>
      <c r="S235" s="161" t="str">
        <f>'Investīciju plāns_2023_2027'!S208</f>
        <v xml:space="preserve">Izglītības pārvalde/Infrastruktūras un saimnieciskā nodrošinājuma nodaļa </v>
      </c>
      <c r="T235" s="291">
        <f>'Investīciju plāns_2023_2027'!T208</f>
        <v>0</v>
      </c>
      <c r="U235" s="282" t="str">
        <f>'Investīciju plāns_2023_2027'!U208</f>
        <v>2022-2027</v>
      </c>
    </row>
    <row r="236" spans="1:21" ht="76.5" x14ac:dyDescent="0.25">
      <c r="A236" s="161">
        <f>'Investīciju plāns_2023_2027'!A209</f>
        <v>207</v>
      </c>
      <c r="B236" s="279" t="str">
        <f>'Investīciju plāns_2023_2027'!B209</f>
        <v>06</v>
      </c>
      <c r="C236" s="196" t="str">
        <f>'Investīciju plāns_2023_2027'!C209</f>
        <v>Svēte</v>
      </c>
      <c r="D236" s="285" t="str">
        <f>'Investīciju plāns_2023_2027'!D209</f>
        <v>Svētes pagasta Jēkabnieku kultūras nama lietus ūdens novadīšanas sistēmas sakārtošana</v>
      </c>
      <c r="E236" s="285" t="str">
        <f>'Investīciju plāns_2023_2027'!E209</f>
        <v>LKT ar akām novadošā tīkla ierīkošana jumta lietus ūdens noteku savākšanai slēgtā sistēmā, ēkas apmales sakārtošana, pamatu cokola atjaunošana. Projektēšana 2022.gadā (DRN finansējums)
2023.gadā lietus ūdens un drenāžas sistēmas izbūve 78 000EUR</v>
      </c>
      <c r="F236" s="161" t="str">
        <f>'Investīciju plāns_2023_2027'!F209</f>
        <v xml:space="preserve">Teritorijas labiekārtošana </v>
      </c>
      <c r="G236" s="367" t="str">
        <f>'Investīciju plāns_2023_2027'!G209</f>
        <v xml:space="preserve">J/Pag/Iedz
</v>
      </c>
      <c r="H236" s="278">
        <f>'Investīciju plāns_2023_2027'!H209</f>
        <v>78000</v>
      </c>
      <c r="I236" s="303">
        <f>'Investīciju plāns_2023_2027'!I209</f>
        <v>78000</v>
      </c>
      <c r="J236" s="304">
        <f>'Investīciju plāns_2023_2027'!J209</f>
        <v>78000</v>
      </c>
      <c r="K236" s="305">
        <f>'Investīciju plāns_2023_2027'!K209</f>
        <v>0</v>
      </c>
      <c r="L236" s="306">
        <f>'Investīciju plāns_2023_2027'!L209</f>
        <v>0</v>
      </c>
      <c r="M236" s="307">
        <f>'Investīciju plāns_2023_2027'!M209</f>
        <v>0</v>
      </c>
      <c r="N236" s="166" t="str">
        <f>'Investīciju plāns_2023_2027'!N209</f>
        <v>P3 V RV9</v>
      </c>
      <c r="O236" s="372" t="str">
        <f>'Investīciju plāns_2023_2027'!O209</f>
        <v>P</v>
      </c>
      <c r="P236" s="376" t="str">
        <f>'Investīciju plāns_2023_2027'!P209</f>
        <v>VP1</v>
      </c>
      <c r="Q236" s="372" t="str">
        <f>'Investīciju plāns_2023_2027'!Q209</f>
        <v>RV3</v>
      </c>
      <c r="R236" s="374" t="str">
        <f>'Investīciju plāns_2023_2027'!R209</f>
        <v>3.3.</v>
      </c>
      <c r="S236" s="161" t="str">
        <f>'Investīciju plāns_2023_2027'!S209</f>
        <v>Infrastruktūras un saimnieciskā nodrošinājuma nodaļa/pagasta pārvalde</v>
      </c>
      <c r="T236" s="291">
        <f>'Investīciju plāns_2023_2027'!T209</f>
        <v>0</v>
      </c>
      <c r="U236" s="282" t="str">
        <f>'Investīciju plāns_2023_2027'!U209</f>
        <v>2022-2027</v>
      </c>
    </row>
    <row r="237" spans="1:21" ht="76.5" x14ac:dyDescent="0.25">
      <c r="A237" s="196">
        <f>'Investīciju plāns_2023_2027'!A210</f>
        <v>208</v>
      </c>
      <c r="B237" s="279">
        <f>'Investīciju plāns_2023_2027'!B210</f>
        <v>0</v>
      </c>
      <c r="C237" s="196" t="str">
        <f>'Investīciju plāns_2023_2027'!C210</f>
        <v>Svēte</v>
      </c>
      <c r="D237" s="285" t="str">
        <f>'Investīciju plāns_2023_2027'!D210</f>
        <v>Svētes pagasta  transporta infrastruktūras attīstība</v>
      </c>
      <c r="E237" s="285" t="str">
        <f>'Investīciju plāns_2023_2027'!E210</f>
        <v>Transporta infrastruktūras attīstība, t.sk.: 
2023.gads:
Straumes ielas, Jēkabniekos seguma virskārtas atjaunošana 120m (projektēšana 1936 EUR, būvdarbi ~ 23000 EUR)
Iepirkumu procedūra projektēšanai uzsākta 2022.gadā, noslēgti līgumi par projektēšanu</v>
      </c>
      <c r="F237" s="161" t="str">
        <f>'Investīciju plāns_2023_2027'!F210</f>
        <v>Transporta infrastruktūra, t.sk. Apgaismojums</v>
      </c>
      <c r="G237" s="367" t="str">
        <f>'Investīciju plāns_2023_2027'!G210</f>
        <v>AG2023
J/Pag/Iedz
Dep/ieros</v>
      </c>
      <c r="H237" s="278">
        <f>'Investīciju plāns_2023_2027'!H210</f>
        <v>24936</v>
      </c>
      <c r="I237" s="303">
        <f>'Investīciju plāns_2023_2027'!I210</f>
        <v>24936</v>
      </c>
      <c r="J237" s="304">
        <f>'Investīciju plāns_2023_2027'!J210</f>
        <v>24936</v>
      </c>
      <c r="K237" s="305">
        <f>'Investīciju plāns_2023_2027'!K210</f>
        <v>0</v>
      </c>
      <c r="L237" s="306">
        <f>'Investīciju plāns_2023_2027'!L210</f>
        <v>0</v>
      </c>
      <c r="M237" s="307">
        <f>'Investīciju plāns_2023_2027'!M210</f>
        <v>0</v>
      </c>
      <c r="N237" s="166">
        <f>'Investīciju plāns_2023_2027'!N210</f>
        <v>0</v>
      </c>
      <c r="O237" s="336">
        <f>'Investīciju plāns_2023_2027'!O210</f>
        <v>0</v>
      </c>
      <c r="P237" s="372">
        <f>'Investīciju plāns_2023_2027'!P210</f>
        <v>0</v>
      </c>
      <c r="Q237" s="377">
        <f>'Investīciju plāns_2023_2027'!Q210</f>
        <v>0</v>
      </c>
      <c r="R237" s="375">
        <f>'Investīciju plāns_2023_2027'!R210</f>
        <v>0</v>
      </c>
      <c r="S237" s="161" t="str">
        <f>'Investīciju plāns_2023_2027'!S210</f>
        <v>Infrastruktūras un saimnieciskā nodrošinājuma nodaļa/Pagasta pārvalde</v>
      </c>
      <c r="T237" s="291">
        <f>'Investīciju plāns_2023_2027'!T210</f>
        <v>0</v>
      </c>
      <c r="U237" s="282" t="str">
        <f>'Investīciju plāns_2023_2027'!U210</f>
        <v>2022-2027</v>
      </c>
    </row>
    <row r="238" spans="1:21" ht="76.5" x14ac:dyDescent="0.25">
      <c r="A238" s="161">
        <f>'Investīciju plāns_2023_2027'!A212</f>
        <v>210</v>
      </c>
      <c r="B238" s="279" t="str">
        <f>'Investīciju plāns_2023_2027'!B212</f>
        <v>06</v>
      </c>
      <c r="C238" s="196" t="str">
        <f>'Investīciju plāns_2023_2027'!C212</f>
        <v>Valgunde</v>
      </c>
      <c r="D238" s="285" t="str">
        <f>'Investīciju plāns_2023_2027'!D212</f>
        <v>Valgundes pagasta ēkas energoefektivitātes paaugstināšana</v>
      </c>
      <c r="E238" s="285" t="str">
        <f>'Investīciju plāns_2023_2027'!E212</f>
        <v>Pagasta pārvaldes ēkas energoefektivitātes paaugstināšana. Īstenojot projektu tiek ietaupīti energoresursi, novērsta ēkas bojājumi - plaisas sienās, uzlaboti darba apstākļi. Veicot telpu pārplānošanu,  nodrošināta to efektīvāka izmantošana, paaugstinot iedzīvotājiem sniedzamo pakalpojumu pieejamību.
(projektēšana ~ 10 000 EUR, būvdarbi ~ 590 000 EUR)</v>
      </c>
      <c r="F238" s="161" t="str">
        <f>'Investīciju plāns_2023_2027'!F212</f>
        <v>Energoefektivitāte</v>
      </c>
      <c r="G238" s="366" t="str">
        <f>'Investīciju plāns_2023_2027'!G212</f>
        <v xml:space="preserve">AG2024
J/Pag/Iedz
</v>
      </c>
      <c r="H238" s="278">
        <f>'Investīciju plāns_2023_2027'!H212</f>
        <v>600000</v>
      </c>
      <c r="I238" s="303">
        <f>'Investīciju plāns_2023_2027'!I212</f>
        <v>600000</v>
      </c>
      <c r="J238" s="304">
        <f>'Investīciju plāns_2023_2027'!J212</f>
        <v>98500</v>
      </c>
      <c r="K238" s="305">
        <f>'Investīciju plāns_2023_2027'!K212</f>
        <v>501500</v>
      </c>
      <c r="L238" s="306">
        <f>'Investīciju plāns_2023_2027'!L212</f>
        <v>0</v>
      </c>
      <c r="M238" s="307">
        <f>'Investīciju plāns_2023_2027'!M212</f>
        <v>0</v>
      </c>
      <c r="N238" s="161" t="str">
        <f>'Investīciju plāns_2023_2027'!N212</f>
        <v>P2 V RV8</v>
      </c>
      <c r="O238" s="372" t="str">
        <f>'Investīciju plāns_2023_2027'!O212</f>
        <v>P</v>
      </c>
      <c r="P238" s="373" t="str">
        <f>'Investīciju plāns_2023_2027'!P212</f>
        <v>VP2</v>
      </c>
      <c r="Q238" s="373" t="str">
        <f>'Investīciju plāns_2023_2027'!Q212</f>
        <v>RV5</v>
      </c>
      <c r="R238" s="374" t="str">
        <f>'Investīciju plāns_2023_2027'!R212</f>
        <v>U.5.4.</v>
      </c>
      <c r="S238" s="161" t="str">
        <f>'Investīciju plāns_2023_2027'!S212</f>
        <v>Infrastruktūras un saimnieciskā nodrošinājuma nodaļa/Pagasta pārvalde</v>
      </c>
      <c r="T238" s="284">
        <f>'Investīciju plāns_2023_2027'!T212</f>
        <v>0</v>
      </c>
      <c r="U238" s="282" t="str">
        <f>'Investīciju plāns_2023_2027'!U212</f>
        <v>2022-2027</v>
      </c>
    </row>
    <row r="239" spans="1:21" x14ac:dyDescent="0.25">
      <c r="A239" s="161" t="e">
        <f>'Investīciju plāns_2023_2027'!#REF!</f>
        <v>#REF!</v>
      </c>
      <c r="B239" s="279" t="e">
        <f>'Investīciju plāns_2023_2027'!#REF!</f>
        <v>#REF!</v>
      </c>
      <c r="C239" s="196" t="e">
        <f>'Investīciju plāns_2023_2027'!#REF!</f>
        <v>#REF!</v>
      </c>
      <c r="D239" s="285" t="e">
        <f>'Investīciju plāns_2023_2027'!#REF!</f>
        <v>#REF!</v>
      </c>
      <c r="E239" s="285" t="e">
        <f>'Investīciju plāns_2023_2027'!#REF!</f>
        <v>#REF!</v>
      </c>
      <c r="F239" s="161" t="e">
        <f>'Investīciju plāns_2023_2027'!#REF!</f>
        <v>#REF!</v>
      </c>
      <c r="G239" s="367" t="e">
        <f>'Investīciju plāns_2023_2027'!#REF!</f>
        <v>#REF!</v>
      </c>
      <c r="H239" s="278" t="e">
        <f>'Investīciju plāns_2023_2027'!#REF!</f>
        <v>#REF!</v>
      </c>
      <c r="I239" s="303" t="e">
        <f>'Investīciju plāns_2023_2027'!#REF!</f>
        <v>#REF!</v>
      </c>
      <c r="J239" s="304" t="e">
        <f>'Investīciju plāns_2023_2027'!#REF!</f>
        <v>#REF!</v>
      </c>
      <c r="K239" s="305" t="e">
        <f>'Investīciju plāns_2023_2027'!#REF!</f>
        <v>#REF!</v>
      </c>
      <c r="L239" s="306" t="e">
        <f>'Investīciju plāns_2023_2027'!#REF!</f>
        <v>#REF!</v>
      </c>
      <c r="M239" s="307" t="e">
        <f>'Investīciju plāns_2023_2027'!#REF!</f>
        <v>#REF!</v>
      </c>
      <c r="N239" s="195" t="e">
        <f>'Investīciju plāns_2023_2027'!#REF!</f>
        <v>#REF!</v>
      </c>
      <c r="O239" s="372" t="e">
        <f>'Investīciju plāns_2023_2027'!#REF!</f>
        <v>#REF!</v>
      </c>
      <c r="P239" s="373" t="e">
        <f>'Investīciju plāns_2023_2027'!#REF!</f>
        <v>#REF!</v>
      </c>
      <c r="Q239" s="373" t="e">
        <f>'Investīciju plāns_2023_2027'!#REF!</f>
        <v>#REF!</v>
      </c>
      <c r="R239" s="374" t="e">
        <f>'Investīciju plāns_2023_2027'!#REF!</f>
        <v>#REF!</v>
      </c>
      <c r="S239" s="161" t="e">
        <f>'Investīciju plāns_2023_2027'!#REF!</f>
        <v>#REF!</v>
      </c>
      <c r="T239" s="310" t="e">
        <f>'Investīciju plāns_2023_2027'!#REF!</f>
        <v>#REF!</v>
      </c>
      <c r="U239" s="282" t="e">
        <f>'Investīciju plāns_2023_2027'!#REF!</f>
        <v>#REF!</v>
      </c>
    </row>
    <row r="240" spans="1:21" ht="63.75" x14ac:dyDescent="0.25">
      <c r="A240" s="196">
        <f>'Investīciju plāns_2023_2027'!A213</f>
        <v>211</v>
      </c>
      <c r="B240" s="279" t="str">
        <f>'Investīciju plāns_2023_2027'!B213</f>
        <v>09</v>
      </c>
      <c r="C240" s="196" t="str">
        <f>'Investīciju plāns_2023_2027'!C213</f>
        <v>Valgunde</v>
      </c>
      <c r="D240" s="285" t="str">
        <f>'Investīciju plāns_2023_2027'!D213</f>
        <v>Radošās mājas pārbūve pie Kalnciema vidusskolas</v>
      </c>
      <c r="E240" s="285" t="str">
        <f>'Investīciju plāns_2023_2027'!E213</f>
        <v>Priekšizpēte, būvprojekta izstrāde.
Skolā ir mākslas un mūzikas skolas filiāle, Valsts aizsardzības mācību programma. Papildus telpas nepieciešamas, lai nodrošinātu prasībām atbilstošu mācību procesu un arī turpmāk varētu piedāvāt jaunas iespējas, tā palielinot skolēnu skaitu.</v>
      </c>
      <c r="F240" s="161" t="str">
        <f>'Investīciju plāns_2023_2027'!F213</f>
        <v>Izglītības iestāžu infrastruktūra</v>
      </c>
      <c r="G240" s="366" t="str">
        <f>'Investīciju plāns_2023_2027'!G213</f>
        <v>J/Pag/Iedz</v>
      </c>
      <c r="H240" s="278">
        <f>'Investīciju plāns_2023_2027'!H213</f>
        <v>500000</v>
      </c>
      <c r="I240" s="303">
        <f>'Investīciju plāns_2023_2027'!I213</f>
        <v>0</v>
      </c>
      <c r="J240" s="304">
        <f>'Investīciju plāns_2023_2027'!J213</f>
        <v>0</v>
      </c>
      <c r="K240" s="305">
        <f>'Investīciju plāns_2023_2027'!K213</f>
        <v>0</v>
      </c>
      <c r="L240" s="306">
        <f>'Investīciju plāns_2023_2027'!L213</f>
        <v>0</v>
      </c>
      <c r="M240" s="307">
        <f>'Investīciju plāns_2023_2027'!M213</f>
        <v>500000</v>
      </c>
      <c r="N240" s="166" t="str">
        <f>'Investīciju plāns_2023_2027'!N213</f>
        <v>P2 I RV1</v>
      </c>
      <c r="O240" s="372" t="str">
        <f>'Investīciju plāns_2023_2027'!O213</f>
        <v>P</v>
      </c>
      <c r="P240" s="375" t="str">
        <f>'Investīciju plāns_2023_2027'!P213</f>
        <v>VP1</v>
      </c>
      <c r="Q240" s="375" t="str">
        <f>'Investīciju plāns_2023_2027'!Q213</f>
        <v>RV1</v>
      </c>
      <c r="R240" s="375" t="str">
        <f>'Investīciju plāns_2023_2027'!R213</f>
        <v>1.1.</v>
      </c>
      <c r="S240" s="161" t="str">
        <f>'Investīciju plāns_2023_2027'!S213</f>
        <v>Izglītības pārvalde</v>
      </c>
      <c r="T240" s="291">
        <f>'Investīciju plāns_2023_2027'!T213</f>
        <v>0</v>
      </c>
      <c r="U240" s="282" t="str">
        <f>'Investīciju plāns_2023_2027'!U213</f>
        <v>2022-2027</v>
      </c>
    </row>
    <row r="241" spans="1:21" ht="63.75" x14ac:dyDescent="0.25">
      <c r="A241" s="161">
        <f>'Investīciju plāns_2023_2027'!A214</f>
        <v>212</v>
      </c>
      <c r="B241" s="315" t="str">
        <f>'Investīciju plāns_2023_2027'!B214</f>
        <v>09</v>
      </c>
      <c r="C241" s="196" t="str">
        <f>'Investīciju plāns_2023_2027'!C214</f>
        <v>Valgunde</v>
      </c>
      <c r="D241" s="313" t="str">
        <f>'Investīciju plāns_2023_2027'!D214</f>
        <v>Kalnciema vidusskolas profesionālās ievirzes programmas "Aizsardzības mācības" infrastruktūras papildināšana</v>
      </c>
      <c r="E241" s="313" t="str">
        <f>'Investīciju plāns_2023_2027'!E214</f>
        <v>Būvprojekta izstrāde, bāzes ēkas būvniecība, šautuves modernizācija/piebūve, lai īstenotu Valsts aizsardzības mācību programmu, kas no 2024.gada būs obligāta prasība. Sporta skolas interešu izglītībā ir iekļauta šaušanas programma.</v>
      </c>
      <c r="F241" s="161" t="str">
        <f>'Investīciju plāns_2023_2027'!F214</f>
        <v xml:space="preserve">Izglītības iestāžu materiāli tehniskā bāze </v>
      </c>
      <c r="G241" s="366" t="str">
        <f>'Investīciju plāns_2023_2027'!G214</f>
        <v>J/Pag/Iedz
IP/2021</v>
      </c>
      <c r="H241" s="278">
        <f>'Investīciju plāns_2023_2027'!H214</f>
        <v>700000</v>
      </c>
      <c r="I241" s="303">
        <f>'Investīciju plāns_2023_2027'!I214</f>
        <v>0</v>
      </c>
      <c r="J241" s="304">
        <f>'Investīciju plāns_2023_2027'!J214</f>
        <v>0</v>
      </c>
      <c r="K241" s="305">
        <f>'Investīciju plāns_2023_2027'!K214</f>
        <v>0</v>
      </c>
      <c r="L241" s="306">
        <f>'Investīciju plāns_2023_2027'!L214</f>
        <v>0</v>
      </c>
      <c r="M241" s="307">
        <f>'Investīciju plāns_2023_2027'!M214</f>
        <v>700000</v>
      </c>
      <c r="N241" s="166" t="str">
        <f>'Investīciju plāns_2023_2027'!N214</f>
        <v>P2 I RV1</v>
      </c>
      <c r="O241" s="372" t="str">
        <f>'Investīciju plāns_2023_2027'!O214</f>
        <v>P</v>
      </c>
      <c r="P241" s="372" t="str">
        <f>'Investīciju plāns_2023_2027'!P214</f>
        <v>VP1</v>
      </c>
      <c r="Q241" s="372" t="str">
        <f>'Investīciju plāns_2023_2027'!Q214</f>
        <v>RV1</v>
      </c>
      <c r="R241" s="374" t="str">
        <f>'Investīciju plāns_2023_2027'!R214</f>
        <v>1.1.</v>
      </c>
      <c r="S241" s="161" t="str">
        <f>'Investīciju plāns_2023_2027'!S214</f>
        <v>Izglītības pārvalde/Sporta centrs</v>
      </c>
      <c r="T241" s="291">
        <f>'Investīciju plāns_2023_2027'!T214</f>
        <v>0</v>
      </c>
      <c r="U241" s="282" t="str">
        <f>'Investīciju plāns_2023_2027'!U214</f>
        <v>2022-2027</v>
      </c>
    </row>
    <row r="242" spans="1:21" ht="76.5" x14ac:dyDescent="0.25">
      <c r="A242" s="161">
        <f>'Investīciju plāns_2023_2027'!A215</f>
        <v>213</v>
      </c>
      <c r="B242" s="277" t="str">
        <f>'Investīciju plāns_2023_2027'!B215</f>
        <v>06</v>
      </c>
      <c r="C242" s="161" t="str">
        <f>'Investīciju plāns_2023_2027'!C215</f>
        <v>Valgunde</v>
      </c>
      <c r="D242" s="285" t="str">
        <f>'Investīciju plāns_2023_2027'!D215</f>
        <v>Bērnu rotaļu laukuma izbūve Valgundes ciemā pie IKSC "Avoti"</v>
      </c>
      <c r="E242" s="285" t="str">
        <f>'Investīciju plāns_2023_2027'!E215</f>
        <v>Ierīkot drošu, būvnormatīvu prasībām atbilstošu bērnu rotaļu laukumu, secīgi darbi pēc IKSC "Avoti" rekonstrukcijas</v>
      </c>
      <c r="F242" s="161" t="str">
        <f>'Investīciju plāns_2023_2027'!F215</f>
        <v>Teritorijas labiekārtošana</v>
      </c>
      <c r="G242" s="367" t="str">
        <f>'Investīciju plāns_2023_2027'!G215</f>
        <v>J/Pag/Iedz
IP/2021</v>
      </c>
      <c r="H242" s="278">
        <f>'Investīciju plāns_2023_2027'!H215</f>
        <v>50000</v>
      </c>
      <c r="I242" s="303">
        <f>'Investīciju plāns_2023_2027'!I215</f>
        <v>0</v>
      </c>
      <c r="J242" s="304">
        <f>'Investīciju plāns_2023_2027'!J215</f>
        <v>0</v>
      </c>
      <c r="K242" s="305">
        <f>'Investīciju plāns_2023_2027'!K215</f>
        <v>0</v>
      </c>
      <c r="L242" s="306">
        <f>'Investīciju plāns_2023_2027'!L215</f>
        <v>50000</v>
      </c>
      <c r="M242" s="307">
        <f>'Investīciju plāns_2023_2027'!M215</f>
        <v>0</v>
      </c>
      <c r="N242" s="166" t="str">
        <f>'Investīciju plāns_2023_2027'!N215</f>
        <v>P3 V RV9</v>
      </c>
      <c r="O242" s="372" t="str">
        <f>'Investīciju plāns_2023_2027'!O215</f>
        <v>P</v>
      </c>
      <c r="P242" s="373" t="str">
        <f>'Investīciju plāns_2023_2027'!P215</f>
        <v>VP2</v>
      </c>
      <c r="Q242" s="373" t="str">
        <f>'Investīciju plāns_2023_2027'!Q215</f>
        <v>RV5</v>
      </c>
      <c r="R242" s="374" t="str">
        <f>'Investīciju plāns_2023_2027'!R215</f>
        <v>U.5.5.</v>
      </c>
      <c r="S242" s="161" t="str">
        <f>'Investīciju plāns_2023_2027'!S215</f>
        <v>Infrastruktūras un saimnieciskā nodrošinājuma nodaļa/pagasta pārvalde</v>
      </c>
      <c r="T242" s="291">
        <f>'Investīciju plāns_2023_2027'!T215</f>
        <v>0</v>
      </c>
      <c r="U242" s="282" t="str">
        <f>'Investīciju plāns_2023_2027'!U215</f>
        <v>2022-2027</v>
      </c>
    </row>
    <row r="243" spans="1:21" ht="63.75" x14ac:dyDescent="0.25">
      <c r="A243" s="196">
        <f>'Investīciju plāns_2023_2027'!A216</f>
        <v>214</v>
      </c>
      <c r="B243" s="279" t="str">
        <f>'Investīciju plāns_2023_2027'!B216</f>
        <v>04</v>
      </c>
      <c r="C243" s="196" t="str">
        <f>'Investīciju plāns_2023_2027'!C216</f>
        <v>Valgunde</v>
      </c>
      <c r="D243" s="285" t="str">
        <f>'Investīciju plāns_2023_2027'!D216</f>
        <v>Ugunsdzēsības dīķu sakārtošana Valgundes pagastā</v>
      </c>
      <c r="E243" s="285" t="str">
        <f>'Investīciju plāns_2023_2027'!E216</f>
        <v xml:space="preserve">Ugunsdzēsības dīķu sakārtošana Valgundes pagasta Vītoliņu, Valgundes un Tīreļu ciemos
</v>
      </c>
      <c r="F243" s="195" t="str">
        <f>'Investīciju plāns_2023_2027'!F216</f>
        <v>Teritorijas labiekārtošana</v>
      </c>
      <c r="G243" s="366" t="str">
        <f>'Investīciju plāns_2023_2027'!G216</f>
        <v>J/Pag/Iedz
IP/2021</v>
      </c>
      <c r="H243" s="278">
        <f>'Investīciju plāns_2023_2027'!H216</f>
        <v>80000</v>
      </c>
      <c r="I243" s="303">
        <f>'Investīciju plāns_2023_2027'!I216</f>
        <v>0</v>
      </c>
      <c r="J243" s="304">
        <f>'Investīciju plāns_2023_2027'!J216</f>
        <v>0</v>
      </c>
      <c r="K243" s="305">
        <f>'Investīciju plāns_2023_2027'!K216</f>
        <v>0</v>
      </c>
      <c r="L243" s="306">
        <f>'Investīciju plāns_2023_2027'!L216</f>
        <v>40000</v>
      </c>
      <c r="M243" s="307">
        <f>'Investīciju plāns_2023_2027'!M216</f>
        <v>40000</v>
      </c>
      <c r="N243" s="166" t="str">
        <f>'Investīciju plāns_2023_2027'!N216</f>
        <v xml:space="preserve">P2 V RV6 </v>
      </c>
      <c r="O243" s="378" t="str">
        <f>'Investīciju plāns_2023_2027'!O216</f>
        <v>P</v>
      </c>
      <c r="P243" s="375" t="str">
        <f>'Investīciju plāns_2023_2027'!P216</f>
        <v>VP1</v>
      </c>
      <c r="Q243" s="375" t="str">
        <f>'Investīciju plāns_2023_2027'!Q216</f>
        <v>RV5</v>
      </c>
      <c r="R243" s="375" t="str">
        <f>'Investīciju plāns_2023_2027'!R216</f>
        <v>U.5.7.</v>
      </c>
      <c r="S243" s="161" t="str">
        <f>'Investīciju plāns_2023_2027'!S216</f>
        <v>Infrastruktūras un saimnieciskā nodrošinājuma nodaļa</v>
      </c>
      <c r="T243" s="291">
        <f>'Investīciju plāns_2023_2027'!T216</f>
        <v>0</v>
      </c>
      <c r="U243" s="282" t="str">
        <f>'Investīciju plāns_2023_2027'!U216</f>
        <v>2022-2027</v>
      </c>
    </row>
    <row r="244" spans="1:21" ht="76.5" x14ac:dyDescent="0.25">
      <c r="A244" s="161">
        <f>'Investīciju plāns_2023_2027'!A217</f>
        <v>215</v>
      </c>
      <c r="B244" s="277">
        <f>'Investīciju plāns_2023_2027'!B217</f>
        <v>0</v>
      </c>
      <c r="C244" s="161" t="str">
        <f>'Investīciju plāns_2023_2027'!C217</f>
        <v>Valgunde</v>
      </c>
      <c r="D244" s="285" t="str">
        <f>'Investīciju plāns_2023_2027'!D217</f>
        <v>Valgundes pagasta  transporta infrastruktūras attīstība</v>
      </c>
      <c r="E244" s="295" t="str">
        <f>'Investīciju plāns_2023_2027'!E217</f>
        <v>Transporta infrastruktūras attīstība, t.sk.: 
2023.gads:
Celtnieku ielas virskārtas atjaunošana 1.3 km (projektēšana 3509 EUR, būvdarbi ~ 195 000 EUR)
Iepirkumu procedūra projektēšanai uzsākta 2022.gadā, noslēgti līgumi par projektēšanu</v>
      </c>
      <c r="F244" s="161" t="str">
        <f>'Investīciju plāns_2023_2027'!F217</f>
        <v>Transporta infrastruktūra, t.sk. Apgaismojums</v>
      </c>
      <c r="G244" s="366" t="str">
        <f>'Investīciju plāns_2023_2027'!G217</f>
        <v xml:space="preserve">AG2023
J/Pag/Iedz
</v>
      </c>
      <c r="H244" s="278">
        <f>'Investīciju plāns_2023_2027'!H217</f>
        <v>198509</v>
      </c>
      <c r="I244" s="303">
        <f>'Investīciju plāns_2023_2027'!I217</f>
        <v>198509</v>
      </c>
      <c r="J244" s="304">
        <f>'Investīciju plāns_2023_2027'!J217</f>
        <v>32759</v>
      </c>
      <c r="K244" s="305">
        <f>'Investīciju plāns_2023_2027'!K217</f>
        <v>165750</v>
      </c>
      <c r="L244" s="306">
        <f>'Investīciju plāns_2023_2027'!L217</f>
        <v>0</v>
      </c>
      <c r="M244" s="307">
        <f>'Investīciju plāns_2023_2027'!M217</f>
        <v>0</v>
      </c>
      <c r="N244" s="166">
        <f>'Investīciju plāns_2023_2027'!N217</f>
        <v>0</v>
      </c>
      <c r="O244" s="372">
        <f>'Investīciju plāns_2023_2027'!O217</f>
        <v>0</v>
      </c>
      <c r="P244" s="372">
        <f>'Investīciju plāns_2023_2027'!P217</f>
        <v>0</v>
      </c>
      <c r="Q244" s="372">
        <f>'Investīciju plāns_2023_2027'!Q217</f>
        <v>0</v>
      </c>
      <c r="R244" s="374">
        <f>'Investīciju plāns_2023_2027'!R217</f>
        <v>0</v>
      </c>
      <c r="S244" s="161" t="str">
        <f>'Investīciju plāns_2023_2027'!S217</f>
        <v>Infrastruktūras un saimnieciskā nodrošinājuma nodaļa/Pagasta pārvalde</v>
      </c>
      <c r="T244" s="291">
        <f>'Investīciju plāns_2023_2027'!T217</f>
        <v>0</v>
      </c>
      <c r="U244" s="282" t="str">
        <f>'Investīciju plāns_2023_2027'!U217</f>
        <v>2022-2027</v>
      </c>
    </row>
    <row r="245" spans="1:21" ht="127.5" x14ac:dyDescent="0.25">
      <c r="A245" s="161">
        <f>'Investīciju plāns_2023_2027'!A218</f>
        <v>216</v>
      </c>
      <c r="B245" s="279" t="str">
        <f>'Investīciju plāns_2023_2027'!B218</f>
        <v>04</v>
      </c>
      <c r="C245" s="161" t="str">
        <f>'Investīciju plāns_2023_2027'!C218</f>
        <v>Valgunde</v>
      </c>
      <c r="D245" s="285" t="str">
        <f>'Investīciju plāns_2023_2027'!D218</f>
        <v>Valgundes pagasta  transporta infrastruktūras attīstība</v>
      </c>
      <c r="E245" s="285" t="str">
        <f>'Investīciju plāns_2023_2027'!E218</f>
        <v>Transporta infrastruktūras attīstība, t.sk.: 
2023.-2027.gads:
1. Valgundes pagasta Rīgas ielas virskārtas atjaunošana 370 m
Plānots uzsākt projektēšanu 2023.gada otrajā pusē, izmaksas plānot 2024.gadā 
2. Lāču ielas pārbūve un apgaismojuma ierīkošana un ūdenssaimniecības attīstība -asfalta seguma atjaunošana, jauna asfalta seguma izveide, apgaismojuma ierīkošana. Projekta realizācija jāveic kompleksi ar ūdenssaimniecības attīstības projektu.
3. Valgundes pagasta ceļa Plēsumi - Vārpas pārbūve</v>
      </c>
      <c r="F245" s="161" t="str">
        <f>'Investīciju plāns_2023_2027'!F218</f>
        <v>Transporta infrastruktūra, t.sk. Apgaismojums</v>
      </c>
      <c r="G245" s="366" t="str">
        <f>'Investīciju plāns_2023_2027'!G218</f>
        <v>J/Pag/Iedz
Dep/ieros</v>
      </c>
      <c r="H245" s="278">
        <f>'Investīciju plāns_2023_2027'!H218</f>
        <v>600000</v>
      </c>
      <c r="I245" s="303">
        <f>'Investīciju plāns_2023_2027'!I218</f>
        <v>0</v>
      </c>
      <c r="J245" s="304">
        <f>'Investīciju plāns_2023_2027'!J218</f>
        <v>0</v>
      </c>
      <c r="K245" s="305">
        <f>'Investīciju plāns_2023_2027'!K218</f>
        <v>0</v>
      </c>
      <c r="L245" s="306">
        <f>'Investīciju plāns_2023_2027'!L218</f>
        <v>200000</v>
      </c>
      <c r="M245" s="307">
        <f>'Investīciju plāns_2023_2027'!M218</f>
        <v>400000</v>
      </c>
      <c r="N245" s="196" t="str">
        <f>'Investīciju plāns_2023_2027'!N218</f>
        <v>P2 V RV1</v>
      </c>
      <c r="O245" s="372" t="str">
        <f>'Investīciju plāns_2023_2027'!O218</f>
        <v>P</v>
      </c>
      <c r="P245" s="372" t="str">
        <f>'Investīciju plāns_2023_2027'!P218</f>
        <v>VP2</v>
      </c>
      <c r="Q245" s="372" t="str">
        <f>'Investīciju plāns_2023_2027'!Q218</f>
        <v>RV4</v>
      </c>
      <c r="R245" s="374" t="str">
        <f>'Investīciju plāns_2023_2027'!R218</f>
        <v>4.1.</v>
      </c>
      <c r="S245" s="161" t="str">
        <f>'Investīciju plāns_2023_2027'!S218</f>
        <v>Infrastruktūras un saimnieciskā nodrošinājuma nodaļa/Pagasta pārvalde</v>
      </c>
      <c r="T245" s="292">
        <f>'Investīciju plāns_2023_2027'!T218</f>
        <v>0</v>
      </c>
      <c r="U245" s="282" t="str">
        <f>'Investīciju plāns_2023_2027'!U218</f>
        <v>2022-2027</v>
      </c>
    </row>
    <row r="246" spans="1:21" ht="127.5" x14ac:dyDescent="0.25">
      <c r="A246" s="196">
        <f>'Investīciju plāns_2023_2027'!A219</f>
        <v>217</v>
      </c>
      <c r="B246" s="277" t="str">
        <f>'Investīciju plāns_2023_2027'!B219</f>
        <v>08k</v>
      </c>
      <c r="C246" s="161" t="str">
        <f>'Investīciju plāns_2023_2027'!C219</f>
        <v>Vilce</v>
      </c>
      <c r="D246" s="285" t="str">
        <f>'Investīciju plāns_2023_2027'!D219</f>
        <v xml:space="preserve">Vilces muižas kalpu ēkas energoefektivitātes paaugstināšana </v>
      </c>
      <c r="E246" s="285" t="str">
        <f>'Investīciju plāns_2023_2027'!E219</f>
        <v>Ēkas energoefektivitātes paaugstināšana t.sk. jumta seguma, fasādes atjaunošana, notekcauruļu nomaiņa, bēniņu siltināšana
(Vilces bibliotēka, doktorāts, aktivitāšu centrs)     
(projektēšana ~  22 000 EUR, būvdarbi ~ 778 000 EUR)
Jāprecizē, cik % no plānotajiem būvdarbiem iespējams veikt 2023.gadā, atbilstoši likumam Par valsts budžeta 2023.gadam nosacījumiem
Jumta un noteku sliktā tehniskā stāvokļa ietekmē, ēkas pamati un fasāde ir mitra un veidojas fasādē plaisas. Jumta seguma, notekcauruļu nomaiņa, bēniņu siltināšana, apmales izbūve. Vides pieejamības nodrošināšana</v>
      </c>
      <c r="F246" s="161" t="str">
        <f>'Investīciju plāns_2023_2027'!F219</f>
        <v>Energoefektivitāte</v>
      </c>
      <c r="G246" s="366" t="str">
        <f>'Investīciju plāns_2023_2027'!G219</f>
        <v xml:space="preserve">AG2024
J/Pag/Iedz
</v>
      </c>
      <c r="H246" s="290">
        <f>'Investīciju plāns_2023_2027'!H219</f>
        <v>800000</v>
      </c>
      <c r="I246" s="303">
        <f>'Investīciju plāns_2023_2027'!I219</f>
        <v>800000</v>
      </c>
      <c r="J246" s="304">
        <f>'Investīciju plāns_2023_2027'!J219</f>
        <v>138700</v>
      </c>
      <c r="K246" s="305">
        <f>'Investīciju plāns_2023_2027'!K219</f>
        <v>661300</v>
      </c>
      <c r="L246" s="306">
        <f>'Investīciju plāns_2023_2027'!L219</f>
        <v>0</v>
      </c>
      <c r="M246" s="307">
        <f>'Investīciju plāns_2023_2027'!M219</f>
        <v>0</v>
      </c>
      <c r="N246" s="195" t="str">
        <f>'Investīciju plāns_2023_2027'!N219</f>
        <v>P2 V RV8</v>
      </c>
      <c r="O246" s="372" t="str">
        <f>'Investīciju plāns_2023_2027'!O219</f>
        <v>P</v>
      </c>
      <c r="P246" s="372" t="str">
        <f>'Investīciju plāns_2023_2027'!P219</f>
        <v>VP1</v>
      </c>
      <c r="Q246" s="372" t="str">
        <f>'Investīciju plāns_2023_2027'!Q219</f>
        <v>RV3</v>
      </c>
      <c r="R246" s="374" t="str">
        <f>'Investīciju plāns_2023_2027'!R219</f>
        <v>3.4.</v>
      </c>
      <c r="S246" s="161" t="str">
        <f>'Investīciju plāns_2023_2027'!S219</f>
        <v>Infrastruktūras un saimnieciskā nodrošinājuma nodaļa</v>
      </c>
      <c r="T246" s="332">
        <f>'Investīciju plāns_2023_2027'!T219</f>
        <v>0</v>
      </c>
      <c r="U246" s="282" t="str">
        <f>'Investīciju plāns_2023_2027'!U219</f>
        <v>2022-2027</v>
      </c>
    </row>
    <row r="247" spans="1:21" ht="102" x14ac:dyDescent="0.25">
      <c r="A247" s="161">
        <f>'Investīciju plāns_2023_2027'!A220</f>
        <v>218</v>
      </c>
      <c r="B247" s="277" t="str">
        <f>'Investīciju plāns_2023_2027'!B220</f>
        <v>08k</v>
      </c>
      <c r="C247" s="161" t="str">
        <f>'Investīciju plāns_2023_2027'!C220</f>
        <v>Vilce</v>
      </c>
      <c r="D247" s="285" t="str">
        <f>'Investīciju plāns_2023_2027'!D220</f>
        <v>Vilces pagasta tautas nama piebūves – sanmezgla būvniecība, teritorijas labiekārtošana</v>
      </c>
      <c r="E247" s="295" t="str">
        <f>'Investīciju plāns_2023_2027'!E220</f>
        <v>Izveidot Vilces tautas namā papildus telpas (sanitārais mezgls, labierīcības, palīgtelpas), būvprojekta aktualizācija, jo būvprojekta termiņš beidzās 2021.gadā</v>
      </c>
      <c r="F247" s="161" t="str">
        <f>'Investīciju plāns_2023_2027'!F220</f>
        <v>Ēku remontdarbi</v>
      </c>
      <c r="G247" s="366" t="str">
        <f>'Investīciju plāns_2023_2027'!G220</f>
        <v>J/Pag/Iedz</v>
      </c>
      <c r="H247" s="290">
        <f>'Investīciju plāns_2023_2027'!H220</f>
        <v>100000</v>
      </c>
      <c r="I247" s="303">
        <f>'Investīciju plāns_2023_2027'!I220</f>
        <v>0</v>
      </c>
      <c r="J247" s="304">
        <f>'Investīciju plāns_2023_2027'!J220</f>
        <v>0</v>
      </c>
      <c r="K247" s="305">
        <f>'Investīciju plāns_2023_2027'!K220</f>
        <v>0</v>
      </c>
      <c r="L247" s="306">
        <f>'Investīciju plāns_2023_2027'!L220</f>
        <v>0</v>
      </c>
      <c r="M247" s="307">
        <f>'Investīciju plāns_2023_2027'!M220</f>
        <v>100000</v>
      </c>
      <c r="N247" s="195" t="str">
        <f>'Investīciju plāns_2023_2027'!N220</f>
        <v>P2 K RV1</v>
      </c>
      <c r="O247" s="372" t="str">
        <f>'Investīciju plāns_2023_2027'!O220</f>
        <v>P</v>
      </c>
      <c r="P247" s="378" t="str">
        <f>'Investīciju plāns_2023_2027'!P220</f>
        <v>VP1</v>
      </c>
      <c r="Q247" s="372" t="str">
        <f>'Investīciju plāns_2023_2027'!Q220</f>
        <v>RV3</v>
      </c>
      <c r="R247" s="374" t="str">
        <f>'Investīciju plāns_2023_2027'!R220</f>
        <v>3.3.</v>
      </c>
      <c r="S247" s="161" t="str">
        <f>'Investīciju plāns_2023_2027'!S220</f>
        <v>Infrastruktūras un saimnieciskā nodrošinājuma nodaļa/Kultūras pārvalde/Pagasta pārvalde</v>
      </c>
      <c r="T247" s="332">
        <f>'Investīciju plāns_2023_2027'!T220</f>
        <v>0</v>
      </c>
      <c r="U247" s="282" t="str">
        <f>'Investīciju plāns_2023_2027'!U220</f>
        <v>2022-2027</v>
      </c>
    </row>
    <row r="248" spans="1:21" ht="102" x14ac:dyDescent="0.25">
      <c r="A248" s="161">
        <f>'Investīciju plāns_2023_2027'!A221</f>
        <v>219</v>
      </c>
      <c r="B248" s="277" t="str">
        <f>'Investīciju plāns_2023_2027'!B221</f>
        <v>09</v>
      </c>
      <c r="C248" s="161" t="str">
        <f>'Investīciju plāns_2023_2027'!C221</f>
        <v>Vilce</v>
      </c>
      <c r="D248" s="285" t="str">
        <f>'Investīciju plāns_2023_2027'!D221</f>
        <v>Vilces pamatskolas ēkas jumta remonts</v>
      </c>
      <c r="E248" s="225" t="str">
        <f>'Investīciju plāns_2023_2027'!E221</f>
        <v>Ēkas (Madaru iela) jumta remonts (plakanais jumts). Būvniecības dokumentācijas sagatavošana</v>
      </c>
      <c r="F248" s="161" t="str">
        <f>'Investīciju plāns_2023_2027'!F221</f>
        <v>Ēku remontdarbi</v>
      </c>
      <c r="G248" s="366" t="str">
        <f>'Investīciju plāns_2023_2027'!G221</f>
        <v>J/Pag/Iedz</v>
      </c>
      <c r="H248" s="290">
        <f>'Investīciju plāns_2023_2027'!H221</f>
        <v>100000</v>
      </c>
      <c r="I248" s="303">
        <f>'Investīciju plāns_2023_2027'!I221</f>
        <v>0</v>
      </c>
      <c r="J248" s="304">
        <f>'Investīciju plāns_2023_2027'!J221</f>
        <v>0</v>
      </c>
      <c r="K248" s="305">
        <f>'Investīciju plāns_2023_2027'!K221</f>
        <v>0</v>
      </c>
      <c r="L248" s="306">
        <f>'Investīciju plāns_2023_2027'!L221</f>
        <v>100000</v>
      </c>
      <c r="M248" s="307">
        <f>'Investīciju plāns_2023_2027'!M221</f>
        <v>0</v>
      </c>
      <c r="N248" s="196" t="str">
        <f>'Investīciju plāns_2023_2027'!N221</f>
        <v>P2 I RV1</v>
      </c>
      <c r="O248" s="372" t="str">
        <f>'Investīciju plāns_2023_2027'!O221</f>
        <v>P</v>
      </c>
      <c r="P248" s="375" t="str">
        <f>'Investīciju plāns_2023_2027'!P221</f>
        <v>VP1</v>
      </c>
      <c r="Q248" s="372" t="str">
        <f>'Investīciju plāns_2023_2027'!Q221</f>
        <v>RV1</v>
      </c>
      <c r="R248" s="374" t="str">
        <f>'Investīciju plāns_2023_2027'!R221</f>
        <v>1.1.</v>
      </c>
      <c r="S248" s="161" t="str">
        <f>'Investīciju plāns_2023_2027'!S221</f>
        <v>Infrastruktūras un saimnieciskā nodrošinājuma nodaļa/Izglītības pārvalde/Pagasta pārvalde</v>
      </c>
      <c r="T248" s="292">
        <f>'Investīciju plāns_2023_2027'!T221</f>
        <v>0</v>
      </c>
      <c r="U248" s="282" t="str">
        <f>'Investīciju plāns_2023_2027'!U221</f>
        <v>2022-2027</v>
      </c>
    </row>
    <row r="249" spans="1:21" x14ac:dyDescent="0.25">
      <c r="A249" s="196" t="e">
        <f>'Investīciju plāns_2023_2027'!#REF!</f>
        <v>#REF!</v>
      </c>
      <c r="B249" s="277" t="e">
        <f>'Investīciju plāns_2023_2027'!#REF!</f>
        <v>#REF!</v>
      </c>
      <c r="C249" s="161" t="e">
        <f>'Investīciju plāns_2023_2027'!#REF!</f>
        <v>#REF!</v>
      </c>
      <c r="D249" s="285" t="e">
        <f>'Investīciju plāns_2023_2027'!#REF!</f>
        <v>#REF!</v>
      </c>
      <c r="E249" s="295" t="e">
        <f>'Investīciju plāns_2023_2027'!#REF!</f>
        <v>#REF!</v>
      </c>
      <c r="F249" s="161" t="e">
        <f>'Investīciju plāns_2023_2027'!#REF!</f>
        <v>#REF!</v>
      </c>
      <c r="G249" s="366" t="e">
        <f>'Investīciju plāns_2023_2027'!#REF!</f>
        <v>#REF!</v>
      </c>
      <c r="H249" s="278" t="e">
        <f>'Investīciju plāns_2023_2027'!#REF!</f>
        <v>#REF!</v>
      </c>
      <c r="I249" s="303" t="e">
        <f>'Investīciju plāns_2023_2027'!#REF!</f>
        <v>#REF!</v>
      </c>
      <c r="J249" s="304" t="e">
        <f>'Investīciju plāns_2023_2027'!#REF!</f>
        <v>#REF!</v>
      </c>
      <c r="K249" s="305" t="e">
        <f>'Investīciju plāns_2023_2027'!#REF!</f>
        <v>#REF!</v>
      </c>
      <c r="L249" s="306" t="e">
        <f>'Investīciju plāns_2023_2027'!#REF!</f>
        <v>#REF!</v>
      </c>
      <c r="M249" s="307" t="e">
        <f>'Investīciju plāns_2023_2027'!#REF!</f>
        <v>#REF!</v>
      </c>
      <c r="N249" s="166" t="e">
        <f>'Investīciju plāns_2023_2027'!#REF!</f>
        <v>#REF!</v>
      </c>
      <c r="O249" s="372" t="e">
        <f>'Investīciju plāns_2023_2027'!#REF!</f>
        <v>#REF!</v>
      </c>
      <c r="P249" s="372" t="e">
        <f>'Investīciju plāns_2023_2027'!#REF!</f>
        <v>#REF!</v>
      </c>
      <c r="Q249" s="372" t="e">
        <f>'Investīciju plāns_2023_2027'!#REF!</f>
        <v>#REF!</v>
      </c>
      <c r="R249" s="374" t="e">
        <f>'Investīciju plāns_2023_2027'!#REF!</f>
        <v>#REF!</v>
      </c>
      <c r="S249" s="161" t="e">
        <f>'Investīciju plāns_2023_2027'!#REF!</f>
        <v>#REF!</v>
      </c>
      <c r="T249" s="326" t="e">
        <f>'Investīciju plāns_2023_2027'!#REF!</f>
        <v>#REF!</v>
      </c>
      <c r="U249" s="282" t="e">
        <f>'Investīciju plāns_2023_2027'!#REF!</f>
        <v>#REF!</v>
      </c>
    </row>
    <row r="250" spans="1:21" x14ac:dyDescent="0.25">
      <c r="A250" s="161" t="e">
        <f>'Investīciju plāns_2023_2027'!#REF!</f>
        <v>#REF!</v>
      </c>
      <c r="B250" s="279" t="e">
        <f>'Investīciju plāns_2023_2027'!#REF!</f>
        <v>#REF!</v>
      </c>
      <c r="C250" s="196" t="e">
        <f>'Investīciju plāns_2023_2027'!#REF!</f>
        <v>#REF!</v>
      </c>
      <c r="D250" s="285" t="e">
        <f>'Investīciju plāns_2023_2027'!#REF!</f>
        <v>#REF!</v>
      </c>
      <c r="E250" s="285" t="e">
        <f>'Investīciju plāns_2023_2027'!#REF!</f>
        <v>#REF!</v>
      </c>
      <c r="F250" s="283" t="e">
        <f>'Investīciju plāns_2023_2027'!#REF!</f>
        <v>#REF!</v>
      </c>
      <c r="G250" s="367" t="e">
        <f>'Investīciju plāns_2023_2027'!#REF!</f>
        <v>#REF!</v>
      </c>
      <c r="H250" s="278" t="e">
        <f>'Investīciju plāns_2023_2027'!#REF!</f>
        <v>#REF!</v>
      </c>
      <c r="I250" s="303" t="e">
        <f>'Investīciju plāns_2023_2027'!#REF!</f>
        <v>#REF!</v>
      </c>
      <c r="J250" s="304" t="e">
        <f>'Investīciju plāns_2023_2027'!#REF!</f>
        <v>#REF!</v>
      </c>
      <c r="K250" s="305" t="e">
        <f>'Investīciju plāns_2023_2027'!#REF!</f>
        <v>#REF!</v>
      </c>
      <c r="L250" s="306" t="e">
        <f>'Investīciju plāns_2023_2027'!#REF!</f>
        <v>#REF!</v>
      </c>
      <c r="M250" s="307" t="e">
        <f>'Investīciju plāns_2023_2027'!#REF!</f>
        <v>#REF!</v>
      </c>
      <c r="N250" s="283" t="e">
        <f>'Investīciju plāns_2023_2027'!#REF!</f>
        <v>#REF!</v>
      </c>
      <c r="O250" s="372" t="e">
        <f>'Investīciju plāns_2023_2027'!#REF!</f>
        <v>#REF!</v>
      </c>
      <c r="P250" s="372" t="e">
        <f>'Investīciju plāns_2023_2027'!#REF!</f>
        <v>#REF!</v>
      </c>
      <c r="Q250" s="372" t="e">
        <f>'Investīciju plāns_2023_2027'!#REF!</f>
        <v>#REF!</v>
      </c>
      <c r="R250" s="379" t="e">
        <f>'Investīciju plāns_2023_2027'!#REF!</f>
        <v>#REF!</v>
      </c>
      <c r="S250" s="336" t="e">
        <f>'Investīciju plāns_2023_2027'!#REF!</f>
        <v>#REF!</v>
      </c>
      <c r="T250" s="340" t="e">
        <f>'Investīciju plāns_2023_2027'!#REF!</f>
        <v>#REF!</v>
      </c>
      <c r="U250" s="282" t="e">
        <f>'Investīciju plāns_2023_2027'!#REF!</f>
        <v>#REF!</v>
      </c>
    </row>
    <row r="251" spans="1:21" ht="76.5" x14ac:dyDescent="0.25">
      <c r="A251" s="161">
        <f>'Investīciju plāns_2023_2027'!A224</f>
        <v>222</v>
      </c>
      <c r="B251" s="279" t="str">
        <f>'Investīciju plāns_2023_2027'!B224</f>
        <v>06</v>
      </c>
      <c r="C251" s="196" t="str">
        <f>'Investīciju plāns_2023_2027'!C224</f>
        <v>Vilce</v>
      </c>
      <c r="D251" s="285" t="str">
        <f>'Investīciju plāns_2023_2027'!D224</f>
        <v>Vilces pagasta auto stāvlaukumu būvniecība pie Vilces muižas</v>
      </c>
      <c r="E251" s="285" t="str">
        <f>'Investīciju plāns_2023_2027'!E224</f>
        <v xml:space="preserve">Būvprojekta izstrāde. Būvdarbi stāvlaukumu izbūvei pie Vilces muižas </v>
      </c>
      <c r="F251" s="161" t="str">
        <f>'Investīciju plāns_2023_2027'!F224</f>
        <v>Teritorijas labiekārtošana</v>
      </c>
      <c r="G251" s="367" t="str">
        <f>'Investīciju plāns_2023_2027'!G224</f>
        <v>J/Pag/Iedz</v>
      </c>
      <c r="H251" s="278">
        <f>'Investīciju plāns_2023_2027'!H224</f>
        <v>80000</v>
      </c>
      <c r="I251" s="303">
        <f>'Investīciju plāns_2023_2027'!I224</f>
        <v>0</v>
      </c>
      <c r="J251" s="304">
        <f>'Investīciju plāns_2023_2027'!J224</f>
        <v>0</v>
      </c>
      <c r="K251" s="305">
        <f>'Investīciju plāns_2023_2027'!K224</f>
        <v>0</v>
      </c>
      <c r="L251" s="306">
        <f>'Investīciju plāns_2023_2027'!L224</f>
        <v>15000</v>
      </c>
      <c r="M251" s="307">
        <f>'Investīciju plāns_2023_2027'!M224</f>
        <v>65000</v>
      </c>
      <c r="N251" s="161" t="str">
        <f>'Investīciju plāns_2023_2027'!N224</f>
        <v>P3 V RV9</v>
      </c>
      <c r="O251" s="372" t="str">
        <f>'Investīciju plāns_2023_2027'!O224</f>
        <v>P</v>
      </c>
      <c r="P251" s="372" t="str">
        <f>'Investīciju plāns_2023_2027'!P224</f>
        <v>VP2</v>
      </c>
      <c r="Q251" s="372" t="str">
        <f>'Investīciju plāns_2023_2027'!Q224</f>
        <v>RV4</v>
      </c>
      <c r="R251" s="375" t="str">
        <f>'Investīciju plāns_2023_2027'!R224</f>
        <v>4.2.</v>
      </c>
      <c r="S251" s="161" t="str">
        <f>'Investīciju plāns_2023_2027'!S224</f>
        <v>Infrastruktūras un saimnieciskā nodrošinājuma nodaļa/pagasta pārvalde</v>
      </c>
      <c r="T251" s="327">
        <f>'Investīciju plāns_2023_2027'!T224</f>
        <v>0</v>
      </c>
      <c r="U251" s="282" t="str">
        <f>'Investīciju plāns_2023_2027'!U224</f>
        <v>2022-2027</v>
      </c>
    </row>
    <row r="252" spans="1:21" ht="76.5" x14ac:dyDescent="0.25">
      <c r="A252" s="196">
        <f>'Investīciju plāns_2023_2027'!A225</f>
        <v>223</v>
      </c>
      <c r="B252" s="279">
        <f>'Investīciju plāns_2023_2027'!B225</f>
        <v>0</v>
      </c>
      <c r="C252" s="161" t="str">
        <f>'Investīciju plāns_2023_2027'!C225</f>
        <v>Vilce</v>
      </c>
      <c r="D252" s="285" t="str">
        <f>'Investīciju plāns_2023_2027'!D225</f>
        <v>Vilces pagasta  transporta infrastruktūras attīstība</v>
      </c>
      <c r="E252" s="285" t="str">
        <f>'Investīciju plāns_2023_2027'!E225</f>
        <v>Transporta infrastruktūras attīstība, t.sk.: 
2023.gads:
Vilces kapu ceļš Nr.54 virskārtas atjaunošana 0.56 km (projektēšana 5832 EUR, būvdarbi ~ 84 000 EUR)
Iepirkumu procedūra projektēšanai uzsākta 2022.gadā, noslēgti līgumi par projektēšanu</v>
      </c>
      <c r="F252" s="161" t="str">
        <f>'Investīciju plāns_2023_2027'!F225</f>
        <v>Transporta infrastruktūra, t.sk. Apgaismojums</v>
      </c>
      <c r="G252" s="366" t="str">
        <f>'Investīciju plāns_2023_2027'!G225</f>
        <v>AG2023
J/Pag/Iedz
Dep/ieros</v>
      </c>
      <c r="H252" s="290">
        <f>'Investīciju plāns_2023_2027'!H225</f>
        <v>89832</v>
      </c>
      <c r="I252" s="303">
        <f>'Investīciju plāns_2023_2027'!I225</f>
        <v>89832</v>
      </c>
      <c r="J252" s="304">
        <f>'Investīciju plāns_2023_2027'!J225</f>
        <v>18432</v>
      </c>
      <c r="K252" s="305">
        <f>'Investīciju plāns_2023_2027'!K225</f>
        <v>71400</v>
      </c>
      <c r="L252" s="306">
        <f>'Investīciju plāns_2023_2027'!L225</f>
        <v>0</v>
      </c>
      <c r="M252" s="307">
        <f>'Investīciju plāns_2023_2027'!M225</f>
        <v>0</v>
      </c>
      <c r="N252" s="196">
        <f>'Investīciju plāns_2023_2027'!N225</f>
        <v>0</v>
      </c>
      <c r="O252" s="372">
        <f>'Investīciju plāns_2023_2027'!O225</f>
        <v>0</v>
      </c>
      <c r="P252" s="375">
        <f>'Investīciju plāns_2023_2027'!P225</f>
        <v>0</v>
      </c>
      <c r="Q252" s="372">
        <f>'Investīciju plāns_2023_2027'!Q225</f>
        <v>0</v>
      </c>
      <c r="R252" s="374">
        <f>'Investīciju plāns_2023_2027'!R225</f>
        <v>0</v>
      </c>
      <c r="S252" s="161" t="str">
        <f>'Investīciju plāns_2023_2027'!S225</f>
        <v>Infrastruktūras un saimnieciskā nodrošinājuma nodaļa/Pagasta pārvalde</v>
      </c>
      <c r="T252" s="292">
        <f>'Investīciju plāns_2023_2027'!T225</f>
        <v>0</v>
      </c>
      <c r="U252" s="282" t="str">
        <f>'Investīciju plāns_2023_2027'!U225</f>
        <v>2022-2027</v>
      </c>
    </row>
    <row r="253" spans="1:21" ht="102" x14ac:dyDescent="0.25">
      <c r="A253" s="161">
        <f>'Investīciju plāns_2023_2027'!A226</f>
        <v>224</v>
      </c>
      <c r="B253" s="277">
        <f>'Investīciju plāns_2023_2027'!B226</f>
        <v>0</v>
      </c>
      <c r="C253" s="161" t="str">
        <f>'Investīciju plāns_2023_2027'!C226</f>
        <v>Vilce</v>
      </c>
      <c r="D253" s="285" t="str">
        <f>'Investīciju plāns_2023_2027'!D226</f>
        <v>Vilces pagasta  transporta infrastruktūras attīstība</v>
      </c>
      <c r="E253" s="285" t="str">
        <f>'Investīciju plāns_2023_2027'!E226</f>
        <v xml:space="preserve">Transporta infrastruktūras attīstība, t.sk.: 
 2023/2024.gads:
1. Vilces pagasta Kalnrozes-Valdeikas Nr.34 virskārtas izbūve 0.60 km
Plānots uzsākt projektēšanu 2023.gada otrajā pusē, izmaksas plānot 2024.gadā 
2. Apgaismojuma izbūve alejā uz Vilces muižu, kā arī pie muižas un kalpu mājas
</v>
      </c>
      <c r="F253" s="161" t="str">
        <f>'Investīciju plāns_2023_2027'!F226</f>
        <v>Transporta infrastruktūra, t.sk. Apgaismojums</v>
      </c>
      <c r="G253" s="366" t="str">
        <f>'Investīciju plāns_2023_2027'!G226</f>
        <v>J/Pag/Iedz
Dep/ieros</v>
      </c>
      <c r="H253" s="290">
        <f>'Investīciju plāns_2023_2027'!H226</f>
        <v>300000</v>
      </c>
      <c r="I253" s="303">
        <f>'Investīciju plāns_2023_2027'!I226</f>
        <v>0</v>
      </c>
      <c r="J253" s="304">
        <f>'Investīciju plāns_2023_2027'!J226</f>
        <v>0</v>
      </c>
      <c r="K253" s="305">
        <f>'Investīciju plāns_2023_2027'!K226</f>
        <v>0</v>
      </c>
      <c r="L253" s="306">
        <f>'Investīciju plāns_2023_2027'!L226</f>
        <v>200000</v>
      </c>
      <c r="M253" s="307">
        <f>'Investīciju plāns_2023_2027'!M226</f>
        <v>100000</v>
      </c>
      <c r="N253" s="196" t="str">
        <f>'Investīciju plāns_2023_2027'!N226</f>
        <v>P2 V RV1</v>
      </c>
      <c r="O253" s="372" t="str">
        <f>'Investīciju plāns_2023_2027'!O226</f>
        <v>P</v>
      </c>
      <c r="P253" s="373" t="str">
        <f>'Investīciju plāns_2023_2027'!P226</f>
        <v>VP2</v>
      </c>
      <c r="Q253" s="373" t="str">
        <f>'Investīciju plāns_2023_2027'!Q226</f>
        <v>RV4</v>
      </c>
      <c r="R253" s="374" t="str">
        <f>'Investīciju plāns_2023_2027'!R226</f>
        <v>4.1.</v>
      </c>
      <c r="S253" s="161" t="str">
        <f>'Investīciju plāns_2023_2027'!S226</f>
        <v>Infrastruktūras un saimnieciskā nodrošinājuma nodaļa/Pagasta pārvalde</v>
      </c>
      <c r="T253" s="309">
        <f>'Investīciju plāns_2023_2027'!T226</f>
        <v>0</v>
      </c>
      <c r="U253" s="282" t="str">
        <f>'Investīciju plāns_2023_2027'!U226</f>
        <v>2022-2027</v>
      </c>
    </row>
    <row r="254" spans="1:21" ht="76.5" x14ac:dyDescent="0.25">
      <c r="A254" s="161">
        <f>'Investīciju plāns_2023_2027'!A227</f>
        <v>225</v>
      </c>
      <c r="B254" s="277" t="str">
        <f>'Investīciju plāns_2023_2027'!B227</f>
        <v>08v</v>
      </c>
      <c r="C254" s="161" t="str">
        <f>'Investīciju plāns_2023_2027'!C227</f>
        <v>Vilce</v>
      </c>
      <c r="D254" s="285" t="str">
        <f>'Investīciju plāns_2023_2027'!D227</f>
        <v>Vilces muižas kompleksa kultūrvēstures vērtību saglabāšana un jaunu pakalpojumu radīšana</v>
      </c>
      <c r="E254" s="295" t="str">
        <f>'Investīciju plāns_2023_2027'!E227</f>
        <v xml:space="preserve">Muižas pagraba izbūve ekspozīcijām, saietu telpas izbūve; vides izglītības centra izveide; parka labiekārtošana, dabas takas izveide, aprīkošana. 
Būvprojekta aktualizācija, jo būvprojekta termiņš beidzās 2022.gadā
Vilces muižas verandas remonts - plānots 2023.gadā
</v>
      </c>
      <c r="F254" s="161" t="str">
        <f>'Investīciju plāns_2023_2027'!F227</f>
        <v>Vēstures mantojums - ēkas</v>
      </c>
      <c r="G254" s="366" t="str">
        <f>'Investīciju plāns_2023_2027'!G227</f>
        <v xml:space="preserve">AG
J/Pag/Iedz
</v>
      </c>
      <c r="H254" s="278">
        <f>'Investīciju plāns_2023_2027'!H227</f>
        <v>1135000</v>
      </c>
      <c r="I254" s="303">
        <f>'Investīciju plāns_2023_2027'!I227</f>
        <v>35000</v>
      </c>
      <c r="J254" s="304">
        <f>'Investīciju plāns_2023_2027'!J227</f>
        <v>35000</v>
      </c>
      <c r="K254" s="305">
        <f>'Investīciju plāns_2023_2027'!K227</f>
        <v>0</v>
      </c>
      <c r="L254" s="306">
        <f>'Investīciju plāns_2023_2027'!L227</f>
        <v>0</v>
      </c>
      <c r="M254" s="307">
        <f>'Investīciju plāns_2023_2027'!M227</f>
        <v>1100000</v>
      </c>
      <c r="N254" s="166" t="str">
        <f>'Investīciju plāns_2023_2027'!N227</f>
        <v>P4 T RV2</v>
      </c>
      <c r="O254" s="372" t="str">
        <f>'Investīciju plāns_2023_2027'!O227</f>
        <v>P</v>
      </c>
      <c r="P254" s="372" t="str">
        <f>'Investīciju plāns_2023_2027'!P227</f>
        <v>VP1</v>
      </c>
      <c r="Q254" s="372" t="str">
        <f>'Investīciju plāns_2023_2027'!Q227</f>
        <v>RV3</v>
      </c>
      <c r="R254" s="374" t="str">
        <f>'Investīciju plāns_2023_2027'!R227</f>
        <v>3.4.</v>
      </c>
      <c r="S254" s="161" t="str">
        <f>'Investīciju plāns_2023_2027'!S227</f>
        <v>Infrastruktūras un saimnieciskā nodrošinājuma nodaļa/pagasta pārvalde</v>
      </c>
      <c r="T254" s="291">
        <f>'Investīciju plāns_2023_2027'!T227</f>
        <v>0</v>
      </c>
      <c r="U254" s="282" t="str">
        <f>'Investīciju plāns_2023_2027'!U227</f>
        <v>2022-2027</v>
      </c>
    </row>
    <row r="255" spans="1:21" x14ac:dyDescent="0.25">
      <c r="A255" s="196" t="e">
        <f>'Investīciju plāns_2023_2027'!#REF!</f>
        <v>#REF!</v>
      </c>
      <c r="B255" s="277" t="e">
        <f>'Investīciju plāns_2023_2027'!#REF!</f>
        <v>#REF!</v>
      </c>
      <c r="C255" s="161" t="e">
        <f>'Investīciju plāns_2023_2027'!#REF!</f>
        <v>#REF!</v>
      </c>
      <c r="D255" s="285" t="e">
        <f>'Investīciju plāns_2023_2027'!#REF!</f>
        <v>#REF!</v>
      </c>
      <c r="E255" s="285" t="e">
        <f>'Investīciju plāns_2023_2027'!#REF!</f>
        <v>#REF!</v>
      </c>
      <c r="F255" s="161" t="e">
        <f>'Investīciju plāns_2023_2027'!#REF!</f>
        <v>#REF!</v>
      </c>
      <c r="G255" s="366" t="e">
        <f>'Investīciju plāns_2023_2027'!#REF!</f>
        <v>#REF!</v>
      </c>
      <c r="H255" s="278" t="e">
        <f>'Investīciju plāns_2023_2027'!#REF!</f>
        <v>#REF!</v>
      </c>
      <c r="I255" s="303" t="e">
        <f>'Investīciju plāns_2023_2027'!#REF!</f>
        <v>#REF!</v>
      </c>
      <c r="J255" s="304" t="e">
        <f>'Investīciju plāns_2023_2027'!#REF!</f>
        <v>#REF!</v>
      </c>
      <c r="K255" s="305" t="e">
        <f>'Investīciju plāns_2023_2027'!#REF!</f>
        <v>#REF!</v>
      </c>
      <c r="L255" s="306" t="e">
        <f>'Investīciju plāns_2023_2027'!#REF!</f>
        <v>#REF!</v>
      </c>
      <c r="M255" s="307" t="e">
        <f>'Investīciju plāns_2023_2027'!#REF!</f>
        <v>#REF!</v>
      </c>
      <c r="N255" s="196" t="e">
        <f>'Investīciju plāns_2023_2027'!#REF!</f>
        <v>#REF!</v>
      </c>
      <c r="O255" s="372" t="e">
        <f>'Investīciju plāns_2023_2027'!#REF!</f>
        <v>#REF!</v>
      </c>
      <c r="P255" s="373" t="e">
        <f>'Investīciju plāns_2023_2027'!#REF!</f>
        <v>#REF!</v>
      </c>
      <c r="Q255" s="373" t="e">
        <f>'Investīciju plāns_2023_2027'!#REF!</f>
        <v>#REF!</v>
      </c>
      <c r="R255" s="374" t="e">
        <f>'Investīciju plāns_2023_2027'!#REF!</f>
        <v>#REF!</v>
      </c>
      <c r="S255" s="161" t="e">
        <f>'Investīciju plāns_2023_2027'!#REF!</f>
        <v>#REF!</v>
      </c>
      <c r="T255" s="309" t="e">
        <f>'Investīciju plāns_2023_2027'!#REF!</f>
        <v>#REF!</v>
      </c>
      <c r="U255" s="282" t="e">
        <f>'Investīciju plāns_2023_2027'!#REF!</f>
        <v>#REF!</v>
      </c>
    </row>
    <row r="256" spans="1:21" x14ac:dyDescent="0.25">
      <c r="A256" s="161" t="e">
        <f>'Investīciju plāns_2023_2027'!#REF!</f>
        <v>#REF!</v>
      </c>
      <c r="B256" s="322" t="e">
        <f>'Investīciju plāns_2023_2027'!#REF!</f>
        <v>#REF!</v>
      </c>
      <c r="C256" s="281" t="e">
        <f>'Investīciju plāns_2023_2027'!#REF!</f>
        <v>#REF!</v>
      </c>
      <c r="D256" s="313" t="e">
        <f>'Investīciju plāns_2023_2027'!#REF!</f>
        <v>#REF!</v>
      </c>
      <c r="E256" s="313" t="e">
        <f>'Investīciju plāns_2023_2027'!#REF!</f>
        <v>#REF!</v>
      </c>
      <c r="F256" s="281" t="e">
        <f>'Investīciju plāns_2023_2027'!#REF!</f>
        <v>#REF!</v>
      </c>
      <c r="G256" s="366" t="e">
        <f>'Investīciju plāns_2023_2027'!#REF!</f>
        <v>#REF!</v>
      </c>
      <c r="H256" s="323" t="e">
        <f>'Investīciju plāns_2023_2027'!#REF!</f>
        <v>#REF!</v>
      </c>
      <c r="I256" s="303" t="e">
        <f>'Investīciju plāns_2023_2027'!#REF!</f>
        <v>#REF!</v>
      </c>
      <c r="J256" s="304" t="e">
        <f>'Investīciju plāns_2023_2027'!#REF!</f>
        <v>#REF!</v>
      </c>
      <c r="K256" s="305" t="e">
        <f>'Investīciju plāns_2023_2027'!#REF!</f>
        <v>#REF!</v>
      </c>
      <c r="L256" s="306" t="e">
        <f>'Investīciju plāns_2023_2027'!#REF!</f>
        <v>#REF!</v>
      </c>
      <c r="M256" s="307" t="e">
        <f>'Investīciju plāns_2023_2027'!#REF!</f>
        <v>#REF!</v>
      </c>
      <c r="N256" s="196" t="e">
        <f>'Investīciju plāns_2023_2027'!#REF!</f>
        <v>#REF!</v>
      </c>
      <c r="O256" s="372" t="e">
        <f>'Investīciju plāns_2023_2027'!#REF!</f>
        <v>#REF!</v>
      </c>
      <c r="P256" s="373" t="e">
        <f>'Investīciju plāns_2023_2027'!#REF!</f>
        <v>#REF!</v>
      </c>
      <c r="Q256" s="373" t="e">
        <f>'Investīciju plāns_2023_2027'!#REF!</f>
        <v>#REF!</v>
      </c>
      <c r="R256" s="374" t="e">
        <f>'Investīciju plāns_2023_2027'!#REF!</f>
        <v>#REF!</v>
      </c>
      <c r="S256" s="336" t="e">
        <f>'Investīciju plāns_2023_2027'!#REF!</f>
        <v>#REF!</v>
      </c>
      <c r="T256" s="328" t="e">
        <f>'Investīciju plāns_2023_2027'!#REF!</f>
        <v>#REF!</v>
      </c>
      <c r="U256" s="282" t="e">
        <f>'Investīciju plāns_2023_2027'!#REF!</f>
        <v>#REF!</v>
      </c>
    </row>
    <row r="257" spans="1:21" ht="51" x14ac:dyDescent="0.25">
      <c r="A257" s="161">
        <f>'Investīciju plāns_2023_2027'!A228</f>
        <v>226</v>
      </c>
      <c r="B257" s="262">
        <f>'Investīciju plāns_2023_2027'!B228</f>
        <v>0</v>
      </c>
      <c r="C257" s="258" t="str">
        <f>'Investīciju plāns_2023_2027'!C228</f>
        <v>Vilce</v>
      </c>
      <c r="D257" s="261" t="str">
        <f>'Investīciju plāns_2023_2027'!D228</f>
        <v>Izveidot digitalizētu muzejistabu Vilcē dzimušajam latviešu dramaturgam Mārtiņam Zīvertam.</v>
      </c>
      <c r="E257" s="343" t="str">
        <f>'Investīciju plāns_2023_2027'!E228</f>
        <v>Izveidota digitalizēta muzejistaba Vilcē dzimušajam latviešu dramaturgam Mārtiņam Zīvertam</v>
      </c>
      <c r="F257" s="258" t="str">
        <f>'Investīciju plāns_2023_2027'!F228</f>
        <v>Vēstures mantojums - ēkas</v>
      </c>
      <c r="G257" s="366" t="str">
        <f>'Investīciju plāns_2023_2027'!G228</f>
        <v>J/Pag/Iedz</v>
      </c>
      <c r="H257" s="260">
        <f>'Investīciju plāns_2023_2027'!H228</f>
        <v>150000</v>
      </c>
      <c r="I257" s="303">
        <f>'Investīciju plāns_2023_2027'!I228</f>
        <v>0</v>
      </c>
      <c r="J257" s="304">
        <f>'Investīciju plāns_2023_2027'!J228</f>
        <v>0</v>
      </c>
      <c r="K257" s="305">
        <f>'Investīciju plāns_2023_2027'!K228</f>
        <v>0</v>
      </c>
      <c r="L257" s="306">
        <f>'Investīciju plāns_2023_2027'!L228</f>
        <v>0</v>
      </c>
      <c r="M257" s="307">
        <f>'Investīciju plāns_2023_2027'!M228</f>
        <v>150000</v>
      </c>
      <c r="N257" s="196">
        <f>'Investīciju plāns_2023_2027'!N228</f>
        <v>0</v>
      </c>
      <c r="O257" s="372">
        <f>'Investīciju plāns_2023_2027'!O228</f>
        <v>0</v>
      </c>
      <c r="P257" s="372">
        <f>'Investīciju plāns_2023_2027'!P228</f>
        <v>0</v>
      </c>
      <c r="Q257" s="372">
        <f>'Investīciju plāns_2023_2027'!Q228</f>
        <v>0</v>
      </c>
      <c r="R257" s="375">
        <f>'Investīciju plāns_2023_2027'!R228</f>
        <v>0</v>
      </c>
      <c r="S257" s="336">
        <f>'Investīciju plāns_2023_2027'!S228</f>
        <v>0</v>
      </c>
      <c r="T257" s="333">
        <f>'Investīciju plāns_2023_2027'!T228</f>
        <v>0</v>
      </c>
      <c r="U257" s="282">
        <f>'Investīciju plāns_2023_2027'!U228</f>
        <v>0</v>
      </c>
    </row>
    <row r="258" spans="1:21" ht="127.5" x14ac:dyDescent="0.25">
      <c r="A258" s="196">
        <f>'Investīciju plāns_2023_2027'!A229</f>
        <v>227</v>
      </c>
      <c r="B258" s="277" t="str">
        <f>'Investīciju plāns_2023_2027'!B229</f>
        <v>05</v>
      </c>
      <c r="C258" s="161" t="str">
        <f>'Investīciju plāns_2023_2027'!C229</f>
        <v>Vilce</v>
      </c>
      <c r="D258" s="285" t="str">
        <f>'Investīciju plāns_2023_2027'!D229</f>
        <v>Dabas parka "Vilce" dabas aizsardzības plāna īstenošana</v>
      </c>
      <c r="E258" s="295" t="str">
        <f>'Investīciju plāns_2023_2027'!E229</f>
        <v>Projekta mērķis: saglabāt dabas parkam raksturīgo ainavu - teritorijai raksturīgo reljefu un esošo zemes lietojuma veidu platības, saglabāt dzīvotspējīgas tipiskās un aizsargājamās upju nogāzes un platlapju mežiem raksturīgās dabiskās augu sugu sabiedrības, dzīvnieku sugas un to dzīvotnes, saglabāt un uzturēt kultūrvēsturiskās vērtības, labiekārtot un pilnveidot atpūtas, dabas un kultūrvēsturisko vērtību apskates un izziņas infrastruktūru.
Plānotie uzdevumi: Izstrādāt jaunu dabas aizsardzības plānu dabas parkam "Vilce", lai efektīvāk varētu apsaimniekot dabas parku "Vilce".
 Izstrādāts būvprojekts (derīgs līdz 2024.gadam)</v>
      </c>
      <c r="F258" s="161" t="str">
        <f>'Investīciju plāns_2023_2027'!F229</f>
        <v>Vides aizsardzība</v>
      </c>
      <c r="G258" s="366" t="str">
        <f>'Investīciju plāns_2023_2027'!G229</f>
        <v xml:space="preserve">AG
J/Pag/Iedz
</v>
      </c>
      <c r="H258" s="278">
        <f>'Investīciju plāns_2023_2027'!H229</f>
        <v>500000</v>
      </c>
      <c r="I258" s="303">
        <f>'Investīciju plāns_2023_2027'!I229</f>
        <v>0</v>
      </c>
      <c r="J258" s="304">
        <f>'Investīciju plāns_2023_2027'!J229</f>
        <v>0</v>
      </c>
      <c r="K258" s="305">
        <f>'Investīciju plāns_2023_2027'!K229</f>
        <v>0</v>
      </c>
      <c r="L258" s="306">
        <f>'Investīciju plāns_2023_2027'!L229</f>
        <v>0</v>
      </c>
      <c r="M258" s="307">
        <f>'Investīciju plāns_2023_2027'!M229</f>
        <v>500000</v>
      </c>
      <c r="N258" s="161" t="str">
        <f>'Investīciju plāns_2023_2027'!N229</f>
        <v>P3 V RV9</v>
      </c>
      <c r="O258" s="372" t="str">
        <f>'Investīciju plāns_2023_2027'!O229</f>
        <v>P</v>
      </c>
      <c r="P258" s="372" t="str">
        <f>'Investīciju plāns_2023_2027'!P229</f>
        <v>VP2</v>
      </c>
      <c r="Q258" s="372" t="str">
        <f>'Investīciju plāns_2023_2027'!Q229</f>
        <v>RV6</v>
      </c>
      <c r="R258" s="374" t="str">
        <f>'Investīciju plāns_2023_2027'!R229</f>
        <v>U.6.1.</v>
      </c>
      <c r="S258" s="161" t="str">
        <f>'Investīciju plāns_2023_2027'!S229</f>
        <v>Īpašuma pārvaldības nodaļa</v>
      </c>
      <c r="T258" s="284">
        <f>'Investīciju plāns_2023_2027'!T229</f>
        <v>0</v>
      </c>
      <c r="U258" s="282" t="str">
        <f>'Investīciju plāns_2023_2027'!U229</f>
        <v>2022-2027</v>
      </c>
    </row>
    <row r="259" spans="1:21" ht="76.5" x14ac:dyDescent="0.25">
      <c r="A259" s="161">
        <f>'Investīciju plāns_2023_2027'!A230</f>
        <v>228</v>
      </c>
      <c r="B259" s="277" t="str">
        <f>'Investīciju plāns_2023_2027'!B230</f>
        <v>09s</v>
      </c>
      <c r="C259" s="161" t="str">
        <f>'Investīciju plāns_2023_2027'!C230</f>
        <v>Vircava</v>
      </c>
      <c r="D259" s="285" t="str">
        <f>'Investīciju plāns_2023_2027'!D230</f>
        <v>Vircavas pagasta sporta halles energoefektivitātes paaugstināšana</v>
      </c>
      <c r="E259" s="295" t="str">
        <f>'Investīciju plāns_2023_2027'!E230</f>
        <v xml:space="preserve">Ventilācijas, siltummezglu un elektroapgādes sistēmu rekonstrukcija, lietusūdeņu savākšanas sistēmas izbūve, noteču remonts, ārējo sienu siltināšana, telpu remonts
Plānots uzsākt projektēšanu 2023.gada otrajā pusē, izmaksas plānot 2024.gadā </v>
      </c>
      <c r="F259" s="161" t="str">
        <f>'Investīciju plāns_2023_2027'!F230</f>
        <v>Energoefektivitāte</v>
      </c>
      <c r="G259" s="366" t="str">
        <f>'Investīciju plāns_2023_2027'!G230</f>
        <v>J/Pag/Iedz
IP/2021</v>
      </c>
      <c r="H259" s="278">
        <f>'Investīciju plāns_2023_2027'!H230</f>
        <v>700000</v>
      </c>
      <c r="I259" s="303">
        <f>'Investīciju plāns_2023_2027'!I230</f>
        <v>0</v>
      </c>
      <c r="J259" s="304">
        <f>'Investīciju plāns_2023_2027'!J230</f>
        <v>0</v>
      </c>
      <c r="K259" s="305">
        <f>'Investīciju plāns_2023_2027'!K230</f>
        <v>0</v>
      </c>
      <c r="L259" s="306">
        <f>'Investīciju plāns_2023_2027'!L230</f>
        <v>700000</v>
      </c>
      <c r="M259" s="307">
        <f>'Investīciju plāns_2023_2027'!M230</f>
        <v>0</v>
      </c>
      <c r="N259" s="196" t="str">
        <f>'Investīciju plāns_2023_2027'!N230</f>
        <v>P2 V RV8</v>
      </c>
      <c r="O259" s="372" t="str">
        <f>'Investīciju plāns_2023_2027'!O230</f>
        <v>P</v>
      </c>
      <c r="P259" s="372" t="str">
        <f>'Investīciju plāns_2023_2027'!P230</f>
        <v>VP1</v>
      </c>
      <c r="Q259" s="372" t="str">
        <f>'Investīciju plāns_2023_2027'!Q230</f>
        <v>RV3</v>
      </c>
      <c r="R259" s="374" t="str">
        <f>'Investīciju plāns_2023_2027'!R230</f>
        <v>3.2.</v>
      </c>
      <c r="S259" s="161" t="str">
        <f>'Investīciju plāns_2023_2027'!S230</f>
        <v>Infrastruktūras un saimnieciskā nodrošinājuma nodaļa/ Sporta centrs</v>
      </c>
      <c r="T259" s="309">
        <f>'Investīciju plāns_2023_2027'!T230</f>
        <v>0</v>
      </c>
      <c r="U259" s="282" t="str">
        <f>'Investīciju plāns_2023_2027'!U230</f>
        <v>2022-2027</v>
      </c>
    </row>
    <row r="260" spans="1:21" ht="76.5" x14ac:dyDescent="0.25">
      <c r="A260" s="161">
        <f>'Investīciju plāns_2023_2027'!A231</f>
        <v>229</v>
      </c>
      <c r="B260" s="279" t="str">
        <f>'Investīciju plāns_2023_2027'!B231</f>
        <v>06</v>
      </c>
      <c r="C260" s="161" t="str">
        <f>'Investīciju plāns_2023_2027'!C231</f>
        <v>Vircava</v>
      </c>
      <c r="D260" s="285" t="str">
        <f>'Investīciju plāns_2023_2027'!D231</f>
        <v>Siltummezglu maiņa iestāžu ēkās Vircavas pagastā</v>
      </c>
      <c r="E260" s="295" t="str">
        <f>'Investīciju plāns_2023_2027'!E231</f>
        <v>Siltummezglu maiņa  visās iestāžu ēkās -  Vircavas vsk.(Jelgavas iela 2), Vircavas PII (Plāksnīšu iela 2); Tautas nams; Vircavas pagasta pārvalde (Jelgavas iela 4)</v>
      </c>
      <c r="F260" s="161" t="str">
        <f>'Investīciju plāns_2023_2027'!F231</f>
        <v>Energoefektivitāte</v>
      </c>
      <c r="G260" s="366" t="str">
        <f>'Investīciju plāns_2023_2027'!G231</f>
        <v>J/Pag/Iedz</v>
      </c>
      <c r="H260" s="278">
        <f>'Investīciju plāns_2023_2027'!H231</f>
        <v>40000</v>
      </c>
      <c r="I260" s="303">
        <f>'Investīciju plāns_2023_2027'!I231</f>
        <v>0</v>
      </c>
      <c r="J260" s="304">
        <f>'Investīciju plāns_2023_2027'!J231</f>
        <v>0</v>
      </c>
      <c r="K260" s="305">
        <f>'Investīciju plāns_2023_2027'!K231</f>
        <v>0</v>
      </c>
      <c r="L260" s="306">
        <f>'Investīciju plāns_2023_2027'!L231</f>
        <v>40000</v>
      </c>
      <c r="M260" s="307">
        <f>'Investīciju plāns_2023_2027'!M231</f>
        <v>0</v>
      </c>
      <c r="N260" s="195" t="str">
        <f>'Investīciju plāns_2023_2027'!N231</f>
        <v>P2 V RV8</v>
      </c>
      <c r="O260" s="372" t="str">
        <f>'Investīciju plāns_2023_2027'!O231</f>
        <v>P</v>
      </c>
      <c r="P260" s="378" t="str">
        <f>'Investīciju plāns_2023_2027'!P231</f>
        <v>VP2</v>
      </c>
      <c r="Q260" s="372" t="str">
        <f>'Investīciju plāns_2023_2027'!Q231</f>
        <v>RV5</v>
      </c>
      <c r="R260" s="374" t="str">
        <f>'Investīciju plāns_2023_2027'!R231</f>
        <v>U.5.1.</v>
      </c>
      <c r="S260" s="325" t="str">
        <f>'Investīciju plāns_2023_2027'!S231</f>
        <v>Infrastruktūras un saimnieciskā nodrošinājuma nodaļa/pagasta pārvalde</v>
      </c>
      <c r="T260" s="195">
        <f>'Investīciju plāns_2023_2027'!T231</f>
        <v>0</v>
      </c>
      <c r="U260" s="331" t="str">
        <f>'Investīciju plāns_2023_2027'!U231</f>
        <v>2022-2027</v>
      </c>
    </row>
    <row r="261" spans="1:21" x14ac:dyDescent="0.25">
      <c r="A261">
        <f>'Investīciju plāns_2023_2027'!A245</f>
        <v>0</v>
      </c>
      <c r="B261">
        <f>'Investīciju plāns_2023_2027'!B245</f>
        <v>0</v>
      </c>
      <c r="C261">
        <f>'Investīciju plāns_2023_2027'!C245</f>
        <v>0</v>
      </c>
      <c r="D261">
        <f>'Investīciju plāns_2023_2027'!D245</f>
        <v>0</v>
      </c>
      <c r="E261">
        <f>'Investīciju plāns_2023_2027'!E245</f>
        <v>0</v>
      </c>
      <c r="F261" t="str">
        <f>'Investīciju plāns_2023_2027'!F245</f>
        <v>Kopā</v>
      </c>
      <c r="G261">
        <f>'Investīciju plāns_2023_2027'!G245</f>
        <v>0</v>
      </c>
      <c r="H261">
        <f>'Investīciju plāns_2023_2027'!H245</f>
        <v>220955452</v>
      </c>
      <c r="I261">
        <f>'Investīciju plāns_2023_2027'!I245</f>
        <v>10124091</v>
      </c>
      <c r="J261">
        <f>'Investīciju plāns_2023_2027'!J245</f>
        <v>4962899</v>
      </c>
      <c r="K261">
        <f>'Investīciju plāns_2023_2027'!K245</f>
        <v>5161192</v>
      </c>
      <c r="L261">
        <f>'Investīciju plāns_2023_2027'!L245</f>
        <v>20802000</v>
      </c>
      <c r="M261">
        <f>'Investīciju plāns_2023_2027'!M245</f>
        <v>190029361</v>
      </c>
      <c r="N261">
        <f>'Investīciju plāns_2023_2027'!N245</f>
        <v>0</v>
      </c>
      <c r="O261">
        <f>'Investīciju plāns_2023_2027'!O245</f>
        <v>0</v>
      </c>
      <c r="P261">
        <f>'Investīciju plāns_2023_2027'!P245</f>
        <v>0</v>
      </c>
      <c r="Q261">
        <f>'Investīciju plāns_2023_2027'!Q245</f>
        <v>0</v>
      </c>
      <c r="R261">
        <f>'Investīciju plāns_2023_2027'!R245</f>
        <v>0</v>
      </c>
      <c r="S261">
        <f>'Investīciju plāns_2023_2027'!S245</f>
        <v>0</v>
      </c>
      <c r="T261">
        <f>'Investīciju plāns_2023_2027'!T245</f>
        <v>0</v>
      </c>
      <c r="U261">
        <f>'Investīciju plāns_2023_2027'!U245</f>
        <v>0</v>
      </c>
    </row>
    <row r="262" spans="1:21" x14ac:dyDescent="0.25">
      <c r="A262" t="str">
        <f>'Investīciju plāns_2023_2027'!A250</f>
        <v>P2 I RV1</v>
      </c>
      <c r="B262" t="str">
        <f>'Investīciju plāns_2023_2027'!B250</f>
        <v>Izglītības iestāžu materiāli tehniskās bāzes pilnveidošana un modernizācija</v>
      </c>
      <c r="C262">
        <f>'Investīciju plāns_2023_2027'!C250</f>
        <v>0</v>
      </c>
      <c r="D262">
        <f>'Investīciju plāns_2023_2027'!D250</f>
        <v>0</v>
      </c>
      <c r="E262">
        <f>'Investīciju plāns_2023_2027'!E250</f>
        <v>0</v>
      </c>
      <c r="F262" t="e">
        <f>'Investīciju plāns_2023_2027'!#REF!</f>
        <v>#REF!</v>
      </c>
      <c r="G262">
        <f>'Investīciju plāns_2023_2027'!P250</f>
        <v>0</v>
      </c>
      <c r="H262">
        <f>'Investīciju plāns_2023_2027'!O250</f>
        <v>0</v>
      </c>
      <c r="I262">
        <f>'Investīciju plāns_2023_2027'!R250</f>
        <v>0</v>
      </c>
      <c r="J262">
        <f>'Investīciju plāns_2023_2027'!S250</f>
        <v>0</v>
      </c>
      <c r="K262">
        <f>'Investīciju plāns_2023_2027'!T250</f>
        <v>0</v>
      </c>
      <c r="L262">
        <f>'Investīciju plāns_2023_2027'!U250</f>
        <v>0</v>
      </c>
      <c r="M262">
        <f>'Investīciju plāns_2023_2027'!V250</f>
        <v>0</v>
      </c>
      <c r="N262">
        <f>'Investīciju plāns_2023_2027'!W250</f>
        <v>0</v>
      </c>
      <c r="O262" t="e">
        <f>'Investīciju plāns_2023_2027'!#REF!</f>
        <v>#REF!</v>
      </c>
      <c r="P262" t="e">
        <f>'Investīciju plāns_2023_2027'!#REF!</f>
        <v>#REF!</v>
      </c>
      <c r="Q262" t="e">
        <f>'Investīciju plāns_2023_2027'!#REF!</f>
        <v>#REF!</v>
      </c>
      <c r="R262" t="e">
        <f>'Investīciju plāns_2023_2027'!#REF!</f>
        <v>#REF!</v>
      </c>
      <c r="S262" t="e">
        <f>'Investīciju plāns_2023_2027'!#REF!</f>
        <v>#REF!</v>
      </c>
      <c r="T262" t="e">
        <f>'Investīciju plāns_2023_2027'!#REF!</f>
        <v>#REF!</v>
      </c>
      <c r="U262" t="e">
        <f>'Investīciju plāns_2023_2027'!#REF!</f>
        <v>#REF!</v>
      </c>
    </row>
    <row r="263" spans="1:21" x14ac:dyDescent="0.25">
      <c r="A263" t="str">
        <f>'Investīciju plāns_2023_2027'!A251</f>
        <v>P1 S RV1</v>
      </c>
      <c r="B263" t="str">
        <f>'Investīciju plāns_2023_2027'!B251</f>
        <v>Sporta izglītība un aktivitātes mūža garumā</v>
      </c>
      <c r="C263">
        <f>'Investīciju plāns_2023_2027'!C251</f>
        <v>0</v>
      </c>
      <c r="D263">
        <f>'Investīciju plāns_2023_2027'!D251</f>
        <v>0</v>
      </c>
      <c r="E263">
        <f>'Investīciju plāns_2023_2027'!E251</f>
        <v>0</v>
      </c>
      <c r="F263">
        <f>'Investīciju plāns_2023_2027'!O251</f>
        <v>0</v>
      </c>
      <c r="G263">
        <f>'Investīciju plāns_2023_2027'!P251</f>
        <v>0</v>
      </c>
      <c r="H263">
        <f>'Investīciju plāns_2023_2027'!Q251</f>
        <v>0</v>
      </c>
      <c r="I263">
        <f>'Investīciju plāns_2023_2027'!R251</f>
        <v>0</v>
      </c>
      <c r="J263">
        <f>'Investīciju plāns_2023_2027'!S251</f>
        <v>0</v>
      </c>
      <c r="K263">
        <f>'Investīciju plāns_2023_2027'!T251</f>
        <v>0</v>
      </c>
      <c r="L263">
        <f>'Investīciju plāns_2023_2027'!U251</f>
        <v>0</v>
      </c>
      <c r="M263">
        <f>'Investīciju plāns_2023_2027'!V251</f>
        <v>0</v>
      </c>
      <c r="N263">
        <f>'Investīciju plāns_2023_2027'!W251</f>
        <v>0</v>
      </c>
      <c r="O263" t="e">
        <f>'Investīciju plāns_2023_2027'!#REF!</f>
        <v>#REF!</v>
      </c>
      <c r="P263" t="e">
        <f>'Investīciju plāns_2023_2027'!#REF!</f>
        <v>#REF!</v>
      </c>
      <c r="Q263" t="e">
        <f>'Investīciju plāns_2023_2027'!#REF!</f>
        <v>#REF!</v>
      </c>
      <c r="R263" t="e">
        <f>'Investīciju plāns_2023_2027'!#REF!</f>
        <v>#REF!</v>
      </c>
      <c r="S263" t="e">
        <f>'Investīciju plāns_2023_2027'!#REF!</f>
        <v>#REF!</v>
      </c>
      <c r="T263" t="e">
        <f>'Investīciju plāns_2023_2027'!#REF!</f>
        <v>#REF!</v>
      </c>
      <c r="U263" t="e">
        <f>'Investīciju plāns_2023_2027'!#REF!</f>
        <v>#REF!</v>
      </c>
    </row>
    <row r="264" spans="1:21" x14ac:dyDescent="0.25">
      <c r="A264" t="str">
        <f>'Investīciju plāns_2023_2027'!A252</f>
        <v>P2 S RV1</v>
      </c>
      <c r="B264" t="str">
        <f>'Investīciju plāns_2023_2027'!B252</f>
        <v>Jaunas sporta infrastruktūras būvniecība</v>
      </c>
      <c r="C264">
        <f>'Investīciju plāns_2023_2027'!C252</f>
        <v>0</v>
      </c>
      <c r="D264">
        <f>'Investīciju plāns_2023_2027'!D252</f>
        <v>0</v>
      </c>
      <c r="E264">
        <f>'Investīciju plāns_2023_2027'!E252</f>
        <v>0</v>
      </c>
      <c r="F264">
        <f>'Investīciju plāns_2023_2027'!O252</f>
        <v>0</v>
      </c>
      <c r="G264" t="e">
        <f>'Investīciju plāns_2023_2027'!#REF!</f>
        <v>#REF!</v>
      </c>
      <c r="H264" t="e">
        <f>'Investīciju plāns_2023_2027'!#REF!</f>
        <v>#REF!</v>
      </c>
      <c r="I264" t="e">
        <f>'Investīciju plāns_2023_2027'!#REF!</f>
        <v>#REF!</v>
      </c>
      <c r="J264" t="e">
        <f>'Investīciju plāns_2023_2027'!#REF!</f>
        <v>#REF!</v>
      </c>
      <c r="K264">
        <f>'Investīciju plāns_2023_2027'!T252</f>
        <v>0</v>
      </c>
      <c r="L264">
        <f>'Investīciju plāns_2023_2027'!U252</f>
        <v>0</v>
      </c>
      <c r="M264">
        <f>'Investīciju plāns_2023_2027'!V252</f>
        <v>0</v>
      </c>
      <c r="N264">
        <f>'Investīciju plāns_2023_2027'!W252</f>
        <v>0</v>
      </c>
      <c r="O264" t="e">
        <f>'Investīciju plāns_2023_2027'!#REF!</f>
        <v>#REF!</v>
      </c>
      <c r="P264" t="e">
        <f>'Investīciju plāns_2023_2027'!#REF!</f>
        <v>#REF!</v>
      </c>
      <c r="Q264" t="e">
        <f>'Investīciju plāns_2023_2027'!#REF!</f>
        <v>#REF!</v>
      </c>
      <c r="R264" t="e">
        <f>'Investīciju plāns_2023_2027'!#REF!</f>
        <v>#REF!</v>
      </c>
      <c r="S264" t="e">
        <f>'Investīciju plāns_2023_2027'!#REF!</f>
        <v>#REF!</v>
      </c>
      <c r="T264" t="e">
        <f>'Investīciju plāns_2023_2027'!#REF!</f>
        <v>#REF!</v>
      </c>
      <c r="U264" t="e">
        <f>'Investīciju plāns_2023_2027'!#REF!</f>
        <v>#REF!</v>
      </c>
    </row>
    <row r="265" spans="1:21" x14ac:dyDescent="0.25">
      <c r="A265" t="str">
        <f>'Investīciju plāns_2023_2027'!A253</f>
        <v>P2 S RV2</v>
      </c>
      <c r="B265" t="str">
        <f>'Investīciju plāns_2023_2027'!B253</f>
        <v>Sporta iestāžu infrastruktūras un 
aprīkojuma atjaunošana</v>
      </c>
      <c r="C265">
        <f>'Investīciju plāns_2023_2027'!C253</f>
        <v>0</v>
      </c>
      <c r="D265">
        <f>'Investīciju plāns_2023_2027'!D253</f>
        <v>0</v>
      </c>
      <c r="E265">
        <f>'Investīciju plāns_2023_2027'!E253</f>
        <v>0</v>
      </c>
      <c r="F265">
        <f>'Investīciju plāns_2023_2027'!O253</f>
        <v>0</v>
      </c>
      <c r="G265" t="e">
        <f>'Investīciju plāns_2023_2027'!#REF!</f>
        <v>#REF!</v>
      </c>
      <c r="H265" t="e">
        <f>'Investīciju plāns_2023_2027'!#REF!</f>
        <v>#REF!</v>
      </c>
      <c r="I265" t="e">
        <f>'Investīciju plāns_2023_2027'!#REF!</f>
        <v>#REF!</v>
      </c>
      <c r="J265" t="e">
        <f>'Investīciju plāns_2023_2027'!#REF!</f>
        <v>#REF!</v>
      </c>
      <c r="K265">
        <f>'Investīciju plāns_2023_2027'!T253</f>
        <v>0</v>
      </c>
      <c r="L265">
        <f>'Investīciju plāns_2023_2027'!U253</f>
        <v>0</v>
      </c>
      <c r="M265">
        <f>'Investīciju plāns_2023_2027'!V253</f>
        <v>0</v>
      </c>
      <c r="N265">
        <f>'Investīciju plāns_2023_2027'!W253</f>
        <v>0</v>
      </c>
      <c r="O265" t="e">
        <f>'Investīciju plāns_2023_2027'!#REF!</f>
        <v>#REF!</v>
      </c>
      <c r="P265" t="e">
        <f>'Investīciju plāns_2023_2027'!#REF!</f>
        <v>#REF!</v>
      </c>
      <c r="Q265" t="e">
        <f>'Investīciju plāns_2023_2027'!#REF!</f>
        <v>#REF!</v>
      </c>
      <c r="R265" t="e">
        <f>'Investīciju plāns_2023_2027'!#REF!</f>
        <v>#REF!</v>
      </c>
      <c r="S265" t="e">
        <f>'Investīciju plāns_2023_2027'!#REF!</f>
        <v>#REF!</v>
      </c>
      <c r="T265" t="e">
        <f>'Investīciju plāns_2023_2027'!#REF!</f>
        <v>#REF!</v>
      </c>
      <c r="U265" t="e">
        <f>'Investīciju plāns_2023_2027'!#REF!</f>
        <v>#REF!</v>
      </c>
    </row>
    <row r="266" spans="1:21" x14ac:dyDescent="0.25">
      <c r="A266" t="str">
        <f>'Investīciju plāns_2023_2027'!A254</f>
        <v>P1 K RV1</v>
      </c>
      <c r="B266" t="str">
        <f>'Investīciju plāns_2023_2027'!B254</f>
        <v>Kultūras pakalpojuma nodrošināšana (pasākumi)</v>
      </c>
      <c r="C266">
        <f>'Investīciju plāns_2023_2027'!C254</f>
        <v>0</v>
      </c>
      <c r="D266">
        <f>'Investīciju plāns_2023_2027'!D254</f>
        <v>0</v>
      </c>
      <c r="E266">
        <f>'Investīciju plāns_2023_2027'!E254</f>
        <v>0</v>
      </c>
      <c r="F266">
        <f>'Investīciju plāns_2023_2027'!O254</f>
        <v>0</v>
      </c>
      <c r="G266" t="e">
        <f>'Investīciju plāns_2023_2027'!#REF!</f>
        <v>#REF!</v>
      </c>
      <c r="H266" t="e">
        <f>'Investīciju plāns_2023_2027'!#REF!</f>
        <v>#REF!</v>
      </c>
      <c r="I266" t="e">
        <f>'Investīciju plāns_2023_2027'!#REF!</f>
        <v>#REF!</v>
      </c>
      <c r="J266" t="e">
        <f>'Investīciju plāns_2023_2027'!#REF!</f>
        <v>#REF!</v>
      </c>
      <c r="K266">
        <f>'Investīciju plāns_2023_2027'!T254</f>
        <v>0</v>
      </c>
      <c r="L266">
        <f>'Investīciju plāns_2023_2027'!U254</f>
        <v>0</v>
      </c>
      <c r="M266">
        <f>'Investīciju plāns_2023_2027'!V254</f>
        <v>0</v>
      </c>
      <c r="N266">
        <f>'Investīciju plāns_2023_2027'!W254</f>
        <v>0</v>
      </c>
      <c r="O266" t="e">
        <f>'Investīciju plāns_2023_2027'!#REF!</f>
        <v>#REF!</v>
      </c>
      <c r="P266" t="e">
        <f>'Investīciju plāns_2023_2027'!#REF!</f>
        <v>#REF!</v>
      </c>
      <c r="Q266" t="e">
        <f>'Investīciju plāns_2023_2027'!#REF!</f>
        <v>#REF!</v>
      </c>
      <c r="R266" t="e">
        <f>'Investīciju plāns_2023_2027'!#REF!</f>
        <v>#REF!</v>
      </c>
      <c r="S266" t="e">
        <f>'Investīciju plāns_2023_2027'!#REF!</f>
        <v>#REF!</v>
      </c>
      <c r="T266" t="e">
        <f>'Investīciju plāns_2023_2027'!#REF!</f>
        <v>#REF!</v>
      </c>
      <c r="U266" t="e">
        <f>'Investīciju plāns_2023_2027'!#REF!</f>
        <v>#REF!</v>
      </c>
    </row>
    <row r="267" spans="1:21" x14ac:dyDescent="0.25">
      <c r="A267" t="str">
        <f>'Investīciju plāns_2023_2027'!A255</f>
        <v>P1 K RV2</v>
      </c>
      <c r="B267" t="str">
        <f>'Investīciju plāns_2023_2027'!B255</f>
        <v>Kultūras pakalpojuma nodrošināšana (uzturēšana)</v>
      </c>
      <c r="C267">
        <f>'Investīciju plāns_2023_2027'!C255</f>
        <v>0</v>
      </c>
      <c r="D267">
        <f>'Investīciju plāns_2023_2027'!D255</f>
        <v>0</v>
      </c>
      <c r="E267">
        <f>'Investīciju plāns_2023_2027'!E255</f>
        <v>0</v>
      </c>
      <c r="F267">
        <f>'Investīciju plāns_2023_2027'!O255</f>
        <v>0</v>
      </c>
      <c r="G267" t="e">
        <f>'Investīciju plāns_2023_2027'!#REF!</f>
        <v>#REF!</v>
      </c>
      <c r="H267" t="e">
        <f>'Investīciju plāns_2023_2027'!#REF!</f>
        <v>#REF!</v>
      </c>
      <c r="I267" t="e">
        <f>'Investīciju plāns_2023_2027'!#REF!</f>
        <v>#REF!</v>
      </c>
      <c r="J267" t="e">
        <f>'Investīciju plāns_2023_2027'!#REF!</f>
        <v>#REF!</v>
      </c>
      <c r="K267">
        <f>'Investīciju plāns_2023_2027'!T255</f>
        <v>0</v>
      </c>
      <c r="L267">
        <f>'Investīciju plāns_2023_2027'!U255</f>
        <v>0</v>
      </c>
      <c r="M267">
        <f>'Investīciju plāns_2023_2027'!V255</f>
        <v>0</v>
      </c>
      <c r="N267">
        <f>'Investīciju plāns_2023_2027'!W255</f>
        <v>0</v>
      </c>
      <c r="O267" t="e">
        <f>'Investīciju plāns_2023_2027'!#REF!</f>
        <v>#REF!</v>
      </c>
      <c r="P267" t="e">
        <f>'Investīciju plāns_2023_2027'!#REF!</f>
        <v>#REF!</v>
      </c>
      <c r="Q267" t="e">
        <f>'Investīciju plāns_2023_2027'!#REF!</f>
        <v>#REF!</v>
      </c>
      <c r="R267" t="e">
        <f>'Investīciju plāns_2023_2027'!#REF!</f>
        <v>#REF!</v>
      </c>
      <c r="S267" t="e">
        <f>'Investīciju plāns_2023_2027'!#REF!</f>
        <v>#REF!</v>
      </c>
      <c r="T267" t="e">
        <f>'Investīciju plāns_2023_2027'!#REF!</f>
        <v>#REF!</v>
      </c>
      <c r="U267" t="e">
        <f>'Investīciju plāns_2023_2027'!#REF!</f>
        <v>#REF!</v>
      </c>
    </row>
    <row r="268" spans="1:21" x14ac:dyDescent="0.25">
      <c r="A268" t="str">
        <f>'Investīciju plāns_2023_2027'!A256</f>
        <v>P2 K RV2</v>
      </c>
      <c r="B268" t="str">
        <f>'Investīciju plāns_2023_2027'!B256</f>
        <v>Kultūras iestāžu materiāli tehniskās bāzes pilnveidošana un modernizācija</v>
      </c>
      <c r="C268">
        <f>'Investīciju plāns_2023_2027'!C256</f>
        <v>0</v>
      </c>
      <c r="D268">
        <f>'Investīciju plāns_2023_2027'!D256</f>
        <v>0</v>
      </c>
      <c r="E268">
        <f>'Investīciju plāns_2023_2027'!E256</f>
        <v>0</v>
      </c>
      <c r="F268">
        <f>'Investīciju plāns_2023_2027'!O256</f>
        <v>0</v>
      </c>
      <c r="G268" t="e">
        <f>'Investīciju plāns_2023_2027'!#REF!</f>
        <v>#REF!</v>
      </c>
      <c r="H268" t="e">
        <f>'Investīciju plāns_2023_2027'!#REF!</f>
        <v>#REF!</v>
      </c>
      <c r="I268" t="e">
        <f>'Investīciju plāns_2023_2027'!#REF!</f>
        <v>#REF!</v>
      </c>
      <c r="J268" t="e">
        <f>'Investīciju plāns_2023_2027'!#REF!</f>
        <v>#REF!</v>
      </c>
      <c r="K268">
        <f>'Investīciju plāns_2023_2027'!T256</f>
        <v>0</v>
      </c>
      <c r="L268">
        <f>'Investīciju plāns_2023_2027'!U256</f>
        <v>0</v>
      </c>
      <c r="M268">
        <f>'Investīciju plāns_2023_2027'!V256</f>
        <v>0</v>
      </c>
      <c r="N268">
        <f>'Investīciju plāns_2023_2027'!W256</f>
        <v>0</v>
      </c>
      <c r="O268" t="e">
        <f>'Investīciju plāns_2023_2027'!#REF!</f>
        <v>#REF!</v>
      </c>
      <c r="P268" t="e">
        <f>'Investīciju plāns_2023_2027'!#REF!</f>
        <v>#REF!</v>
      </c>
      <c r="Q268" t="e">
        <f>'Investīciju plāns_2023_2027'!#REF!</f>
        <v>#REF!</v>
      </c>
      <c r="R268" t="e">
        <f>'Investīciju plāns_2023_2027'!#REF!</f>
        <v>#REF!</v>
      </c>
      <c r="S268" t="e">
        <f>'Investīciju plāns_2023_2027'!#REF!</f>
        <v>#REF!</v>
      </c>
      <c r="T268" t="e">
        <f>'Investīciju plāns_2023_2027'!#REF!</f>
        <v>#REF!</v>
      </c>
      <c r="U268" t="e">
        <f>'Investīciju plāns_2023_2027'!#REF!</f>
        <v>#REF!</v>
      </c>
    </row>
    <row r="269" spans="1:21" x14ac:dyDescent="0.25">
      <c r="A269" t="str">
        <f>'Investīciju plāns_2023_2027'!A257</f>
        <v>P4 T RV1</v>
      </c>
      <c r="B269" t="str">
        <f>'Investīciju plāns_2023_2027'!B257</f>
        <v xml:space="preserve">Tūrisma produktu un pakalpojumu piedāvājuma nodrošināšana un pilnveidošana </v>
      </c>
      <c r="C269">
        <f>'Investīciju plāns_2023_2027'!C257</f>
        <v>0</v>
      </c>
      <c r="D269">
        <f>'Investīciju plāns_2023_2027'!D257</f>
        <v>0</v>
      </c>
      <c r="E269">
        <f>'Investīciju plāns_2023_2027'!E257</f>
        <v>0</v>
      </c>
      <c r="F269">
        <f>'Investīciju plāns_2023_2027'!O257</f>
        <v>0</v>
      </c>
      <c r="G269" t="e">
        <f>'Investīciju plāns_2023_2027'!#REF!</f>
        <v>#REF!</v>
      </c>
      <c r="H269" t="e">
        <f>'Investīciju plāns_2023_2027'!#REF!</f>
        <v>#REF!</v>
      </c>
      <c r="I269" t="e">
        <f>'Investīciju plāns_2023_2027'!#REF!</f>
        <v>#REF!</v>
      </c>
      <c r="J269" t="e">
        <f>'Investīciju plāns_2023_2027'!#REF!</f>
        <v>#REF!</v>
      </c>
      <c r="K269">
        <f>'Investīciju plāns_2023_2027'!T257</f>
        <v>0</v>
      </c>
      <c r="L269">
        <f>'Investīciju plāns_2023_2027'!U257</f>
        <v>0</v>
      </c>
      <c r="M269">
        <f>'Investīciju plāns_2023_2027'!V257</f>
        <v>0</v>
      </c>
      <c r="N269">
        <f>'Investīciju plāns_2023_2027'!W257</f>
        <v>0</v>
      </c>
      <c r="O269" t="e">
        <f>'Investīciju plāns_2023_2027'!#REF!</f>
        <v>#REF!</v>
      </c>
      <c r="P269" t="e">
        <f>'Investīciju plāns_2023_2027'!#REF!</f>
        <v>#REF!</v>
      </c>
      <c r="Q269" t="e">
        <f>'Investīciju plāns_2023_2027'!#REF!</f>
        <v>#REF!</v>
      </c>
      <c r="R269" t="e">
        <f>'Investīciju plāns_2023_2027'!#REF!</f>
        <v>#REF!</v>
      </c>
      <c r="S269" t="e">
        <f>'Investīciju plāns_2023_2027'!#REF!</f>
        <v>#REF!</v>
      </c>
      <c r="T269" t="e">
        <f>'Investīciju plāns_2023_2027'!#REF!</f>
        <v>#REF!</v>
      </c>
      <c r="U269" t="e">
        <f>'Investīciju plāns_2023_2027'!#REF!</f>
        <v>#REF!</v>
      </c>
    </row>
    <row r="270" spans="1:21" x14ac:dyDescent="0.25">
      <c r="A270" t="str">
        <f>'Investīciju plāns_2023_2027'!A258</f>
        <v>P4 T RV2</v>
      </c>
      <c r="B270" t="str">
        <f>'Investīciju plāns_2023_2027'!B258</f>
        <v>Kultūrvēstures mantojuma objektu 
un infrastruktūras uzturēšana un saglabāšana</v>
      </c>
      <c r="C270">
        <f>'Investīciju plāns_2023_2027'!C258</f>
        <v>0</v>
      </c>
      <c r="D270">
        <f>'Investīciju plāns_2023_2027'!D258</f>
        <v>0</v>
      </c>
      <c r="E270">
        <f>'Investīciju plāns_2023_2027'!E258</f>
        <v>0</v>
      </c>
      <c r="F270">
        <f>'Investīciju plāns_2023_2027'!O258</f>
        <v>0</v>
      </c>
      <c r="G270" t="e">
        <f>'Investīciju plāns_2023_2027'!#REF!</f>
        <v>#REF!</v>
      </c>
      <c r="H270" t="e">
        <f>'Investīciju plāns_2023_2027'!#REF!</f>
        <v>#REF!</v>
      </c>
      <c r="I270" t="e">
        <f>'Investīciju plāns_2023_2027'!#REF!</f>
        <v>#REF!</v>
      </c>
      <c r="J270" t="e">
        <f>'Investīciju plāns_2023_2027'!#REF!</f>
        <v>#REF!</v>
      </c>
      <c r="K270">
        <f>'Investīciju plāns_2023_2027'!T258</f>
        <v>0</v>
      </c>
      <c r="L270">
        <f>'Investīciju plāns_2023_2027'!U258</f>
        <v>0</v>
      </c>
      <c r="M270">
        <f>'Investīciju plāns_2023_2027'!V258</f>
        <v>0</v>
      </c>
      <c r="N270">
        <f>'Investīciju plāns_2023_2027'!W258</f>
        <v>0</v>
      </c>
      <c r="O270" t="e">
        <f>'Investīciju plāns_2023_2027'!#REF!</f>
        <v>#REF!</v>
      </c>
      <c r="P270" t="e">
        <f>'Investīciju plāns_2023_2027'!#REF!</f>
        <v>#REF!</v>
      </c>
      <c r="Q270" t="e">
        <f>'Investīciju plāns_2023_2027'!#REF!</f>
        <v>#REF!</v>
      </c>
      <c r="R270" t="e">
        <f>'Investīciju plāns_2023_2027'!#REF!</f>
        <v>#REF!</v>
      </c>
      <c r="S270" t="e">
        <f>'Investīciju plāns_2023_2027'!#REF!</f>
        <v>#REF!</v>
      </c>
      <c r="T270" t="e">
        <f>'Investīciju plāns_2023_2027'!#REF!</f>
        <v>#REF!</v>
      </c>
      <c r="U270" t="e">
        <f>'Investīciju plāns_2023_2027'!#REF!</f>
        <v>#REF!</v>
      </c>
    </row>
    <row r="271" spans="1:21" x14ac:dyDescent="0.25">
      <c r="A271" t="str">
        <f>'Investīciju plāns_2023_2027'!A259</f>
        <v>P4 T RV3</v>
      </c>
      <c r="B271" t="str">
        <f>'Investīciju plāns_2023_2027'!B259</f>
        <v>Tūrisma attīstības veicināšana</v>
      </c>
      <c r="C271">
        <f>'Investīciju plāns_2023_2027'!C259</f>
        <v>0</v>
      </c>
      <c r="D271">
        <f>'Investīciju plāns_2023_2027'!D259</f>
        <v>0</v>
      </c>
      <c r="E271">
        <f>'Investīciju plāns_2023_2027'!E259</f>
        <v>0</v>
      </c>
      <c r="F271">
        <f>'Investīciju plāns_2023_2027'!F259</f>
        <v>0</v>
      </c>
      <c r="G271" t="e">
        <f>'Investīciju plāns_2023_2027'!#REF!</f>
        <v>#REF!</v>
      </c>
      <c r="H271" t="e">
        <f>'Investīciju plāns_2023_2027'!#REF!</f>
        <v>#REF!</v>
      </c>
      <c r="I271" t="e">
        <f>'Investīciju plāns_2023_2027'!#REF!</f>
        <v>#REF!</v>
      </c>
      <c r="J271" t="e">
        <f>'Investīciju plāns_2023_2027'!#REF!</f>
        <v>#REF!</v>
      </c>
      <c r="K271">
        <f>'Investīciju plāns_2023_2027'!K259</f>
        <v>0</v>
      </c>
      <c r="L271">
        <f>'Investīciju plāns_2023_2027'!L259</f>
        <v>0</v>
      </c>
      <c r="M271">
        <f>'Investīciju plāns_2023_2027'!M259</f>
        <v>0</v>
      </c>
      <c r="N271">
        <f>'Investīciju plāns_2023_2027'!N259</f>
        <v>0</v>
      </c>
      <c r="O271">
        <f>'Investīciju plāns_2023_2027'!O259</f>
        <v>0</v>
      </c>
      <c r="P271">
        <f>'Investīciju plāns_2023_2027'!P259</f>
        <v>0</v>
      </c>
      <c r="Q271">
        <f>'Investīciju plāns_2023_2027'!Q259</f>
        <v>0</v>
      </c>
      <c r="R271">
        <f>'Investīciju plāns_2023_2027'!R259</f>
        <v>0</v>
      </c>
      <c r="S271">
        <f>'Investīciju plāns_2023_2027'!S259</f>
        <v>0</v>
      </c>
      <c r="T271">
        <f>'Investīciju plāns_2023_2027'!T259</f>
        <v>0</v>
      </c>
      <c r="U271">
        <f>'Investīciju plāns_2023_2027'!U259</f>
        <v>0</v>
      </c>
    </row>
    <row r="272" spans="1:21" x14ac:dyDescent="0.25">
      <c r="A272" t="str">
        <f>'Investīciju plāns_2023_2027'!A260</f>
        <v>P2 U RV1</v>
      </c>
      <c r="B272" t="str">
        <f>'Investīciju plāns_2023_2027'!B260</f>
        <v>Ekonomisko attīstību veicinoša infrastruktūra (uzņēmējdarbība)</v>
      </c>
      <c r="C272">
        <f>'Investīciju plāns_2023_2027'!C260</f>
        <v>0</v>
      </c>
      <c r="D272">
        <f>'Investīciju plāns_2023_2027'!D260</f>
        <v>0</v>
      </c>
      <c r="E272">
        <f>'Investīciju plāns_2023_2027'!E260</f>
        <v>0</v>
      </c>
      <c r="F272">
        <f>'Investīciju plāns_2023_2027'!F260</f>
        <v>0</v>
      </c>
      <c r="G272" t="e">
        <f>'Investīciju plāns_2023_2027'!#REF!</f>
        <v>#REF!</v>
      </c>
      <c r="H272" t="e">
        <f>'Investīciju plāns_2023_2027'!#REF!</f>
        <v>#REF!</v>
      </c>
      <c r="I272" t="e">
        <f>'Investīciju plāns_2023_2027'!#REF!</f>
        <v>#REF!</v>
      </c>
      <c r="J272" t="e">
        <f>'Investīciju plāns_2023_2027'!#REF!</f>
        <v>#REF!</v>
      </c>
      <c r="K272">
        <f>'Investīciju plāns_2023_2027'!K260</f>
        <v>0</v>
      </c>
      <c r="L272">
        <f>'Investīciju plāns_2023_2027'!L260</f>
        <v>0</v>
      </c>
      <c r="M272">
        <f>'Investīciju plāns_2023_2027'!M260</f>
        <v>0</v>
      </c>
      <c r="N272">
        <f>'Investīciju plāns_2023_2027'!N260</f>
        <v>0</v>
      </c>
      <c r="O272">
        <f>'Investīciju plāns_2023_2027'!O260</f>
        <v>0</v>
      </c>
      <c r="P272">
        <f>'Investīciju plāns_2023_2027'!P260</f>
        <v>0</v>
      </c>
      <c r="Q272">
        <f>'Investīciju plāns_2023_2027'!Q260</f>
        <v>0</v>
      </c>
      <c r="R272">
        <f>'Investīciju plāns_2023_2027'!R260</f>
        <v>0</v>
      </c>
      <c r="S272">
        <f>'Investīciju plāns_2023_2027'!S260</f>
        <v>0</v>
      </c>
      <c r="T272">
        <f>'Investīciju plāns_2023_2027'!T260</f>
        <v>0</v>
      </c>
      <c r="U272">
        <f>'Investīciju plāns_2023_2027'!U260</f>
        <v>0</v>
      </c>
    </row>
    <row r="273" spans="1:21" x14ac:dyDescent="0.25">
      <c r="A273" t="str">
        <f>'Investīciju plāns_2023_2027'!A261</f>
        <v>P4 U RV1</v>
      </c>
      <c r="B273" t="str">
        <f>'Investīciju plāns_2023_2027'!B261</f>
        <v>Nodarbinātības veicināšanas pasākumi</v>
      </c>
      <c r="C273">
        <f>'Investīciju plāns_2023_2027'!C261</f>
        <v>0</v>
      </c>
      <c r="D273">
        <f>'Investīciju plāns_2023_2027'!D261</f>
        <v>0</v>
      </c>
      <c r="E273">
        <f>'Investīciju plāns_2023_2027'!E261</f>
        <v>0</v>
      </c>
      <c r="F273">
        <f>'Investīciju plāns_2023_2027'!F261</f>
        <v>0</v>
      </c>
      <c r="G273" t="e">
        <f>'Investīciju plāns_2023_2027'!#REF!</f>
        <v>#REF!</v>
      </c>
      <c r="H273" t="e">
        <f>'Investīciju plāns_2023_2027'!#REF!</f>
        <v>#REF!</v>
      </c>
      <c r="I273" t="e">
        <f>'Investīciju plāns_2023_2027'!#REF!</f>
        <v>#REF!</v>
      </c>
      <c r="J273" t="e">
        <f>'Investīciju plāns_2023_2027'!#REF!</f>
        <v>#REF!</v>
      </c>
      <c r="K273">
        <f>'Investīciju plāns_2023_2027'!K261</f>
        <v>0</v>
      </c>
      <c r="L273">
        <f>'Investīciju plāns_2023_2027'!L261</f>
        <v>0</v>
      </c>
      <c r="M273">
        <f>'Investīciju plāns_2023_2027'!M261</f>
        <v>0</v>
      </c>
      <c r="N273">
        <f>'Investīciju plāns_2023_2027'!N261</f>
        <v>0</v>
      </c>
      <c r="O273">
        <f>'Investīciju plāns_2023_2027'!O261</f>
        <v>0</v>
      </c>
      <c r="P273">
        <f>'Investīciju plāns_2023_2027'!P261</f>
        <v>0</v>
      </c>
      <c r="Q273">
        <f>'Investīciju plāns_2023_2027'!Q261</f>
        <v>0</v>
      </c>
      <c r="R273">
        <f>'Investīciju plāns_2023_2027'!R261</f>
        <v>0</v>
      </c>
      <c r="S273">
        <f>'Investīciju plāns_2023_2027'!S261</f>
        <v>0</v>
      </c>
      <c r="T273">
        <f>'Investīciju plāns_2023_2027'!T261</f>
        <v>0</v>
      </c>
      <c r="U273">
        <f>'Investīciju plāns_2023_2027'!U261</f>
        <v>0</v>
      </c>
    </row>
    <row r="274" spans="1:21" x14ac:dyDescent="0.25">
      <c r="A274" t="str">
        <f>'Investīciju plāns_2023_2027'!A262</f>
        <v>P4 U RV2</v>
      </c>
      <c r="B274" t="str">
        <f>'Investīciju plāns_2023_2027'!B262</f>
        <v>Atbalsta instrumenti uzņēmējdarbības attīstībai</v>
      </c>
      <c r="C274">
        <f>'Investīciju plāns_2023_2027'!C262</f>
        <v>0</v>
      </c>
      <c r="D274">
        <f>'Investīciju plāns_2023_2027'!D262</f>
        <v>0</v>
      </c>
      <c r="E274">
        <f>'Investīciju plāns_2023_2027'!E262</f>
        <v>0</v>
      </c>
      <c r="F274">
        <f>'Investīciju plāns_2023_2027'!F262</f>
        <v>0</v>
      </c>
      <c r="G274" t="e">
        <f>'Investīciju plāns_2023_2027'!#REF!</f>
        <v>#REF!</v>
      </c>
      <c r="H274" t="e">
        <f>'Investīciju plāns_2023_2027'!#REF!</f>
        <v>#REF!</v>
      </c>
      <c r="I274" t="e">
        <f>'Investīciju plāns_2023_2027'!#REF!</f>
        <v>#REF!</v>
      </c>
      <c r="J274" t="e">
        <f>'Investīciju plāns_2023_2027'!#REF!</f>
        <v>#REF!</v>
      </c>
      <c r="K274">
        <f>'Investīciju plāns_2023_2027'!K262</f>
        <v>0</v>
      </c>
      <c r="L274">
        <f>'Investīciju plāns_2023_2027'!L262</f>
        <v>0</v>
      </c>
      <c r="M274">
        <f>'Investīciju plāns_2023_2027'!M262</f>
        <v>0</v>
      </c>
      <c r="N274">
        <f>'Investīciju plāns_2023_2027'!N262</f>
        <v>0</v>
      </c>
      <c r="O274">
        <f>'Investīciju plāns_2023_2027'!O262</f>
        <v>0</v>
      </c>
      <c r="P274">
        <f>'Investīciju plāns_2023_2027'!P262</f>
        <v>0</v>
      </c>
      <c r="Q274">
        <f>'Investīciju plāns_2023_2027'!Q262</f>
        <v>0</v>
      </c>
      <c r="R274">
        <f>'Investīciju plāns_2023_2027'!R262</f>
        <v>0</v>
      </c>
      <c r="S274">
        <f>'Investīciju plāns_2023_2027'!S262</f>
        <v>0</v>
      </c>
      <c r="T274">
        <f>'Investīciju plāns_2023_2027'!T262</f>
        <v>0</v>
      </c>
      <c r="U274">
        <f>'Investīciju plāns_2023_2027'!U262</f>
        <v>0</v>
      </c>
    </row>
    <row r="275" spans="1:21" x14ac:dyDescent="0.25">
      <c r="A275" t="str">
        <f>'Investīciju plāns_2023_2027'!A263</f>
        <v xml:space="preserve">P2 V RV1 </v>
      </c>
      <c r="B275" t="str">
        <f>'Investīciju plāns_2023_2027'!B263</f>
        <v>Pašvaldības ceļu un ielu sakārtošana</v>
      </c>
      <c r="C275">
        <f>'Investīciju plāns_2023_2027'!C263</f>
        <v>0</v>
      </c>
      <c r="D275">
        <f>'Investīciju plāns_2023_2027'!D263</f>
        <v>0</v>
      </c>
      <c r="E275">
        <f>'Investīciju plāns_2023_2027'!E263</f>
        <v>0</v>
      </c>
      <c r="F275">
        <f>'Investīciju plāns_2023_2027'!F263</f>
        <v>0</v>
      </c>
      <c r="G275" t="e">
        <f>'Investīciju plāns_2023_2027'!#REF!</f>
        <v>#REF!</v>
      </c>
      <c r="H275" t="e">
        <f>'Investīciju plāns_2023_2027'!#REF!</f>
        <v>#REF!</v>
      </c>
      <c r="I275" t="e">
        <f>'Investīciju plāns_2023_2027'!#REF!</f>
        <v>#REF!</v>
      </c>
      <c r="J275" t="e">
        <f>'Investīciju plāns_2023_2027'!#REF!</f>
        <v>#REF!</v>
      </c>
      <c r="K275">
        <f>'Investīciju plāns_2023_2027'!K263</f>
        <v>0</v>
      </c>
      <c r="L275">
        <f>'Investīciju plāns_2023_2027'!L263</f>
        <v>0</v>
      </c>
      <c r="M275">
        <f>'Investīciju plāns_2023_2027'!M263</f>
        <v>0</v>
      </c>
      <c r="N275">
        <f>'Investīciju plāns_2023_2027'!N263</f>
        <v>0</v>
      </c>
      <c r="O275">
        <f>'Investīciju plāns_2023_2027'!O263</f>
        <v>0</v>
      </c>
      <c r="P275">
        <f>'Investīciju plāns_2023_2027'!P263</f>
        <v>0</v>
      </c>
      <c r="Q275">
        <f>'Investīciju plāns_2023_2027'!Q263</f>
        <v>0</v>
      </c>
      <c r="R275">
        <f>'Investīciju plāns_2023_2027'!R263</f>
        <v>0</v>
      </c>
      <c r="S275">
        <f>'Investīciju plāns_2023_2027'!S263</f>
        <v>0</v>
      </c>
      <c r="T275">
        <f>'Investīciju plāns_2023_2027'!T263</f>
        <v>0</v>
      </c>
      <c r="U275">
        <f>'Investīciju plāns_2023_2027'!U263</f>
        <v>0</v>
      </c>
    </row>
    <row r="276" spans="1:21" x14ac:dyDescent="0.25">
      <c r="A276" t="str">
        <f>'Investīciju plāns_2023_2027'!A264</f>
        <v>P2 V RV2</v>
      </c>
      <c r="B276" t="str">
        <f>'Investīciju plāns_2023_2027'!B264</f>
        <v>Atkritumu apsaimniekošana</v>
      </c>
      <c r="C276">
        <f>'Investīciju plāns_2023_2027'!C264</f>
        <v>0</v>
      </c>
      <c r="D276">
        <f>'Investīciju plāns_2023_2027'!D264</f>
        <v>0</v>
      </c>
      <c r="E276">
        <f>'Investīciju plāns_2023_2027'!E264</f>
        <v>0</v>
      </c>
      <c r="F276">
        <f>'Investīciju plāns_2023_2027'!F264</f>
        <v>0</v>
      </c>
      <c r="G276">
        <f>'Investīciju plāns_2023_2027'!P252</f>
        <v>0</v>
      </c>
      <c r="H276">
        <f>'Investīciju plāns_2023_2027'!Q252</f>
        <v>0</v>
      </c>
      <c r="I276">
        <f>'Investīciju plāns_2023_2027'!R252</f>
        <v>0</v>
      </c>
      <c r="J276">
        <f>'Investīciju plāns_2023_2027'!S252</f>
        <v>0</v>
      </c>
      <c r="K276">
        <f>'Investīciju plāns_2023_2027'!K264</f>
        <v>0</v>
      </c>
      <c r="L276">
        <f>'Investīciju plāns_2023_2027'!L264</f>
        <v>0</v>
      </c>
      <c r="M276">
        <f>'Investīciju plāns_2023_2027'!M264</f>
        <v>0</v>
      </c>
      <c r="N276">
        <f>'Investīciju plāns_2023_2027'!N264</f>
        <v>0</v>
      </c>
      <c r="O276">
        <f>'Investīciju plāns_2023_2027'!O264</f>
        <v>0</v>
      </c>
      <c r="P276">
        <f>'Investīciju plāns_2023_2027'!P264</f>
        <v>0</v>
      </c>
      <c r="Q276">
        <f>'Investīciju plāns_2023_2027'!Q264</f>
        <v>0</v>
      </c>
      <c r="R276">
        <f>'Investīciju plāns_2023_2027'!R264</f>
        <v>0</v>
      </c>
      <c r="S276">
        <f>'Investīciju plāns_2023_2027'!S264</f>
        <v>0</v>
      </c>
      <c r="T276">
        <f>'Investīciju plāns_2023_2027'!T264</f>
        <v>0</v>
      </c>
      <c r="U276">
        <f>'Investīciju plāns_2023_2027'!U264</f>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V276"/>
  <sheetViews>
    <sheetView topLeftCell="E1" workbookViewId="0">
      <selection activeCell="Q2" sqref="Q2"/>
    </sheetView>
  </sheetViews>
  <sheetFormatPr defaultRowHeight="15" x14ac:dyDescent="0.25"/>
  <cols>
    <col min="1" max="1" width="9" customWidth="1"/>
    <col min="2" max="3" width="12.42578125" customWidth="1"/>
    <col min="4" max="4" width="24.85546875" customWidth="1"/>
    <col min="5" max="5" width="55.85546875" customWidth="1"/>
    <col min="6" max="21" width="12.42578125" customWidth="1"/>
  </cols>
  <sheetData>
    <row r="1" spans="1:22" s="256" customFormat="1" ht="68.25" customHeight="1" x14ac:dyDescent="0.25">
      <c r="A1" s="293" t="s">
        <v>10</v>
      </c>
      <c r="B1" s="293" t="s">
        <v>11</v>
      </c>
      <c r="C1" s="294" t="s">
        <v>12</v>
      </c>
      <c r="D1" s="294" t="s">
        <v>13</v>
      </c>
      <c r="E1" s="294" t="s">
        <v>14</v>
      </c>
      <c r="F1" s="294" t="s">
        <v>15</v>
      </c>
      <c r="G1" s="334" t="s">
        <v>16</v>
      </c>
      <c r="H1" s="294" t="s">
        <v>17</v>
      </c>
      <c r="I1" s="297" t="s">
        <v>18</v>
      </c>
      <c r="J1" s="298" t="s">
        <v>19</v>
      </c>
      <c r="K1" s="299" t="s">
        <v>20</v>
      </c>
      <c r="L1" s="300" t="s">
        <v>21</v>
      </c>
      <c r="M1" s="301" t="s">
        <v>22</v>
      </c>
      <c r="N1" s="294" t="s">
        <v>23</v>
      </c>
      <c r="O1" s="257" t="s">
        <v>25</v>
      </c>
      <c r="P1" s="345" t="s">
        <v>541</v>
      </c>
      <c r="Q1" s="257" t="s">
        <v>26</v>
      </c>
      <c r="R1" s="271" t="s">
        <v>27</v>
      </c>
      <c r="S1" s="294" t="s">
        <v>28</v>
      </c>
      <c r="T1" s="302" t="s">
        <v>24</v>
      </c>
      <c r="U1" s="294" t="s">
        <v>29</v>
      </c>
      <c r="V1" s="296"/>
    </row>
    <row r="2" spans="1:22" ht="214.5" customHeight="1" x14ac:dyDescent="0.25">
      <c r="A2" s="161" t="e">
        <f>'Investīciju plāns_2023_2027'!#REF!</f>
        <v>#REF!</v>
      </c>
      <c r="B2" s="279" t="e">
        <f>'Investīciju plāns_2023_2027'!#REF!</f>
        <v>#REF!</v>
      </c>
      <c r="C2" s="196" t="e">
        <f>'Investīciju plāns_2023_2027'!#REF!</f>
        <v>#REF!</v>
      </c>
      <c r="D2" s="285" t="e">
        <f>'Investīciju plāns_2023_2027'!#REF!</f>
        <v>#REF!</v>
      </c>
      <c r="E2" s="285" t="e">
        <f>'Investīciju plāns_2023_2027'!#REF!</f>
        <v>#REF!</v>
      </c>
      <c r="F2" s="161" t="e">
        <f>'Investīciju plāns_2023_2027'!#REF!</f>
        <v>#REF!</v>
      </c>
      <c r="G2" s="366" t="e">
        <f>'Investīciju plāns_2023_2027'!#REF!</f>
        <v>#REF!</v>
      </c>
      <c r="H2" s="278" t="e">
        <f>'Investīciju plāns_2023_2027'!#REF!</f>
        <v>#REF!</v>
      </c>
      <c r="I2" s="303" t="e">
        <f>'Investīciju plāns_2023_2027'!#REF!</f>
        <v>#REF!</v>
      </c>
      <c r="J2" s="304" t="e">
        <f>'Investīciju plāns_2023_2027'!#REF!</f>
        <v>#REF!</v>
      </c>
      <c r="K2" s="305" t="e">
        <f>'Investīciju plāns_2023_2027'!#REF!</f>
        <v>#REF!</v>
      </c>
      <c r="L2" s="306" t="e">
        <f>'Investīciju plāns_2023_2027'!#REF!</f>
        <v>#REF!</v>
      </c>
      <c r="M2" s="307" t="e">
        <f>'Investīciju plāns_2023_2027'!#REF!</f>
        <v>#REF!</v>
      </c>
      <c r="N2" s="166" t="e">
        <f>'Investīciju plāns_2023_2027'!#REF!</f>
        <v>#REF!</v>
      </c>
      <c r="O2" s="161" t="e">
        <f>'Investīciju plāns_2023_2027'!#REF!</f>
        <v>#REF!</v>
      </c>
      <c r="P2" s="346" t="e">
        <f>'Investīciju plāns_2023_2027'!#REF!</f>
        <v>#REF!</v>
      </c>
      <c r="Q2" s="166" t="e">
        <f>'Investīciju plāns_2023_2027'!#REF!</f>
        <v>#REF!</v>
      </c>
      <c r="R2" s="196" t="e">
        <f>'Investīciju plāns_2023_2027'!#REF!</f>
        <v>#REF!</v>
      </c>
      <c r="S2" s="161" t="e">
        <f>'Investīciju plāns_2023_2027'!#REF!</f>
        <v>#REF!</v>
      </c>
      <c r="T2" s="166" t="e">
        <f>'Investīciju plāns_2023_2027'!#REF!</f>
        <v>#REF!</v>
      </c>
      <c r="U2" s="282" t="e">
        <f>'Investīciju plāns_2023_2027'!#REF!</f>
        <v>#REF!</v>
      </c>
    </row>
    <row r="3" spans="1:22" x14ac:dyDescent="0.25">
      <c r="A3" s="196" t="e">
        <f>'Investīciju plāns_2023_2027'!#REF!</f>
        <v>#REF!</v>
      </c>
      <c r="B3" s="279" t="e">
        <f>'Investīciju plāns_2023_2027'!#REF!</f>
        <v>#REF!</v>
      </c>
      <c r="C3" s="196" t="e">
        <f>'Investīciju plāns_2023_2027'!#REF!</f>
        <v>#REF!</v>
      </c>
      <c r="D3" s="285" t="e">
        <f>'Investīciju plāns_2023_2027'!#REF!</f>
        <v>#REF!</v>
      </c>
      <c r="E3" s="285" t="e">
        <f>'Investīciju plāns_2023_2027'!#REF!</f>
        <v>#REF!</v>
      </c>
      <c r="F3" s="161" t="e">
        <f>'Investīciju plāns_2023_2027'!#REF!</f>
        <v>#REF!</v>
      </c>
      <c r="G3" s="366" t="e">
        <f>'Investīciju plāns_2023_2027'!#REF!</f>
        <v>#REF!</v>
      </c>
      <c r="H3" s="278" t="e">
        <f>'Investīciju plāns_2023_2027'!#REF!</f>
        <v>#REF!</v>
      </c>
      <c r="I3" s="303" t="e">
        <f>'Investīciju plāns_2023_2027'!#REF!</f>
        <v>#REF!</v>
      </c>
      <c r="J3" s="304" t="e">
        <f>'Investīciju plāns_2023_2027'!#REF!</f>
        <v>#REF!</v>
      </c>
      <c r="K3" s="305" t="e">
        <f>'Investīciju plāns_2023_2027'!#REF!</f>
        <v>#REF!</v>
      </c>
      <c r="L3" s="306" t="e">
        <f>'Investīciju plāns_2023_2027'!#REF!</f>
        <v>#REF!</v>
      </c>
      <c r="M3" s="307" t="e">
        <f>'Investīciju plāns_2023_2027'!#REF!</f>
        <v>#REF!</v>
      </c>
      <c r="N3" s="166" t="e">
        <f>'Investīciju plāns_2023_2027'!#REF!</f>
        <v>#REF!</v>
      </c>
      <c r="O3" s="161" t="e">
        <f>'Investīciju plāns_2023_2027'!#REF!</f>
        <v>#REF!</v>
      </c>
      <c r="P3" s="346" t="e">
        <f>'Investīciju plāns_2023_2027'!#REF!</f>
        <v>#REF!</v>
      </c>
      <c r="Q3" s="166" t="e">
        <f>'Investīciju plāns_2023_2027'!#REF!</f>
        <v>#REF!</v>
      </c>
      <c r="R3" s="196" t="e">
        <f>'Investīciju plāns_2023_2027'!#REF!</f>
        <v>#REF!</v>
      </c>
      <c r="S3" s="161" t="e">
        <f>'Investīciju plāns_2023_2027'!#REF!</f>
        <v>#REF!</v>
      </c>
      <c r="T3" s="166" t="e">
        <f>'Investīciju plāns_2023_2027'!#REF!</f>
        <v>#REF!</v>
      </c>
      <c r="U3" s="282" t="e">
        <f>'Investīciju plāns_2023_2027'!#REF!</f>
        <v>#REF!</v>
      </c>
    </row>
    <row r="4" spans="1:22" x14ac:dyDescent="0.25">
      <c r="A4" s="161" t="e">
        <f>'Investīciju plāns_2023_2027'!#REF!</f>
        <v>#REF!</v>
      </c>
      <c r="B4" s="279" t="e">
        <f>'Investīciju plāns_2023_2027'!#REF!</f>
        <v>#REF!</v>
      </c>
      <c r="C4" s="196" t="e">
        <f>'Investīciju plāns_2023_2027'!#REF!</f>
        <v>#REF!</v>
      </c>
      <c r="D4" s="285" t="e">
        <f>'Investīciju plāns_2023_2027'!#REF!</f>
        <v>#REF!</v>
      </c>
      <c r="E4" s="371" t="e">
        <f>'Investīciju plāns_2023_2027'!#REF!</f>
        <v>#REF!</v>
      </c>
      <c r="F4" s="161" t="e">
        <f>'Investīciju plāns_2023_2027'!#REF!</f>
        <v>#REF!</v>
      </c>
      <c r="G4" s="366" t="e">
        <f>'Investīciju plāns_2023_2027'!#REF!</f>
        <v>#REF!</v>
      </c>
      <c r="H4" s="278" t="e">
        <f>'Investīciju plāns_2023_2027'!#REF!</f>
        <v>#REF!</v>
      </c>
      <c r="I4" s="303" t="e">
        <f>'Investīciju plāns_2023_2027'!#REF!</f>
        <v>#REF!</v>
      </c>
      <c r="J4" s="304" t="e">
        <f>'Investīciju plāns_2023_2027'!#REF!</f>
        <v>#REF!</v>
      </c>
      <c r="K4" s="305" t="e">
        <f>'Investīciju plāns_2023_2027'!#REF!</f>
        <v>#REF!</v>
      </c>
      <c r="L4" s="306" t="e">
        <f>'Investīciju plāns_2023_2027'!#REF!</f>
        <v>#REF!</v>
      </c>
      <c r="M4" s="307" t="e">
        <f>'Investīciju plāns_2023_2027'!#REF!</f>
        <v>#REF!</v>
      </c>
      <c r="N4" s="308" t="e">
        <f>'Investīciju plāns_2023_2027'!#REF!</f>
        <v>#REF!</v>
      </c>
      <c r="O4" s="161" t="e">
        <f>'Investīciju plāns_2023_2027'!#REF!</f>
        <v>#REF!</v>
      </c>
      <c r="P4" s="346" t="e">
        <f>'Investīciju plāns_2023_2027'!#REF!</f>
        <v>#REF!</v>
      </c>
      <c r="Q4" s="308" t="e">
        <f>'Investīciju plāns_2023_2027'!#REF!</f>
        <v>#REF!</v>
      </c>
      <c r="R4" s="312" t="e">
        <f>'Investīciju plāns_2023_2027'!#REF!</f>
        <v>#REF!</v>
      </c>
      <c r="S4" s="161" t="e">
        <f>'Investīciju plāns_2023_2027'!#REF!</f>
        <v>#REF!</v>
      </c>
      <c r="T4" s="166" t="e">
        <f>'Investīciju plāns_2023_2027'!#REF!</f>
        <v>#REF!</v>
      </c>
      <c r="U4" s="314" t="e">
        <f>'Investīciju plāns_2023_2027'!#REF!</f>
        <v>#REF!</v>
      </c>
    </row>
    <row r="5" spans="1:22" x14ac:dyDescent="0.25">
      <c r="A5" s="161" t="e">
        <f>'Investīciju plāns_2023_2027'!#REF!</f>
        <v>#REF!</v>
      </c>
      <c r="B5" s="279" t="e">
        <f>'Investīciju plāns_2023_2027'!#REF!</f>
        <v>#REF!</v>
      </c>
      <c r="C5" s="196" t="e">
        <f>'Investīciju plāns_2023_2027'!#REF!</f>
        <v>#REF!</v>
      </c>
      <c r="D5" s="285" t="e">
        <f>'Investīciju plāns_2023_2027'!#REF!</f>
        <v>#REF!</v>
      </c>
      <c r="E5" s="371" t="e">
        <f>'Investīciju plāns_2023_2027'!#REF!</f>
        <v>#REF!</v>
      </c>
      <c r="F5" s="161" t="e">
        <f>'Investīciju plāns_2023_2027'!#REF!</f>
        <v>#REF!</v>
      </c>
      <c r="G5" s="366" t="e">
        <f>'Investīciju plāns_2023_2027'!#REF!</f>
        <v>#REF!</v>
      </c>
      <c r="H5" s="278" t="e">
        <f>'Investīciju plāns_2023_2027'!#REF!</f>
        <v>#REF!</v>
      </c>
      <c r="I5" s="303" t="e">
        <f>'Investīciju plāns_2023_2027'!#REF!</f>
        <v>#REF!</v>
      </c>
      <c r="J5" s="304" t="e">
        <f>'Investīciju plāns_2023_2027'!#REF!</f>
        <v>#REF!</v>
      </c>
      <c r="K5" s="305" t="e">
        <f>'Investīciju plāns_2023_2027'!#REF!</f>
        <v>#REF!</v>
      </c>
      <c r="L5" s="306" t="e">
        <f>'Investīciju plāns_2023_2027'!#REF!</f>
        <v>#REF!</v>
      </c>
      <c r="M5" s="307" t="e">
        <f>'Investīciju plāns_2023_2027'!#REF!</f>
        <v>#REF!</v>
      </c>
      <c r="N5" s="166" t="e">
        <f>'Investīciju plāns_2023_2027'!#REF!</f>
        <v>#REF!</v>
      </c>
      <c r="O5" s="161" t="e">
        <f>'Investīciju plāns_2023_2027'!#REF!</f>
        <v>#REF!</v>
      </c>
      <c r="P5" s="346" t="e">
        <f>'Investīciju plāns_2023_2027'!#REF!</f>
        <v>#REF!</v>
      </c>
      <c r="Q5" s="166" t="e">
        <f>'Investīciju plāns_2023_2027'!#REF!</f>
        <v>#REF!</v>
      </c>
      <c r="R5" s="196" t="e">
        <f>'Investīciju plāns_2023_2027'!#REF!</f>
        <v>#REF!</v>
      </c>
      <c r="S5" s="161" t="e">
        <f>'Investīciju plāns_2023_2027'!#REF!</f>
        <v>#REF!</v>
      </c>
      <c r="T5" s="291" t="e">
        <f>'Investīciju plāns_2023_2027'!#REF!</f>
        <v>#REF!</v>
      </c>
      <c r="U5" s="282" t="e">
        <f>'Investīciju plāns_2023_2027'!#REF!</f>
        <v>#REF!</v>
      </c>
    </row>
    <row r="6" spans="1:22" x14ac:dyDescent="0.25">
      <c r="A6" s="196" t="e">
        <f>'Investīciju plāns_2023_2027'!#REF!</f>
        <v>#REF!</v>
      </c>
      <c r="B6" s="279" t="e">
        <f>'Investīciju plāns_2023_2027'!#REF!</f>
        <v>#REF!</v>
      </c>
      <c r="C6" s="196" t="e">
        <f>'Investīciju plāns_2023_2027'!#REF!</f>
        <v>#REF!</v>
      </c>
      <c r="D6" s="285" t="e">
        <f>'Investīciju plāns_2023_2027'!#REF!</f>
        <v>#REF!</v>
      </c>
      <c r="E6" s="335" t="e">
        <f>'Investīciju plāns_2023_2027'!#REF!</f>
        <v>#REF!</v>
      </c>
      <c r="F6" s="161" t="e">
        <f>'Investīciju plāns_2023_2027'!#REF!</f>
        <v>#REF!</v>
      </c>
      <c r="G6" s="366" t="e">
        <f>'Investīciju plāns_2023_2027'!#REF!</f>
        <v>#REF!</v>
      </c>
      <c r="H6" s="278" t="e">
        <f>'Investīciju plāns_2023_2027'!#REF!</f>
        <v>#REF!</v>
      </c>
      <c r="I6" s="303" t="e">
        <f>'Investīciju plāns_2023_2027'!#REF!</f>
        <v>#REF!</v>
      </c>
      <c r="J6" s="304" t="e">
        <f>'Investīciju plāns_2023_2027'!#REF!</f>
        <v>#REF!</v>
      </c>
      <c r="K6" s="305" t="e">
        <f>'Investīciju plāns_2023_2027'!#REF!</f>
        <v>#REF!</v>
      </c>
      <c r="L6" s="306" t="e">
        <f>'Investīciju plāns_2023_2027'!#REF!</f>
        <v>#REF!</v>
      </c>
      <c r="M6" s="307" t="e">
        <f>'Investīciju plāns_2023_2027'!#REF!</f>
        <v>#REF!</v>
      </c>
      <c r="N6" s="166" t="e">
        <f>'Investīciju plāns_2023_2027'!#REF!</f>
        <v>#REF!</v>
      </c>
      <c r="O6" s="161" t="e">
        <f>'Investīciju plāns_2023_2027'!#REF!</f>
        <v>#REF!</v>
      </c>
      <c r="P6" s="346" t="e">
        <f>'Investīciju plāns_2023_2027'!#REF!</f>
        <v>#REF!</v>
      </c>
      <c r="Q6" s="166" t="e">
        <f>'Investīciju plāns_2023_2027'!#REF!</f>
        <v>#REF!</v>
      </c>
      <c r="R6" s="196" t="e">
        <f>'Investīciju plāns_2023_2027'!#REF!</f>
        <v>#REF!</v>
      </c>
      <c r="S6" s="161" t="e">
        <f>'Investīciju plāns_2023_2027'!#REF!</f>
        <v>#REF!</v>
      </c>
      <c r="T6" s="291" t="e">
        <f>'Investīciju plāns_2023_2027'!#REF!</f>
        <v>#REF!</v>
      </c>
      <c r="U6" s="282" t="e">
        <f>'Investīciju plāns_2023_2027'!#REF!</f>
        <v>#REF!</v>
      </c>
    </row>
    <row r="7" spans="1:22" x14ac:dyDescent="0.25">
      <c r="A7" s="161" t="e">
        <f>'Investīciju plāns_2023_2027'!#REF!</f>
        <v>#REF!</v>
      </c>
      <c r="B7" s="279" t="e">
        <f>'Investīciju plāns_2023_2027'!#REF!</f>
        <v>#REF!</v>
      </c>
      <c r="C7" s="196" t="e">
        <f>'Investīciju plāns_2023_2027'!#REF!</f>
        <v>#REF!</v>
      </c>
      <c r="D7" s="285" t="e">
        <f>'Investīciju plāns_2023_2027'!#REF!</f>
        <v>#REF!</v>
      </c>
      <c r="E7" s="335" t="e">
        <f>'Investīciju plāns_2023_2027'!#REF!</f>
        <v>#REF!</v>
      </c>
      <c r="F7" s="161" t="e">
        <f>'Investīciju plāns_2023_2027'!#REF!</f>
        <v>#REF!</v>
      </c>
      <c r="G7" s="366" t="e">
        <f>'Investīciju plāns_2023_2027'!#REF!</f>
        <v>#REF!</v>
      </c>
      <c r="H7" s="278" t="e">
        <f>'Investīciju plāns_2023_2027'!#REF!</f>
        <v>#REF!</v>
      </c>
      <c r="I7" s="303" t="e">
        <f>'Investīciju plāns_2023_2027'!#REF!</f>
        <v>#REF!</v>
      </c>
      <c r="J7" s="304" t="e">
        <f>'Investīciju plāns_2023_2027'!#REF!</f>
        <v>#REF!</v>
      </c>
      <c r="K7" s="305" t="e">
        <f>'Investīciju plāns_2023_2027'!#REF!</f>
        <v>#REF!</v>
      </c>
      <c r="L7" s="306" t="e">
        <f>'Investīciju plāns_2023_2027'!#REF!</f>
        <v>#REF!</v>
      </c>
      <c r="M7" s="307" t="e">
        <f>'Investīciju plāns_2023_2027'!#REF!</f>
        <v>#REF!</v>
      </c>
      <c r="N7" s="166" t="e">
        <f>'Investīciju plāns_2023_2027'!#REF!</f>
        <v>#REF!</v>
      </c>
      <c r="O7" s="272" t="e">
        <f>'Investīciju plāns_2023_2027'!#REF!</f>
        <v>#REF!</v>
      </c>
      <c r="P7" s="346" t="e">
        <f>'Investīciju plāns_2023_2027'!#REF!</f>
        <v>#REF!</v>
      </c>
      <c r="Q7" s="166" t="e">
        <f>'Investīciju plāns_2023_2027'!#REF!</f>
        <v>#REF!</v>
      </c>
      <c r="R7" s="196" t="e">
        <f>'Investīciju plāns_2023_2027'!#REF!</f>
        <v>#REF!</v>
      </c>
      <c r="S7" s="161" t="e">
        <f>'Investīciju plāns_2023_2027'!#REF!</f>
        <v>#REF!</v>
      </c>
      <c r="T7" s="291" t="e">
        <f>'Investīciju plāns_2023_2027'!#REF!</f>
        <v>#REF!</v>
      </c>
      <c r="U7" s="282" t="e">
        <f>'Investīciju plāns_2023_2027'!#REF!</f>
        <v>#REF!</v>
      </c>
    </row>
    <row r="8" spans="1:22" x14ac:dyDescent="0.25">
      <c r="A8" s="161" t="e">
        <f>'Investīciju plāns_2023_2027'!#REF!</f>
        <v>#REF!</v>
      </c>
      <c r="B8" s="279" t="e">
        <f>'Investīciju plāns_2023_2027'!#REF!</f>
        <v>#REF!</v>
      </c>
      <c r="C8" s="196" t="e">
        <f>'Investīciju plāns_2023_2027'!#REF!</f>
        <v>#REF!</v>
      </c>
      <c r="D8" s="285" t="e">
        <f>'Investīciju plāns_2023_2027'!#REF!</f>
        <v>#REF!</v>
      </c>
      <c r="E8" s="285" t="e">
        <f>'Investīciju plāns_2023_2027'!#REF!</f>
        <v>#REF!</v>
      </c>
      <c r="F8" s="161" t="e">
        <f>'Investīciju plāns_2023_2027'!#REF!</f>
        <v>#REF!</v>
      </c>
      <c r="G8" s="366" t="e">
        <f>'Investīciju plāns_2023_2027'!#REF!</f>
        <v>#REF!</v>
      </c>
      <c r="H8" s="278" t="e">
        <f>'Investīciju plāns_2023_2027'!#REF!</f>
        <v>#REF!</v>
      </c>
      <c r="I8" s="303" t="e">
        <f>'Investīciju plāns_2023_2027'!#REF!</f>
        <v>#REF!</v>
      </c>
      <c r="J8" s="304" t="e">
        <f>'Investīciju plāns_2023_2027'!#REF!</f>
        <v>#REF!</v>
      </c>
      <c r="K8" s="305" t="e">
        <f>'Investīciju plāns_2023_2027'!#REF!</f>
        <v>#REF!</v>
      </c>
      <c r="L8" s="306" t="e">
        <f>'Investīciju plāns_2023_2027'!#REF!</f>
        <v>#REF!</v>
      </c>
      <c r="M8" s="307" t="e">
        <f>'Investīciju plāns_2023_2027'!#REF!</f>
        <v>#REF!</v>
      </c>
      <c r="N8" s="166" t="e">
        <f>'Investīciju plāns_2023_2027'!#REF!</f>
        <v>#REF!</v>
      </c>
      <c r="O8" s="272" t="e">
        <f>'Investīciju plāns_2023_2027'!#REF!</f>
        <v>#REF!</v>
      </c>
      <c r="P8" s="346" t="e">
        <f>'Investīciju plāns_2023_2027'!#REF!</f>
        <v>#REF!</v>
      </c>
      <c r="Q8" s="166" t="e">
        <f>'Investīciju plāns_2023_2027'!#REF!</f>
        <v>#REF!</v>
      </c>
      <c r="R8" s="196" t="e">
        <f>'Investīciju plāns_2023_2027'!#REF!</f>
        <v>#REF!</v>
      </c>
      <c r="S8" s="336" t="e">
        <f>'Investīciju plāns_2023_2027'!#REF!</f>
        <v>#REF!</v>
      </c>
      <c r="T8" s="291" t="e">
        <f>'Investīciju plāns_2023_2027'!#REF!</f>
        <v>#REF!</v>
      </c>
      <c r="U8" s="282" t="e">
        <f>'Investīciju plāns_2023_2027'!#REF!</f>
        <v>#REF!</v>
      </c>
    </row>
    <row r="9" spans="1:22" ht="76.5" x14ac:dyDescent="0.25">
      <c r="A9" s="196">
        <f>'Investīciju plāns_2023_2027'!A5</f>
        <v>3</v>
      </c>
      <c r="B9" s="279" t="str">
        <f>'Investīciju plāns_2023_2027'!B5</f>
        <v>06</v>
      </c>
      <c r="C9" s="196" t="str">
        <f>'Investīciju plāns_2023_2027'!C5</f>
        <v>Cenas</v>
      </c>
      <c r="D9" s="285" t="str">
        <f>'Investīciju plāns_2023_2027'!D5</f>
        <v>Pašvaldības daudzdzīvokļu ēkas Celtnieku ielā 24, Ānē energoefektivitātes paaugstināšana</v>
      </c>
      <c r="E9" s="285" t="str">
        <f>'Investīciju plāns_2023_2027'!E5</f>
        <v xml:space="preserve">Veikt ēkas pamatu, ārsienu, logu, durvju siltināšanu, centralizētās apkures sistēmas izbūvi.  </v>
      </c>
      <c r="F9" s="161" t="str">
        <f>'Investīciju plāns_2023_2027'!F5</f>
        <v>Energoefektivitāte</v>
      </c>
      <c r="G9" s="366" t="str">
        <f>'Investīciju plāns_2023_2027'!G5</f>
        <v>J/Pag/Iedz
IP/2021</v>
      </c>
      <c r="H9" s="278">
        <f>'Investīciju plāns_2023_2027'!H5</f>
        <v>728000</v>
      </c>
      <c r="I9" s="303">
        <f>'Investīciju plāns_2023_2027'!I5</f>
        <v>0</v>
      </c>
      <c r="J9" s="304">
        <f>'Investīciju plāns_2023_2027'!J5</f>
        <v>0</v>
      </c>
      <c r="K9" s="305">
        <f>'Investīciju plāns_2023_2027'!K5</f>
        <v>0</v>
      </c>
      <c r="L9" s="306">
        <f>'Investīciju plāns_2023_2027'!L5</f>
        <v>0</v>
      </c>
      <c r="M9" s="307">
        <f>'Investīciju plāns_2023_2027'!M5</f>
        <v>728000</v>
      </c>
      <c r="N9" s="161" t="str">
        <f>'Investīciju plāns_2023_2027'!N5</f>
        <v>P2 V RV8</v>
      </c>
      <c r="O9" s="336" t="str">
        <f>'Investīciju plāns_2023_2027'!O5</f>
        <v>P</v>
      </c>
      <c r="P9" s="347" t="str">
        <f>'Investīciju plāns_2023_2027'!P5</f>
        <v>VP2</v>
      </c>
      <c r="Q9" s="336" t="str">
        <f>'Investīciju plāns_2023_2027'!Q5</f>
        <v>RV5</v>
      </c>
      <c r="R9" s="344" t="str">
        <f>'Investīciju plāns_2023_2027'!R5</f>
        <v>U.5.4.</v>
      </c>
      <c r="S9" s="161" t="str">
        <f>'Investīciju plāns_2023_2027'!S5</f>
        <v>Infrastruktūras un saimnieciskā nodrošinājuma nodaļa/Pagasta pārvalde</v>
      </c>
      <c r="T9" s="284">
        <f>'Investīciju plāns_2023_2027'!T5</f>
        <v>0</v>
      </c>
      <c r="U9" s="282" t="str">
        <f>'Investīciju plāns_2023_2027'!U5</f>
        <v>2022-2027</v>
      </c>
    </row>
    <row r="10" spans="1:22" ht="76.5" x14ac:dyDescent="0.25">
      <c r="A10" s="161">
        <f>'Investīciju plāns_2023_2027'!A6</f>
        <v>4</v>
      </c>
      <c r="B10" s="279" t="str">
        <f>'Investīciju plāns_2023_2027'!B6</f>
        <v>06</v>
      </c>
      <c r="C10" s="196" t="str">
        <f>'Investīciju plāns_2023_2027'!C6</f>
        <v>Cenas</v>
      </c>
      <c r="D10" s="285" t="str">
        <f>'Investīciju plāns_2023_2027'!D6</f>
        <v>Branku pakalpojuma centra ēkas energoefektivitātes paaugstināšana</v>
      </c>
      <c r="E10" s="370" t="str">
        <f>'Investīciju plāns_2023_2027'!E6</f>
        <v>Ēkas energoefektivitātes veikšana</v>
      </c>
      <c r="F10" s="161" t="str">
        <f>'Investīciju plāns_2023_2027'!F6</f>
        <v>Energoefektivitāte</v>
      </c>
      <c r="G10" s="366" t="str">
        <f>'Investīciju plāns_2023_2027'!G6</f>
        <v>J/Pag/Iedz
IP/2021</v>
      </c>
      <c r="H10" s="278">
        <f>'Investīciju plāns_2023_2027'!H6</f>
        <v>250000</v>
      </c>
      <c r="I10" s="303">
        <f>'Investīciju plāns_2023_2027'!I6</f>
        <v>0</v>
      </c>
      <c r="J10" s="304">
        <f>'Investīciju plāns_2023_2027'!J6</f>
        <v>0</v>
      </c>
      <c r="K10" s="305">
        <f>'Investīciju plāns_2023_2027'!K6</f>
        <v>0</v>
      </c>
      <c r="L10" s="306">
        <f>'Investīciju plāns_2023_2027'!L6</f>
        <v>0</v>
      </c>
      <c r="M10" s="307">
        <f>'Investīciju plāns_2023_2027'!M6</f>
        <v>250000</v>
      </c>
      <c r="N10" s="161" t="str">
        <f>'Investīciju plāns_2023_2027'!N6</f>
        <v>P2 V RV8</v>
      </c>
      <c r="O10" s="336" t="str">
        <f>'Investīciju plāns_2023_2027'!O6</f>
        <v>D</v>
      </c>
      <c r="P10" s="347" t="str">
        <f>'Investīciju plāns_2023_2027'!P6</f>
        <v>VP2</v>
      </c>
      <c r="Q10" s="336" t="str">
        <f>'Investīciju plāns_2023_2027'!Q6</f>
        <v>RV5</v>
      </c>
      <c r="R10" s="344" t="str">
        <f>'Investīciju plāns_2023_2027'!R6</f>
        <v>U.5.4.</v>
      </c>
      <c r="S10" s="161" t="str">
        <f>'Investīciju plāns_2023_2027'!S6</f>
        <v>Infrastruktūras un saimnieciskā nodrošinājuma nodaļa/Pagasta pārvalde</v>
      </c>
      <c r="T10" s="284">
        <f>'Investīciju plāns_2023_2027'!T6</f>
        <v>0</v>
      </c>
      <c r="U10" s="282" t="str">
        <f>'Investīciju plāns_2023_2027'!U6</f>
        <v>2022-2027</v>
      </c>
    </row>
    <row r="11" spans="1:22" ht="76.5" x14ac:dyDescent="0.25">
      <c r="A11" s="161">
        <f>'Investīciju plāns_2023_2027'!A7</f>
        <v>5</v>
      </c>
      <c r="B11" s="279" t="str">
        <f>'Investīciju plāns_2023_2027'!B7</f>
        <v>08</v>
      </c>
      <c r="C11" s="196" t="str">
        <f>'Investīciju plāns_2023_2027'!C7</f>
        <v>Cenas</v>
      </c>
      <c r="D11" s="285" t="str">
        <f>'Investīciju plāns_2023_2027'!D7</f>
        <v>Ānes Tautas nama fasādes remonts</v>
      </c>
      <c r="E11" s="285" t="str">
        <f>'Investīciju plāns_2023_2027'!E7</f>
        <v xml:space="preserve">Fasādes apmetuma remonts </v>
      </c>
      <c r="F11" s="161" t="str">
        <f>'Investīciju plāns_2023_2027'!F7</f>
        <v>Ēku remontdarbi</v>
      </c>
      <c r="G11" s="366" t="str">
        <f>'Investīciju plāns_2023_2027'!G7</f>
        <v>J/Pag/Iedz
IP/2021</v>
      </c>
      <c r="H11" s="278">
        <f>'Investīciju plāns_2023_2027'!H7</f>
        <v>60000</v>
      </c>
      <c r="I11" s="303">
        <f>'Investīciju plāns_2023_2027'!I7</f>
        <v>0</v>
      </c>
      <c r="J11" s="304">
        <f>'Investīciju plāns_2023_2027'!J7</f>
        <v>0</v>
      </c>
      <c r="K11" s="305">
        <f>'Investīciju plāns_2023_2027'!K7</f>
        <v>0</v>
      </c>
      <c r="L11" s="306">
        <f>'Investīciju plāns_2023_2027'!L7</f>
        <v>0</v>
      </c>
      <c r="M11" s="307">
        <f>'Investīciju plāns_2023_2027'!M7</f>
        <v>60000</v>
      </c>
      <c r="N11" s="161" t="str">
        <f>'Investīciju plāns_2023_2027'!N7</f>
        <v>P2 K RV1</v>
      </c>
      <c r="O11" s="336" t="str">
        <f>'Investīciju plāns_2023_2027'!O7</f>
        <v>P</v>
      </c>
      <c r="P11" s="347" t="str">
        <f>'Investīciju plāns_2023_2027'!P7</f>
        <v>VP1</v>
      </c>
      <c r="Q11" s="336" t="str">
        <f>'Investīciju plāns_2023_2027'!Q7</f>
        <v>RV3</v>
      </c>
      <c r="R11" s="344" t="str">
        <f>'Investīciju plāns_2023_2027'!R7</f>
        <v>3.3.</v>
      </c>
      <c r="S11" s="161" t="str">
        <f>'Investīciju plāns_2023_2027'!S7</f>
        <v>Infrastruktūras un saimnieciskā nodrošinājuma nodaļa/Pagasta pārvalde</v>
      </c>
      <c r="T11" s="284">
        <f>'Investīciju plāns_2023_2027'!T7</f>
        <v>0</v>
      </c>
      <c r="U11" s="282" t="str">
        <f>'Investīciju plāns_2023_2027'!U7</f>
        <v>2022-2027</v>
      </c>
    </row>
    <row r="12" spans="1:22" ht="76.5" x14ac:dyDescent="0.25">
      <c r="A12" s="196">
        <f>'Investīciju plāns_2023_2027'!A8</f>
        <v>6</v>
      </c>
      <c r="B12" s="279" t="str">
        <f>'Investīciju plāns_2023_2027'!B8</f>
        <v>09</v>
      </c>
      <c r="C12" s="196" t="str">
        <f>'Investīciju plāns_2023_2027'!C8</f>
        <v>Cenas</v>
      </c>
      <c r="D12" s="285" t="str">
        <f>'Investīciju plāns_2023_2027'!D8</f>
        <v>Teteles pamatskolas teritorijas labiekārtošana</v>
      </c>
      <c r="E12" s="285" t="str">
        <f>'Investīciju plāns_2023_2027'!E8</f>
        <v>Bruģētu taciņu un laukuma ierīkošana pie tornīša</v>
      </c>
      <c r="F12" s="161" t="str">
        <f>'Investīciju plāns_2023_2027'!F8</f>
        <v>Izglītības iestāžu infrastruktūra</v>
      </c>
      <c r="G12" s="366" t="str">
        <f>'Investīciju plāns_2023_2027'!G8</f>
        <v>J/Pag/Iedz
IP/2021</v>
      </c>
      <c r="H12" s="278">
        <f>'Investīciju plāns_2023_2027'!H8</f>
        <v>50000</v>
      </c>
      <c r="I12" s="303">
        <f>'Investīciju plāns_2023_2027'!I8</f>
        <v>0</v>
      </c>
      <c r="J12" s="304">
        <f>'Investīciju plāns_2023_2027'!J8</f>
        <v>0</v>
      </c>
      <c r="K12" s="305">
        <f>'Investīciju plāns_2023_2027'!K8</f>
        <v>0</v>
      </c>
      <c r="L12" s="306">
        <f>'Investīciju plāns_2023_2027'!L8</f>
        <v>0</v>
      </c>
      <c r="M12" s="307">
        <f>'Investīciju plāns_2023_2027'!M8</f>
        <v>50000</v>
      </c>
      <c r="N12" s="161" t="str">
        <f>'Investīciju plāns_2023_2027'!N8</f>
        <v>P2 I RV1</v>
      </c>
      <c r="O12" s="161" t="str">
        <f>'Investīciju plāns_2023_2027'!O8</f>
        <v>D</v>
      </c>
      <c r="P12" s="347" t="str">
        <f>'Investīciju plāns_2023_2027'!P8</f>
        <v>VP1</v>
      </c>
      <c r="Q12" s="336" t="str">
        <f>'Investīciju plāns_2023_2027'!Q8</f>
        <v>RV1</v>
      </c>
      <c r="R12" s="344" t="str">
        <f>'Investīciju plāns_2023_2027'!R8</f>
        <v>1.1.</v>
      </c>
      <c r="S12" s="161" t="str">
        <f>'Investīciju plāns_2023_2027'!S8</f>
        <v>Infrastruktūras un saimnieciskā nodrošinājuma nodaļa/Pagasta pārvalde</v>
      </c>
      <c r="T12" s="284">
        <f>'Investīciju plāns_2023_2027'!T8</f>
        <v>0</v>
      </c>
      <c r="U12" s="282" t="str">
        <f>'Investīciju plāns_2023_2027'!U8</f>
        <v>2022-2027</v>
      </c>
    </row>
    <row r="13" spans="1:22" ht="76.5" x14ac:dyDescent="0.25">
      <c r="A13" s="161">
        <f>'Investīciju plāns_2023_2027'!A9</f>
        <v>7</v>
      </c>
      <c r="B13" s="279" t="str">
        <f>'Investīciju plāns_2023_2027'!B9</f>
        <v>06</v>
      </c>
      <c r="C13" s="196" t="str">
        <f>'Investīciju plāns_2023_2027'!C9</f>
        <v>Cenas</v>
      </c>
      <c r="D13" s="285" t="str">
        <f>'Investīciju plāns_2023_2027'!D9</f>
        <v>Teteles kapličas būvniecība</v>
      </c>
      <c r="E13" s="285" t="str">
        <f>'Investīciju plāns_2023_2027'!E9</f>
        <v>Izstrādātā būvprojekta aktualizācija</v>
      </c>
      <c r="F13" s="161" t="str">
        <f>'Investīciju plāns_2023_2027'!F9</f>
        <v>Kapu teritorijas labiekārtošana</v>
      </c>
      <c r="G13" s="366" t="str">
        <f>'Investīciju plāns_2023_2027'!G9</f>
        <v>J/Pag/Iedz
IP/2021</v>
      </c>
      <c r="H13" s="278">
        <f>'Investīciju plāns_2023_2027'!H9</f>
        <v>300000</v>
      </c>
      <c r="I13" s="303">
        <f>'Investīciju plāns_2023_2027'!I9</f>
        <v>0</v>
      </c>
      <c r="J13" s="304">
        <f>'Investīciju plāns_2023_2027'!J9</f>
        <v>0</v>
      </c>
      <c r="K13" s="305">
        <f>'Investīciju plāns_2023_2027'!K9</f>
        <v>0</v>
      </c>
      <c r="L13" s="306">
        <f>'Investīciju plāns_2023_2027'!L9</f>
        <v>0</v>
      </c>
      <c r="M13" s="307">
        <f>'Investīciju plāns_2023_2027'!M9</f>
        <v>300000</v>
      </c>
      <c r="N13" s="196" t="str">
        <f>'Investīciju plāns_2023_2027'!N9</f>
        <v>P3 V RV9</v>
      </c>
      <c r="O13" s="161" t="str">
        <f>'Investīciju plāns_2023_2027'!O9</f>
        <v>P</v>
      </c>
      <c r="P13" s="347" t="str">
        <f>'Investīciju plāns_2023_2027'!P9</f>
        <v>VP2</v>
      </c>
      <c r="Q13" s="336" t="str">
        <f>'Investīciju plāns_2023_2027'!Q9</f>
        <v>RV5</v>
      </c>
      <c r="R13" s="344" t="str">
        <f>'Investīciju plāns_2023_2027'!R9</f>
        <v>U.5.5.</v>
      </c>
      <c r="S13" s="161" t="str">
        <f>'Investīciju plāns_2023_2027'!S9</f>
        <v>Infrastruktūras un saimnieciskā nodrošinājuma nodaļa/Pagasta pārvalde</v>
      </c>
      <c r="T13" s="309">
        <f>'Investīciju plāns_2023_2027'!T9</f>
        <v>0</v>
      </c>
      <c r="U13" s="282" t="str">
        <f>'Investīciju plāns_2023_2027'!U9</f>
        <v>2022-2027</v>
      </c>
    </row>
    <row r="14" spans="1:22" ht="76.5" x14ac:dyDescent="0.25">
      <c r="A14" s="161">
        <f>'Investīciju plāns_2023_2027'!A10</f>
        <v>8</v>
      </c>
      <c r="B14" s="279" t="str">
        <f>'Investīciju plāns_2023_2027'!B10</f>
        <v>06</v>
      </c>
      <c r="C14" s="196" t="str">
        <f>'Investīciju plāns_2023_2027'!C10</f>
        <v>Cenas</v>
      </c>
      <c r="D14" s="285" t="str">
        <f>'Investīciju plāns_2023_2027'!D10</f>
        <v xml:space="preserve">Džammu dīķa teritorijas labiekārtošana </v>
      </c>
      <c r="E14" s="285" t="str">
        <f>'Investīciju plāns_2023_2027'!E10</f>
        <v xml:space="preserve">Pludmales izveide, rotaļu iekārtu uzstādīšana </v>
      </c>
      <c r="F14" s="161" t="str">
        <f>'Investīciju plāns_2023_2027'!F10</f>
        <v>Teritorijas labiekārtošana</v>
      </c>
      <c r="G14" s="366" t="str">
        <f>'Investīciju plāns_2023_2027'!G10</f>
        <v>J/Pag/Iedz
IP/2021</v>
      </c>
      <c r="H14" s="278">
        <f>'Investīciju plāns_2023_2027'!H10</f>
        <v>20000</v>
      </c>
      <c r="I14" s="303">
        <f>'Investīciju plāns_2023_2027'!I10</f>
        <v>0</v>
      </c>
      <c r="J14" s="304">
        <f>'Investīciju plāns_2023_2027'!J10</f>
        <v>0</v>
      </c>
      <c r="K14" s="305">
        <f>'Investīciju plāns_2023_2027'!K10</f>
        <v>0</v>
      </c>
      <c r="L14" s="306">
        <f>'Investīciju plāns_2023_2027'!L10</f>
        <v>20000</v>
      </c>
      <c r="M14" s="307">
        <f>'Investīciju plāns_2023_2027'!M10</f>
        <v>0</v>
      </c>
      <c r="N14" s="196" t="str">
        <f>'Investīciju plāns_2023_2027'!N10</f>
        <v>P3 V RV9</v>
      </c>
      <c r="O14" s="161" t="str">
        <f>'Investīciju plāns_2023_2027'!O10</f>
        <v>P</v>
      </c>
      <c r="P14" s="347" t="str">
        <f>'Investīciju plāns_2023_2027'!P10</f>
        <v>VP2</v>
      </c>
      <c r="Q14" s="336" t="str">
        <f>'Investīciju plāns_2023_2027'!Q10</f>
        <v>RV5</v>
      </c>
      <c r="R14" s="344" t="str">
        <f>'Investīciju plāns_2023_2027'!R10</f>
        <v>U.5.5.</v>
      </c>
      <c r="S14" s="161" t="str">
        <f>'Investīciju plāns_2023_2027'!S10</f>
        <v>Infrastruktūras un saimnieciskā nodrošinājuma nodaļa/Pagasta pārvalde</v>
      </c>
      <c r="T14" s="309">
        <f>'Investīciju plāns_2023_2027'!T10</f>
        <v>0</v>
      </c>
      <c r="U14" s="282" t="str">
        <f>'Investīciju plāns_2023_2027'!U10</f>
        <v>2022-2027</v>
      </c>
    </row>
    <row r="15" spans="1:22" ht="76.5" x14ac:dyDescent="0.25">
      <c r="A15" s="196">
        <f>'Investīciju plāns_2023_2027'!A11</f>
        <v>9</v>
      </c>
      <c r="B15" s="279" t="str">
        <f>'Investīciju plāns_2023_2027'!B11</f>
        <v>06</v>
      </c>
      <c r="C15" s="196" t="str">
        <f>'Investīciju plāns_2023_2027'!C11</f>
        <v>Cenas</v>
      </c>
      <c r="D15" s="285" t="str">
        <f>'Investīciju plāns_2023_2027'!D11</f>
        <v>Spartaka sporta laukuma labiekārtošana</v>
      </c>
      <c r="E15" s="285" t="str">
        <f>'Investīciju plāns_2023_2027'!E11</f>
        <v>Vingrošanas rīku izvietošana pie sporta laukuma</v>
      </c>
      <c r="F15" s="161" t="str">
        <f>'Investīciju plāns_2023_2027'!F11</f>
        <v>Teritorijas labiekārtošana</v>
      </c>
      <c r="G15" s="366" t="str">
        <f>'Investīciju plāns_2023_2027'!G11</f>
        <v>J/Pag/Iedz
IP/2021</v>
      </c>
      <c r="H15" s="278">
        <f>'Investīciju plāns_2023_2027'!H11</f>
        <v>15000</v>
      </c>
      <c r="I15" s="303">
        <f>'Investīciju plāns_2023_2027'!I11</f>
        <v>0</v>
      </c>
      <c r="J15" s="304">
        <f>'Investīciju plāns_2023_2027'!J11</f>
        <v>0</v>
      </c>
      <c r="K15" s="305">
        <f>'Investīciju plāns_2023_2027'!K11</f>
        <v>0</v>
      </c>
      <c r="L15" s="306">
        <f>'Investīciju plāns_2023_2027'!L11</f>
        <v>15000</v>
      </c>
      <c r="M15" s="307">
        <f>'Investīciju plāns_2023_2027'!M11</f>
        <v>0</v>
      </c>
      <c r="N15" s="196" t="str">
        <f>'Investīciju plāns_2023_2027'!N11</f>
        <v>P3 V RV9</v>
      </c>
      <c r="O15" s="161" t="str">
        <f>'Investīciju plāns_2023_2027'!O11</f>
        <v>P</v>
      </c>
      <c r="P15" s="347" t="str">
        <f>'Investīciju plāns_2023_2027'!P11</f>
        <v>VP1</v>
      </c>
      <c r="Q15" s="336" t="str">
        <f>'Investīciju plāns_2023_2027'!Q11</f>
        <v>RV3</v>
      </c>
      <c r="R15" s="344" t="str">
        <f>'Investīciju plāns_2023_2027'!R11</f>
        <v>3.1.</v>
      </c>
      <c r="S15" s="161" t="str">
        <f>'Investīciju plāns_2023_2027'!S11</f>
        <v>Infrastruktūras un saimnieciskā nodrošinājuma nodaļa/Pagasta pārvalde</v>
      </c>
      <c r="T15" s="309">
        <f>'Investīciju plāns_2023_2027'!T11</f>
        <v>0</v>
      </c>
      <c r="U15" s="282" t="str">
        <f>'Investīciju plāns_2023_2027'!U11</f>
        <v>2022-2027</v>
      </c>
    </row>
    <row r="16" spans="1:22" ht="76.5" x14ac:dyDescent="0.25">
      <c r="A16" s="161">
        <f>'Investīciju plāns_2023_2027'!A12</f>
        <v>10</v>
      </c>
      <c r="B16" s="279" t="str">
        <f>'Investīciju plāns_2023_2027'!B12</f>
        <v>06</v>
      </c>
      <c r="C16" s="196" t="str">
        <f>'Investīciju plāns_2023_2027'!C12</f>
        <v>Cenas</v>
      </c>
      <c r="D16" s="285" t="str">
        <f>'Investīciju plāns_2023_2027'!D12</f>
        <v>Branku parka teritorijas labiekārtošana</v>
      </c>
      <c r="E16" s="285" t="str">
        <f>'Investīciju plāns_2023_2027'!E12</f>
        <v xml:space="preserve">Taciņu uzbēršana, dīķa aizrakšana, pāraugušo koku izzāģēšana, jaunu koku un krūmu stādīšana. </v>
      </c>
      <c r="F16" s="161" t="str">
        <f>'Investīciju plāns_2023_2027'!F12</f>
        <v>Teritorijas labiekārtošana</v>
      </c>
      <c r="G16" s="366" t="str">
        <f>'Investīciju plāns_2023_2027'!G12</f>
        <v>J/Pag/Iedz
IP/2021</v>
      </c>
      <c r="H16" s="278">
        <f>'Investīciju plāns_2023_2027'!H12</f>
        <v>20000</v>
      </c>
      <c r="I16" s="303">
        <f>'Investīciju plāns_2023_2027'!I12</f>
        <v>0</v>
      </c>
      <c r="J16" s="304">
        <f>'Investīciju plāns_2023_2027'!J12</f>
        <v>0</v>
      </c>
      <c r="K16" s="305">
        <f>'Investīciju plāns_2023_2027'!K12</f>
        <v>0</v>
      </c>
      <c r="L16" s="306">
        <f>'Investīciju plāns_2023_2027'!L12</f>
        <v>20000</v>
      </c>
      <c r="M16" s="307">
        <f>'Investīciju plāns_2023_2027'!M12</f>
        <v>0</v>
      </c>
      <c r="N16" s="196" t="str">
        <f>'Investīciju plāns_2023_2027'!N12</f>
        <v>P3 V RV9</v>
      </c>
      <c r="O16" s="336" t="str">
        <f>'Investīciju plāns_2023_2027'!O12</f>
        <v>P</v>
      </c>
      <c r="P16" s="347" t="str">
        <f>'Investīciju plāns_2023_2027'!P12</f>
        <v>VP2</v>
      </c>
      <c r="Q16" s="336" t="str">
        <f>'Investīciju plāns_2023_2027'!Q12</f>
        <v>RV5</v>
      </c>
      <c r="R16" s="344" t="str">
        <f>'Investīciju plāns_2023_2027'!R12</f>
        <v>U.5.5.</v>
      </c>
      <c r="S16" s="161" t="str">
        <f>'Investīciju plāns_2023_2027'!S12</f>
        <v>Infrastruktūras un saimnieciskā nodrošinājuma nodaļa/Pagasta pārvalde</v>
      </c>
      <c r="T16" s="309">
        <f>'Investīciju plāns_2023_2027'!T12</f>
        <v>0</v>
      </c>
      <c r="U16" s="282" t="str">
        <f>'Investīciju plāns_2023_2027'!U12</f>
        <v>2022-2027</v>
      </c>
    </row>
    <row r="17" spans="1:21" ht="76.5" x14ac:dyDescent="0.25">
      <c r="A17" s="161">
        <f>'Investīciju plāns_2023_2027'!A13</f>
        <v>11</v>
      </c>
      <c r="B17" s="279" t="str">
        <f>'Investīciju plāns_2023_2027'!B13</f>
        <v>06</v>
      </c>
      <c r="C17" s="196" t="str">
        <f>'Investīciju plāns_2023_2027'!C13</f>
        <v>Cenas</v>
      </c>
      <c r="D17" s="285" t="str">
        <f>'Investīciju plāns_2023_2027'!D13</f>
        <v xml:space="preserve">Ānes dīķa teritorijas labiekārtošana
 </v>
      </c>
      <c r="E17" s="285" t="str">
        <f>'Investīciju plāns_2023_2027'!E13</f>
        <v>Taciņas posma izbūve, peldvietas teritorijas labiekārtošana, labiekārtojuma elementu uzstādīšana.  Turpmāk, dīķa teritorijas niedru pļaušana, 2 putnu vērošanas terašu izveide, pontonu laipas izbūve Lielupē. Treniņu laukuma izveide birzī aiz pagrabiem</v>
      </c>
      <c r="F17" s="161" t="str">
        <f>'Investīciju plāns_2023_2027'!F13</f>
        <v>Teritorijas labiekārtošana</v>
      </c>
      <c r="G17" s="366" t="str">
        <f>'Investīciju plāns_2023_2027'!G13</f>
        <v>J/Pag/Iedz
IP/2021</v>
      </c>
      <c r="H17" s="278">
        <f>'Investīciju plāns_2023_2027'!H13</f>
        <v>70000</v>
      </c>
      <c r="I17" s="303">
        <f>'Investīciju plāns_2023_2027'!I13</f>
        <v>0</v>
      </c>
      <c r="J17" s="304">
        <f>'Investīciju plāns_2023_2027'!J13</f>
        <v>0</v>
      </c>
      <c r="K17" s="305">
        <f>'Investīciju plāns_2023_2027'!K13</f>
        <v>0</v>
      </c>
      <c r="L17" s="306">
        <f>'Investīciju plāns_2023_2027'!L13</f>
        <v>0</v>
      </c>
      <c r="M17" s="307">
        <f>'Investīciju plāns_2023_2027'!M13</f>
        <v>70000</v>
      </c>
      <c r="N17" s="196" t="str">
        <f>'Investīciju plāns_2023_2027'!N13</f>
        <v>P3 V RV9</v>
      </c>
      <c r="O17" s="161" t="str">
        <f>'Investīciju plāns_2023_2027'!O13</f>
        <v>P</v>
      </c>
      <c r="P17" s="347" t="str">
        <f>'Investīciju plāns_2023_2027'!P13</f>
        <v>VP2</v>
      </c>
      <c r="Q17" s="336" t="str">
        <f>'Investīciju plāns_2023_2027'!Q13</f>
        <v>RV5</v>
      </c>
      <c r="R17" s="344" t="str">
        <f>'Investīciju plāns_2023_2027'!R13</f>
        <v>U.5.5.</v>
      </c>
      <c r="S17" s="161" t="str">
        <f>'Investīciju plāns_2023_2027'!S13</f>
        <v>Infrastruktūras un saimnieciskā nodrošinājuma nodaļa/Pagasta pārvalde</v>
      </c>
      <c r="T17" s="309">
        <f>'Investīciju plāns_2023_2027'!T13</f>
        <v>0</v>
      </c>
      <c r="U17" s="282" t="str">
        <f>'Investīciju plāns_2023_2027'!U13</f>
        <v>2022-2027</v>
      </c>
    </row>
    <row r="18" spans="1:21" ht="89.25" x14ac:dyDescent="0.25">
      <c r="A18" s="196">
        <f>'Investīciju plāns_2023_2027'!A14</f>
        <v>12</v>
      </c>
      <c r="B18" s="279" t="str">
        <f>'Investīciju plāns_2023_2027'!B14</f>
        <v>06</v>
      </c>
      <c r="C18" s="196" t="str">
        <f>'Investīciju plāns_2023_2027'!C14</f>
        <v>Cenas</v>
      </c>
      <c r="D18" s="285" t="str">
        <f>'Investīciju plāns_2023_2027'!D14</f>
        <v>Ānes parka labiekārtošana</v>
      </c>
      <c r="E18" s="285" t="str">
        <f>'Investīciju plāns_2023_2027'!E14</f>
        <v>Grants seguma taciņu izveide, labiekārtojuma elementu uzstādīšana, bērnu rotaļu laukuma elementu uzstādīšana. 
2022.gadā uzsākta Ānes parka labiekārtošanas celiņu izbūve 1.kārta, ELFLA projekta “Ānes parka labiekārtošana, I kārta” (Nr.22-06-AL019.2203-000005) ietvaros
2022.gadā plānots realizēt projeka 1.kārtu 28000EUR atbilstoši plānotajam</v>
      </c>
      <c r="F18" s="161" t="str">
        <f>'Investīciju plāns_2023_2027'!F14</f>
        <v>Teritorijas labiekārtošana</v>
      </c>
      <c r="G18" s="366" t="str">
        <f>'Investīciju plāns_2023_2027'!G14</f>
        <v xml:space="preserve">PP
</v>
      </c>
      <c r="H18" s="278">
        <f>'Investīciju plāns_2023_2027'!H14</f>
        <v>144494</v>
      </c>
      <c r="I18" s="303">
        <f>'Investīciju plāns_2023_2027'!I14</f>
        <v>39494</v>
      </c>
      <c r="J18" s="304">
        <f>'Investīciju plāns_2023_2027'!J14</f>
        <v>39494</v>
      </c>
      <c r="K18" s="305">
        <f>'Investīciju plāns_2023_2027'!K14</f>
        <v>0</v>
      </c>
      <c r="L18" s="306">
        <f>'Investīciju plāns_2023_2027'!L14</f>
        <v>0</v>
      </c>
      <c r="M18" s="307">
        <f>'Investīciju plāns_2023_2027'!M14</f>
        <v>105000</v>
      </c>
      <c r="N18" s="196" t="str">
        <f>'Investīciju plāns_2023_2027'!N14</f>
        <v>P3 V RV9</v>
      </c>
      <c r="O18" s="161" t="str">
        <f>'Investīciju plāns_2023_2027'!O14</f>
        <v>P</v>
      </c>
      <c r="P18" s="347" t="str">
        <f>'Investīciju plāns_2023_2027'!P14</f>
        <v>VP2</v>
      </c>
      <c r="Q18" s="336" t="str">
        <f>'Investīciju plāns_2023_2027'!Q14</f>
        <v>RV5</v>
      </c>
      <c r="R18" s="344" t="str">
        <f>'Investīciju plāns_2023_2027'!R14</f>
        <v>U.5.5.</v>
      </c>
      <c r="S18" s="161" t="str">
        <f>'Investīciju plāns_2023_2027'!S14</f>
        <v>Infrastruktūras un saimnieciskā nodrošinājuma nodaļa/Pagasta pārvalde</v>
      </c>
      <c r="T18" s="309">
        <f>'Investīciju plāns_2023_2027'!T14</f>
        <v>0</v>
      </c>
      <c r="U18" s="282" t="str">
        <f>'Investīciju plāns_2023_2027'!U14</f>
        <v>2022-2027</v>
      </c>
    </row>
    <row r="19" spans="1:21" ht="89.25" x14ac:dyDescent="0.25">
      <c r="A19" s="161">
        <f>'Investīciju plāns_2023_2027'!A15</f>
        <v>13</v>
      </c>
      <c r="B19" s="279">
        <f>'Investīciju plāns_2023_2027'!B15</f>
        <v>0</v>
      </c>
      <c r="C19" s="196" t="str">
        <f>'Investīciju plāns_2023_2027'!C15</f>
        <v>Cenas</v>
      </c>
      <c r="D19" s="285" t="str">
        <f>'Investīciju plāns_2023_2027'!D15</f>
        <v>Cenu pagasta  transporta infrastruktūras attīstība</v>
      </c>
      <c r="E19" s="285" t="str">
        <f>'Investīciju plāns_2023_2027'!E15</f>
        <v>Transporta infrastruktūras attīstība, t.sk.: 
 2022/2023.gads:
Cietā seguma un apgaismojuma izbūve Ievu ielā, Iecēnu ciemā, Cenu pagastā - būvprojekta izstrāde (9770.75EUR), būvniecība (~260 000EUR)
Iepirkumu procedūra projektēšanai uzsākta 2022.gadā, noslēgti līgumi par projektēšanu</v>
      </c>
      <c r="F19" s="161" t="str">
        <f>'Investīciju plāns_2023_2027'!F15</f>
        <v>Transporta infrastruktūra, t.sk. Apgaismojums</v>
      </c>
      <c r="G19" s="366" t="str">
        <f>'Investīciju plāns_2023_2027'!G15</f>
        <v>AG2023
J/Pag/Iedz
Dep/ieros</v>
      </c>
      <c r="H19" s="278">
        <f>'Investīciju plāns_2023_2027'!H15</f>
        <v>269771</v>
      </c>
      <c r="I19" s="303">
        <f>'Investīciju plāns_2023_2027'!I15</f>
        <v>269771</v>
      </c>
      <c r="J19" s="304">
        <f>'Investīciju plāns_2023_2027'!J15</f>
        <v>48771</v>
      </c>
      <c r="K19" s="305">
        <f>'Investīciju plāns_2023_2027'!K15</f>
        <v>221000</v>
      </c>
      <c r="L19" s="306">
        <f>'Investīciju plāns_2023_2027'!L15</f>
        <v>0</v>
      </c>
      <c r="M19" s="307">
        <f>'Investīciju plāns_2023_2027'!M15</f>
        <v>0</v>
      </c>
      <c r="N19" s="196" t="str">
        <f>'Investīciju plāns_2023_2027'!N15</f>
        <v>P2 V RV1</v>
      </c>
      <c r="O19" s="161">
        <f>'Investīciju plāns_2023_2027'!O15</f>
        <v>0</v>
      </c>
      <c r="P19" s="347">
        <f>'Investīciju plāns_2023_2027'!P15</f>
        <v>0</v>
      </c>
      <c r="Q19" s="336" t="str">
        <f>'Investīciju plāns_2023_2027'!Q15</f>
        <v>RV4</v>
      </c>
      <c r="R19" s="344" t="str">
        <f>'Investīciju plāns_2023_2027'!R15</f>
        <v>4.1.</v>
      </c>
      <c r="S19" s="161" t="str">
        <f>'Investīciju plāns_2023_2027'!S15</f>
        <v>Infrastruktūras un saimnieciskā nodrošinājuma nodaļa/Pagasta pārvalde</v>
      </c>
      <c r="T19" s="309">
        <f>'Investīciju plāns_2023_2027'!T15</f>
        <v>0</v>
      </c>
      <c r="U19" s="282" t="str">
        <f>'Investīciju plāns_2023_2027'!U15</f>
        <v>2022-2027</v>
      </c>
    </row>
    <row r="20" spans="1:21" ht="255" x14ac:dyDescent="0.25">
      <c r="A20" s="161">
        <f>'Investīciju plāns_2023_2027'!A16</f>
        <v>14</v>
      </c>
      <c r="B20" s="279">
        <f>'Investīciju plāns_2023_2027'!B16</f>
        <v>0</v>
      </c>
      <c r="C20" s="196" t="str">
        <f>'Investīciju plāns_2023_2027'!C16</f>
        <v>Cenas</v>
      </c>
      <c r="D20" s="285" t="str">
        <f>'Investīciju plāns_2023_2027'!D16</f>
        <v>Cenu pagasta  transporta infrastruktūras attīstība</v>
      </c>
      <c r="E20" s="285" t="str">
        <f>'Investīciju plāns_2023_2027'!E16</f>
        <v>Transporta infrastruktūras attīstība, t.sk.: 
2024.-2027.gads
1. Parka ielas virskārtas atjaunošana, Branku ciemā , ~330m
Plānots uzsākt projektēšanu 2023.gada otrajā pusē, izmaksas plānot 2024.gadā 
2. Garozas šoseja (Smēdes) - Spartaka iela ceļa posma seguma uzlabošana (Veikt asfaltbetona ceļa seguma izbūvi. Projekts uzņēmējdarbības atbalstam un apdzīvotības veicināšanai)
3. Pašvaldības ceļa  Brankas - Tiltiņi asfalta seguma atjaunošana
4. Valdavu ceļa seguma atjaunošana
5. Muižas ielas gājēju celiņa izbūve - no Teteles pamatskolas līdz autobusu pieturvietai, gājēju - skolēnu un ciema iedzīvotāju drošības nodrošināšanai
6. Gājēju un velo celiņa izbūve no Ānes ciema līdz Jelgavas pilsētas robežai
7. Gājēju pārejas ar apgaismojumu izveide Tetelē (pie P93 gājēju drošības uzlabošanai)
8. Ielu apgaismojuma izbūve no Brankstūriem līdz DUS, t.sk. Gājēju ietves izbūve gar autoceļu V1068 no Ausekļu ielas Branku ciemā līdz DUS ASTARTE "Brankstūri"</v>
      </c>
      <c r="F20" s="161" t="str">
        <f>'Investīciju plāns_2023_2027'!F16</f>
        <v>Transporta infrastruktūra, t.sk. Apgaismojums</v>
      </c>
      <c r="G20" s="366" t="str">
        <f>'Investīciju plāns_2023_2027'!G16</f>
        <v>J/Pag/Iedz
Dep/ieros</v>
      </c>
      <c r="H20" s="278">
        <f>'Investīciju plāns_2023_2027'!H16</f>
        <v>2872000</v>
      </c>
      <c r="I20" s="303">
        <f>'Investīciju plāns_2023_2027'!I16</f>
        <v>0</v>
      </c>
      <c r="J20" s="304">
        <f>'Investīciju plāns_2023_2027'!J16</f>
        <v>0</v>
      </c>
      <c r="K20" s="305">
        <f>'Investīciju plāns_2023_2027'!K16</f>
        <v>0</v>
      </c>
      <c r="L20" s="306">
        <f>'Investīciju plāns_2023_2027'!L16</f>
        <v>100000</v>
      </c>
      <c r="M20" s="307">
        <f>'Investīciju plāns_2023_2027'!M16</f>
        <v>2772000</v>
      </c>
      <c r="N20" s="196" t="str">
        <f>'Investīciju plāns_2023_2027'!N16</f>
        <v>P2 V RV1</v>
      </c>
      <c r="O20" s="161">
        <f>'Investīciju plāns_2023_2027'!O16</f>
        <v>0</v>
      </c>
      <c r="P20" s="347">
        <f>'Investīciju plāns_2023_2027'!P16</f>
        <v>0</v>
      </c>
      <c r="Q20" s="336" t="str">
        <f>'Investīciju plāns_2023_2027'!Q16</f>
        <v>RV4</v>
      </c>
      <c r="R20" s="344" t="str">
        <f>'Investīciju plāns_2023_2027'!R16</f>
        <v>4.1.</v>
      </c>
      <c r="S20" s="161" t="str">
        <f>'Investīciju plāns_2023_2027'!S16</f>
        <v>Infrastruktūras un saimnieciskā nodrošinājuma nodaļa/Pagasta pārvalde</v>
      </c>
      <c r="T20" s="309">
        <f>'Investīciju plāns_2023_2027'!T16</f>
        <v>0</v>
      </c>
      <c r="U20" s="282" t="str">
        <f>'Investīciju plāns_2023_2027'!U16</f>
        <v>2022-2027</v>
      </c>
    </row>
    <row r="21" spans="1:21" ht="76.5" x14ac:dyDescent="0.25">
      <c r="A21" s="196">
        <f>'Investīciju plāns_2023_2027'!A17</f>
        <v>15</v>
      </c>
      <c r="B21" s="279" t="str">
        <f>'Investīciju plāns_2023_2027'!B17</f>
        <v>06</v>
      </c>
      <c r="C21" s="196" t="str">
        <f>'Investīciju plāns_2023_2027'!C17</f>
        <v>Cenas</v>
      </c>
      <c r="D21" s="285" t="str">
        <f>'Investīciju plāns_2023_2027'!D17</f>
        <v>Notekūdeņu attīrīšanas iekārtu izbūve Jaunpēternieku ciemā</v>
      </c>
      <c r="E21" s="285" t="str">
        <f>'Investīciju plāns_2023_2027'!E17</f>
        <v>OKSDU projekts Divām daudzdzīvokļu dzīvojamām mājām jāveic bioloģiskās NAI izbūve.
2023.gadā plānots Jaunu NAI izbūve Jaunpēternieki, Cenu pagasts</v>
      </c>
      <c r="F21" s="161" t="str">
        <f>'Investīciju plāns_2023_2027'!F17</f>
        <v>Ūdenssaimniecības attīstība</v>
      </c>
      <c r="G21" s="366" t="str">
        <f>'Investīciju plāns_2023_2027'!G17</f>
        <v>J/Pag/Iedz
IP/2021</v>
      </c>
      <c r="H21" s="278">
        <f>'Investīciju plāns_2023_2027'!H17</f>
        <v>100000</v>
      </c>
      <c r="I21" s="303">
        <f>'Investīciju plāns_2023_2027'!I17</f>
        <v>0</v>
      </c>
      <c r="J21" s="304">
        <f>'Investīciju plāns_2023_2027'!J17</f>
        <v>0</v>
      </c>
      <c r="K21" s="305">
        <f>'Investīciju plāns_2023_2027'!K17</f>
        <v>0</v>
      </c>
      <c r="L21" s="306">
        <f>'Investīciju plāns_2023_2027'!L17</f>
        <v>100000</v>
      </c>
      <c r="M21" s="307">
        <f>'Investīciju plāns_2023_2027'!M17</f>
        <v>0</v>
      </c>
      <c r="N21" s="196" t="str">
        <f>'Investīciju plāns_2023_2027'!N17</f>
        <v>P2 V RV3</v>
      </c>
      <c r="O21" s="336" t="str">
        <f>'Investīciju plāns_2023_2027'!O17</f>
        <v>P</v>
      </c>
      <c r="P21" s="347" t="str">
        <f>'Investīciju plāns_2023_2027'!P17</f>
        <v>VP2</v>
      </c>
      <c r="Q21" s="336" t="str">
        <f>'Investīciju plāns_2023_2027'!Q17</f>
        <v>RV5</v>
      </c>
      <c r="R21" s="344" t="str">
        <f>'Investīciju plāns_2023_2027'!R17</f>
        <v>U.5.1.</v>
      </c>
      <c r="S21" s="161" t="str">
        <f>'Investīciju plāns_2023_2027'!S17</f>
        <v>Infrastruktūras un saimnieciskā nodrošinājuma nodaļa/Pagasta pārvalde</v>
      </c>
      <c r="T21" s="309">
        <f>'Investīciju plāns_2023_2027'!T17</f>
        <v>0</v>
      </c>
      <c r="U21" s="282" t="str">
        <f>'Investīciju plāns_2023_2027'!U17</f>
        <v>2022-2027</v>
      </c>
    </row>
    <row r="22" spans="1:21" ht="76.5" x14ac:dyDescent="0.25">
      <c r="A22" s="161">
        <f>'Investīciju plāns_2023_2027'!A18</f>
        <v>16</v>
      </c>
      <c r="B22" s="279" t="str">
        <f>'Investīciju plāns_2023_2027'!B18</f>
        <v>06</v>
      </c>
      <c r="C22" s="196" t="str">
        <f>'Investīciju plāns_2023_2027'!C18</f>
        <v>Cenas</v>
      </c>
      <c r="D22" s="285" t="str">
        <f>'Investīciju plāns_2023_2027'!D18</f>
        <v>Ūdenssaimniecības pakalpojumu attīstība Ānes un Teteles ciemu savrupmāju rajonā - ūdens, sadzīves kanalizācija, NAI, LŪK, ietve</v>
      </c>
      <c r="E22" s="285" t="str">
        <f>'Investīciju plāns_2023_2027'!E18</f>
        <v xml:space="preserve">Projektēšana, ietverot Tirgoņu rajonu, Progresa ielas mājas, pārslēdzot esošo kanalizāciju pie kopējiem tīkliem. 
2023.gadā plānots- kanalizācijas tīklu paplašināšana Ānē, Cenu pagastā, 550m garā posmā (Atpūtas iela, Pļavu iela, Tirgotāju iela)  būvprojekta izstrāde 
</v>
      </c>
      <c r="F22" s="161" t="str">
        <f>'Investīciju plāns_2023_2027'!F18</f>
        <v>Ūdenssaimniecības attīstība</v>
      </c>
      <c r="G22" s="366" t="str">
        <f>'Investīciju plāns_2023_2027'!G18</f>
        <v>J/Pag/Iedz
IP/2021</v>
      </c>
      <c r="H22" s="278">
        <f>'Investīciju plāns_2023_2027'!H18</f>
        <v>800000</v>
      </c>
      <c r="I22" s="303">
        <f>'Investīciju plāns_2023_2027'!I18</f>
        <v>0</v>
      </c>
      <c r="J22" s="304">
        <f>'Investīciju plāns_2023_2027'!J18</f>
        <v>0</v>
      </c>
      <c r="K22" s="305">
        <f>'Investīciju plāns_2023_2027'!K18</f>
        <v>0</v>
      </c>
      <c r="L22" s="306">
        <f>'Investīciju plāns_2023_2027'!L18</f>
        <v>100000</v>
      </c>
      <c r="M22" s="307">
        <f>'Investīciju plāns_2023_2027'!M18</f>
        <v>700000</v>
      </c>
      <c r="N22" s="161" t="str">
        <f>'Investīciju plāns_2023_2027'!N18</f>
        <v>P2 V RV3</v>
      </c>
      <c r="O22" s="336" t="str">
        <f>'Investīciju plāns_2023_2027'!O18</f>
        <v>P</v>
      </c>
      <c r="P22" s="347" t="str">
        <f>'Investīciju plāns_2023_2027'!P18</f>
        <v>VP2</v>
      </c>
      <c r="Q22" s="336" t="str">
        <f>'Investīciju plāns_2023_2027'!Q18</f>
        <v>RV5</v>
      </c>
      <c r="R22" s="344" t="str">
        <f>'Investīciju plāns_2023_2027'!R18</f>
        <v>U.5.1.</v>
      </c>
      <c r="S22" s="161" t="str">
        <f>'Investīciju plāns_2023_2027'!S18</f>
        <v>Infrastruktūras un saimnieciskā nodrošinājuma nodaļa/Pagasta pārvalde</v>
      </c>
      <c r="T22" s="284">
        <f>'Investīciju plāns_2023_2027'!T18</f>
        <v>0</v>
      </c>
      <c r="U22" s="282" t="str">
        <f>'Investīciju plāns_2023_2027'!U18</f>
        <v>2022-2027</v>
      </c>
    </row>
    <row r="23" spans="1:21" x14ac:dyDescent="0.25">
      <c r="A23" s="161" t="e">
        <f>'Investīciju plāns_2023_2027'!#REF!</f>
        <v>#REF!</v>
      </c>
      <c r="B23" s="279" t="e">
        <f>'Investīciju plāns_2023_2027'!#REF!</f>
        <v>#REF!</v>
      </c>
      <c r="C23" s="196" t="e">
        <f>'Investīciju plāns_2023_2027'!#REF!</f>
        <v>#REF!</v>
      </c>
      <c r="D23" s="285" t="e">
        <f>'Investīciju plāns_2023_2027'!#REF!</f>
        <v>#REF!</v>
      </c>
      <c r="E23" s="285" t="e">
        <f>'Investīciju plāns_2023_2027'!#REF!</f>
        <v>#REF!</v>
      </c>
      <c r="F23" s="161" t="e">
        <f>'Investīciju plāns_2023_2027'!#REF!</f>
        <v>#REF!</v>
      </c>
      <c r="G23" s="366" t="e">
        <f>'Investīciju plāns_2023_2027'!#REF!</f>
        <v>#REF!</v>
      </c>
      <c r="H23" s="278" t="e">
        <f>'Investīciju plāns_2023_2027'!#REF!</f>
        <v>#REF!</v>
      </c>
      <c r="I23" s="303" t="e">
        <f>'Investīciju plāns_2023_2027'!#REF!</f>
        <v>#REF!</v>
      </c>
      <c r="J23" s="304" t="e">
        <f>'Investīciju plāns_2023_2027'!#REF!</f>
        <v>#REF!</v>
      </c>
      <c r="K23" s="305" t="e">
        <f>'Investīciju plāns_2023_2027'!#REF!</f>
        <v>#REF!</v>
      </c>
      <c r="L23" s="306" t="e">
        <f>'Investīciju plāns_2023_2027'!#REF!</f>
        <v>#REF!</v>
      </c>
      <c r="M23" s="307" t="e">
        <f>'Investīciju plāns_2023_2027'!#REF!</f>
        <v>#REF!</v>
      </c>
      <c r="N23" s="161" t="e">
        <f>'Investīciju plāns_2023_2027'!#REF!</f>
        <v>#REF!</v>
      </c>
      <c r="O23" s="336" t="e">
        <f>'Investīciju plāns_2023_2027'!#REF!</f>
        <v>#REF!</v>
      </c>
      <c r="P23" s="347" t="e">
        <f>'Investīciju plāns_2023_2027'!#REF!</f>
        <v>#REF!</v>
      </c>
      <c r="Q23" s="336" t="e">
        <f>'Investīciju plāns_2023_2027'!#REF!</f>
        <v>#REF!</v>
      </c>
      <c r="R23" s="344" t="e">
        <f>'Investīciju plāns_2023_2027'!#REF!</f>
        <v>#REF!</v>
      </c>
      <c r="S23" s="161" t="e">
        <f>'Investīciju plāns_2023_2027'!#REF!</f>
        <v>#REF!</v>
      </c>
      <c r="T23" s="284" t="e">
        <f>'Investīciju plāns_2023_2027'!#REF!</f>
        <v>#REF!</v>
      </c>
      <c r="U23" s="282" t="e">
        <f>'Investīciju plāns_2023_2027'!#REF!</f>
        <v>#REF!</v>
      </c>
    </row>
    <row r="24" spans="1:21" ht="178.5" x14ac:dyDescent="0.25">
      <c r="A24" s="196">
        <f>'Investīciju plāns_2023_2027'!A19</f>
        <v>17</v>
      </c>
      <c r="B24" s="279" t="str">
        <f>'Investīciju plāns_2023_2027'!B19</f>
        <v>04</v>
      </c>
      <c r="C24" s="196" t="str">
        <f>'Investīciju plāns_2023_2027'!C19</f>
        <v>Eleja</v>
      </c>
      <c r="D24" s="285" t="str">
        <f>'Investīciju plāns_2023_2027'!D19</f>
        <v>Atjaunojamo energoresursu izmantošanas veicināšana - ģeotermālās enerģijas izmantošana</v>
      </c>
      <c r="E24" s="285" t="str">
        <f>'Investīciju plāns_2023_2027'!E19</f>
        <v>Sadarbojoties pilsētu un lauku teritorijām, attīstīt  uzņēmējdarbību ģeotermālās enerģijas ieguves vietā- peldbaseina, vannas, pirtis un balneoloģiju, lauksaimniecība, akvakultūra.
Ģeotermālās enerģijas izmantošanas izpēte Elejas pagastā. 2 izpētes tehnisko projektu izstrāde Elejas termālajiem ūdeņiem, zemes dzīļu skanēšana. Ģeotermālās enerģijas izmantošana Elejas pagastā Jelgavas novadā (saistība ar reģionālo projektu). Provizoriski kopējā summa 33 200 000 EUR
Ģeotermālās enerģijas izmantošana Elejā ir iespējama vairākos veidos:
• siltumapgāde un dzesēšana, iekļaujot arī centralizēto siltumapgādi;
• peldbaseini, vannas, pirtis un balneoloģija;
• lauksaimniecība;
• akvakultūra;
• ražošana ( ir interese no dažādiem uzņēmējiem)</v>
      </c>
      <c r="F24" s="161" t="str">
        <f>'Investīciju plāns_2023_2027'!F19</f>
        <v>Atbalsts uzņēmējdarbībai</v>
      </c>
      <c r="G24" s="366" t="str">
        <f>'Investīciju plāns_2023_2027'!G19</f>
        <v xml:space="preserve">J/Pag/Iedz
</v>
      </c>
      <c r="H24" s="278">
        <f>'Investīciju plāns_2023_2027'!H19</f>
        <v>33200000</v>
      </c>
      <c r="I24" s="303">
        <f>'Investīciju plāns_2023_2027'!I19</f>
        <v>0</v>
      </c>
      <c r="J24" s="304">
        <f>'Investīciju plāns_2023_2027'!J19</f>
        <v>0</v>
      </c>
      <c r="K24" s="305">
        <f>'Investīciju plāns_2023_2027'!K19</f>
        <v>0</v>
      </c>
      <c r="L24" s="306">
        <f>'Investīciju plāns_2023_2027'!L19</f>
        <v>0</v>
      </c>
      <c r="M24" s="307">
        <f>'Investīciju plāns_2023_2027'!M19</f>
        <v>33200000</v>
      </c>
      <c r="N24" s="161" t="str">
        <f>'Investīciju plāns_2023_2027'!N19</f>
        <v>P2 U RV1</v>
      </c>
      <c r="O24" s="336" t="str">
        <f>'Investīciju plāns_2023_2027'!O19</f>
        <v>D</v>
      </c>
      <c r="P24" s="347" t="str">
        <f>'Investīciju plāns_2023_2027'!P19</f>
        <v>VP3</v>
      </c>
      <c r="Q24" s="336" t="str">
        <f>'Investīciju plāns_2023_2027'!Q19</f>
        <v>RV7</v>
      </c>
      <c r="R24" s="344" t="str">
        <f>'Investīciju plāns_2023_2027'!R19</f>
        <v>U.7.1.</v>
      </c>
      <c r="S24" s="161" t="str">
        <f>'Investīciju plāns_2023_2027'!S19</f>
        <v>Attīstības nodaļa/Infrastruktūras un saimnieciskā nodrošinājuma nodaļa/pagasta pārvalde</v>
      </c>
      <c r="T24" s="284">
        <f>'Investīciju plāns_2023_2027'!T19</f>
        <v>0</v>
      </c>
      <c r="U24" s="282" t="str">
        <f>'Investīciju plāns_2023_2027'!U19</f>
        <v>2022-2027</v>
      </c>
    </row>
    <row r="25" spans="1:21" x14ac:dyDescent="0.25">
      <c r="A25" s="161" t="e">
        <f>'Investīciju plāns_2023_2027'!#REF!</f>
        <v>#REF!</v>
      </c>
      <c r="B25" s="279" t="e">
        <f>'Investīciju plāns_2023_2027'!#REF!</f>
        <v>#REF!</v>
      </c>
      <c r="C25" s="196" t="e">
        <f>'Investīciju plāns_2023_2027'!#REF!</f>
        <v>#REF!</v>
      </c>
      <c r="D25" s="285" t="e">
        <f>'Investīciju plāns_2023_2027'!#REF!</f>
        <v>#REF!</v>
      </c>
      <c r="E25" s="285" t="e">
        <f>'Investīciju plāns_2023_2027'!#REF!</f>
        <v>#REF!</v>
      </c>
      <c r="F25" s="161" t="e">
        <f>'Investīciju plāns_2023_2027'!#REF!</f>
        <v>#REF!</v>
      </c>
      <c r="G25" s="366" t="e">
        <f>'Investīciju plāns_2023_2027'!#REF!</f>
        <v>#REF!</v>
      </c>
      <c r="H25" s="278" t="e">
        <f>'Investīciju plāns_2023_2027'!#REF!</f>
        <v>#REF!</v>
      </c>
      <c r="I25" s="303" t="e">
        <f>'Investīciju plāns_2023_2027'!#REF!</f>
        <v>#REF!</v>
      </c>
      <c r="J25" s="304" t="e">
        <f>'Investīciju plāns_2023_2027'!#REF!</f>
        <v>#REF!</v>
      </c>
      <c r="K25" s="305" t="e">
        <f>'Investīciju plāns_2023_2027'!#REF!</f>
        <v>#REF!</v>
      </c>
      <c r="L25" s="306" t="e">
        <f>'Investīciju plāns_2023_2027'!#REF!</f>
        <v>#REF!</v>
      </c>
      <c r="M25" s="307" t="e">
        <f>'Investīciju plāns_2023_2027'!#REF!</f>
        <v>#REF!</v>
      </c>
      <c r="N25" s="161" t="e">
        <f>'Investīciju plāns_2023_2027'!#REF!</f>
        <v>#REF!</v>
      </c>
      <c r="O25" s="336" t="e">
        <f>'Investīciju plāns_2023_2027'!#REF!</f>
        <v>#REF!</v>
      </c>
      <c r="P25" s="346" t="e">
        <f>'Investīciju plāns_2023_2027'!#REF!</f>
        <v>#REF!</v>
      </c>
      <c r="Q25" s="348" t="e">
        <f>'Investīciju plāns_2023_2027'!#REF!</f>
        <v>#REF!</v>
      </c>
      <c r="R25" s="344" t="e">
        <f>'Investīciju plāns_2023_2027'!#REF!</f>
        <v>#REF!</v>
      </c>
      <c r="S25" s="161" t="e">
        <f>'Investīciju plāns_2023_2027'!#REF!</f>
        <v>#REF!</v>
      </c>
      <c r="T25" s="284" t="e">
        <f>'Investīciju plāns_2023_2027'!#REF!</f>
        <v>#REF!</v>
      </c>
      <c r="U25" s="282" t="e">
        <f>'Investīciju plāns_2023_2027'!#REF!</f>
        <v>#REF!</v>
      </c>
    </row>
    <row r="26" spans="1:21" x14ac:dyDescent="0.25">
      <c r="A26" s="161" t="e">
        <f>'Investīciju plāns_2023_2027'!#REF!</f>
        <v>#REF!</v>
      </c>
      <c r="B26" s="279" t="e">
        <f>'Investīciju plāns_2023_2027'!#REF!</f>
        <v>#REF!</v>
      </c>
      <c r="C26" s="196" t="e">
        <f>'Investīciju plāns_2023_2027'!#REF!</f>
        <v>#REF!</v>
      </c>
      <c r="D26" s="285" t="e">
        <f>'Investīciju plāns_2023_2027'!#REF!</f>
        <v>#REF!</v>
      </c>
      <c r="E26" s="335" t="e">
        <f>'Investīciju plāns_2023_2027'!#REF!</f>
        <v>#REF!</v>
      </c>
      <c r="F26" s="161" t="e">
        <f>'Investīciju plāns_2023_2027'!#REF!</f>
        <v>#REF!</v>
      </c>
      <c r="G26" s="366" t="e">
        <f>'Investīciju plāns_2023_2027'!#REF!</f>
        <v>#REF!</v>
      </c>
      <c r="H26" s="278" t="e">
        <f>'Investīciju plāns_2023_2027'!#REF!</f>
        <v>#REF!</v>
      </c>
      <c r="I26" s="303" t="e">
        <f>'Investīciju plāns_2023_2027'!#REF!</f>
        <v>#REF!</v>
      </c>
      <c r="J26" s="304" t="e">
        <f>'Investīciju plāns_2023_2027'!#REF!</f>
        <v>#REF!</v>
      </c>
      <c r="K26" s="305" t="e">
        <f>'Investīciju plāns_2023_2027'!#REF!</f>
        <v>#REF!</v>
      </c>
      <c r="L26" s="306" t="e">
        <f>'Investīciju plāns_2023_2027'!#REF!</f>
        <v>#REF!</v>
      </c>
      <c r="M26" s="307" t="e">
        <f>'Investīciju plāns_2023_2027'!#REF!</f>
        <v>#REF!</v>
      </c>
      <c r="N26" s="161" t="e">
        <f>'Investīciju plāns_2023_2027'!#REF!</f>
        <v>#REF!</v>
      </c>
      <c r="O26" s="336" t="e">
        <f>'Investīciju plāns_2023_2027'!#REF!</f>
        <v>#REF!</v>
      </c>
      <c r="P26" s="346" t="e">
        <f>'Investīciju plāns_2023_2027'!#REF!</f>
        <v>#REF!</v>
      </c>
      <c r="Q26" s="348" t="e">
        <f>'Investīciju plāns_2023_2027'!#REF!</f>
        <v>#REF!</v>
      </c>
      <c r="R26" s="344" t="e">
        <f>'Investīciju plāns_2023_2027'!#REF!</f>
        <v>#REF!</v>
      </c>
      <c r="S26" s="161" t="e">
        <f>'Investīciju plāns_2023_2027'!#REF!</f>
        <v>#REF!</v>
      </c>
      <c r="T26" s="284" t="e">
        <f>'Investīciju plāns_2023_2027'!#REF!</f>
        <v>#REF!</v>
      </c>
      <c r="U26" s="282" t="e">
        <f>'Investīciju plāns_2023_2027'!#REF!</f>
        <v>#REF!</v>
      </c>
    </row>
    <row r="27" spans="1:21" ht="76.5" x14ac:dyDescent="0.25">
      <c r="A27" s="196">
        <f>'Investīciju plāns_2023_2027'!A20</f>
        <v>18</v>
      </c>
      <c r="B27" s="277" t="str">
        <f>'Investīciju plāns_2023_2027'!B20</f>
        <v>09</v>
      </c>
      <c r="C27" s="161" t="str">
        <f>'Investīciju plāns_2023_2027'!C20</f>
        <v>Eleja</v>
      </c>
      <c r="D27" s="285" t="str">
        <f>'Investīciju plāns_2023_2027'!D20</f>
        <v>Elejas vidusskolas mājturības un tehnoloģiju darbnīcas energoefektivitātes paaugstināšana</v>
      </c>
      <c r="E27" s="295" t="str">
        <f>'Investīciju plāns_2023_2027'!E20</f>
        <v>Uzsākts dizaina un tehnoloģiju virziens vidējā izglītībā no 7.-12.kl. Nepieciešams ēkas energoefektivitātes paaugstināšana. 2023.gadā uzsākta iepirkumu procedūra būvprojekta izstrādi ~ 15 000 EUR un būvdarbus plānots uzsākt 2023.gadā ~ 400000 EUR)</v>
      </c>
      <c r="F27" s="161" t="str">
        <f>'Investīciju plāns_2023_2027'!F20</f>
        <v>Energoefektivitāte</v>
      </c>
      <c r="G27" s="366" t="str">
        <f>'Investīciju plāns_2023_2027'!G20</f>
        <v xml:space="preserve">J/Pag/Iedz
</v>
      </c>
      <c r="H27" s="290">
        <f>'Investīciju plāns_2023_2027'!H20</f>
        <v>415000</v>
      </c>
      <c r="I27" s="303">
        <f>'Investīciju plāns_2023_2027'!I20</f>
        <v>415000</v>
      </c>
      <c r="J27" s="304">
        <f>'Investīciju plāns_2023_2027'!J20</f>
        <v>55000</v>
      </c>
      <c r="K27" s="305">
        <f>'Investīciju plāns_2023_2027'!K20</f>
        <v>360000</v>
      </c>
      <c r="L27" s="306">
        <f>'Investīciju plāns_2023_2027'!L20</f>
        <v>0</v>
      </c>
      <c r="M27" s="307">
        <f>'Investīciju plāns_2023_2027'!M20</f>
        <v>0</v>
      </c>
      <c r="N27" s="195" t="str">
        <f>'Investīciju plāns_2023_2027'!N20</f>
        <v>P2 I RV1</v>
      </c>
      <c r="O27" s="336" t="str">
        <f>'Investīciju plāns_2023_2027'!O20</f>
        <v>P</v>
      </c>
      <c r="P27" s="349" t="str">
        <f>'Investīciju plāns_2023_2027'!P20</f>
        <v>VP1</v>
      </c>
      <c r="Q27" s="336" t="str">
        <f>'Investīciju plāns_2023_2027'!Q20</f>
        <v>RV1</v>
      </c>
      <c r="R27" s="344" t="str">
        <f>'Investīciju plāns_2023_2027'!R20</f>
        <v>1.1.</v>
      </c>
      <c r="S27" s="161" t="str">
        <f>'Investīciju plāns_2023_2027'!S20</f>
        <v>Infrastruktūras un saimnieciskā nodrošinājuma nodaļa/Izglītības pārvalde</v>
      </c>
      <c r="T27" s="310">
        <f>'Investīciju plāns_2023_2027'!T20</f>
        <v>0</v>
      </c>
      <c r="U27" s="282" t="str">
        <f>'Investīciju plāns_2023_2027'!U20</f>
        <v>2022-2027</v>
      </c>
    </row>
    <row r="28" spans="1:21" ht="127.5" x14ac:dyDescent="0.25">
      <c r="A28" s="161">
        <f>'Investīciju plāns_2023_2027'!A21</f>
        <v>19</v>
      </c>
      <c r="B28" s="277" t="str">
        <f>'Investīciju plāns_2023_2027'!B21</f>
        <v>10</v>
      </c>
      <c r="C28" s="161" t="str">
        <f>'Investīciju plāns_2023_2027'!C21</f>
        <v>Eleja</v>
      </c>
      <c r="D28" s="285" t="str">
        <f>'Investīciju plāns_2023_2027'!D21</f>
        <v>SARC Eleja ēku energoefektivitātes paaugstināšana un pārbūve</v>
      </c>
      <c r="E28" s="285" t="str">
        <f>'Investīciju plāns_2023_2027'!E21</f>
        <v>2022.gadā uzsāktais investīciju projekts saskaņā ar 2022.gada 8.februāra noteikumiem Nr.112 “Kārtība, kādā piešķiramas un izlietojamas mērķdotācijas investīcijām pašvaldībām”  - 1 500 000EUR= PB finansējums būvuzraudzība 12099 EUR un autoruzraudzība 12099EUR
Finansējuma sadalījums pa gadiem:
2022.gads 65% = 975000 būvdarbi mērķdotācijas projekts +autoruzraudzība 7864 EUR+ būvuzraudzība 7864 =990 728 EUR
2023.gads 35% = 525000 EUR būvdarbi mērķdotācijas projekts + autoruzraudzība 423EUR5+ būvuzraudzība 4235EUR=533 468 EUR</v>
      </c>
      <c r="F28" s="161" t="str">
        <f>'Investīciju plāns_2023_2027'!F21</f>
        <v>Energoefektivitāte</v>
      </c>
      <c r="G28" s="368" t="str">
        <f>'Investīciju plāns_2023_2027'!G21</f>
        <v xml:space="preserve">PP
J/Pag/Iedz
</v>
      </c>
      <c r="H28" s="278">
        <f>'Investīciju plāns_2023_2027'!H21</f>
        <v>533470</v>
      </c>
      <c r="I28" s="303">
        <f>'Investīciju plāns_2023_2027'!I21</f>
        <v>533470</v>
      </c>
      <c r="J28" s="304">
        <f>'Investīciju plāns_2023_2027'!J21</f>
        <v>533470</v>
      </c>
      <c r="K28" s="305">
        <f>'Investīciju plāns_2023_2027'!K21</f>
        <v>0</v>
      </c>
      <c r="L28" s="306">
        <f>'Investīciju plāns_2023_2027'!L21</f>
        <v>0</v>
      </c>
      <c r="M28" s="307">
        <f>'Investīciju plāns_2023_2027'!M21</f>
        <v>0</v>
      </c>
      <c r="N28" s="166" t="str">
        <f>'Investīciju plāns_2023_2027'!N21</f>
        <v>P2 V RV8</v>
      </c>
      <c r="O28" s="336" t="str">
        <f>'Investīciju plāns_2023_2027'!O21</f>
        <v>P</v>
      </c>
      <c r="P28" s="347" t="str">
        <f>'Investīciju plāns_2023_2027'!P21</f>
        <v>VP1</v>
      </c>
      <c r="Q28" s="336" t="str">
        <f>'Investīciju plāns_2023_2027'!Q21</f>
        <v>RV2</v>
      </c>
      <c r="R28" s="344" t="str">
        <f>'Investīciju plāns_2023_2027'!R21</f>
        <v>2.2.</v>
      </c>
      <c r="S28" s="161" t="str">
        <f>'Investīciju plāns_2023_2027'!S21</f>
        <v xml:space="preserve">Infrastruktūras un saimnieciskā nodrošinājuma nodaļa/SARC Eleja </v>
      </c>
      <c r="T28" s="291">
        <f>'Investīciju plāns_2023_2027'!T21</f>
        <v>0</v>
      </c>
      <c r="U28" s="282" t="str">
        <f>'Investīciju plāns_2023_2027'!U21</f>
        <v>2022-2027</v>
      </c>
    </row>
    <row r="29" spans="1:21" ht="76.5" x14ac:dyDescent="0.25">
      <c r="A29" s="161">
        <f>'Investīciju plāns_2023_2027'!A22</f>
        <v>20</v>
      </c>
      <c r="B29" s="277" t="str">
        <f>'Investīciju plāns_2023_2027'!B22</f>
        <v>08k</v>
      </c>
      <c r="C29" s="161" t="str">
        <f>'Investīciju plāns_2023_2027'!C22</f>
        <v>Eleja</v>
      </c>
      <c r="D29" s="285" t="str">
        <f>'Investīciju plāns_2023_2027'!D22</f>
        <v>Elejas vidusskolas sporta zāles pārveidošana par kultūras pakalpojumu iestādi</v>
      </c>
      <c r="E29" s="285" t="str">
        <f>'Investīciju plāns_2023_2027'!E22</f>
        <v xml:space="preserve">Vecās skolas sporta zāles pārveide par  kultūras centru, jo Elejas pagastā nav nodrošināta vieta kultūras iekštelpu  pasākumiem. Secīgi darbi pēc Elejas pagasta sporta kompleksa būvniecības.
Izstrādāts būvprojekts estrādes būvniecībai - derīgs līdz 2024.gadam
</v>
      </c>
      <c r="F29" s="161" t="str">
        <f>'Investīciju plāns_2023_2027'!F22</f>
        <v>Kultūras iestāžu infrastruktūra</v>
      </c>
      <c r="G29" s="366" t="str">
        <f>'Investīciju plāns_2023_2027'!G22</f>
        <v xml:space="preserve">AG
J/Pag/Iedz
</v>
      </c>
      <c r="H29" s="278">
        <f>'Investīciju plāns_2023_2027'!H22</f>
        <v>1600000</v>
      </c>
      <c r="I29" s="303">
        <f>'Investīciju plāns_2023_2027'!I22</f>
        <v>0</v>
      </c>
      <c r="J29" s="304">
        <f>'Investīciju plāns_2023_2027'!J22</f>
        <v>0</v>
      </c>
      <c r="K29" s="305">
        <f>'Investīciju plāns_2023_2027'!K22</f>
        <v>0</v>
      </c>
      <c r="L29" s="306">
        <f>'Investīciju plāns_2023_2027'!L22</f>
        <v>0</v>
      </c>
      <c r="M29" s="307">
        <f>'Investīciju plāns_2023_2027'!M22</f>
        <v>1600000</v>
      </c>
      <c r="N29" s="196" t="str">
        <f>'Investīciju plāns_2023_2027'!N22</f>
        <v>P2 V RV8</v>
      </c>
      <c r="O29" s="336" t="str">
        <f>'Investīciju plāns_2023_2027'!O22</f>
        <v>P</v>
      </c>
      <c r="P29" s="346" t="str">
        <f>'Investīciju plāns_2023_2027'!P22</f>
        <v>VP1</v>
      </c>
      <c r="Q29" s="348" t="str">
        <f>'Investīciju plāns_2023_2027'!Q22</f>
        <v>RV3</v>
      </c>
      <c r="R29" s="344" t="str">
        <f>'Investīciju plāns_2023_2027'!R22</f>
        <v>3.3.</v>
      </c>
      <c r="S29" s="161" t="str">
        <f>'Investīciju plāns_2023_2027'!S22</f>
        <v>Infrastruktūras un saimnieciskā nodrošinājuma nodaļa/pagasta pārvalde</v>
      </c>
      <c r="T29" s="309">
        <f>'Investīciju plāns_2023_2027'!T22</f>
        <v>0</v>
      </c>
      <c r="U29" s="282" t="str">
        <f>'Investīciju plāns_2023_2027'!U22</f>
        <v>2022-2027</v>
      </c>
    </row>
    <row r="30" spans="1:21" ht="63.75" x14ac:dyDescent="0.25">
      <c r="A30" s="196">
        <f>'Investīciju plāns_2023_2027'!A23</f>
        <v>21</v>
      </c>
      <c r="B30" s="279" t="str">
        <f>'Investīciju plāns_2023_2027'!B23</f>
        <v>04</v>
      </c>
      <c r="C30" s="196" t="str">
        <f>'Investīciju plāns_2023_2027'!C23</f>
        <v>Eleja</v>
      </c>
      <c r="D30" s="285" t="str">
        <f>'Investīciju plāns_2023_2027'!D23</f>
        <v>Elejas pagasta Elejas ciema Lietus ūdens un kanalizācijas (LKT) sistēmas pārbūve 2.kārta</v>
      </c>
      <c r="E30" s="285" t="str">
        <f>'Investīciju plāns_2023_2027'!E23</f>
        <v>Lietus ūdens un kanalizācijas (LKT) sakārtošanai Bauskas, Parka, Pelšes un Ievu ielām (būvprojekts, būvniecība)</v>
      </c>
      <c r="F30" s="161" t="str">
        <f>'Investīciju plāns_2023_2027'!F23</f>
        <v>LŪK attīstība</v>
      </c>
      <c r="G30" s="366" t="str">
        <f>'Investīciju plāns_2023_2027'!G23</f>
        <v xml:space="preserve">J/Pag/Iedz
</v>
      </c>
      <c r="H30" s="278">
        <f>'Investīciju plāns_2023_2027'!H23</f>
        <v>330000</v>
      </c>
      <c r="I30" s="303">
        <f>'Investīciju plāns_2023_2027'!I23</f>
        <v>0</v>
      </c>
      <c r="J30" s="304">
        <f>'Investīciju plāns_2023_2027'!J23</f>
        <v>0</v>
      </c>
      <c r="K30" s="305">
        <f>'Investīciju plāns_2023_2027'!K23</f>
        <v>0</v>
      </c>
      <c r="L30" s="306">
        <f>'Investīciju plāns_2023_2027'!L23</f>
        <v>5000</v>
      </c>
      <c r="M30" s="307">
        <f>'Investīciju plāns_2023_2027'!M23</f>
        <v>325000</v>
      </c>
      <c r="N30" s="196" t="str">
        <f>'Investīciju plāns_2023_2027'!N23</f>
        <v>P2 V RV6</v>
      </c>
      <c r="O30" s="336" t="str">
        <f>'Investīciju plāns_2023_2027'!O23</f>
        <v>P</v>
      </c>
      <c r="P30" s="347" t="str">
        <f>'Investīciju plāns_2023_2027'!P23</f>
        <v>VP2</v>
      </c>
      <c r="Q30" s="336" t="str">
        <f>'Investīciju plāns_2023_2027'!Q23</f>
        <v>RV5</v>
      </c>
      <c r="R30" s="344" t="str">
        <f>'Investīciju plāns_2023_2027'!R23</f>
        <v>U.5.2.</v>
      </c>
      <c r="S30" s="161" t="str">
        <f>'Investīciju plāns_2023_2027'!S23</f>
        <v>Infrastruktūras un saimnieciskā nodrošinājuma nodaļa</v>
      </c>
      <c r="T30" s="309">
        <f>'Investīciju plāns_2023_2027'!T23</f>
        <v>0</v>
      </c>
      <c r="U30" s="282" t="str">
        <f>'Investīciju plāns_2023_2027'!U23</f>
        <v>2022-2027</v>
      </c>
    </row>
    <row r="31" spans="1:21" ht="76.5" x14ac:dyDescent="0.25">
      <c r="A31" s="161">
        <f>'Investīciju plāns_2023_2027'!A24</f>
        <v>22</v>
      </c>
      <c r="B31" s="277" t="str">
        <f>'Investīciju plāns_2023_2027'!B24</f>
        <v>10</v>
      </c>
      <c r="C31" s="161" t="str">
        <f>'Investīciju plāns_2023_2027'!C24</f>
        <v>Eleja</v>
      </c>
      <c r="D31" s="285" t="str">
        <f>'Investīciju plāns_2023_2027'!D24</f>
        <v xml:space="preserve">SARC Eleja, Lietuvas 19 teritorijas labiekārtošana </v>
      </c>
      <c r="E31" s="295" t="str">
        <f>'Investīciju plāns_2023_2027'!E24</f>
        <v>Žoga izbūve, celiņu izbūve, apgaismojuma, LŪK, ūdensapgāde, elektroapgāde, siltumapgāde, kanalizācijas labiekārtošana.
Teritorijas labiekārtošana ~300 000 EUR + izstrādājot atsevišķu projektēšanu (cenu aptauja par projektēšanu 8470 EUR)</v>
      </c>
      <c r="F31" s="161" t="str">
        <f>'Investīciju plāns_2023_2027'!F24</f>
        <v>Sociālo pakalpojumu infrastruktūra</v>
      </c>
      <c r="G31" s="366" t="str">
        <f>'Investīciju plāns_2023_2027'!G24</f>
        <v xml:space="preserve">PP
J/Pag/Iedz
</v>
      </c>
      <c r="H31" s="278">
        <f>'Investīciju plāns_2023_2027'!H24</f>
        <v>308470</v>
      </c>
      <c r="I31" s="303">
        <f>'Investīciju plāns_2023_2027'!I24</f>
        <v>308470</v>
      </c>
      <c r="J31" s="304">
        <f>'Investīciju plāns_2023_2027'!J24</f>
        <v>308470</v>
      </c>
      <c r="K31" s="305">
        <f>'Investīciju plāns_2023_2027'!K24</f>
        <v>0</v>
      </c>
      <c r="L31" s="306">
        <f>'Investīciju plāns_2023_2027'!L24</f>
        <v>0</v>
      </c>
      <c r="M31" s="307">
        <f>'Investīciju plāns_2023_2027'!M24</f>
        <v>0</v>
      </c>
      <c r="N31" s="195" t="str">
        <f>'Investīciju plāns_2023_2027'!N24</f>
        <v>P2 L RV2</v>
      </c>
      <c r="O31" s="336" t="str">
        <f>'Investīciju plāns_2023_2027'!O24</f>
        <v>P</v>
      </c>
      <c r="P31" s="347" t="str">
        <f>'Investīciju plāns_2023_2027'!P24</f>
        <v>VP1</v>
      </c>
      <c r="Q31" s="336" t="str">
        <f>'Investīciju plāns_2023_2027'!Q24</f>
        <v>RV2</v>
      </c>
      <c r="R31" s="344" t="str">
        <f>'Investīciju plāns_2023_2027'!R24</f>
        <v>2.2.</v>
      </c>
      <c r="S31" s="161" t="str">
        <f>'Investīciju plāns_2023_2027'!S24</f>
        <v xml:space="preserve">Infrastruktūras un saimnieciskā nodrošinājuma nodaļa/SARC Eleja </v>
      </c>
      <c r="T31" s="310">
        <f>'Investīciju plāns_2023_2027'!T24</f>
        <v>0</v>
      </c>
      <c r="U31" s="282" t="str">
        <f>'Investīciju plāns_2023_2027'!U24</f>
        <v>2022-2027</v>
      </c>
    </row>
    <row r="32" spans="1:21" x14ac:dyDescent="0.25">
      <c r="A32" s="161" t="e">
        <f>'Investīciju plāns_2023_2027'!#REF!</f>
        <v>#REF!</v>
      </c>
      <c r="B32" s="279" t="e">
        <f>'Investīciju plāns_2023_2027'!#REF!</f>
        <v>#REF!</v>
      </c>
      <c r="C32" s="161" t="e">
        <f>'Investīciju plāns_2023_2027'!#REF!</f>
        <v>#REF!</v>
      </c>
      <c r="D32" s="285" t="e">
        <f>'Investīciju plāns_2023_2027'!#REF!</f>
        <v>#REF!</v>
      </c>
      <c r="E32" s="285" t="e">
        <f>'Investīciju plāns_2023_2027'!#REF!</f>
        <v>#REF!</v>
      </c>
      <c r="F32" s="161" t="e">
        <f>'Investīciju plāns_2023_2027'!#REF!</f>
        <v>#REF!</v>
      </c>
      <c r="G32" s="368" t="e">
        <f>'Investīciju plāns_2023_2027'!#REF!</f>
        <v>#REF!</v>
      </c>
      <c r="H32" s="278" t="e">
        <f>'Investīciju plāns_2023_2027'!#REF!</f>
        <v>#REF!</v>
      </c>
      <c r="I32" s="303" t="e">
        <f>'Investīciju plāns_2023_2027'!#REF!</f>
        <v>#REF!</v>
      </c>
      <c r="J32" s="304" t="e">
        <f>'Investīciju plāns_2023_2027'!#REF!</f>
        <v>#REF!</v>
      </c>
      <c r="K32" s="305" t="e">
        <f>'Investīciju plāns_2023_2027'!#REF!</f>
        <v>#REF!</v>
      </c>
      <c r="L32" s="306" t="e">
        <f>'Investīciju plāns_2023_2027'!#REF!</f>
        <v>#REF!</v>
      </c>
      <c r="M32" s="307" t="e">
        <f>'Investīciju plāns_2023_2027'!#REF!</f>
        <v>#REF!</v>
      </c>
      <c r="N32" s="195" t="e">
        <f>'Investīciju plāns_2023_2027'!#REF!</f>
        <v>#REF!</v>
      </c>
      <c r="O32" s="336" t="e">
        <f>'Investīciju plāns_2023_2027'!#REF!</f>
        <v>#REF!</v>
      </c>
      <c r="P32" s="349" t="e">
        <f>'Investīciju plāns_2023_2027'!#REF!</f>
        <v>#REF!</v>
      </c>
      <c r="Q32" s="336" t="e">
        <f>'Investīciju plāns_2023_2027'!#REF!</f>
        <v>#REF!</v>
      </c>
      <c r="R32" s="344" t="e">
        <f>'Investīciju plāns_2023_2027'!#REF!</f>
        <v>#REF!</v>
      </c>
      <c r="S32" s="161" t="e">
        <f>'Investīciju plāns_2023_2027'!#REF!</f>
        <v>#REF!</v>
      </c>
      <c r="T32" s="310" t="e">
        <f>'Investīciju plāns_2023_2027'!#REF!</f>
        <v>#REF!</v>
      </c>
      <c r="U32" s="282" t="e">
        <f>'Investīciju plāns_2023_2027'!#REF!</f>
        <v>#REF!</v>
      </c>
    </row>
    <row r="33" spans="1:21" ht="76.5" x14ac:dyDescent="0.25">
      <c r="A33" s="196">
        <f>'Investīciju plāns_2023_2027'!A25</f>
        <v>23</v>
      </c>
      <c r="B33" s="277" t="str">
        <f>'Investīciju plāns_2023_2027'!B25</f>
        <v>08s</v>
      </c>
      <c r="C33" s="161" t="str">
        <f>'Investīciju plāns_2023_2027'!C25</f>
        <v>Eleja</v>
      </c>
      <c r="D33" s="285" t="str">
        <f>'Investīciju plāns_2023_2027'!D25</f>
        <v>Elejas pagasta sporta kompleksa būvniecība</v>
      </c>
      <c r="E33" s="295" t="str">
        <f>'Investīciju plāns_2023_2027'!E25</f>
        <v xml:space="preserve">Jaunas sporta infrastruktūras vietas izveidošana.
2023.gadā uzsākta iepirkumu procedūra par būvprojekta pārstrāde (termiņš 2023.g.decembris). ~50 000 EUR;
Būvdarbi 2024/2025.gads ~ 2 000 000EUR 
</v>
      </c>
      <c r="F33" s="161" t="str">
        <f>'Investīciju plāns_2023_2027'!F25</f>
        <v>Sporta infrastruktūra</v>
      </c>
      <c r="G33" s="366" t="str">
        <f>'Investīciju plāns_2023_2027'!G25</f>
        <v xml:space="preserve">AG
J/Pag/Iedz
</v>
      </c>
      <c r="H33" s="278">
        <f>'Investīciju plāns_2023_2027'!H25</f>
        <v>6050000</v>
      </c>
      <c r="I33" s="303">
        <f>'Investīciju plāns_2023_2027'!I25</f>
        <v>50000</v>
      </c>
      <c r="J33" s="304">
        <f>'Investīciju plāns_2023_2027'!J25</f>
        <v>50000</v>
      </c>
      <c r="K33" s="305">
        <f>'Investīciju plāns_2023_2027'!K25</f>
        <v>0</v>
      </c>
      <c r="L33" s="306">
        <f>'Investīciju plāns_2023_2027'!L25</f>
        <v>0</v>
      </c>
      <c r="M33" s="307">
        <f>'Investīciju plāns_2023_2027'!M25</f>
        <v>6000000</v>
      </c>
      <c r="N33" s="166" t="str">
        <f>'Investīciju plāns_2023_2027'!N25</f>
        <v xml:space="preserve">P2 S RV1
</v>
      </c>
      <c r="O33" s="336" t="str">
        <f>'Investīciju plāns_2023_2027'!O25</f>
        <v>P</v>
      </c>
      <c r="P33" s="347" t="str">
        <f>'Investīciju plāns_2023_2027'!P25</f>
        <v>VP1</v>
      </c>
      <c r="Q33" s="336" t="str">
        <f>'Investīciju plāns_2023_2027'!Q25</f>
        <v>RV3</v>
      </c>
      <c r="R33" s="357" t="str">
        <f>'Investīciju plāns_2023_2027'!R25</f>
        <v>3.2.</v>
      </c>
      <c r="S33" s="161" t="str">
        <f>'Investīciju plāns_2023_2027'!S25</f>
        <v>Infrastruktūras un saimnieciskā nodrošinājuma nodaļa/pagasta pārvalde</v>
      </c>
      <c r="T33" s="291">
        <f>'Investīciju plāns_2023_2027'!T25</f>
        <v>0</v>
      </c>
      <c r="U33" s="282" t="str">
        <f>'Investīciju plāns_2023_2027'!U25</f>
        <v>2022-2027</v>
      </c>
    </row>
    <row r="34" spans="1:21" ht="114.75" x14ac:dyDescent="0.25">
      <c r="A34" s="161">
        <f>'Investīciju plāns_2023_2027'!A27</f>
        <v>25</v>
      </c>
      <c r="B34" s="277" t="str">
        <f>'Investīciju plāns_2023_2027'!B27</f>
        <v>04</v>
      </c>
      <c r="C34" s="161" t="str">
        <f>'Investīciju plāns_2023_2027'!C27</f>
        <v>Eleja</v>
      </c>
      <c r="D34" s="285" t="str">
        <f>'Investīciju plāns_2023_2027'!D27</f>
        <v>Elejas pagasta  transporta infrastruktūras attīstība</v>
      </c>
      <c r="E34" s="295" t="str">
        <f>'Investīciju plāns_2023_2027'!E27</f>
        <v xml:space="preserve">Transporta infrastruktūras attīstība, t.sk.: 
 2022/2023.gads:
1.Parka ielas, Eleja- virskārtas atjaunošana 820 m (projektēšana 4114 EUR, būvdarbi ~ 123 000EUR)
2.Stacijas ielas, Eleja - virskārtas atjaunošana 80 m (projektēšana 3146 EUR, būvdarbi ~ 12 000 EUR)
Iepirkumu procedūra projektēšanai uzsākta 2022.gadā, noslēgti līgumi par projektēšanu
</v>
      </c>
      <c r="F34" s="161" t="str">
        <f>'Investīciju plāns_2023_2027'!F27</f>
        <v>Transporta infrastruktūra, t.sk. Apgaismojums</v>
      </c>
      <c r="G34" s="366" t="str">
        <f>'Investīciju plāns_2023_2027'!G27</f>
        <v>AG2023
J/Pag/Iedz
Dep/ieros</v>
      </c>
      <c r="H34" s="278">
        <f>'Investīciju plāns_2023_2027'!H27</f>
        <v>142260</v>
      </c>
      <c r="I34" s="303">
        <f>'Investīciju plāns_2023_2027'!I27</f>
        <v>142260</v>
      </c>
      <c r="J34" s="304">
        <f>'Investīciju plāns_2023_2027'!J27</f>
        <v>27510</v>
      </c>
      <c r="K34" s="305">
        <f>'Investīciju plāns_2023_2027'!K27</f>
        <v>114750</v>
      </c>
      <c r="L34" s="306">
        <f>'Investīciju plāns_2023_2027'!L27</f>
        <v>0</v>
      </c>
      <c r="M34" s="307">
        <f>'Investīciju plāns_2023_2027'!M27</f>
        <v>0</v>
      </c>
      <c r="N34" s="196" t="str">
        <f>'Investīciju plāns_2023_2027'!N27</f>
        <v>P2 V RV1</v>
      </c>
      <c r="O34" s="336">
        <f>'Investīciju plāns_2023_2027'!O27</f>
        <v>0</v>
      </c>
      <c r="P34" s="350">
        <f>'Investīciju plāns_2023_2027'!P27</f>
        <v>0</v>
      </c>
      <c r="Q34" s="344" t="str">
        <f>'Investīciju plāns_2023_2027'!Q27</f>
        <v>RV4</v>
      </c>
      <c r="R34" s="344" t="str">
        <f>'Investīciju plāns_2023_2027'!R27</f>
        <v>4.1.</v>
      </c>
      <c r="S34" s="161" t="str">
        <f>'Investīciju plāns_2023_2027'!S27</f>
        <v>Infrastruktūras un saimnieciskā nodrošinājuma nodaļa/Pagasta pārvalde</v>
      </c>
      <c r="T34" s="309">
        <f>'Investīciju plāns_2023_2027'!T27</f>
        <v>0</v>
      </c>
      <c r="U34" s="282" t="str">
        <f>'Investīciju plāns_2023_2027'!U27</f>
        <v>2022-2027</v>
      </c>
    </row>
    <row r="35" spans="1:21" ht="127.5" x14ac:dyDescent="0.25">
      <c r="A35" s="161">
        <f>'Investīciju plāns_2023_2027'!A28</f>
        <v>26</v>
      </c>
      <c r="B35" s="277" t="str">
        <f>'Investīciju plāns_2023_2027'!B28</f>
        <v>08</v>
      </c>
      <c r="C35" s="161" t="str">
        <f>'Investīciju plāns_2023_2027'!C28</f>
        <v>Eleja</v>
      </c>
      <c r="D35" s="285" t="str">
        <f>'Investīciju plāns_2023_2027'!D28</f>
        <v>Elejas muižas parka teritorijas infrastruktūras atjaunošana</v>
      </c>
      <c r="E35" s="295" t="str">
        <f>'Investīciju plāns_2023_2027'!E28</f>
        <v>Elejas muižas parka teritorijas infrastruktūras atjaunošana- izstāžu zāles izveidošana (uzsākts 2021.gadā) un iekārtošana (ekspozīcija, mēbeles, interjers), estrādes  rekonstrukcija/būvniecība (Izstrādāts būvprojekts estrādes būvniecībai - derīgs līdz 2023.gadam, būvdarbi provizoriski būtu jāuzsāk 2024.gadā). 
Teritorijas infrastruktūras atjaunošanai piesaistīti vairāki ES fondu projektu  un pašvaldības finansējums.
2023. gadā paredzmie darbi:
Lietus ūdens kanalizācijas sakārtošana pie izstāžu zāles apliecinājuma kartes iztrāde -  3025 EUR; darbi 2023.gadā ~120 000 EUR</v>
      </c>
      <c r="F35" s="161" t="str">
        <f>'Investīciju plāns_2023_2027'!F28</f>
        <v>Vēstures mantojums - teritorija</v>
      </c>
      <c r="G35" s="366" t="str">
        <f>'Investīciju plāns_2023_2027'!G28</f>
        <v>PP
AG</v>
      </c>
      <c r="H35" s="278">
        <f>'Investīciju plāns_2023_2027'!H28</f>
        <v>1123025</v>
      </c>
      <c r="I35" s="303">
        <f>'Investīciju plāns_2023_2027'!I28</f>
        <v>123025</v>
      </c>
      <c r="J35" s="304">
        <f>'Investīciju plāns_2023_2027'!J28</f>
        <v>123025</v>
      </c>
      <c r="K35" s="305">
        <f>'Investīciju plāns_2023_2027'!K28</f>
        <v>0</v>
      </c>
      <c r="L35" s="306">
        <f>'Investīciju plāns_2023_2027'!L28</f>
        <v>400000</v>
      </c>
      <c r="M35" s="307">
        <f>'Investīciju plāns_2023_2027'!M28</f>
        <v>600000</v>
      </c>
      <c r="N35" s="166" t="str">
        <f>'Investīciju plāns_2023_2027'!N28</f>
        <v>P4 T RV2</v>
      </c>
      <c r="O35" s="281" t="str">
        <f>'Investīciju plāns_2023_2027'!O28</f>
        <v>P</v>
      </c>
      <c r="P35" s="275" t="str">
        <f>'Investīciju plāns_2023_2027'!P28</f>
        <v>VP1</v>
      </c>
      <c r="Q35" s="195" t="str">
        <f>'Investīciju plāns_2023_2027'!Q28</f>
        <v>RV3</v>
      </c>
      <c r="R35" s="268" t="str">
        <f>'Investīciju plāns_2023_2027'!R28</f>
        <v>3.3.</v>
      </c>
      <c r="S35" s="161" t="str">
        <f>'Investīciju plāns_2023_2027'!S28</f>
        <v>Infrastruktūras un saimnieciskā nodrošinājuma nodaļa/pagasta pārvalde/Attīstības nodaļa</v>
      </c>
      <c r="T35" s="291">
        <f>'Investīciju plāns_2023_2027'!T28</f>
        <v>0</v>
      </c>
      <c r="U35" s="282" t="str">
        <f>'Investīciju plāns_2023_2027'!U28</f>
        <v>2022-2027</v>
      </c>
    </row>
    <row r="36" spans="1:21" ht="140.25" x14ac:dyDescent="0.25">
      <c r="A36" s="196">
        <f>'Investīciju plāns_2023_2027'!A29</f>
        <v>27</v>
      </c>
      <c r="B36" s="277" t="str">
        <f>'Investīciju plāns_2023_2027'!B29</f>
        <v>09</v>
      </c>
      <c r="C36" s="161" t="str">
        <f>'Investīciju plāns_2023_2027'!C29</f>
        <v>Glūda</v>
      </c>
      <c r="D36" s="285" t="str">
        <f>'Investīciju plāns_2023_2027'!D29</f>
        <v>Jelgavas novada Mūzikas un mākslas skolas ēkas un teritorijas labiekārtošana</v>
      </c>
      <c r="E36" s="295" t="str">
        <f>'Investīciju plāns_2023_2027'!E29</f>
        <v>Būvprojekta izstrāde-izstāžu zāle, vēstures liecību krātuve, autostāvlaukuma izbūve, zaļās klases izveide, estrādes būvniecība,  teritorijas labiekārtošana.
Vizuāli skolas teritorija neatbilst tās būtībai un mērķim veicināt estētisku un ētisku lietu skatījumu. Autostāvlaukuma izbūve pie ēkas. Skolas ēkā izvietots arī vēstures informācijas centrs, tādēļ teritorijā būtu lietderīgi atvēlēt vietu vēstures liecību (priekšmetu) krātuvei.  Teritorija tiek izmantota arī kultūras pasākumiem, tajā plānots izbūvēt estrādi. Veicot teritorijas labiekārtošanu, ieguvēji būtu ne tikai MMS audzēkņi un pedagogi, bet arī kultūras un sporta atbalstītāji un baudītāji.</v>
      </c>
      <c r="F36" s="161" t="str">
        <f>'Investīciju plāns_2023_2027'!F29</f>
        <v>Izglītības iestāžu infrastruktūra</v>
      </c>
      <c r="G36" s="366" t="str">
        <f>'Investīciju plāns_2023_2027'!G29</f>
        <v>J/Pag/Iedz</v>
      </c>
      <c r="H36" s="278">
        <f>'Investīciju plāns_2023_2027'!H29</f>
        <v>600000</v>
      </c>
      <c r="I36" s="303">
        <f>'Investīciju plāns_2023_2027'!I29</f>
        <v>0</v>
      </c>
      <c r="J36" s="304">
        <f>'Investīciju plāns_2023_2027'!J29</f>
        <v>0</v>
      </c>
      <c r="K36" s="305">
        <f>'Investīciju plāns_2023_2027'!K29</f>
        <v>0</v>
      </c>
      <c r="L36" s="306">
        <f>'Investīciju plāns_2023_2027'!L29</f>
        <v>0</v>
      </c>
      <c r="M36" s="307">
        <f>'Investīciju plāns_2023_2027'!M29</f>
        <v>600000</v>
      </c>
      <c r="N36" s="196" t="str">
        <f>'Investīciju plāns_2023_2027'!N29</f>
        <v>P2 I RV1</v>
      </c>
      <c r="O36" s="151" t="str">
        <f>'Investīciju plāns_2023_2027'!O29</f>
        <v>P</v>
      </c>
      <c r="P36" s="287" t="str">
        <f>'Investīciju plāns_2023_2027'!P29</f>
        <v>VP1</v>
      </c>
      <c r="Q36" s="195" t="str">
        <f>'Investīciju plāns_2023_2027'!Q29</f>
        <v>RV1</v>
      </c>
      <c r="R36" s="268" t="str">
        <f>'Investīciju plāns_2023_2027'!R29</f>
        <v>1.1.</v>
      </c>
      <c r="S36" s="161" t="str">
        <f>'Investīciju plāns_2023_2027'!S29</f>
        <v>Infrastruktūras un saimnieciskā nodrošinājuma nodaļa</v>
      </c>
      <c r="T36" s="309">
        <f>'Investīciju plāns_2023_2027'!T29</f>
        <v>0</v>
      </c>
      <c r="U36" s="282" t="str">
        <f>'Investīciju plāns_2023_2027'!U29</f>
        <v>2022-2027</v>
      </c>
    </row>
    <row r="37" spans="1:21" ht="102" x14ac:dyDescent="0.25">
      <c r="A37" s="161">
        <f>'Investīciju plāns_2023_2027'!A30</f>
        <v>28</v>
      </c>
      <c r="B37" s="277" t="str">
        <f>'Investīciju plāns_2023_2027'!B30</f>
        <v>09</v>
      </c>
      <c r="C37" s="161" t="str">
        <f>'Investīciju plāns_2023_2027'!C30</f>
        <v>Glūda</v>
      </c>
      <c r="D37" s="285" t="str">
        <f>'Investīciju plāns_2023_2027'!D30</f>
        <v>Glūdas pagasta Šķibes pamatskolas pirmsskolas ēkas teritorijas labiekārtošana</v>
      </c>
      <c r="E37" s="295" t="str">
        <f>'Investīciju plāns_2023_2027'!E30</f>
        <v xml:space="preserve">Bērnudārza tehniskā laukuma asfaltēšana satiksmes noteikumu apmācību laukuma izbūve. Teritorijas apgaismojuma izbūve. Teritorijas labiekārtošana (celiņi, soliņi, rotaļu elementi, nožogojums). Tehnisko (saimniecisko) telpu izbūve ēkas galā.
Plānots uzsākt projektēšanu 2023.gada otrajā pusē, izmaksas plānot 2024.gadā </v>
      </c>
      <c r="F37" s="161" t="str">
        <f>'Investīciju plāns_2023_2027'!F30</f>
        <v>Izglītības iestāžu infrastruktūra</v>
      </c>
      <c r="G37" s="368" t="str">
        <f>'Investīciju plāns_2023_2027'!G30</f>
        <v>J/Pag/Iedz</v>
      </c>
      <c r="H37" s="278">
        <f>'Investīciju plāns_2023_2027'!H30</f>
        <v>300000</v>
      </c>
      <c r="I37" s="303">
        <f>'Investīciju plāns_2023_2027'!I30</f>
        <v>0</v>
      </c>
      <c r="J37" s="304">
        <f>'Investīciju plāns_2023_2027'!J30</f>
        <v>0</v>
      </c>
      <c r="K37" s="305">
        <f>'Investīciju plāns_2023_2027'!K30</f>
        <v>0</v>
      </c>
      <c r="L37" s="306">
        <f>'Investīciju plāns_2023_2027'!L30</f>
        <v>300000</v>
      </c>
      <c r="M37" s="307">
        <f>'Investīciju plāns_2023_2027'!M30</f>
        <v>0</v>
      </c>
      <c r="N37" s="196" t="str">
        <f>'Investīciju plāns_2023_2027'!N30</f>
        <v>P2 I RV1</v>
      </c>
      <c r="O37" s="352" t="str">
        <f>'Investīciju plāns_2023_2027'!O30</f>
        <v>P</v>
      </c>
      <c r="P37" s="356" t="str">
        <f>'Investīciju plāns_2023_2027'!P30</f>
        <v>VP1</v>
      </c>
      <c r="Q37" s="336" t="str">
        <f>'Investīciju plāns_2023_2027'!Q30</f>
        <v>RV1</v>
      </c>
      <c r="R37" s="344" t="str">
        <f>'Investīciju plāns_2023_2027'!R30</f>
        <v>1.1.</v>
      </c>
      <c r="S37" s="161" t="str">
        <f>'Investīciju plāns_2023_2027'!S30</f>
        <v>Infrastruktūras un saimnieciskā nodrošinājuma nodaļa'/pagasta pārvalde/Izglītības pārvalde</v>
      </c>
      <c r="T37" s="309">
        <f>'Investīciju plāns_2023_2027'!T30</f>
        <v>0</v>
      </c>
      <c r="U37" s="282" t="str">
        <f>'Investīciju plāns_2023_2027'!U30</f>
        <v>2022-2027</v>
      </c>
    </row>
    <row r="38" spans="1:21" ht="114.75" x14ac:dyDescent="0.25">
      <c r="A38" s="161">
        <f>'Investīciju plāns_2023_2027'!A31</f>
        <v>29</v>
      </c>
      <c r="B38" s="279" t="str">
        <f>'Investīciju plāns_2023_2027'!B31</f>
        <v>04</v>
      </c>
      <c r="C38" s="196" t="str">
        <f>'Investīciju plāns_2023_2027'!C31</f>
        <v>Glūda</v>
      </c>
      <c r="D38" s="285" t="str">
        <f>'Investīciju plāns_2023_2027'!D31</f>
        <v>Glūdas pagasta  transporta infrastruktūras attīstība</v>
      </c>
      <c r="E38" s="285" t="str">
        <f>'Investīciju plāns_2023_2027'!E31</f>
        <v>Transporta infrastruktūras attīstība, t.sk.: 
2024.-2027.gads
1. Glūdas pagasta ceļa „Dailes”- Tomsona iela virskārtas atjaunošana , t.sk. gājēju celiņu un ielu apgaismojuma izbūve
Plānots uzsākt projektēšanu 2023.gada otrajā pusē, izmaksas plānot 2024.gadā 
2. Ielu apgaismojuma izbūve Glūdas pagasta Ūdelēs
3. Kalnenieku ceļa sakārtošana Glūdas pagastā ( Mētras – Mazkaušnieki – Kalnenieki – Zemgaļi)</v>
      </c>
      <c r="F38" s="161" t="str">
        <f>'Investīciju plāns_2023_2027'!F31</f>
        <v>Transporta infrastruktūra, t.sk. Apgaismojums</v>
      </c>
      <c r="G38" s="367" t="str">
        <f>'Investīciju plāns_2023_2027'!G31</f>
        <v xml:space="preserve">J/Pag/Iedz
</v>
      </c>
      <c r="H38" s="278">
        <f>'Investīciju plāns_2023_2027'!H31</f>
        <v>840000</v>
      </c>
      <c r="I38" s="303">
        <f>'Investīciju plāns_2023_2027'!I31</f>
        <v>0</v>
      </c>
      <c r="J38" s="304">
        <f>'Investīciju plāns_2023_2027'!J31</f>
        <v>0</v>
      </c>
      <c r="K38" s="305">
        <f>'Investīciju plāns_2023_2027'!K31</f>
        <v>0</v>
      </c>
      <c r="L38" s="306">
        <f>'Investīciju plāns_2023_2027'!L31</f>
        <v>200000</v>
      </c>
      <c r="M38" s="307">
        <f>'Investīciju plāns_2023_2027'!M31</f>
        <v>640000</v>
      </c>
      <c r="N38" s="166" t="str">
        <f>'Investīciju plāns_2023_2027'!N31</f>
        <v>P2 V RV1</v>
      </c>
      <c r="O38" s="336">
        <f>'Investīciju plāns_2023_2027'!O31</f>
        <v>0</v>
      </c>
      <c r="P38" s="346" t="str">
        <f>'Investīciju plāns_2023_2027'!P31</f>
        <v>VP2</v>
      </c>
      <c r="Q38" s="336" t="str">
        <f>'Investīciju plāns_2023_2027'!Q31</f>
        <v>RV4</v>
      </c>
      <c r="R38" s="344" t="str">
        <f>'Investīciju plāns_2023_2027'!R31</f>
        <v>4.1.</v>
      </c>
      <c r="S38" s="161" t="str">
        <f>'Investīciju plāns_2023_2027'!S31</f>
        <v>Infrastruktūras un saimnieciskā nodrošinājuma nodaļa/Pagasta pārvalde</v>
      </c>
      <c r="T38" s="291">
        <f>'Investīciju plāns_2023_2027'!T31</f>
        <v>0</v>
      </c>
      <c r="U38" s="282" t="str">
        <f>'Investīciju plāns_2023_2027'!U31</f>
        <v>2022-2027</v>
      </c>
    </row>
    <row r="39" spans="1:21" ht="89.25" x14ac:dyDescent="0.25">
      <c r="A39" s="196">
        <f>'Investīciju plāns_2023_2027'!A32</f>
        <v>30</v>
      </c>
      <c r="B39" s="279" t="str">
        <f>'Investīciju plāns_2023_2027'!B32</f>
        <v>04</v>
      </c>
      <c r="C39" s="196" t="str">
        <f>'Investīciju plāns_2023_2027'!C32</f>
        <v>Glūda</v>
      </c>
      <c r="D39" s="285" t="str">
        <f>'Investīciju plāns_2023_2027'!D32</f>
        <v>Glūdas pagasta  transporta infrastruktūras attīstība</v>
      </c>
      <c r="E39" s="285" t="str">
        <f>'Investīciju plāns_2023_2027'!E32</f>
        <v xml:space="preserve">Transporta infrastruktūras attīstība, t.sk.: 
 2022/2023.gads:
Skolas un Dārza iela, Glūda -  virskārtas atjaunošana 1km (projektēšana 12584 EUR, būvdarbi ~ 150 000EUR)
Iepirkumu procedūra projektēšanai uzsākta 2022.gadā, noslēgti līgumi par projektēšanu
</v>
      </c>
      <c r="F39" s="161" t="str">
        <f>'Investīciju plāns_2023_2027'!F32</f>
        <v>Transporta infrastruktūra, t.sk. Apgaismojums</v>
      </c>
      <c r="G39" s="367" t="str">
        <f>'Investīciju plāns_2023_2027'!G32</f>
        <v>AG2023
J/Pag/Iedz
Dep/ieros</v>
      </c>
      <c r="H39" s="278">
        <f>'Investīciju plāns_2023_2027'!H32</f>
        <v>162584</v>
      </c>
      <c r="I39" s="303">
        <f>'Investīciju plāns_2023_2027'!I32</f>
        <v>162584</v>
      </c>
      <c r="J39" s="304">
        <f>'Investīciju plāns_2023_2027'!J32</f>
        <v>35084</v>
      </c>
      <c r="K39" s="305">
        <f>'Investīciju plāns_2023_2027'!K32</f>
        <v>127500</v>
      </c>
      <c r="L39" s="306">
        <f>'Investīciju plāns_2023_2027'!L32</f>
        <v>0</v>
      </c>
      <c r="M39" s="307">
        <f>'Investīciju plāns_2023_2027'!M32</f>
        <v>0</v>
      </c>
      <c r="N39" s="166" t="str">
        <f>'Investīciju plāns_2023_2027'!N32</f>
        <v>P2 V RV1</v>
      </c>
      <c r="O39" s="336">
        <f>'Investīciju plāns_2023_2027'!O32</f>
        <v>0</v>
      </c>
      <c r="P39" s="346" t="str">
        <f>'Investīciju plāns_2023_2027'!P32</f>
        <v>VP2</v>
      </c>
      <c r="Q39" s="336" t="str">
        <f>'Investīciju plāns_2023_2027'!Q32</f>
        <v>RV4</v>
      </c>
      <c r="R39" s="344" t="str">
        <f>'Investīciju plāns_2023_2027'!R32</f>
        <v>4.1.</v>
      </c>
      <c r="S39" s="161" t="str">
        <f>'Investīciju plāns_2023_2027'!S32</f>
        <v>Infrastruktūras un saimnieciskā nodrošinājuma nodaļa/Pagasta pārvalde</v>
      </c>
      <c r="T39" s="291">
        <f>'Investīciju plāns_2023_2027'!T32</f>
        <v>0</v>
      </c>
      <c r="U39" s="282">
        <f>'Investīciju plāns_2023_2027'!U32</f>
        <v>0</v>
      </c>
    </row>
    <row r="40" spans="1:21" x14ac:dyDescent="0.25">
      <c r="A40" s="161" t="e">
        <f>'Investīciju plāns_2023_2027'!#REF!</f>
        <v>#REF!</v>
      </c>
      <c r="B40" s="279" t="e">
        <f>'Investīciju plāns_2023_2027'!#REF!</f>
        <v>#REF!</v>
      </c>
      <c r="C40" s="196" t="e">
        <f>'Investīciju plāns_2023_2027'!#REF!</f>
        <v>#REF!</v>
      </c>
      <c r="D40" s="285" t="e">
        <f>'Investīciju plāns_2023_2027'!#REF!</f>
        <v>#REF!</v>
      </c>
      <c r="E40" s="285" t="e">
        <f>'Investīciju plāns_2023_2027'!#REF!</f>
        <v>#REF!</v>
      </c>
      <c r="F40" s="161" t="e">
        <f>'Investīciju plāns_2023_2027'!#REF!</f>
        <v>#REF!</v>
      </c>
      <c r="G40" s="366" t="e">
        <f>'Investīciju plāns_2023_2027'!#REF!</f>
        <v>#REF!</v>
      </c>
      <c r="H40" s="278" t="e">
        <f>'Investīciju plāns_2023_2027'!#REF!</f>
        <v>#REF!</v>
      </c>
      <c r="I40" s="303" t="e">
        <f>'Investīciju plāns_2023_2027'!#REF!</f>
        <v>#REF!</v>
      </c>
      <c r="J40" s="304" t="e">
        <f>'Investīciju plāns_2023_2027'!#REF!</f>
        <v>#REF!</v>
      </c>
      <c r="K40" s="305" t="e">
        <f>'Investīciju plāns_2023_2027'!#REF!</f>
        <v>#REF!</v>
      </c>
      <c r="L40" s="306" t="e">
        <f>'Investīciju plāns_2023_2027'!#REF!</f>
        <v>#REF!</v>
      </c>
      <c r="M40" s="307" t="e">
        <f>'Investīciju plāns_2023_2027'!#REF!</f>
        <v>#REF!</v>
      </c>
      <c r="N40" s="161" t="e">
        <f>'Investīciju plāns_2023_2027'!#REF!</f>
        <v>#REF!</v>
      </c>
      <c r="O40" s="352" t="e">
        <f>'Investīciju plāns_2023_2027'!#REF!</f>
        <v>#REF!</v>
      </c>
      <c r="P40" s="383" t="e">
        <f>'Investīciju plāns_2023_2027'!#REF!</f>
        <v>#REF!</v>
      </c>
      <c r="Q40" s="355" t="e">
        <f>'Investīciju plāns_2023_2027'!#REF!</f>
        <v>#REF!</v>
      </c>
      <c r="R40" s="354" t="e">
        <f>'Investīciju plāns_2023_2027'!#REF!</f>
        <v>#REF!</v>
      </c>
      <c r="S40" s="161" t="e">
        <f>'Investīciju plāns_2023_2027'!#REF!</f>
        <v>#REF!</v>
      </c>
      <c r="T40" s="284" t="e">
        <f>'Investīciju plāns_2023_2027'!#REF!</f>
        <v>#REF!</v>
      </c>
      <c r="U40" s="282" t="e">
        <f>'Investīciju plāns_2023_2027'!#REF!</f>
        <v>#REF!</v>
      </c>
    </row>
    <row r="41" spans="1:21" x14ac:dyDescent="0.25">
      <c r="A41" s="161" t="e">
        <f>'Investīciju plāns_2023_2027'!#REF!</f>
        <v>#REF!</v>
      </c>
      <c r="B41" s="279" t="e">
        <f>'Investīciju plāns_2023_2027'!#REF!</f>
        <v>#REF!</v>
      </c>
      <c r="C41" s="196" t="e">
        <f>'Investīciju plāns_2023_2027'!#REF!</f>
        <v>#REF!</v>
      </c>
      <c r="D41" s="285" t="e">
        <f>'Investīciju plāns_2023_2027'!#REF!</f>
        <v>#REF!</v>
      </c>
      <c r="E41" s="285" t="e">
        <f>'Investīciju plāns_2023_2027'!#REF!</f>
        <v>#REF!</v>
      </c>
      <c r="F41" s="161" t="e">
        <f>'Investīciju plāns_2023_2027'!#REF!</f>
        <v>#REF!</v>
      </c>
      <c r="G41" s="366" t="e">
        <f>'Investīciju plāns_2023_2027'!#REF!</f>
        <v>#REF!</v>
      </c>
      <c r="H41" s="278" t="e">
        <f>'Investīciju plāns_2023_2027'!#REF!</f>
        <v>#REF!</v>
      </c>
      <c r="I41" s="303" t="e">
        <f>'Investīciju plāns_2023_2027'!#REF!</f>
        <v>#REF!</v>
      </c>
      <c r="J41" s="304" t="e">
        <f>'Investīciju plāns_2023_2027'!#REF!</f>
        <v>#REF!</v>
      </c>
      <c r="K41" s="305" t="e">
        <f>'Investīciju plāns_2023_2027'!#REF!</f>
        <v>#REF!</v>
      </c>
      <c r="L41" s="306" t="e">
        <f>'Investīciju plāns_2023_2027'!#REF!</f>
        <v>#REF!</v>
      </c>
      <c r="M41" s="307" t="e">
        <f>'Investīciju plāns_2023_2027'!#REF!</f>
        <v>#REF!</v>
      </c>
      <c r="N41" s="161" t="e">
        <f>'Investīciju plāns_2023_2027'!#REF!</f>
        <v>#REF!</v>
      </c>
      <c r="O41" s="336" t="e">
        <f>'Investīciju plāns_2023_2027'!#REF!</f>
        <v>#REF!</v>
      </c>
      <c r="P41" s="346" t="e">
        <f>'Investīciju plāns_2023_2027'!#REF!</f>
        <v>#REF!</v>
      </c>
      <c r="Q41" s="348" t="e">
        <f>'Investīciju plāns_2023_2027'!#REF!</f>
        <v>#REF!</v>
      </c>
      <c r="R41" s="344" t="e">
        <f>'Investīciju plāns_2023_2027'!#REF!</f>
        <v>#REF!</v>
      </c>
      <c r="S41" s="161" t="e">
        <f>'Investīciju plāns_2023_2027'!#REF!</f>
        <v>#REF!</v>
      </c>
      <c r="T41" s="284" t="e">
        <f>'Investīciju plāns_2023_2027'!#REF!</f>
        <v>#REF!</v>
      </c>
      <c r="U41" s="282" t="e">
        <f>'Investīciju plāns_2023_2027'!#REF!</f>
        <v>#REF!</v>
      </c>
    </row>
    <row r="42" spans="1:21" x14ac:dyDescent="0.25">
      <c r="A42" s="196" t="e">
        <f>'Investīciju plāns_2023_2027'!#REF!</f>
        <v>#REF!</v>
      </c>
      <c r="B42" s="279" t="e">
        <f>'Investīciju plāns_2023_2027'!#REF!</f>
        <v>#REF!</v>
      </c>
      <c r="C42" s="196" t="e">
        <f>'Investīciju plāns_2023_2027'!#REF!</f>
        <v>#REF!</v>
      </c>
      <c r="D42" s="285" t="e">
        <f>'Investīciju plāns_2023_2027'!#REF!</f>
        <v>#REF!</v>
      </c>
      <c r="E42" s="285" t="e">
        <f>'Investīciju plāns_2023_2027'!#REF!</f>
        <v>#REF!</v>
      </c>
      <c r="F42" s="161" t="e">
        <f>'Investīciju plāns_2023_2027'!#REF!</f>
        <v>#REF!</v>
      </c>
      <c r="G42" s="368" t="e">
        <f>'Investīciju plāns_2023_2027'!#REF!</f>
        <v>#REF!</v>
      </c>
      <c r="H42" s="290" t="e">
        <f>'Investīciju plāns_2023_2027'!#REF!</f>
        <v>#REF!</v>
      </c>
      <c r="I42" s="303" t="e">
        <f>'Investīciju plāns_2023_2027'!#REF!</f>
        <v>#REF!</v>
      </c>
      <c r="J42" s="304" t="e">
        <f>'Investīciju plāns_2023_2027'!#REF!</f>
        <v>#REF!</v>
      </c>
      <c r="K42" s="305" t="e">
        <f>'Investīciju plāns_2023_2027'!#REF!</f>
        <v>#REF!</v>
      </c>
      <c r="L42" s="306" t="e">
        <f>'Investīciju plāns_2023_2027'!#REF!</f>
        <v>#REF!</v>
      </c>
      <c r="M42" s="307" t="e">
        <f>'Investīciju plāns_2023_2027'!#REF!</f>
        <v>#REF!</v>
      </c>
      <c r="N42" s="195" t="e">
        <f>'Investīciju plāns_2023_2027'!#REF!</f>
        <v>#REF!</v>
      </c>
      <c r="O42" s="336" t="e">
        <f>'Investīciju plāns_2023_2027'!#REF!</f>
        <v>#REF!</v>
      </c>
      <c r="P42" s="347" t="e">
        <f>'Investīciju plāns_2023_2027'!#REF!</f>
        <v>#REF!</v>
      </c>
      <c r="Q42" s="351" t="e">
        <f>'Investīciju plāns_2023_2027'!#REF!</f>
        <v>#REF!</v>
      </c>
      <c r="R42" s="344" t="e">
        <f>'Investīciju plāns_2023_2027'!#REF!</f>
        <v>#REF!</v>
      </c>
      <c r="S42" s="161" t="e">
        <f>'Investīciju plāns_2023_2027'!#REF!</f>
        <v>#REF!</v>
      </c>
      <c r="T42" s="310" t="e">
        <f>'Investīciju plāns_2023_2027'!#REF!</f>
        <v>#REF!</v>
      </c>
      <c r="U42" s="282" t="e">
        <f>'Investīciju plāns_2023_2027'!#REF!</f>
        <v>#REF!</v>
      </c>
    </row>
    <row r="43" spans="1:21" ht="140.25" x14ac:dyDescent="0.25">
      <c r="A43" s="161">
        <f>'Investīciju plāns_2023_2027'!A35</f>
        <v>33</v>
      </c>
      <c r="B43" s="277" t="str">
        <f>'Investīciju plāns_2023_2027'!B35</f>
        <v>09</v>
      </c>
      <c r="C43" s="161" t="str">
        <f>'Investīciju plāns_2023_2027'!C35</f>
        <v>Jaunsvirlauka</v>
      </c>
      <c r="D43" s="285" t="str">
        <f>'Investīciju plāns_2023_2027'!D35</f>
        <v>Staļģenes vidusskolas teritorijas labiekārtošana</v>
      </c>
      <c r="E43" s="285" t="str">
        <f>'Investīciju plāns_2023_2027'!E35</f>
        <v>1.kārta: teritorijas norobežojošā žoga un vārtu uzstādīšana, vienlaikus paplašinot skolas teritoriju. Uzlabota bērnu drošība teritorijā; gājēju un transporta celiņu atjaunošana, nomainot sadrupušo asfaltu ar betona bruģi un jaunu asfalta segumu; jaunas teritorijas apgaismojuma izbūve;	 lietus ūdens kanalizācijas sistēmas izbūve; sporta laukuma ierīkošana; āra sporta un rotaļu rīku, atbilstoši  LR normatīvajiem aktiem, uzstādīšana; teritorijas apzaļumošana un košumkrūmu iestādīšana. Pabeigti darbi 2021.gadā
Izstrādāts būvprojekts (derīgs līdz 2023.gadam): 
2.kārta: Staļģenes vidusskolas parka teritorijas labiekārtošana.
3.kārta: Staļģenes vidusskolas galvenās ieejas puses labiekārtošana.</v>
      </c>
      <c r="F43" s="161" t="str">
        <f>'Investīciju plāns_2023_2027'!F35</f>
        <v>Izglītības iestāžu teritorijas labiekārtošana</v>
      </c>
      <c r="G43" s="366" t="str">
        <f>'Investīciju plāns_2023_2027'!G35</f>
        <v xml:space="preserve">AG
J/Pag/Iedz
</v>
      </c>
      <c r="H43" s="278">
        <f>'Investīciju plāns_2023_2027'!H35</f>
        <v>600000</v>
      </c>
      <c r="I43" s="303">
        <f>'Investīciju plāns_2023_2027'!I35</f>
        <v>0</v>
      </c>
      <c r="J43" s="304">
        <f>'Investīciju plāns_2023_2027'!J35</f>
        <v>0</v>
      </c>
      <c r="K43" s="305">
        <f>'Investīciju plāns_2023_2027'!K35</f>
        <v>0</v>
      </c>
      <c r="L43" s="306">
        <f>'Investīciju plāns_2023_2027'!L35</f>
        <v>0</v>
      </c>
      <c r="M43" s="307">
        <f>'Investīciju plāns_2023_2027'!M35</f>
        <v>600000</v>
      </c>
      <c r="N43" s="166" t="str">
        <f>'Investīciju plāns_2023_2027'!N35</f>
        <v>P2 I RV1</v>
      </c>
      <c r="O43" s="352" t="str">
        <f>'Investīciju plāns_2023_2027'!O35</f>
        <v>P</v>
      </c>
      <c r="P43" s="353" t="str">
        <f>'Investīciju plāns_2023_2027'!P35</f>
        <v>VP1</v>
      </c>
      <c r="Q43" s="336" t="str">
        <f>'Investīciju plāns_2023_2027'!Q35</f>
        <v>RV1</v>
      </c>
      <c r="R43" s="344" t="str">
        <f>'Investīciju plāns_2023_2027'!R35</f>
        <v>1.1.</v>
      </c>
      <c r="S43" s="161" t="str">
        <f>'Investīciju plāns_2023_2027'!S35</f>
        <v>Infrastruktūras un saimnieciskā nodrošinājuma nodaļa</v>
      </c>
      <c r="T43" s="291">
        <f>'Investīciju plāns_2023_2027'!T35</f>
        <v>0</v>
      </c>
      <c r="U43" s="282" t="str">
        <f>'Investīciju plāns_2023_2027'!U35</f>
        <v>2022-2027</v>
      </c>
    </row>
    <row r="44" spans="1:21" x14ac:dyDescent="0.25">
      <c r="A44" s="161" t="e">
        <f>'Investīciju plāns_2023_2027'!#REF!</f>
        <v>#REF!</v>
      </c>
      <c r="B44" s="279" t="e">
        <f>'Investīciju plāns_2023_2027'!#REF!</f>
        <v>#REF!</v>
      </c>
      <c r="C44" s="196" t="e">
        <f>'Investīciju plāns_2023_2027'!#REF!</f>
        <v>#REF!</v>
      </c>
      <c r="D44" s="285" t="e">
        <f>'Investīciju plāns_2023_2027'!#REF!</f>
        <v>#REF!</v>
      </c>
      <c r="E44" s="285" t="e">
        <f>'Investīciju plāns_2023_2027'!#REF!</f>
        <v>#REF!</v>
      </c>
      <c r="F44" s="161" t="e">
        <f>'Investīciju plāns_2023_2027'!#REF!</f>
        <v>#REF!</v>
      </c>
      <c r="G44" s="368" t="e">
        <f>'Investīciju plāns_2023_2027'!#REF!</f>
        <v>#REF!</v>
      </c>
      <c r="H44" s="278" t="e">
        <f>'Investīciju plāns_2023_2027'!#REF!</f>
        <v>#REF!</v>
      </c>
      <c r="I44" s="303" t="e">
        <f>'Investīciju plāns_2023_2027'!#REF!</f>
        <v>#REF!</v>
      </c>
      <c r="J44" s="304" t="e">
        <f>'Investīciju plāns_2023_2027'!#REF!</f>
        <v>#REF!</v>
      </c>
      <c r="K44" s="305" t="e">
        <f>'Investīciju plāns_2023_2027'!#REF!</f>
        <v>#REF!</v>
      </c>
      <c r="L44" s="306" t="e">
        <f>'Investīciju plāns_2023_2027'!#REF!</f>
        <v>#REF!</v>
      </c>
      <c r="M44" s="307" t="e">
        <f>'Investīciju plāns_2023_2027'!#REF!</f>
        <v>#REF!</v>
      </c>
      <c r="N44" s="166" t="e">
        <f>'Investīciju plāns_2023_2027'!#REF!</f>
        <v>#REF!</v>
      </c>
      <c r="O44" s="336" t="e">
        <f>'Investīciju plāns_2023_2027'!#REF!</f>
        <v>#REF!</v>
      </c>
      <c r="P44" s="346" t="e">
        <f>'Investīciju plāns_2023_2027'!#REF!</f>
        <v>#REF!</v>
      </c>
      <c r="Q44" s="348" t="e">
        <f>'Investīciju plāns_2023_2027'!#REF!</f>
        <v>#REF!</v>
      </c>
      <c r="R44" s="344" t="e">
        <f>'Investīciju plāns_2023_2027'!#REF!</f>
        <v>#REF!</v>
      </c>
      <c r="S44" s="161" t="e">
        <f>'Investīciju plāns_2023_2027'!#REF!</f>
        <v>#REF!</v>
      </c>
      <c r="T44" s="291" t="e">
        <f>'Investīciju plāns_2023_2027'!#REF!</f>
        <v>#REF!</v>
      </c>
      <c r="U44" s="282" t="e">
        <f>'Investīciju plāns_2023_2027'!#REF!</f>
        <v>#REF!</v>
      </c>
    </row>
    <row r="45" spans="1:21" ht="102" x14ac:dyDescent="0.25">
      <c r="A45" s="196">
        <f>'Investīciju plāns_2023_2027'!A36</f>
        <v>34</v>
      </c>
      <c r="B45" s="277" t="str">
        <f>'Investīciju plāns_2023_2027'!B36</f>
        <v>08k</v>
      </c>
      <c r="C45" s="161" t="str">
        <f>'Investīciju plāns_2023_2027'!C36</f>
        <v>Jaunsvirlauka</v>
      </c>
      <c r="D45" s="285" t="str">
        <f>'Investīciju plāns_2023_2027'!D36</f>
        <v>Jaunsvirlaukas pagasta IKSC „Līdumi” ēkas remontdarbi, renovācija</v>
      </c>
      <c r="E45" s="285" t="str">
        <f>'Investīciju plāns_2023_2027'!E36</f>
        <v>Fasādes remonts, pamatu hidroizolācija, pagraba renovācija, telpu izbūve u.c., ventilācijas sistēmas rekonstrukcija.</v>
      </c>
      <c r="F45" s="161" t="str">
        <f>'Investīciju plāns_2023_2027'!F36</f>
        <v>Kultūras iestāžu infrastruktūra</v>
      </c>
      <c r="G45" s="366" t="str">
        <f>'Investīciju plāns_2023_2027'!G36</f>
        <v>J/Pag/Iedz</v>
      </c>
      <c r="H45" s="278">
        <f>'Investīciju plāns_2023_2027'!H36</f>
        <v>100000</v>
      </c>
      <c r="I45" s="303">
        <f>'Investīciju plāns_2023_2027'!I36</f>
        <v>0</v>
      </c>
      <c r="J45" s="304">
        <f>'Investīciju plāns_2023_2027'!J36</f>
        <v>0</v>
      </c>
      <c r="K45" s="305">
        <f>'Investīciju plāns_2023_2027'!K36</f>
        <v>0</v>
      </c>
      <c r="L45" s="306">
        <f>'Investīciju plāns_2023_2027'!L36</f>
        <v>70000</v>
      </c>
      <c r="M45" s="307">
        <f>'Investīciju plāns_2023_2027'!M36</f>
        <v>30000</v>
      </c>
      <c r="N45" s="166" t="str">
        <f>'Investīciju plāns_2023_2027'!N36</f>
        <v>P2 K RV1</v>
      </c>
      <c r="O45" s="336" t="str">
        <f>'Investīciju plāns_2023_2027'!O36</f>
        <v>P</v>
      </c>
      <c r="P45" s="347" t="str">
        <f>'Investīciju plāns_2023_2027'!P36</f>
        <v>VP1</v>
      </c>
      <c r="Q45" s="336" t="str">
        <f>'Investīciju plāns_2023_2027'!Q36</f>
        <v>RV3</v>
      </c>
      <c r="R45" s="344" t="str">
        <f>'Investīciju plāns_2023_2027'!R36</f>
        <v>3.3.</v>
      </c>
      <c r="S45" s="161" t="str">
        <f>'Investīciju plāns_2023_2027'!S36</f>
        <v>Infrastruktūras un saimnieciskā nodrošinājuma nodaļa/Kultūras pārvalde/Pagasta pārvalde</v>
      </c>
      <c r="T45" s="291">
        <f>'Investīciju plāns_2023_2027'!T36</f>
        <v>0</v>
      </c>
      <c r="U45" s="282" t="str">
        <f>'Investīciju plāns_2023_2027'!U36</f>
        <v>2022-2027</v>
      </c>
    </row>
    <row r="46" spans="1:21" x14ac:dyDescent="0.25">
      <c r="A46" s="161" t="e">
        <f>'Investīciju plāns_2023_2027'!#REF!</f>
        <v>#REF!</v>
      </c>
      <c r="B46" s="277" t="e">
        <f>'Investīciju plāns_2023_2027'!#REF!</f>
        <v>#REF!</v>
      </c>
      <c r="C46" s="161" t="e">
        <f>'Investīciju plāns_2023_2027'!#REF!</f>
        <v>#REF!</v>
      </c>
      <c r="D46" s="285" t="e">
        <f>'Investīciju plāns_2023_2027'!#REF!</f>
        <v>#REF!</v>
      </c>
      <c r="E46" s="285" t="e">
        <f>'Investīciju plāns_2023_2027'!#REF!</f>
        <v>#REF!</v>
      </c>
      <c r="F46" s="161" t="e">
        <f>'Investīciju plāns_2023_2027'!#REF!</f>
        <v>#REF!</v>
      </c>
      <c r="G46" s="366" t="e">
        <f>'Investīciju plāns_2023_2027'!#REF!</f>
        <v>#REF!</v>
      </c>
      <c r="H46" s="278" t="e">
        <f>'Investīciju plāns_2023_2027'!#REF!</f>
        <v>#REF!</v>
      </c>
      <c r="I46" s="303" t="e">
        <f>'Investīciju plāns_2023_2027'!#REF!</f>
        <v>#REF!</v>
      </c>
      <c r="J46" s="304" t="e">
        <f>'Investīciju plāns_2023_2027'!#REF!</f>
        <v>#REF!</v>
      </c>
      <c r="K46" s="305" t="e">
        <f>'Investīciju plāns_2023_2027'!#REF!</f>
        <v>#REF!</v>
      </c>
      <c r="L46" s="306" t="e">
        <f>'Investīciju plāns_2023_2027'!#REF!</f>
        <v>#REF!</v>
      </c>
      <c r="M46" s="307" t="e">
        <f>'Investīciju plāns_2023_2027'!#REF!</f>
        <v>#REF!</v>
      </c>
      <c r="N46" s="161" t="e">
        <f>'Investīciju plāns_2023_2027'!#REF!</f>
        <v>#REF!</v>
      </c>
      <c r="O46" s="336" t="e">
        <f>'Investīciju plāns_2023_2027'!#REF!</f>
        <v>#REF!</v>
      </c>
      <c r="P46" s="346" t="e">
        <f>'Investīciju plāns_2023_2027'!#REF!</f>
        <v>#REF!</v>
      </c>
      <c r="Q46" s="348" t="e">
        <f>'Investīciju plāns_2023_2027'!#REF!</f>
        <v>#REF!</v>
      </c>
      <c r="R46" s="344" t="e">
        <f>'Investīciju plāns_2023_2027'!#REF!</f>
        <v>#REF!</v>
      </c>
      <c r="S46" s="161" t="e">
        <f>'Investīciju plāns_2023_2027'!#REF!</f>
        <v>#REF!</v>
      </c>
      <c r="T46" s="284" t="e">
        <f>'Investīciju plāns_2023_2027'!#REF!</f>
        <v>#REF!</v>
      </c>
      <c r="U46" s="282" t="e">
        <f>'Investīciju plāns_2023_2027'!#REF!</f>
        <v>#REF!</v>
      </c>
    </row>
    <row r="47" spans="1:21" ht="127.5" x14ac:dyDescent="0.25">
      <c r="A47" s="161">
        <f>'Investīciju plāns_2023_2027'!A38</f>
        <v>36</v>
      </c>
      <c r="B47" s="277">
        <f>'Investīciju plāns_2023_2027'!B38</f>
        <v>0</v>
      </c>
      <c r="C47" s="161" t="str">
        <f>'Investīciju plāns_2023_2027'!C38</f>
        <v>Jaunsvirlauka</v>
      </c>
      <c r="D47" s="285" t="str">
        <f>'Investīciju plāns_2023_2027'!D38</f>
        <v>Jaunsvirlaukas pagasta  transporta infrastruktūras attīstība</v>
      </c>
      <c r="E47" s="285" t="str">
        <f>'Investīciju plāns_2023_2027'!E38</f>
        <v xml:space="preserve">Transporta infrastruktūras attīstība, t.sk.: 
2023.-2027gads:
Jaunsvirlaukas pagastā gar P94 no Staļģenes līdz Emburgai gājēju celiņa izbūve  (projektēšana 12 000 EUR, būvdarbi ~ 260 000 EUR)
Plānots uzsākt projektēšanu 2023.gada otrajā pusē, izmaksas plānot 2024.gadā 
2. Jaunsvirlaukas pagasta  Dzirnieku ciema ielu virskārtas atjaunošana
3. Apgaismojuma ierīkošana un ielas cietā seguma uzklāšana Meža ielā, Mežciemā
</v>
      </c>
      <c r="F47" s="161" t="str">
        <f>'Investīciju plāns_2023_2027'!F38</f>
        <v>Transporta infrastruktūra, t.sk. Apgaismojums</v>
      </c>
      <c r="G47" s="366" t="str">
        <f>'Investīciju plāns_2023_2027'!G38</f>
        <v>J/Pag/Iedz</v>
      </c>
      <c r="H47" s="278">
        <f>'Investīciju plāns_2023_2027'!H38</f>
        <v>400000</v>
      </c>
      <c r="I47" s="303">
        <f>'Investīciju plāns_2023_2027'!I38</f>
        <v>0</v>
      </c>
      <c r="J47" s="304">
        <f>'Investīciju plāns_2023_2027'!J38</f>
        <v>0</v>
      </c>
      <c r="K47" s="305">
        <f>'Investīciju plāns_2023_2027'!K38</f>
        <v>0</v>
      </c>
      <c r="L47" s="306">
        <f>'Investīciju plāns_2023_2027'!L38</f>
        <v>25000</v>
      </c>
      <c r="M47" s="307">
        <f>'Investīciju plāns_2023_2027'!M38</f>
        <v>375000</v>
      </c>
      <c r="N47" s="283">
        <f>'Investīciju plāns_2023_2027'!N38</f>
        <v>0</v>
      </c>
      <c r="O47" s="336">
        <f>'Investīciju plāns_2023_2027'!O38</f>
        <v>0</v>
      </c>
      <c r="P47" s="347">
        <f>'Investīciju plāns_2023_2027'!P38</f>
        <v>0</v>
      </c>
      <c r="Q47" s="336">
        <f>'Investīciju plāns_2023_2027'!Q38</f>
        <v>0</v>
      </c>
      <c r="R47" s="344">
        <f>'Investīciju plāns_2023_2027'!R38</f>
        <v>0</v>
      </c>
      <c r="S47" s="161" t="str">
        <f>'Investīciju plāns_2023_2027'!S38</f>
        <v>Infrastruktūras un saimnieciskā nodrošinājuma nodaļa/Pagasta pārvalde</v>
      </c>
      <c r="T47" s="311">
        <f>'Investīciju plāns_2023_2027'!T38</f>
        <v>0</v>
      </c>
      <c r="U47" s="282" t="str">
        <f>'Investīciju plāns_2023_2027'!U38</f>
        <v>2022-2027</v>
      </c>
    </row>
    <row r="48" spans="1:21" ht="127.5" x14ac:dyDescent="0.25">
      <c r="A48" s="196">
        <f>'Investīciju plāns_2023_2027'!A39</f>
        <v>37</v>
      </c>
      <c r="B48" s="277" t="str">
        <f>'Investīciju plāns_2023_2027'!B39</f>
        <v>09</v>
      </c>
      <c r="C48" s="161" t="str">
        <f>'Investīciju plāns_2023_2027'!C39</f>
        <v>Kalnciems</v>
      </c>
      <c r="D48" s="285" t="str">
        <f>'Investīciju plāns_2023_2027'!D39</f>
        <v>Kalnciema pagasta vidusskolas telpu atjaunošana un teritorijas labiekārtošana</v>
      </c>
      <c r="E48" s="285" t="str">
        <f>'Investīciju plāns_2023_2027'!E39</f>
        <v>Paredzēts veikt ēkas energoefektivitātes paaugstināšanu, veidojot jaunu izskatu esošajai ēkai, ietverot jaunas iekšējās un ārējās inženierkomunikācijas, izbūvējot liftu un nodrošinot visā ēkā nokļūšanu cilvēkiem ar kustības traucējumiem.
Profesionālās ievirzes izglītības programmas attīstība,  šūšanas kabinetu un darbmācības kabinetu labiekārtošana Telpas pielāgot atbilstoši Latvijas Būvnormatīvu, VUGD un Veselības Inspekcijas prasībām.
2021.gadā veikts 1.stāva gaiteņa un garderobes remonts 
Izstrādāts būvprojekts (derīgs līdz 2024.gadam)</v>
      </c>
      <c r="F48" s="161" t="str">
        <f>'Investīciju plāns_2023_2027'!F39</f>
        <v>Izglītības iestāžu teritorijas labiekārtošana</v>
      </c>
      <c r="G48" s="366" t="str">
        <f>'Investīciju plāns_2023_2027'!G39</f>
        <v xml:space="preserve">AG
J/Pag/Iedz
</v>
      </c>
      <c r="H48" s="278">
        <f>'Investīciju plāns_2023_2027'!H39</f>
        <v>4300000</v>
      </c>
      <c r="I48" s="303">
        <f>'Investīciju plāns_2023_2027'!I39</f>
        <v>0</v>
      </c>
      <c r="J48" s="304">
        <f>'Investīciju plāns_2023_2027'!J39</f>
        <v>0</v>
      </c>
      <c r="K48" s="305">
        <f>'Investīciju plāns_2023_2027'!K39</f>
        <v>0</v>
      </c>
      <c r="L48" s="306">
        <f>'Investīciju plāns_2023_2027'!L39</f>
        <v>300000</v>
      </c>
      <c r="M48" s="307">
        <f>'Investīciju plāns_2023_2027'!M39</f>
        <v>4000000</v>
      </c>
      <c r="N48" s="166" t="str">
        <f>'Investīciju plāns_2023_2027'!N39</f>
        <v>P2 I RV1</v>
      </c>
      <c r="O48" s="336" t="str">
        <f>'Investīciju plāns_2023_2027'!O39</f>
        <v>P</v>
      </c>
      <c r="P48" s="347" t="str">
        <f>'Investīciju plāns_2023_2027'!P39</f>
        <v>VP1</v>
      </c>
      <c r="Q48" s="336" t="str">
        <f>'Investīciju plāns_2023_2027'!Q39</f>
        <v>RV1</v>
      </c>
      <c r="R48" s="344" t="str">
        <f>'Investīciju plāns_2023_2027'!R39</f>
        <v>1.1.</v>
      </c>
      <c r="S48" s="161" t="str">
        <f>'Investīciju plāns_2023_2027'!S39</f>
        <v>Infrastruktūras un saimnieciskā nodrošinājuma nodaļa/Izglītības pārvalde</v>
      </c>
      <c r="T48" s="291">
        <f>'Investīciju plāns_2023_2027'!T39</f>
        <v>0</v>
      </c>
      <c r="U48" s="282" t="str">
        <f>'Investīciju plāns_2023_2027'!U39</f>
        <v>2022-2027</v>
      </c>
    </row>
    <row r="49" spans="1:21" ht="76.5" x14ac:dyDescent="0.25">
      <c r="A49" s="161">
        <f>'Investīciju plāns_2023_2027'!A40</f>
        <v>38</v>
      </c>
      <c r="B49" s="277" t="str">
        <f>'Investīciju plāns_2023_2027'!B40</f>
        <v>04</v>
      </c>
      <c r="C49" s="161" t="str">
        <f>'Investīciju plāns_2023_2027'!C40</f>
        <v>Kalnciems</v>
      </c>
      <c r="D49" s="285" t="str">
        <f>'Investīciju plāns_2023_2027'!D40</f>
        <v>Kalnciema pagasta Lielupes ielas pagarinājuma, dambja būvniecība</v>
      </c>
      <c r="E49" s="295" t="str">
        <f>'Investīciju plāns_2023_2027'!E40</f>
        <v>Esošā posma asfalta seguma atjaunošana, jauna ceļa posma - plūdu aizsargdambja izbūve. 
Pastāv augsts risks zemju applūšanai ar palu ūdeni, jo aizsargdambis tikai daļēji pilda savas funkcijas. Nepieciešams veikt būvdarbus, lai nodrošinātu Kalnciema apdzīvotās vietas aizsardzību pret paliem. 2018. gadā veikta aizsargdambja inventarizācija un izpēte</v>
      </c>
      <c r="F49" s="161" t="str">
        <f>'Investīciju plāns_2023_2027'!F40</f>
        <v>Meliorācijas sistēmu sakārtošana</v>
      </c>
      <c r="G49" s="366" t="str">
        <f>'Investīciju plāns_2023_2027'!G40</f>
        <v>J/Pag/Iedz</v>
      </c>
      <c r="H49" s="278">
        <f>'Investīciju plāns_2023_2027'!H40</f>
        <v>1200000</v>
      </c>
      <c r="I49" s="303">
        <f>'Investīciju plāns_2023_2027'!I40</f>
        <v>0</v>
      </c>
      <c r="J49" s="304">
        <f>'Investīciju plāns_2023_2027'!J40</f>
        <v>0</v>
      </c>
      <c r="K49" s="305">
        <f>'Investīciju plāns_2023_2027'!K40</f>
        <v>0</v>
      </c>
      <c r="L49" s="306">
        <f>'Investīciju plāns_2023_2027'!L40</f>
        <v>0</v>
      </c>
      <c r="M49" s="307">
        <f>'Investīciju plāns_2023_2027'!M40</f>
        <v>1200000</v>
      </c>
      <c r="N49" s="195" t="str">
        <f>'Investīciju plāns_2023_2027'!N40</f>
        <v>P2 V RV6</v>
      </c>
      <c r="O49" s="336" t="str">
        <f>'Investīciju plāns_2023_2027'!O40</f>
        <v>P</v>
      </c>
      <c r="P49" s="349" t="str">
        <f>'Investīciju plāns_2023_2027'!P40</f>
        <v>VP2</v>
      </c>
      <c r="Q49" s="336" t="str">
        <f>'Investīciju plāns_2023_2027'!Q40</f>
        <v>RV4</v>
      </c>
      <c r="R49" s="344" t="str">
        <f>'Investīciju plāns_2023_2027'!R40</f>
        <v>4.1.</v>
      </c>
      <c r="S49" s="161" t="str">
        <f>'Investīciju plāns_2023_2027'!S40</f>
        <v>Infrastruktūras un saimnieciskā nodrošinājuma nodaļa/Pagasta pārvalde</v>
      </c>
      <c r="T49" s="310">
        <f>'Investīciju plāns_2023_2027'!T40</f>
        <v>0</v>
      </c>
      <c r="U49" s="282" t="str">
        <f>'Investīciju plāns_2023_2027'!U40</f>
        <v>2022-2027</v>
      </c>
    </row>
    <row r="50" spans="1:21" x14ac:dyDescent="0.25">
      <c r="A50" s="161" t="e">
        <f>'Investīciju plāns_2023_2027'!#REF!</f>
        <v>#REF!</v>
      </c>
      <c r="B50" s="277" t="e">
        <f>'Investīciju plāns_2023_2027'!#REF!</f>
        <v>#REF!</v>
      </c>
      <c r="C50" s="161" t="e">
        <f>'Investīciju plāns_2023_2027'!#REF!</f>
        <v>#REF!</v>
      </c>
      <c r="D50" s="285" t="e">
        <f>'Investīciju plāns_2023_2027'!#REF!</f>
        <v>#REF!</v>
      </c>
      <c r="E50" s="295" t="e">
        <f>'Investīciju plāns_2023_2027'!#REF!</f>
        <v>#REF!</v>
      </c>
      <c r="F50" s="161" t="e">
        <f>'Investīciju plāns_2023_2027'!#REF!</f>
        <v>#REF!</v>
      </c>
      <c r="G50" s="368" t="e">
        <f>'Investīciju plāns_2023_2027'!#REF!</f>
        <v>#REF!</v>
      </c>
      <c r="H50" s="278" t="e">
        <f>'Investīciju plāns_2023_2027'!#REF!</f>
        <v>#REF!</v>
      </c>
      <c r="I50" s="303" t="e">
        <f>'Investīciju plāns_2023_2027'!#REF!</f>
        <v>#REF!</v>
      </c>
      <c r="J50" s="304" t="e">
        <f>'Investīciju plāns_2023_2027'!#REF!</f>
        <v>#REF!</v>
      </c>
      <c r="K50" s="305" t="e">
        <f>'Investīciju plāns_2023_2027'!#REF!</f>
        <v>#REF!</v>
      </c>
      <c r="L50" s="306" t="e">
        <f>'Investīciju plāns_2023_2027'!#REF!</f>
        <v>#REF!</v>
      </c>
      <c r="M50" s="307" t="e">
        <f>'Investīciju plāns_2023_2027'!#REF!</f>
        <v>#REF!</v>
      </c>
      <c r="N50" s="195" t="e">
        <f>'Investīciju plāns_2023_2027'!#REF!</f>
        <v>#REF!</v>
      </c>
      <c r="O50" s="336" t="e">
        <f>'Investīciju plāns_2023_2027'!#REF!</f>
        <v>#REF!</v>
      </c>
      <c r="P50" s="347" t="e">
        <f>'Investīciju plāns_2023_2027'!#REF!</f>
        <v>#REF!</v>
      </c>
      <c r="Q50" s="336" t="e">
        <f>'Investīciju plāns_2023_2027'!#REF!</f>
        <v>#REF!</v>
      </c>
      <c r="R50" s="344" t="e">
        <f>'Investīciju plāns_2023_2027'!#REF!</f>
        <v>#REF!</v>
      </c>
      <c r="S50" s="161" t="e">
        <f>'Investīciju plāns_2023_2027'!#REF!</f>
        <v>#REF!</v>
      </c>
      <c r="T50" s="310" t="e">
        <f>'Investīciju plāns_2023_2027'!#REF!</f>
        <v>#REF!</v>
      </c>
      <c r="U50" s="282" t="e">
        <f>'Investīciju plāns_2023_2027'!#REF!</f>
        <v>#REF!</v>
      </c>
    </row>
    <row r="51" spans="1:21" ht="102" x14ac:dyDescent="0.25">
      <c r="A51" s="196">
        <f>'Investīciju plāns_2023_2027'!A41</f>
        <v>39</v>
      </c>
      <c r="B51" s="277" t="str">
        <f>'Investīciju plāns_2023_2027'!B41</f>
        <v>10</v>
      </c>
      <c r="C51" s="161" t="str">
        <f>'Investīciju plāns_2023_2027'!C41</f>
        <v>Kalnciems</v>
      </c>
      <c r="D51" s="285" t="str">
        <f>'Investīciju plāns_2023_2027'!D41</f>
        <v>SARC Kalnciems ēkas remonts un teritorijas labiekārtošana</v>
      </c>
      <c r="E51" s="295" t="str">
        <f>'Investīciju plāns_2023_2027'!E41</f>
        <v>Teritorijas labiekārtošana, iežogošana, kāpņu remonts, lai nodrošinātu drošu un estētiski sakārtotu vidi cilvēkiem ar kustību un funkcionāliem traucējumiem atpūtai un kvalitatīvai laika pavadīšanai. Teritorijas iežogošana nepieciešama, lai radītu klientiem drošību, lai pasargātu cilvēkus ar demenci un garīga rakstura traucējumiem no iekļūšanas bīstamās situācijās, aizklīšanas, nomaldīšanās, kā arī lai pasargātu teritoriju no izdemolēšanas, nepiederošām personām un SARC klientu miera traucēšanas nakts stundās.</v>
      </c>
      <c r="F51" s="161" t="str">
        <f>'Investīciju plāns_2023_2027'!F41</f>
        <v>Teritorijas labiekārtošana</v>
      </c>
      <c r="G51" s="366" t="str">
        <f>'Investīciju plāns_2023_2027'!G41</f>
        <v xml:space="preserve">J/Pag/Iedz
</v>
      </c>
      <c r="H51" s="278">
        <f>'Investīciju plāns_2023_2027'!H41</f>
        <v>150000</v>
      </c>
      <c r="I51" s="303">
        <f>'Investīciju plāns_2023_2027'!I41</f>
        <v>0</v>
      </c>
      <c r="J51" s="304">
        <f>'Investīciju plāns_2023_2027'!J41</f>
        <v>0</v>
      </c>
      <c r="K51" s="305">
        <f>'Investīciju plāns_2023_2027'!K41</f>
        <v>0</v>
      </c>
      <c r="L51" s="306">
        <f>'Investīciju plāns_2023_2027'!L41</f>
        <v>150000</v>
      </c>
      <c r="M51" s="307">
        <f>'Investīciju plāns_2023_2027'!M41</f>
        <v>0</v>
      </c>
      <c r="N51" s="161" t="str">
        <f>'Investīciju plāns_2023_2027'!N41</f>
        <v>P2 L RV2</v>
      </c>
      <c r="O51" s="336" t="str">
        <f>'Investīciju plāns_2023_2027'!O41</f>
        <v>P</v>
      </c>
      <c r="P51" s="346" t="str">
        <f>'Investīciju plāns_2023_2027'!P41</f>
        <v>VP1</v>
      </c>
      <c r="Q51" s="348" t="str">
        <f>'Investīciju plāns_2023_2027'!Q41</f>
        <v>RV2</v>
      </c>
      <c r="R51" s="344" t="str">
        <f>'Investīciju plāns_2023_2027'!R41</f>
        <v>2.2.</v>
      </c>
      <c r="S51" s="161" t="str">
        <f>'Investīciju plāns_2023_2027'!S41</f>
        <v>Infrastruktūras un saimnieciskā nodrošinājuma nodaļa/pagasta pārvalde/Labklājības pārvalde</v>
      </c>
      <c r="T51" s="284">
        <f>'Investīciju plāns_2023_2027'!T41</f>
        <v>0</v>
      </c>
      <c r="U51" s="282" t="str">
        <f>'Investīciju plāns_2023_2027'!U41</f>
        <v>2022-2027</v>
      </c>
    </row>
    <row r="52" spans="1:21" ht="76.5" x14ac:dyDescent="0.25">
      <c r="A52" s="161">
        <f>'Investīciju plāns_2023_2027'!A42</f>
        <v>40</v>
      </c>
      <c r="B52" s="277" t="str">
        <f>'Investīciju plāns_2023_2027'!B42</f>
        <v>04</v>
      </c>
      <c r="C52" s="161" t="str">
        <f>'Investīciju plāns_2023_2027'!C42</f>
        <v>Kalnciems</v>
      </c>
      <c r="D52" s="285" t="str">
        <f>'Investīciju plāns_2023_2027'!D42</f>
        <v>Kalnciema pagasta  transporta infrastruktūras attīstība</v>
      </c>
      <c r="E52" s="295" t="str">
        <f>'Investīciju plāns_2023_2027'!E42</f>
        <v>Ielas seguma atjaunošana t.sk.:
2022/2023.gads
Lielā iela un Mazā iela - (projektēšana 4211 EUR, būvdarbi ~ 60 000EUR)
Iepirkumu procedūra projektēšanai uzsākta 2022.gadā, noslēgti līgumi par projektēšanu</v>
      </c>
      <c r="F52" s="161" t="str">
        <f>'Investīciju plāns_2023_2027'!F42</f>
        <v>Transporta infrastruktūra, t.sk. Apgaismojums</v>
      </c>
      <c r="G52" s="366" t="str">
        <f>'Investīciju plāns_2023_2027'!G42</f>
        <v>AG2023
J/Pag/Iedz
Dep/ieros</v>
      </c>
      <c r="H52" s="278">
        <f>'Investīciju plāns_2023_2027'!H42</f>
        <v>64211</v>
      </c>
      <c r="I52" s="303">
        <f>'Investīciju plāns_2023_2027'!I42</f>
        <v>64211</v>
      </c>
      <c r="J52" s="304">
        <f>'Investīciju plāns_2023_2027'!J42</f>
        <v>13211</v>
      </c>
      <c r="K52" s="305">
        <f>'Investīciju plāns_2023_2027'!K42</f>
        <v>51000</v>
      </c>
      <c r="L52" s="306">
        <f>'Investīciju plāns_2023_2027'!L42</f>
        <v>0</v>
      </c>
      <c r="M52" s="307">
        <f>'Investīciju plāns_2023_2027'!M42</f>
        <v>0</v>
      </c>
      <c r="N52" s="161" t="str">
        <f>'Investīciju plāns_2023_2027'!N42</f>
        <v>P2 V RV1</v>
      </c>
      <c r="O52" s="336" t="str">
        <f>'Investīciju plāns_2023_2027'!O42</f>
        <v>P</v>
      </c>
      <c r="P52" s="346" t="str">
        <f>'Investīciju plāns_2023_2027'!P42</f>
        <v>VP2</v>
      </c>
      <c r="Q52" s="348" t="str">
        <f>'Investīciju plāns_2023_2027'!Q42</f>
        <v>RV4</v>
      </c>
      <c r="R52" s="344" t="str">
        <f>'Investīciju plāns_2023_2027'!R42</f>
        <v>4.1.</v>
      </c>
      <c r="S52" s="161" t="str">
        <f>'Investīciju plāns_2023_2027'!S42</f>
        <v>Infrastruktūras un saimnieciskā nodrošinājuma nodaļa/Pagasta pārvalde</v>
      </c>
      <c r="T52" s="284">
        <f>'Investīciju plāns_2023_2027'!T42</f>
        <v>0</v>
      </c>
      <c r="U52" s="282" t="str">
        <f>'Investīciju plāns_2023_2027'!U42</f>
        <v>2022-2027</v>
      </c>
    </row>
    <row r="53" spans="1:21" ht="76.5" x14ac:dyDescent="0.25">
      <c r="A53" s="161">
        <f>'Investīciju plāns_2023_2027'!A44</f>
        <v>42</v>
      </c>
      <c r="B53" s="277" t="str">
        <f>'Investīciju plāns_2023_2027'!B44</f>
        <v>10</v>
      </c>
      <c r="C53" s="161" t="str">
        <f>'Investīciju plāns_2023_2027'!C44</f>
        <v>Lielplatone</v>
      </c>
      <c r="D53" s="285" t="str">
        <f>'Investīciju plāns_2023_2027'!D44</f>
        <v xml:space="preserve">Aktivitāšu centra Birztaliņas ēkas energoefektivitāte </v>
      </c>
      <c r="E53" s="285" t="str">
        <f>'Investīciju plāns_2023_2027'!E44</f>
        <v>Jumta seguma nomaiņa, ēkas sienu siltināšana, apkures sistēmas nomaiņa</v>
      </c>
      <c r="F53" s="161" t="str">
        <f>'Investīciju plāns_2023_2027'!F44</f>
        <v xml:space="preserve">Energoefektivitāte </v>
      </c>
      <c r="G53" s="366" t="str">
        <f>'Investīciju plāns_2023_2027'!G44</f>
        <v>J/Pag/Iedz
IP/2021</v>
      </c>
      <c r="H53" s="278">
        <f>'Investīciju plāns_2023_2027'!H44</f>
        <v>150000</v>
      </c>
      <c r="I53" s="303">
        <f>'Investīciju plāns_2023_2027'!I44</f>
        <v>0</v>
      </c>
      <c r="J53" s="304">
        <f>'Investīciju plāns_2023_2027'!J44</f>
        <v>0</v>
      </c>
      <c r="K53" s="305">
        <f>'Investīciju plāns_2023_2027'!K44</f>
        <v>0</v>
      </c>
      <c r="L53" s="306">
        <f>'Investīciju plāns_2023_2027'!L44</f>
        <v>0</v>
      </c>
      <c r="M53" s="307">
        <f>'Investīciju plāns_2023_2027'!M44</f>
        <v>150000</v>
      </c>
      <c r="N53" s="195" t="str">
        <f>'Investīciju plāns_2023_2027'!N44</f>
        <v>P2 V RV8</v>
      </c>
      <c r="O53" s="151" t="str">
        <f>'Investīciju plāns_2023_2027'!O44</f>
        <v>P</v>
      </c>
      <c r="P53" s="286" t="str">
        <f>'Investīciju plāns_2023_2027'!P44</f>
        <v>VP2</v>
      </c>
      <c r="Q53" s="145" t="str">
        <f>'Investīciju plāns_2023_2027'!Q44</f>
        <v>RV5</v>
      </c>
      <c r="R53" s="268" t="str">
        <f>'Investīciju plāns_2023_2027'!R44</f>
        <v>U.5.4.</v>
      </c>
      <c r="S53" s="161" t="str">
        <f>'Investīciju plāns_2023_2027'!S44</f>
        <v>Infrastruktūras un saimnieciskā nodrošinājuma nodaļa/pagasta pārvalde</v>
      </c>
      <c r="T53" s="310">
        <f>'Investīciju plāns_2023_2027'!T44</f>
        <v>0</v>
      </c>
      <c r="U53" s="282" t="str">
        <f>'Investīciju plāns_2023_2027'!U44</f>
        <v>2022-2027</v>
      </c>
    </row>
    <row r="54" spans="1:21" ht="63.75" x14ac:dyDescent="0.25">
      <c r="A54" s="196">
        <f>'Investīciju plāns_2023_2027'!A45</f>
        <v>43</v>
      </c>
      <c r="B54" s="277" t="str">
        <f>'Investīciju plāns_2023_2027'!B45</f>
        <v>08k</v>
      </c>
      <c r="C54" s="161" t="str">
        <f>'Investīciju plāns_2023_2027'!C45</f>
        <v>Lielplatone</v>
      </c>
      <c r="D54" s="285" t="str">
        <f>'Investīciju plāns_2023_2027'!D45</f>
        <v>Lielplatones pagasta tautas nama rekonstrukcija, teritorijas labiekārtošana, apgaismojuma izbūve</v>
      </c>
      <c r="E54" s="285" t="str">
        <f>'Investīciju plāns_2023_2027'!E45</f>
        <v>Tautas nama rekonstrukcija, teritorijas labiekārtošana un apgaismojuma izbūve.
Aktuāls problēma lielās zāles un skatuves grīdas remonta darbi</v>
      </c>
      <c r="F54" s="161" t="str">
        <f>'Investīciju plāns_2023_2027'!F45</f>
        <v>Kultūras iestāžu infrastruktūra</v>
      </c>
      <c r="G54" s="366" t="str">
        <f>'Investīciju plāns_2023_2027'!G45</f>
        <v>J/Pag/Iedz
IP/2021</v>
      </c>
      <c r="H54" s="278">
        <f>'Investīciju plāns_2023_2027'!H45</f>
        <v>500000</v>
      </c>
      <c r="I54" s="303">
        <f>'Investīciju plāns_2023_2027'!I45</f>
        <v>0</v>
      </c>
      <c r="J54" s="304">
        <f>'Investīciju plāns_2023_2027'!J45</f>
        <v>0</v>
      </c>
      <c r="K54" s="305">
        <f>'Investīciju plāns_2023_2027'!K45</f>
        <v>0</v>
      </c>
      <c r="L54" s="306">
        <f>'Investīciju plāns_2023_2027'!L45</f>
        <v>0</v>
      </c>
      <c r="M54" s="307">
        <f>'Investīciju plāns_2023_2027'!M45</f>
        <v>500000</v>
      </c>
      <c r="N54" s="196" t="str">
        <f>'Investīciju plāns_2023_2027'!N45</f>
        <v>P2 K RV1</v>
      </c>
      <c r="O54" s="336" t="str">
        <f>'Investīciju plāns_2023_2027'!O45</f>
        <v>P</v>
      </c>
      <c r="P54" s="347" t="str">
        <f>'Investīciju plāns_2023_2027'!P45</f>
        <v>VP1</v>
      </c>
      <c r="Q54" s="336" t="str">
        <f>'Investīciju plāns_2023_2027'!Q45</f>
        <v>RV3</v>
      </c>
      <c r="R54" s="344" t="str">
        <f>'Investīciju plāns_2023_2027'!R45</f>
        <v>3.3.</v>
      </c>
      <c r="S54" s="161" t="str">
        <f>'Investīciju plāns_2023_2027'!S45</f>
        <v>Infrastruktūras un saimnieciskā nodrošinājuma nodaļa</v>
      </c>
      <c r="T54" s="309">
        <f>'Investīciju plāns_2023_2027'!T45</f>
        <v>0</v>
      </c>
      <c r="U54" s="282" t="str">
        <f>'Investīciju plāns_2023_2027'!U45</f>
        <v>2022-2027</v>
      </c>
    </row>
    <row r="55" spans="1:21" ht="76.5" x14ac:dyDescent="0.25">
      <c r="A55" s="161">
        <f>'Investīciju plāns_2023_2027'!A46</f>
        <v>44</v>
      </c>
      <c r="B55" s="277" t="str">
        <f>'Investīciju plāns_2023_2027'!B46</f>
        <v>04</v>
      </c>
      <c r="C55" s="161" t="str">
        <f>'Investīciju plāns_2023_2027'!C46</f>
        <v>Lielplatone</v>
      </c>
      <c r="D55" s="285" t="str">
        <f>'Investīciju plāns_2023_2027'!D46</f>
        <v>Stāvlaukuma izveide pie Lielplatones muižas</v>
      </c>
      <c r="E55" s="285" t="str">
        <f>'Investīciju plāns_2023_2027'!E46</f>
        <v>Stāvlaukuma izbūve, drošas satiksmes vides nodrošināšanai</v>
      </c>
      <c r="F55" s="161" t="str">
        <f>'Investīciju plāns_2023_2027'!F46</f>
        <v>Teritorijas labiekārtošana</v>
      </c>
      <c r="G55" s="366" t="str">
        <f>'Investīciju plāns_2023_2027'!G46</f>
        <v>J/Pag/Iedz
IP/2021</v>
      </c>
      <c r="H55" s="278">
        <f>'Investīciju plāns_2023_2027'!H46</f>
        <v>80000</v>
      </c>
      <c r="I55" s="303">
        <f>'Investīciju plāns_2023_2027'!I46</f>
        <v>0</v>
      </c>
      <c r="J55" s="304">
        <f>'Investīciju plāns_2023_2027'!J46</f>
        <v>0</v>
      </c>
      <c r="K55" s="305">
        <f>'Investīciju plāns_2023_2027'!K46</f>
        <v>0</v>
      </c>
      <c r="L55" s="306">
        <f>'Investīciju plāns_2023_2027'!L46</f>
        <v>80000</v>
      </c>
      <c r="M55" s="307">
        <f>'Investīciju plāns_2023_2027'!M46</f>
        <v>0</v>
      </c>
      <c r="N55" s="196" t="str">
        <f>'Investīciju plāns_2023_2027'!N46</f>
        <v>P3 V RV9</v>
      </c>
      <c r="O55" s="336" t="str">
        <f>'Investīciju plāns_2023_2027'!O46</f>
        <v>P</v>
      </c>
      <c r="P55" s="346">
        <f>'Investīciju plāns_2023_2027'!P46</f>
        <v>0</v>
      </c>
      <c r="Q55" s="348">
        <f>'Investīciju plāns_2023_2027'!Q46</f>
        <v>0</v>
      </c>
      <c r="R55" s="344">
        <f>'Investīciju plāns_2023_2027'!R46</f>
        <v>0</v>
      </c>
      <c r="S55" s="161" t="str">
        <f>'Investīciju plāns_2023_2027'!S46</f>
        <v>Infrastruktūras un saimnieciskā nodrošinājuma nodaļa/Pagasta pārvalde</v>
      </c>
      <c r="T55" s="309">
        <f>'Investīciju plāns_2023_2027'!T46</f>
        <v>0</v>
      </c>
      <c r="U55" s="282" t="str">
        <f>'Investīciju plāns_2023_2027'!U46</f>
        <v>2022-2027</v>
      </c>
    </row>
    <row r="56" spans="1:21" ht="102" x14ac:dyDescent="0.25">
      <c r="A56" s="161">
        <f>'Investīciju plāns_2023_2027'!A47</f>
        <v>45</v>
      </c>
      <c r="B56" s="277" t="str">
        <f>'Investīciju plāns_2023_2027'!B47</f>
        <v>09</v>
      </c>
      <c r="C56" s="161" t="str">
        <f>'Investīciju plāns_2023_2027'!C47</f>
        <v>Lielplatone</v>
      </c>
      <c r="D56" s="285" t="str">
        <f>'Investīciju plāns_2023_2027'!D47</f>
        <v>Lielplatones pamatskola - atbalsta centra teritorijas  labiekārtošana</v>
      </c>
      <c r="E56" s="285" t="str">
        <f>'Investīciju plāns_2023_2027'!E47</f>
        <v>Katlu mājas pāreja no fosilās apkures uz atjaunojamiem resursiem, apkures mobilā bloka montāža un ugunsdrošības jautājuma risinājums (dīķis, piekļūšana, teritorija) pabeigts 2020.gadā. Nepieciešama teritorijas labiekārtošana. Izstrādāts būvprojekts teritorijas labiekārtošanai (derīgs līdz 2023.gadam)</v>
      </c>
      <c r="F56" s="161" t="str">
        <f>'Investīciju plāns_2023_2027'!F47</f>
        <v>Teritorijas labiekārtošana</v>
      </c>
      <c r="G56" s="366" t="str">
        <f>'Investīciju plāns_2023_2027'!G47</f>
        <v xml:space="preserve">AG
J/Pag/Iedz
</v>
      </c>
      <c r="H56" s="278">
        <f>'Investīciju plāns_2023_2027'!H47</f>
        <v>200000</v>
      </c>
      <c r="I56" s="303">
        <f>'Investīciju plāns_2023_2027'!I47</f>
        <v>0</v>
      </c>
      <c r="J56" s="304">
        <f>'Investīciju plāns_2023_2027'!J47</f>
        <v>0</v>
      </c>
      <c r="K56" s="305">
        <f>'Investīciju plāns_2023_2027'!K47</f>
        <v>0</v>
      </c>
      <c r="L56" s="306">
        <f>'Investīciju plāns_2023_2027'!L47</f>
        <v>200000</v>
      </c>
      <c r="M56" s="307">
        <f>'Investīciju plāns_2023_2027'!M47</f>
        <v>0</v>
      </c>
      <c r="N56" s="196" t="str">
        <f>'Investīciju plāns_2023_2027'!N47</f>
        <v>P2 I RV1</v>
      </c>
      <c r="O56" s="336" t="str">
        <f>'Investīciju plāns_2023_2027'!O47</f>
        <v>P</v>
      </c>
      <c r="P56" s="346" t="str">
        <f>'Investīciju plāns_2023_2027'!P47</f>
        <v>VP1</v>
      </c>
      <c r="Q56" s="348" t="str">
        <f>'Investīciju plāns_2023_2027'!Q47</f>
        <v>RV1</v>
      </c>
      <c r="R56" s="344" t="str">
        <f>'Investīciju plāns_2023_2027'!R47</f>
        <v>1.1.</v>
      </c>
      <c r="S56" s="161" t="str">
        <f>'Investīciju plāns_2023_2027'!S47</f>
        <v>Infrastruktūras un saimnieciskā nodrošinājuma nodaļa/pagasta pārvalde/Izglītības pārvalde</v>
      </c>
      <c r="T56" s="309">
        <f>'Investīciju plāns_2023_2027'!T47</f>
        <v>0</v>
      </c>
      <c r="U56" s="282" t="str">
        <f>'Investīciju plāns_2023_2027'!U47</f>
        <v>2022-2027</v>
      </c>
    </row>
    <row r="57" spans="1:21" x14ac:dyDescent="0.25">
      <c r="A57" s="196" t="e">
        <f>'Investīciju plāns_2023_2027'!#REF!</f>
        <v>#REF!</v>
      </c>
      <c r="B57" s="277" t="e">
        <f>'Investīciju plāns_2023_2027'!#REF!</f>
        <v>#REF!</v>
      </c>
      <c r="C57" s="161" t="e">
        <f>'Investīciju plāns_2023_2027'!#REF!</f>
        <v>#REF!</v>
      </c>
      <c r="D57" s="285" t="e">
        <f>'Investīciju plāns_2023_2027'!#REF!</f>
        <v>#REF!</v>
      </c>
      <c r="E57" s="285" t="e">
        <f>'Investīciju plāns_2023_2027'!#REF!</f>
        <v>#REF!</v>
      </c>
      <c r="F57" s="161" t="e">
        <f>'Investīciju plāns_2023_2027'!#REF!</f>
        <v>#REF!</v>
      </c>
      <c r="G57" s="366" t="e">
        <f>'Investīciju plāns_2023_2027'!#REF!</f>
        <v>#REF!</v>
      </c>
      <c r="H57" s="278" t="e">
        <f>'Investīciju plāns_2023_2027'!#REF!</f>
        <v>#REF!</v>
      </c>
      <c r="I57" s="303" t="e">
        <f>'Investīciju plāns_2023_2027'!#REF!</f>
        <v>#REF!</v>
      </c>
      <c r="J57" s="304" t="e">
        <f>'Investīciju plāns_2023_2027'!#REF!</f>
        <v>#REF!</v>
      </c>
      <c r="K57" s="305" t="e">
        <f>'Investīciju plāns_2023_2027'!#REF!</f>
        <v>#REF!</v>
      </c>
      <c r="L57" s="306" t="e">
        <f>'Investīciju plāns_2023_2027'!#REF!</f>
        <v>#REF!</v>
      </c>
      <c r="M57" s="307" t="e">
        <f>'Investīciju plāns_2023_2027'!#REF!</f>
        <v>#REF!</v>
      </c>
      <c r="N57" s="196" t="e">
        <f>'Investīciju plāns_2023_2027'!#REF!</f>
        <v>#REF!</v>
      </c>
      <c r="O57" s="151" t="e">
        <f>'Investīciju plāns_2023_2027'!#REF!</f>
        <v>#REF!</v>
      </c>
      <c r="P57" s="291" t="e">
        <f>'Investīciju plāns_2023_2027'!#REF!</f>
        <v>#REF!</v>
      </c>
      <c r="Q57" s="166" t="e">
        <f>'Investīciju plāns_2023_2027'!#REF!</f>
        <v>#REF!</v>
      </c>
      <c r="R57" s="160" t="e">
        <f>'Investīciju plāns_2023_2027'!#REF!</f>
        <v>#REF!</v>
      </c>
      <c r="S57" s="161" t="e">
        <f>'Investīciju plāns_2023_2027'!#REF!</f>
        <v>#REF!</v>
      </c>
      <c r="T57" s="309" t="e">
        <f>'Investīciju plāns_2023_2027'!#REF!</f>
        <v>#REF!</v>
      </c>
      <c r="U57" s="282" t="e">
        <f>'Investīciju plāns_2023_2027'!#REF!</f>
        <v>#REF!</v>
      </c>
    </row>
    <row r="58" spans="1:21" ht="89.25" x14ac:dyDescent="0.25">
      <c r="A58" s="161">
        <f>'Investīciju plāns_2023_2027'!A48</f>
        <v>46</v>
      </c>
      <c r="B58" s="279" t="str">
        <f>'Investīciju plāns_2023_2027'!B48</f>
        <v>04</v>
      </c>
      <c r="C58" s="161" t="str">
        <f>'Investīciju plāns_2023_2027'!C48</f>
        <v>Lielplatone</v>
      </c>
      <c r="D58" s="285" t="str">
        <f>'Investīciju plāns_2023_2027'!D48</f>
        <v>Lielplatones pagasta transporta infrastruktūras attīstība</v>
      </c>
      <c r="E58" s="285" t="str">
        <f>'Investīciju plāns_2023_2027'!E48</f>
        <v>Inženierizpēte, seguma atjaunošana, joslas paplašināšana, stāvvietas izveide, satiksmes kustības uzlabošanai
2022/2023.gads: 
Tirgus ielas virskārtas seguma atjaunošana-  (projektēšana 3509 EUR, būvdarbi ~ 60 000EUR)
Iepirkumu procedūra projektēšanai uzsākta 2022.gadā, noslēgti līgumi par projektēšanu</v>
      </c>
      <c r="F58" s="161" t="str">
        <f>'Investīciju plāns_2023_2027'!F48</f>
        <v>Transporta infrastruktūra, t.sk. Apgaismojums</v>
      </c>
      <c r="G58" s="366" t="str">
        <f>'Investīciju plāns_2023_2027'!G48</f>
        <v xml:space="preserve">AG2023
J/Pag/Iedz
</v>
      </c>
      <c r="H58" s="278">
        <f>'Investīciju plāns_2023_2027'!H48</f>
        <v>63509</v>
      </c>
      <c r="I58" s="303">
        <f>'Investīciju plāns_2023_2027'!I48</f>
        <v>63509</v>
      </c>
      <c r="J58" s="304">
        <f>'Investīciju plāns_2023_2027'!J48</f>
        <v>12509</v>
      </c>
      <c r="K58" s="305">
        <f>'Investīciju plāns_2023_2027'!K48</f>
        <v>51000</v>
      </c>
      <c r="L58" s="306">
        <f>'Investīciju plāns_2023_2027'!L48</f>
        <v>0</v>
      </c>
      <c r="M58" s="307">
        <f>'Investīciju plāns_2023_2027'!M48</f>
        <v>0</v>
      </c>
      <c r="N58" s="196" t="str">
        <f>'Investīciju plāns_2023_2027'!N48</f>
        <v>P2 V RV1</v>
      </c>
      <c r="O58" s="151" t="str">
        <f>'Investīciju plāns_2023_2027'!O48</f>
        <v>P</v>
      </c>
      <c r="P58" s="284" t="str">
        <f>'Investīciju plāns_2023_2027'!P48</f>
        <v>VP2</v>
      </c>
      <c r="Q58" s="281" t="str">
        <f>'Investīciju plāns_2023_2027'!Q48</f>
        <v>RV4</v>
      </c>
      <c r="R58" s="312" t="str">
        <f>'Investīciju plāns_2023_2027'!R48</f>
        <v>4.2.</v>
      </c>
      <c r="S58" s="161" t="str">
        <f>'Investīciju plāns_2023_2027'!S48</f>
        <v>Infrastruktūras un saimnieciskā nodrošinājuma nodaļa/Pagasta pārvalde</v>
      </c>
      <c r="T58" s="309">
        <f>'Investīciju plāns_2023_2027'!T48</f>
        <v>0</v>
      </c>
      <c r="U58" s="282" t="str">
        <f>'Investīciju plāns_2023_2027'!U48</f>
        <v>2022-2027</v>
      </c>
    </row>
    <row r="59" spans="1:21" ht="76.5" x14ac:dyDescent="0.25">
      <c r="A59" s="161">
        <f>'Investīciju plāns_2023_2027'!A49</f>
        <v>47</v>
      </c>
      <c r="B59" s="279" t="str">
        <f>'Investīciju plāns_2023_2027'!B49</f>
        <v>04</v>
      </c>
      <c r="C59" s="196" t="str">
        <f>'Investīciju plāns_2023_2027'!C49</f>
        <v>Lielplatone</v>
      </c>
      <c r="D59" s="285" t="str">
        <f>'Investīciju plāns_2023_2027'!D49</f>
        <v>Lielplatones pagasta transporta infrastruktūras attīstība</v>
      </c>
      <c r="E59" s="285" t="str">
        <f>'Investīciju plāns_2023_2027'!E49</f>
        <v xml:space="preserve">Transporta infrastruktūras attīstība, t.sk.: 
2024.-2027gads:
1. Gājēju celiņa un apgaismojuma izbūve gar Alejas ielu līdz Tirgus ielai un gar ceļu Alejas iela-Mazeleja, drošas satiksmes vides nodrošināšanai 
2. Mazplatones ielas apgaismojuma būvniecība </v>
      </c>
      <c r="F59" s="161" t="str">
        <f>'Investīciju plāns_2023_2027'!F49</f>
        <v>Transporta infrastruktūra, t.sk. Apgaismojums</v>
      </c>
      <c r="G59" s="366" t="str">
        <f>'Investīciju plāns_2023_2027'!G49</f>
        <v xml:space="preserve">J/Pag/Iedz
</v>
      </c>
      <c r="H59" s="278">
        <f>'Investīciju plāns_2023_2027'!H49</f>
        <v>220000</v>
      </c>
      <c r="I59" s="303">
        <f>'Investīciju plāns_2023_2027'!I49</f>
        <v>0</v>
      </c>
      <c r="J59" s="304">
        <f>'Investīciju plāns_2023_2027'!J49</f>
        <v>0</v>
      </c>
      <c r="K59" s="305">
        <f>'Investīciju plāns_2023_2027'!K49</f>
        <v>0</v>
      </c>
      <c r="L59" s="306">
        <f>'Investīciju plāns_2023_2027'!L49</f>
        <v>0</v>
      </c>
      <c r="M59" s="307">
        <f>'Investīciju plāns_2023_2027'!M49</f>
        <v>220000</v>
      </c>
      <c r="N59" s="196" t="str">
        <f>'Investīciju plāns_2023_2027'!N49</f>
        <v>P2 V RV1</v>
      </c>
      <c r="O59" s="151" t="str">
        <f>'Investīciju plāns_2023_2027'!O49</f>
        <v>P</v>
      </c>
      <c r="P59" s="291" t="str">
        <f>'Investīciju plāns_2023_2027'!P49</f>
        <v>VP2</v>
      </c>
      <c r="Q59" s="166" t="str">
        <f>'Investīciju plāns_2023_2027'!Q49</f>
        <v>RV4</v>
      </c>
      <c r="R59" s="160" t="str">
        <f>'Investīciju plāns_2023_2027'!R49</f>
        <v>4.3.</v>
      </c>
      <c r="S59" s="161" t="str">
        <f>'Investīciju plāns_2023_2027'!S49</f>
        <v>Infrastruktūras un saimnieciskā nodrošinājuma nodaļa/Pagasta pārvalde</v>
      </c>
      <c r="T59" s="309">
        <f>'Investīciju plāns_2023_2027'!T49</f>
        <v>0</v>
      </c>
      <c r="U59" s="282" t="str">
        <f>'Investīciju plāns_2023_2027'!U49</f>
        <v>2022-2027</v>
      </c>
    </row>
    <row r="60" spans="1:21" ht="51" x14ac:dyDescent="0.25">
      <c r="A60" s="196">
        <f>'Investīciju plāns_2023_2027'!A50</f>
        <v>48</v>
      </c>
      <c r="B60" s="277" t="str">
        <f>'Investīciju plāns_2023_2027'!B50</f>
        <v>04</v>
      </c>
      <c r="C60" s="161" t="str">
        <f>'Investīciju plāns_2023_2027'!C50</f>
        <v>Līvbērze</v>
      </c>
      <c r="D60" s="285" t="str">
        <f>'Investīciju plāns_2023_2027'!D50</f>
        <v>“Laflora” vēja parks un Zaļās industriālās zonas iecere Kaigu purvā, Jelgavas novadā</v>
      </c>
      <c r="E60" s="295" t="str">
        <f>'Investīciju plāns_2023_2027'!E50</f>
        <v>Zaļās enerģijas avots uzņēmuma ražošanas un tehnoloģiskajos procesos • 
Vēja parks kā atjaunīgo enerģijas nesēju avots - ceļa infrastruktūras uzlabošana</v>
      </c>
      <c r="F60" s="161" t="str">
        <f>'Investīciju plāns_2023_2027'!F50</f>
        <v>Atbalsts uzņēmējdarbībai</v>
      </c>
      <c r="G60" s="366" t="str">
        <f>'Investīciju plāns_2023_2027'!G50</f>
        <v>J/Pag/Iedz</v>
      </c>
      <c r="H60" s="278">
        <f>'Investīciju plāns_2023_2027'!H50</f>
        <v>600000</v>
      </c>
      <c r="I60" s="303">
        <f>'Investīciju plāns_2023_2027'!I50</f>
        <v>0</v>
      </c>
      <c r="J60" s="304">
        <f>'Investīciju plāns_2023_2027'!J50</f>
        <v>0</v>
      </c>
      <c r="K60" s="305">
        <f>'Investīciju plāns_2023_2027'!K50</f>
        <v>0</v>
      </c>
      <c r="L60" s="306">
        <f>'Investīciju plāns_2023_2027'!L50</f>
        <v>0</v>
      </c>
      <c r="M60" s="307">
        <f>'Investīciju plāns_2023_2027'!M50</f>
        <v>600000</v>
      </c>
      <c r="N60" s="195" t="str">
        <f>'Investīciju plāns_2023_2027'!N50</f>
        <v>P2 U RV1</v>
      </c>
      <c r="O60" s="151" t="str">
        <f>'Investīciju plāns_2023_2027'!O50</f>
        <v>D</v>
      </c>
      <c r="P60" s="286" t="str">
        <f>'Investīciju plāns_2023_2027'!P50</f>
        <v>VP3</v>
      </c>
      <c r="Q60" s="151" t="str">
        <f>'Investīciju plāns_2023_2027'!Q50</f>
        <v>RV7</v>
      </c>
      <c r="R60" s="160" t="str">
        <f>'Investīciju plāns_2023_2027'!R50</f>
        <v>U.7.1.</v>
      </c>
      <c r="S60" s="161" t="str">
        <f>'Investīciju plāns_2023_2027'!S50</f>
        <v>ZPR, Jelgavas novada pašvaldība</v>
      </c>
      <c r="T60" s="310">
        <f>'Investīciju plāns_2023_2027'!T50</f>
        <v>0</v>
      </c>
      <c r="U60" s="282" t="str">
        <f>'Investīciju plāns_2023_2027'!U50</f>
        <v>2022-2027</v>
      </c>
    </row>
    <row r="61" spans="1:21" ht="76.5" x14ac:dyDescent="0.25">
      <c r="A61" s="161">
        <f>'Investīciju plāns_2023_2027'!A51</f>
        <v>49</v>
      </c>
      <c r="B61" s="277">
        <f>'Investīciju plāns_2023_2027'!B51</f>
        <v>0</v>
      </c>
      <c r="C61" s="161" t="str">
        <f>'Investīciju plāns_2023_2027'!C51</f>
        <v>Līvbērze</v>
      </c>
      <c r="D61" s="285" t="str">
        <f>'Investīciju plāns_2023_2027'!D51</f>
        <v>Līvbērzes pagasta pārvaldes ēkas  energoefektivitātes paaugstināšana</v>
      </c>
      <c r="E61" s="285" t="str">
        <f>'Investīciju plāns_2023_2027'!E51</f>
        <v>Ēkas energoefektivitātes paaugstināšana , tai skaitā projekts EUR 10 000, būvdarbi EUR 590 000 
 2022/2023.gads:
Energosertifikāta izstrāde, būvprojekta izstrāde, būvdarbi</v>
      </c>
      <c r="F61" s="161" t="str">
        <f>'Investīciju plāns_2023_2027'!F51</f>
        <v>Energoefektivitāte</v>
      </c>
      <c r="G61" s="366" t="str">
        <f>'Investīciju plāns_2023_2027'!G51</f>
        <v xml:space="preserve">AG2024
J/Pag/Iedz
</v>
      </c>
      <c r="H61" s="278">
        <f>'Investīciju plāns_2023_2027'!H51</f>
        <v>600000</v>
      </c>
      <c r="I61" s="303">
        <f>'Investīciju plāns_2023_2027'!I51</f>
        <v>600000</v>
      </c>
      <c r="J61" s="304">
        <f>'Investīciju plāns_2023_2027'!J51</f>
        <v>98500</v>
      </c>
      <c r="K61" s="305">
        <f>'Investīciju plāns_2023_2027'!K51</f>
        <v>501500</v>
      </c>
      <c r="L61" s="306">
        <f>'Investīciju plāns_2023_2027'!L51</f>
        <v>0</v>
      </c>
      <c r="M61" s="307">
        <f>'Investīciju plāns_2023_2027'!M51</f>
        <v>0</v>
      </c>
      <c r="N61" s="196">
        <f>'Investīciju plāns_2023_2027'!N51</f>
        <v>0</v>
      </c>
      <c r="O61" s="161">
        <f>'Investīciju plāns_2023_2027'!O51</f>
        <v>0</v>
      </c>
      <c r="P61" s="284">
        <f>'Investīciju plāns_2023_2027'!P51</f>
        <v>0</v>
      </c>
      <c r="Q61" s="161">
        <f>'Investīciju plāns_2023_2027'!Q51</f>
        <v>0</v>
      </c>
      <c r="R61" s="160">
        <f>'Investīciju plāns_2023_2027'!R51</f>
        <v>0</v>
      </c>
      <c r="S61" s="336" t="str">
        <f>'Investīciju plāns_2023_2027'!S51</f>
        <v>Infrastruktūras  pārvaldības nodaļa/Projektu nodaļa/Pagasta pārvalde</v>
      </c>
      <c r="T61" s="309">
        <f>'Investīciju plāns_2023_2027'!T51</f>
        <v>0</v>
      </c>
      <c r="U61" s="282" t="str">
        <f>'Investīciju plāns_2023_2027'!U51</f>
        <v>2022-2027</v>
      </c>
    </row>
    <row r="62" spans="1:21" ht="76.5" x14ac:dyDescent="0.25">
      <c r="A62" s="161">
        <f>'Investīciju plāns_2023_2027'!A52</f>
        <v>50</v>
      </c>
      <c r="B62" s="277">
        <f>'Investīciju plāns_2023_2027'!B52</f>
        <v>0</v>
      </c>
      <c r="C62" s="161" t="str">
        <f>'Investīciju plāns_2023_2027'!C52</f>
        <v>Līvbērze</v>
      </c>
      <c r="D62" s="285" t="str">
        <f>'Investīciju plāns_2023_2027'!D52</f>
        <v>Līvbērzes pagasta Aktivitāšu centrs " Līvbērze" , Ceriņu iela 2, Vārpa  energoefektivitātes paaugstināšana</v>
      </c>
      <c r="E62" s="285" t="str">
        <f>'Investīciju plāns_2023_2027'!E52</f>
        <v>Ēkas energoefektivitātes paaugstināšana, ta iskaitā projekts EUR 10 000, būvdarbi EUR 590 000
 2022/2023.gads:
Energosertifikāta izstrāde, būvprojekta izstrāde, būvdarbi</v>
      </c>
      <c r="F62" s="161" t="str">
        <f>'Investīciju plāns_2023_2027'!F52</f>
        <v>Energoefektivitāte</v>
      </c>
      <c r="G62" s="366" t="str">
        <f>'Investīciju plāns_2023_2027'!G52</f>
        <v xml:space="preserve">AG2024
J/Pag/Iedz
</v>
      </c>
      <c r="H62" s="278">
        <f>'Investīciju plāns_2023_2027'!H52</f>
        <v>600000</v>
      </c>
      <c r="I62" s="303">
        <f>'Investīciju plāns_2023_2027'!I52</f>
        <v>600000</v>
      </c>
      <c r="J62" s="304">
        <f>'Investīciju plāns_2023_2027'!J52</f>
        <v>98500</v>
      </c>
      <c r="K62" s="305">
        <f>'Investīciju plāns_2023_2027'!K52</f>
        <v>501500</v>
      </c>
      <c r="L62" s="306">
        <f>'Investīciju plāns_2023_2027'!L52</f>
        <v>0</v>
      </c>
      <c r="M62" s="307">
        <f>'Investīciju plāns_2023_2027'!M52</f>
        <v>0</v>
      </c>
      <c r="N62" s="196">
        <f>'Investīciju plāns_2023_2027'!N52</f>
        <v>0</v>
      </c>
      <c r="O62" s="161">
        <f>'Investīciju plāns_2023_2027'!O52</f>
        <v>0</v>
      </c>
      <c r="P62" s="161">
        <f>'Investīciju plāns_2023_2027'!P52</f>
        <v>0</v>
      </c>
      <c r="Q62" s="161">
        <f>'Investīciju plāns_2023_2027'!Q52</f>
        <v>0</v>
      </c>
      <c r="R62" s="160">
        <f>'Investīciju plāns_2023_2027'!R52</f>
        <v>0</v>
      </c>
      <c r="S62" s="161" t="str">
        <f>'Investīciju plāns_2023_2027'!S52</f>
        <v>Infrastruktūras  pārvaldības nodaļa/Projektu nodaļa/Pagasta pārvalde</v>
      </c>
      <c r="T62" s="309">
        <f>'Investīciju plāns_2023_2027'!T52</f>
        <v>0</v>
      </c>
      <c r="U62" s="282" t="str">
        <f>'Investīciju plāns_2023_2027'!U52</f>
        <v>2022-2027</v>
      </c>
    </row>
    <row r="63" spans="1:21" x14ac:dyDescent="0.25">
      <c r="A63" s="196" t="e">
        <f>'Investīciju plāns_2023_2027'!#REF!</f>
        <v>#REF!</v>
      </c>
      <c r="B63" s="277" t="e">
        <f>'Investīciju plāns_2023_2027'!#REF!</f>
        <v>#REF!</v>
      </c>
      <c r="C63" s="161" t="e">
        <f>'Investīciju plāns_2023_2027'!#REF!</f>
        <v>#REF!</v>
      </c>
      <c r="D63" s="285" t="e">
        <f>'Investīciju plāns_2023_2027'!#REF!</f>
        <v>#REF!</v>
      </c>
      <c r="E63" s="285" t="e">
        <f>'Investīciju plāns_2023_2027'!#REF!</f>
        <v>#REF!</v>
      </c>
      <c r="F63" s="161" t="e">
        <f>'Investīciju plāns_2023_2027'!#REF!</f>
        <v>#REF!</v>
      </c>
      <c r="G63" s="366" t="e">
        <f>'Investīciju plāns_2023_2027'!#REF!</f>
        <v>#REF!</v>
      </c>
      <c r="H63" s="278" t="e">
        <f>'Investīciju plāns_2023_2027'!#REF!</f>
        <v>#REF!</v>
      </c>
      <c r="I63" s="303" t="e">
        <f>'Investīciju plāns_2023_2027'!#REF!</f>
        <v>#REF!</v>
      </c>
      <c r="J63" s="304" t="e">
        <f>'Investīciju plāns_2023_2027'!#REF!</f>
        <v>#REF!</v>
      </c>
      <c r="K63" s="305" t="e">
        <f>'Investīciju plāns_2023_2027'!#REF!</f>
        <v>#REF!</v>
      </c>
      <c r="L63" s="306" t="e">
        <f>'Investīciju plāns_2023_2027'!#REF!</f>
        <v>#REF!</v>
      </c>
      <c r="M63" s="307" t="e">
        <f>'Investīciju plāns_2023_2027'!#REF!</f>
        <v>#REF!</v>
      </c>
      <c r="N63" s="196" t="e">
        <f>'Investīciju plāns_2023_2027'!#REF!</f>
        <v>#REF!</v>
      </c>
      <c r="O63" s="151" t="e">
        <f>'Investīciju plāns_2023_2027'!#REF!</f>
        <v>#REF!</v>
      </c>
      <c r="P63" s="166" t="e">
        <f>'Investīciju plāns_2023_2027'!#REF!</f>
        <v>#REF!</v>
      </c>
      <c r="Q63" s="166" t="e">
        <f>'Investīciju plāns_2023_2027'!#REF!</f>
        <v>#REF!</v>
      </c>
      <c r="R63" s="160" t="e">
        <f>'Investīciju plāns_2023_2027'!#REF!</f>
        <v>#REF!</v>
      </c>
      <c r="S63" s="161" t="e">
        <f>'Investīciju plāns_2023_2027'!#REF!</f>
        <v>#REF!</v>
      </c>
      <c r="T63" s="309" t="e">
        <f>'Investīciju plāns_2023_2027'!#REF!</f>
        <v>#REF!</v>
      </c>
      <c r="U63" s="282" t="e">
        <f>'Investīciju plāns_2023_2027'!#REF!</f>
        <v>#REF!</v>
      </c>
    </row>
    <row r="64" spans="1:21" x14ac:dyDescent="0.25">
      <c r="A64" s="161" t="e">
        <f>'Investīciju plāns_2023_2027'!#REF!</f>
        <v>#REF!</v>
      </c>
      <c r="B64" s="279" t="e">
        <f>'Investīciju plāns_2023_2027'!#REF!</f>
        <v>#REF!</v>
      </c>
      <c r="C64" s="196" t="e">
        <f>'Investīciju plāns_2023_2027'!#REF!</f>
        <v>#REF!</v>
      </c>
      <c r="D64" s="285" t="e">
        <f>'Investīciju plāns_2023_2027'!#REF!</f>
        <v>#REF!</v>
      </c>
      <c r="E64" s="285" t="e">
        <f>'Investīciju plāns_2023_2027'!#REF!</f>
        <v>#REF!</v>
      </c>
      <c r="F64" s="161" t="e">
        <f>'Investīciju plāns_2023_2027'!#REF!</f>
        <v>#REF!</v>
      </c>
      <c r="G64" s="368" t="e">
        <f>'Investīciju plāns_2023_2027'!#REF!</f>
        <v>#REF!</v>
      </c>
      <c r="H64" s="278" t="e">
        <f>'Investīciju plāns_2023_2027'!#REF!</f>
        <v>#REF!</v>
      </c>
      <c r="I64" s="303" t="e">
        <f>'Investīciju plāns_2023_2027'!#REF!</f>
        <v>#REF!</v>
      </c>
      <c r="J64" s="304" t="e">
        <f>'Investīciju plāns_2023_2027'!#REF!</f>
        <v>#REF!</v>
      </c>
      <c r="K64" s="305" t="e">
        <f>'Investīciju plāns_2023_2027'!#REF!</f>
        <v>#REF!</v>
      </c>
      <c r="L64" s="306" t="e">
        <f>'Investīciju plāns_2023_2027'!#REF!</f>
        <v>#REF!</v>
      </c>
      <c r="M64" s="307" t="e">
        <f>'Investīciju plāns_2023_2027'!#REF!</f>
        <v>#REF!</v>
      </c>
      <c r="N64" s="196" t="e">
        <f>'Investīciju plāns_2023_2027'!#REF!</f>
        <v>#REF!</v>
      </c>
      <c r="O64" s="161" t="e">
        <f>'Investīciju plāns_2023_2027'!#REF!</f>
        <v>#REF!</v>
      </c>
      <c r="P64" s="161" t="e">
        <f>'Investīciju plāns_2023_2027'!#REF!</f>
        <v>#REF!</v>
      </c>
      <c r="Q64" s="161" t="e">
        <f>'Investīciju plāns_2023_2027'!#REF!</f>
        <v>#REF!</v>
      </c>
      <c r="R64" s="160" t="e">
        <f>'Investīciju plāns_2023_2027'!#REF!</f>
        <v>#REF!</v>
      </c>
      <c r="S64" s="161" t="e">
        <f>'Investīciju plāns_2023_2027'!#REF!</f>
        <v>#REF!</v>
      </c>
      <c r="T64" s="309" t="e">
        <f>'Investīciju plāns_2023_2027'!#REF!</f>
        <v>#REF!</v>
      </c>
      <c r="U64" s="282" t="e">
        <f>'Investīciju plāns_2023_2027'!#REF!</f>
        <v>#REF!</v>
      </c>
    </row>
    <row r="65" spans="1:21" ht="76.5" x14ac:dyDescent="0.25">
      <c r="A65" s="161">
        <f>'Investīciju plāns_2023_2027'!A54</f>
        <v>52</v>
      </c>
      <c r="B65" s="279" t="str">
        <f>'Investīciju plāns_2023_2027'!B54</f>
        <v>04</v>
      </c>
      <c r="C65" s="196" t="str">
        <f>'Investīciju plāns_2023_2027'!C54</f>
        <v>Līvbērze</v>
      </c>
      <c r="D65" s="285" t="str">
        <f>'Investīciju plāns_2023_2027'!D54</f>
        <v xml:space="preserve">Līvbērzes pagasta katlu mājas (noliktavas) pārbūve </v>
      </c>
      <c r="E65" s="285" t="str">
        <f>'Investīciju plāns_2023_2027'!E54</f>
        <v>Katlu mājas (noliktavas) rekonstrukcija, energoefektivitāte (Jelgavas iela 19 (2.korpuss))</v>
      </c>
      <c r="F65" s="161" t="str">
        <f>'Investīciju plāns_2023_2027'!F54</f>
        <v>Ēku apsaimniekošana</v>
      </c>
      <c r="G65" s="366" t="str">
        <f>'Investīciju plāns_2023_2027'!G54</f>
        <v xml:space="preserve">J/Pag/Iedz
</v>
      </c>
      <c r="H65" s="278">
        <f>'Investīciju plāns_2023_2027'!H54</f>
        <v>100000</v>
      </c>
      <c r="I65" s="303">
        <f>'Investīciju plāns_2023_2027'!I54</f>
        <v>0</v>
      </c>
      <c r="J65" s="304">
        <f>'Investīciju plāns_2023_2027'!J54</f>
        <v>0</v>
      </c>
      <c r="K65" s="305">
        <f>'Investīciju plāns_2023_2027'!K54</f>
        <v>0</v>
      </c>
      <c r="L65" s="306">
        <f>'Investīciju plāns_2023_2027'!L54</f>
        <v>0</v>
      </c>
      <c r="M65" s="307">
        <f>'Investīciju plāns_2023_2027'!M54</f>
        <v>100000</v>
      </c>
      <c r="N65" s="166" t="str">
        <f>'Investīciju plāns_2023_2027'!N54</f>
        <v>P3 V RV9</v>
      </c>
      <c r="O65" s="151" t="str">
        <f>'Investīciju plāns_2023_2027'!O54</f>
        <v>P</v>
      </c>
      <c r="P65" s="156" t="str">
        <f>'Investīciju plāns_2023_2027'!P54</f>
        <v>VP2</v>
      </c>
      <c r="Q65" s="151" t="str">
        <f>'Investīciju plāns_2023_2027'!Q54</f>
        <v>RV5</v>
      </c>
      <c r="R65" s="160" t="str">
        <f>'Investīciju plāns_2023_2027'!R54</f>
        <v>U.5.4.</v>
      </c>
      <c r="S65" s="161" t="str">
        <f>'Investīciju plāns_2023_2027'!S54</f>
        <v>Infrastruktūras un saimnieciskā nodrošinājuma nodaļa/pagasta pārvalde</v>
      </c>
      <c r="T65" s="291">
        <f>'Investīciju plāns_2023_2027'!T54</f>
        <v>0</v>
      </c>
      <c r="U65" s="282" t="str">
        <f>'Investīciju plāns_2023_2027'!U54</f>
        <v>2022-2027</v>
      </c>
    </row>
    <row r="66" spans="1:21" ht="102" x14ac:dyDescent="0.25">
      <c r="A66" s="196">
        <f>'Investīciju plāns_2023_2027'!A55</f>
        <v>53</v>
      </c>
      <c r="B66" s="277" t="str">
        <f>'Investīciju plāns_2023_2027'!B55</f>
        <v>09</v>
      </c>
      <c r="C66" s="161" t="str">
        <f>'Investīciju plāns_2023_2027'!C55</f>
        <v>Līvbērze</v>
      </c>
      <c r="D66" s="285" t="str">
        <f>'Investīciju plāns_2023_2027'!D55</f>
        <v>Aizupes pamatskolas teritorijas labiekārtošana un apbūve</v>
      </c>
      <c r="E66" s="295" t="str">
        <f>'Investīciju plāns_2023_2027'!E55</f>
        <v>Aizupes pamatskolas teritorijas labiekārtošana un apbūve - zema enerģijas patēriņa ēkas būvniecība (piebūve, teritorijas labiekārtošana mācību procesa nodrošināšanai). Paredzamie darbi - topogrāfija un saskaņošanas darbi, komunikācijas, projektēšana un būvniecība.
Tiks nodrošinātas telpas pirmsskolas izglītības grupām un nodrošināti tehnoloģiju un dabas zinātņu kabineti, slēgta tipa pāreja un sporta zāle.
2021.gadā noslēdzies metu konkurss, secīgi jāiztrādā būvprojekts</v>
      </c>
      <c r="F66" s="161" t="str">
        <f>'Investīciju plāns_2023_2027'!F55</f>
        <v>Izglītības iestāžu infrastruktūra</v>
      </c>
      <c r="G66" s="366" t="str">
        <f>'Investīciju plāns_2023_2027'!G55</f>
        <v xml:space="preserve">AG
J/Pag/Iedz
</v>
      </c>
      <c r="H66" s="278">
        <f>'Investīciju plāns_2023_2027'!H55</f>
        <v>5300000</v>
      </c>
      <c r="I66" s="303">
        <f>'Investīciju plāns_2023_2027'!I55</f>
        <v>0</v>
      </c>
      <c r="J66" s="304">
        <f>'Investīciju plāns_2023_2027'!J55</f>
        <v>0</v>
      </c>
      <c r="K66" s="305">
        <f>'Investīciju plāns_2023_2027'!K55</f>
        <v>0</v>
      </c>
      <c r="L66" s="306">
        <f>'Investīciju plāns_2023_2027'!L55</f>
        <v>300000</v>
      </c>
      <c r="M66" s="307">
        <f>'Investīciju plāns_2023_2027'!M55</f>
        <v>5000000</v>
      </c>
      <c r="N66" s="166" t="str">
        <f>'Investīciju plāns_2023_2027'!N55</f>
        <v>P2 I RV1</v>
      </c>
      <c r="O66" s="151" t="str">
        <f>'Investīciju plāns_2023_2027'!O55</f>
        <v>P</v>
      </c>
      <c r="P66" s="156" t="str">
        <f>'Investīciju plāns_2023_2027'!P55</f>
        <v>VP1</v>
      </c>
      <c r="Q66" s="156" t="str">
        <f>'Investīciju plāns_2023_2027'!Q55</f>
        <v>RV1</v>
      </c>
      <c r="R66" s="160" t="str">
        <f>'Investīciju plāns_2023_2027'!R55</f>
        <v>1.1.</v>
      </c>
      <c r="S66" s="161" t="str">
        <f>'Investīciju plāns_2023_2027'!S55</f>
        <v>Infrastruktūras un saimnieciskā nodrošinājuma nodaļa/Izglītības pārvalde</v>
      </c>
      <c r="T66" s="291">
        <f>'Investīciju plāns_2023_2027'!T55</f>
        <v>0</v>
      </c>
      <c r="U66" s="282" t="str">
        <f>'Investīciju plāns_2023_2027'!U55</f>
        <v>2022-2027</v>
      </c>
    </row>
    <row r="67" spans="1:21" ht="76.5" x14ac:dyDescent="0.25">
      <c r="A67" s="161">
        <f>'Investīciju plāns_2023_2027'!A58</f>
        <v>56</v>
      </c>
      <c r="B67" s="279" t="str">
        <f>'Investīciju plāns_2023_2027'!B58</f>
        <v>04</v>
      </c>
      <c r="C67" s="196" t="str">
        <f>'Investīciju plāns_2023_2027'!C58</f>
        <v>Līvbērze</v>
      </c>
      <c r="D67" s="285" t="str">
        <f>'Investīciju plāns_2023_2027'!D58</f>
        <v>Līvbērzes pagasta  transporta infrastruktūras attīstība</v>
      </c>
      <c r="E67" s="285" t="str">
        <f>'Investīciju plāns_2023_2027'!E58</f>
        <v>Transporta infrastruktūras attīstība, t.sk.: 
2025.-2027gads:
Būriņu ceļa pārbūve - sakarā ar lielo transporta intensitāti, iespējams kopīgs risinājums ar Jelgavas valstspilsētu</v>
      </c>
      <c r="F67" s="161" t="str">
        <f>'Investīciju plāns_2023_2027'!F58</f>
        <v>Transporta infrastruktūra, t.sk. Apgaismojums</v>
      </c>
      <c r="G67" s="367" t="str">
        <f>'Investīciju plāns_2023_2027'!G58</f>
        <v xml:space="preserve">J/Pag/Iedz
</v>
      </c>
      <c r="H67" s="278">
        <f>'Investīciju plāns_2023_2027'!H58</f>
        <v>1000000</v>
      </c>
      <c r="I67" s="303">
        <f>'Investīciju plāns_2023_2027'!I58</f>
        <v>0</v>
      </c>
      <c r="J67" s="304">
        <f>'Investīciju plāns_2023_2027'!J58</f>
        <v>0</v>
      </c>
      <c r="K67" s="305">
        <f>'Investīciju plāns_2023_2027'!K58</f>
        <v>0</v>
      </c>
      <c r="L67" s="306">
        <f>'Investīciju plāns_2023_2027'!L58</f>
        <v>0</v>
      </c>
      <c r="M67" s="307">
        <f>'Investīciju plāns_2023_2027'!M58</f>
        <v>1000000</v>
      </c>
      <c r="N67" s="196" t="str">
        <f>'Investīciju plāns_2023_2027'!N58</f>
        <v>P2 V RV1</v>
      </c>
      <c r="O67" s="161" t="str">
        <f>'Investīciju plāns_2023_2027'!O58</f>
        <v>P</v>
      </c>
      <c r="P67" s="196" t="str">
        <f>'Investīciju plāns_2023_2027'!P58</f>
        <v>VP2</v>
      </c>
      <c r="Q67" s="196" t="str">
        <f>'Investīciju plāns_2023_2027'!Q58</f>
        <v>RV4</v>
      </c>
      <c r="R67" s="196" t="str">
        <f>'Investīciju plāns_2023_2027'!R58</f>
        <v>4.1.</v>
      </c>
      <c r="S67" s="161" t="str">
        <f>'Investīciju plāns_2023_2027'!S58</f>
        <v>Infrastruktūras un saimnieciskā nodrošinājuma nodaļa/Pagasta pārvalde</v>
      </c>
      <c r="T67" s="309">
        <f>'Investīciju plāns_2023_2027'!T58</f>
        <v>0</v>
      </c>
      <c r="U67" s="282" t="str">
        <f>'Investīciju plāns_2023_2027'!U58</f>
        <v>2022-2027</v>
      </c>
    </row>
    <row r="68" spans="1:21" ht="76.5" x14ac:dyDescent="0.25">
      <c r="A68" s="161">
        <f>'Investīciju plāns_2023_2027'!A59</f>
        <v>57</v>
      </c>
      <c r="B68" s="277" t="str">
        <f>'Investīciju plāns_2023_2027'!B59</f>
        <v>06</v>
      </c>
      <c r="C68" s="161" t="str">
        <f>'Investīciju plāns_2023_2027'!C59</f>
        <v>Novads</v>
      </c>
      <c r="D68" s="285" t="str">
        <f>'Investīciju plāns_2023_2027'!D59</f>
        <v>Āra apgaismojuma uzlabošanas darbi Jelgavas novadā - pārbūve/izbūve/armatūru nomaiņa</v>
      </c>
      <c r="E68" s="295" t="str">
        <f>'Investīciju plāns_2023_2027'!E59</f>
        <v>Āra apgaismojuma uzlabošanas darbi Jelgavas novadā, vienots iepirkums, lai nodrošinātu publisko teritoriju apgaismojumu uzturēšanu</v>
      </c>
      <c r="F68" s="161" t="str">
        <f>'Investīciju plāns_2023_2027'!F59</f>
        <v>Apgaismojuma infrastruktūra</v>
      </c>
      <c r="G68" s="366" t="str">
        <f>'Investīciju plāns_2023_2027'!G59</f>
        <v>Kopīgs/J/Pag/Iedz</v>
      </c>
      <c r="H68" s="290">
        <f>'Investīciju plāns_2023_2027'!H59</f>
        <v>1100000</v>
      </c>
      <c r="I68" s="303">
        <f>'Investīciju plāns_2023_2027'!I59</f>
        <v>0</v>
      </c>
      <c r="J68" s="304">
        <f>'Investīciju plāns_2023_2027'!J59</f>
        <v>0</v>
      </c>
      <c r="K68" s="305">
        <f>'Investīciju plāns_2023_2027'!K59</f>
        <v>0</v>
      </c>
      <c r="L68" s="306">
        <f>'Investīciju plāns_2023_2027'!L59</f>
        <v>100000</v>
      </c>
      <c r="M68" s="307">
        <f>'Investīciju plāns_2023_2027'!M59</f>
        <v>1000000</v>
      </c>
      <c r="N68" s="195" t="str">
        <f>'Investīciju plāns_2023_2027'!N59</f>
        <v>P2 V RV8</v>
      </c>
      <c r="O68" s="151" t="str">
        <f>'Investīciju plāns_2023_2027'!O59</f>
        <v>P</v>
      </c>
      <c r="P68" s="161" t="str">
        <f>'Investīciju plāns_2023_2027'!P59</f>
        <v>VP2</v>
      </c>
      <c r="Q68" s="161" t="str">
        <f>'Investīciju plāns_2023_2027'!Q59</f>
        <v>RV4</v>
      </c>
      <c r="R68" s="196" t="str">
        <f>'Investīciju plāns_2023_2027'!R59</f>
        <v>4.2.</v>
      </c>
      <c r="S68" s="161" t="str">
        <f>'Investīciju plāns_2023_2027'!S59</f>
        <v>Infrastruktūras un saimnieciskā nodrošinājuma nodaļa/pagasta pārvalde</v>
      </c>
      <c r="T68" s="310">
        <f>'Investīciju plāns_2023_2027'!T59</f>
        <v>0</v>
      </c>
      <c r="U68" s="282" t="str">
        <f>'Investīciju plāns_2023_2027'!U59</f>
        <v>2022-2027</v>
      </c>
    </row>
    <row r="69" spans="1:21" ht="76.5" x14ac:dyDescent="0.25">
      <c r="A69" s="196">
        <f>'Investīciju plāns_2023_2027'!A60</f>
        <v>58</v>
      </c>
      <c r="B69" s="277" t="str">
        <f>'Investīciju plāns_2023_2027'!B60</f>
        <v>04</v>
      </c>
      <c r="C69" s="161" t="str">
        <f>'Investīciju plāns_2023_2027'!C60</f>
        <v>Novads</v>
      </c>
      <c r="D69" s="285" t="str">
        <f>'Investīciju plāns_2023_2027'!D60</f>
        <v>Ekonomiskās attīstības veicināšanai pašvaldības ceļu atjaunošana visā novada teritorijā</v>
      </c>
      <c r="E69" s="295" t="str">
        <f>'Investīciju plāns_2023_2027'!E60</f>
        <v>Ceļu  atjaunošana visā novada teritorijā ekonomiskās attīstības veicināšanai</v>
      </c>
      <c r="F69" s="161" t="str">
        <f>'Investīciju plāns_2023_2027'!F60</f>
        <v>Atbalsts uzņēmējdarbībai</v>
      </c>
      <c r="G69" s="366" t="str">
        <f>'Investīciju plāns_2023_2027'!G60</f>
        <v>Kopīgs/J/Pag/Iedz</v>
      </c>
      <c r="H69" s="290">
        <f>'Investīciju plāns_2023_2027'!H60</f>
        <v>4000000</v>
      </c>
      <c r="I69" s="303">
        <f>'Investīciju plāns_2023_2027'!I60</f>
        <v>0</v>
      </c>
      <c r="J69" s="304">
        <f>'Investīciju plāns_2023_2027'!J60</f>
        <v>0</v>
      </c>
      <c r="K69" s="305">
        <f>'Investīciju plāns_2023_2027'!K60</f>
        <v>0</v>
      </c>
      <c r="L69" s="306">
        <f>'Investīciju plāns_2023_2027'!L60</f>
        <v>1000000</v>
      </c>
      <c r="M69" s="307">
        <f>'Investīciju plāns_2023_2027'!M60</f>
        <v>3000000</v>
      </c>
      <c r="N69" s="195" t="str">
        <f>'Investīciju plāns_2023_2027'!N60</f>
        <v>P2 U RV1</v>
      </c>
      <c r="O69" s="151" t="str">
        <f>'Investīciju plāns_2023_2027'!O60</f>
        <v>P</v>
      </c>
      <c r="P69" s="161" t="str">
        <f>'Investīciju plāns_2023_2027'!P60</f>
        <v>VP2</v>
      </c>
      <c r="Q69" s="161" t="str">
        <f>'Investīciju plāns_2023_2027'!Q60</f>
        <v>RV4</v>
      </c>
      <c r="R69" s="196" t="str">
        <f>'Investīciju plāns_2023_2027'!R60</f>
        <v>4.1.</v>
      </c>
      <c r="S69" s="161" t="str">
        <f>'Investīciju plāns_2023_2027'!S60</f>
        <v>Infrastruktūras un saimnieciskā nodrošinājuma nodaļa/pagasta pārvalde</v>
      </c>
      <c r="T69" s="310">
        <f>'Investīciju plāns_2023_2027'!T60</f>
        <v>0</v>
      </c>
      <c r="U69" s="282" t="str">
        <f>'Investīciju plāns_2023_2027'!U60</f>
        <v>2022-2027</v>
      </c>
    </row>
    <row r="70" spans="1:21" ht="38.25" x14ac:dyDescent="0.25">
      <c r="A70" s="161">
        <f>'Investīciju plāns_2023_2027'!A61</f>
        <v>59</v>
      </c>
      <c r="B70" s="277" t="str">
        <f>'Investīciju plāns_2023_2027'!B61</f>
        <v>04</v>
      </c>
      <c r="C70" s="161" t="str">
        <f>'Investīciju plāns_2023_2027'!C61</f>
        <v>Novads</v>
      </c>
      <c r="D70" s="285" t="str">
        <f>'Investīciju plāns_2023_2027'!D61</f>
        <v xml:space="preserve">Tirdzniecības vietu ierīkošana/iekārtošana Jelgavas novada ciemos </v>
      </c>
      <c r="E70" s="341" t="str">
        <f>'Investīciju plāns_2023_2027'!E61</f>
        <v>Tirdzniecības vietu ierīkošana/iekārtošana Jelgavas novada ciemos</v>
      </c>
      <c r="F70" s="161" t="str">
        <f>'Investīciju plāns_2023_2027'!F61</f>
        <v>Atbalsts uzņēmējdarbībai</v>
      </c>
      <c r="G70" s="366" t="str">
        <f>'Investīciju plāns_2023_2027'!G61</f>
        <v>Kopīgs/J/Pag/Iedz</v>
      </c>
      <c r="H70" s="290">
        <f>'Investīciju plāns_2023_2027'!H61</f>
        <v>200000</v>
      </c>
      <c r="I70" s="303">
        <f>'Investīciju plāns_2023_2027'!I61</f>
        <v>0</v>
      </c>
      <c r="J70" s="304">
        <f>'Investīciju plāns_2023_2027'!J61</f>
        <v>0</v>
      </c>
      <c r="K70" s="305">
        <f>'Investīciju plāns_2023_2027'!K61</f>
        <v>0</v>
      </c>
      <c r="L70" s="306">
        <f>'Investīciju plāns_2023_2027'!L61</f>
        <v>0</v>
      </c>
      <c r="M70" s="307">
        <f>'Investīciju plāns_2023_2027'!M61</f>
        <v>200000</v>
      </c>
      <c r="N70" s="195" t="str">
        <f>'Investīciju plāns_2023_2027'!N61</f>
        <v>P2 U RV1</v>
      </c>
      <c r="O70" s="151" t="str">
        <f>'Investīciju plāns_2023_2027'!O61</f>
        <v>D</v>
      </c>
      <c r="P70" s="145" t="str">
        <f>'Investīciju plāns_2023_2027'!P61</f>
        <v>VP3</v>
      </c>
      <c r="Q70" s="151" t="str">
        <f>'Investīciju plāns_2023_2027'!Q61</f>
        <v>RV7</v>
      </c>
      <c r="R70" s="151" t="str">
        <f>'Investīciju plāns_2023_2027'!R61</f>
        <v>U.7.2.</v>
      </c>
      <c r="S70" s="161" t="str">
        <f>'Investīciju plāns_2023_2027'!S61</f>
        <v>Pagasta pārvalde/Attīstības nodaļa</v>
      </c>
      <c r="T70" s="310">
        <f>'Investīciju plāns_2023_2027'!T61</f>
        <v>0</v>
      </c>
      <c r="U70" s="282" t="str">
        <f>'Investīciju plāns_2023_2027'!U61</f>
        <v>2022-2027</v>
      </c>
    </row>
    <row r="71" spans="1:21" ht="51" x14ac:dyDescent="0.25">
      <c r="A71" s="161">
        <f>'Investīciju plāns_2023_2027'!A62</f>
        <v>60</v>
      </c>
      <c r="B71" s="277" t="str">
        <f>'Investīciju plāns_2023_2027'!B62</f>
        <v>04</v>
      </c>
      <c r="C71" s="161" t="str">
        <f>'Investīciju plāns_2023_2027'!C62</f>
        <v>Novads</v>
      </c>
      <c r="D71" s="285" t="str">
        <f>'Investīciju plāns_2023_2027'!D62</f>
        <v>Pārejas uz klimatneitralitāti radīto ekonomisko, sociālo un vides seku mazināšana visvairāk skartajos reģionos</v>
      </c>
      <c r="E71" s="295" t="str">
        <f>'Investīciju plāns_2023_2027'!E62</f>
        <v xml:space="preserve">Atbalsts uzņēmējdarbībai nepieciešamās publiskās infrastruktūras attīstībai, veicinot pāreju uz klimatneitrālu ekonomiku industriālajās zonās </v>
      </c>
      <c r="F71" s="161" t="str">
        <f>'Investīciju plāns_2023_2027'!F62</f>
        <v>Atbalsts uzņēmējdarbībai</v>
      </c>
      <c r="G71" s="366" t="str">
        <f>'Investīciju plāns_2023_2027'!G62</f>
        <v>Kopīgs/J/Pag/Iedz
SAM</v>
      </c>
      <c r="H71" s="290">
        <f>'Investīciju plāns_2023_2027'!H62</f>
        <v>2000000</v>
      </c>
      <c r="I71" s="303">
        <f>'Investīciju plāns_2023_2027'!I62</f>
        <v>0</v>
      </c>
      <c r="J71" s="304">
        <f>'Investīciju plāns_2023_2027'!J62</f>
        <v>0</v>
      </c>
      <c r="K71" s="305">
        <f>'Investīciju plāns_2023_2027'!K62</f>
        <v>0</v>
      </c>
      <c r="L71" s="306">
        <f>'Investīciju plāns_2023_2027'!L62</f>
        <v>0</v>
      </c>
      <c r="M71" s="307">
        <f>'Investīciju plāns_2023_2027'!M62</f>
        <v>2000000</v>
      </c>
      <c r="N71" s="195" t="str">
        <f>'Investīciju plāns_2023_2027'!N62</f>
        <v>P2 U RV1</v>
      </c>
      <c r="O71" s="151" t="str">
        <f>'Investīciju plāns_2023_2027'!O62</f>
        <v>D</v>
      </c>
      <c r="P71" s="145" t="str">
        <f>'Investīciju plāns_2023_2027'!P62</f>
        <v>VP3</v>
      </c>
      <c r="Q71" s="151" t="str">
        <f>'Investīciju plāns_2023_2027'!Q62</f>
        <v>RV7</v>
      </c>
      <c r="R71" s="160" t="str">
        <f>'Investīciju plāns_2023_2027'!R62</f>
        <v>U.7.2.</v>
      </c>
      <c r="S71" s="161" t="str">
        <f>'Investīciju plāns_2023_2027'!S62</f>
        <v>Plānošanas un attīstības departamenta</v>
      </c>
      <c r="T71" s="310">
        <f>'Investīciju plāns_2023_2027'!T62</f>
        <v>0</v>
      </c>
      <c r="U71" s="282" t="str">
        <f>'Investīciju plāns_2023_2027'!U62</f>
        <v>2022-2027</v>
      </c>
    </row>
    <row r="72" spans="1:21" ht="51" x14ac:dyDescent="0.25">
      <c r="A72" s="196">
        <f>'Investīciju plāns_2023_2027'!A63</f>
        <v>61</v>
      </c>
      <c r="B72" s="279" t="str">
        <f>'Investīciju plāns_2023_2027'!B63</f>
        <v>04</v>
      </c>
      <c r="C72" s="161" t="str">
        <f>'Investīciju plāns_2023_2027'!C63</f>
        <v>Novads</v>
      </c>
      <c r="D72" s="285" t="str">
        <f>'Investīciju plāns_2023_2027'!D63</f>
        <v>Investīcijas uzņēmējdarbības publiskajā infrastruktūrā industriālo parku un teritoriju attīstīšanai reģionos</v>
      </c>
      <c r="E72" s="285" t="str">
        <f>'Investīciju plāns_2023_2027'!E63</f>
        <v>Investīcijas uzņēmējdarbības publiskajā infrastruktūrā industriālo parku un teritoriju attīstīšanai reģionos</v>
      </c>
      <c r="F72" s="161" t="str">
        <f>'Investīciju plāns_2023_2027'!F63</f>
        <v>Atbalsts uzņēmējdarbībai</v>
      </c>
      <c r="G72" s="366" t="str">
        <f>'Investīciju plāns_2023_2027'!G63</f>
        <v>Kopīgs/J/Pag/Iedz
SAM</v>
      </c>
      <c r="H72" s="290">
        <f>'Investīciju plāns_2023_2027'!H63</f>
        <v>2000000</v>
      </c>
      <c r="I72" s="303">
        <f>'Investīciju plāns_2023_2027'!I63</f>
        <v>0</v>
      </c>
      <c r="J72" s="304">
        <f>'Investīciju plāns_2023_2027'!J63</f>
        <v>0</v>
      </c>
      <c r="K72" s="305">
        <f>'Investīciju plāns_2023_2027'!K63</f>
        <v>0</v>
      </c>
      <c r="L72" s="306">
        <f>'Investīciju plāns_2023_2027'!L63</f>
        <v>0</v>
      </c>
      <c r="M72" s="307">
        <f>'Investīciju plāns_2023_2027'!M63</f>
        <v>2000000</v>
      </c>
      <c r="N72" s="196" t="str">
        <f>'Investīciju plāns_2023_2027'!N63</f>
        <v>P2 U RV1</v>
      </c>
      <c r="O72" s="151" t="str">
        <f>'Investīciju plāns_2023_2027'!O63</f>
        <v>D</v>
      </c>
      <c r="P72" s="160" t="str">
        <f>'Investīciju plāns_2023_2027'!P63</f>
        <v>VP3</v>
      </c>
      <c r="Q72" s="151" t="str">
        <f>'Investīciju plāns_2023_2027'!Q63</f>
        <v>RV7</v>
      </c>
      <c r="R72" s="160" t="str">
        <f>'Investīciju plāns_2023_2027'!R63</f>
        <v>U.7.2.</v>
      </c>
      <c r="S72" s="161" t="str">
        <f>'Investīciju plāns_2023_2027'!S63</f>
        <v>Plānošanas un attīstības departamenta</v>
      </c>
      <c r="T72" s="309">
        <f>'Investīciju plāns_2023_2027'!T63</f>
        <v>0</v>
      </c>
      <c r="U72" s="282" t="str">
        <f>'Investīciju plāns_2023_2027'!U63</f>
        <v>2022-2027</v>
      </c>
    </row>
    <row r="73" spans="1:21" ht="89.25" x14ac:dyDescent="0.25">
      <c r="A73" s="161">
        <f>'Investīciju plāns_2023_2027'!A64</f>
        <v>62</v>
      </c>
      <c r="B73" s="279" t="str">
        <f>'Investīciju plāns_2023_2027'!B64</f>
        <v>04</v>
      </c>
      <c r="C73" s="161" t="str">
        <f>'Investīciju plāns_2023_2027'!C64</f>
        <v>Novads</v>
      </c>
      <c r="D73" s="285" t="str">
        <f>'Investīciju plāns_2023_2027'!D64</f>
        <v>Civilās aizsardzības sistēmas attīstība un pilnveide</v>
      </c>
      <c r="E73" s="295" t="str">
        <f>'Investīciju plāns_2023_2027'!E64</f>
        <v xml:space="preserve">Pilnveidot sadarbību civilās aizsardzības jautājumos starp pilsētu un novadu, kā arī ar kaimiņu teritorijām.
2022.gadā. Civilās aizsardzības plāns izstrādāts Jelgavas novada pašvaldības teritorijai
Droša vide, informēta sabiedrība, saskaņota rīcība starp dažādām institūcijām mazina draudu riskus. 
</v>
      </c>
      <c r="F73" s="161" t="str">
        <f>'Investīciju plāns_2023_2027'!F64</f>
        <v>Civilā aizsardzība</v>
      </c>
      <c r="G73" s="366" t="str">
        <f>'Investīciju plāns_2023_2027'!G64</f>
        <v>Kopīgs/J/Pag/Iedz</v>
      </c>
      <c r="H73" s="278">
        <f>'Investīciju plāns_2023_2027'!H64</f>
        <v>810000</v>
      </c>
      <c r="I73" s="303">
        <f>'Investīciju plāns_2023_2027'!I64</f>
        <v>0</v>
      </c>
      <c r="J73" s="304">
        <f>'Investīciju plāns_2023_2027'!J64</f>
        <v>0</v>
      </c>
      <c r="K73" s="305">
        <f>'Investīciju plāns_2023_2027'!K64</f>
        <v>0</v>
      </c>
      <c r="L73" s="306">
        <f>'Investīciju plāns_2023_2027'!L64</f>
        <v>10000</v>
      </c>
      <c r="M73" s="307">
        <f>'Investīciju plāns_2023_2027'!M64</f>
        <v>800000</v>
      </c>
      <c r="N73" s="166" t="str">
        <f>'Investīciju plāns_2023_2027'!N64</f>
        <v>P5 A RV5</v>
      </c>
      <c r="O73" s="151" t="str">
        <f>'Investīciju plāns_2023_2027'!O64</f>
        <v>D</v>
      </c>
      <c r="P73" s="161" t="str">
        <f>'Investīciju plāns_2023_2027'!P64</f>
        <v>HP5</v>
      </c>
      <c r="Q73" s="161" t="str">
        <f>'Investīciju plāns_2023_2027'!Q64</f>
        <v>RV5</v>
      </c>
      <c r="R73" s="196">
        <f>'Investīciju plāns_2023_2027'!R64</f>
        <v>5.7</v>
      </c>
      <c r="S73" s="161" t="str">
        <f>'Investīciju plāns_2023_2027'!S64</f>
        <v>Darba aizsardzības, ugunsdrošības
un civilās aizsardzības nodaļa</v>
      </c>
      <c r="T73" s="291">
        <f>'Investīciju plāns_2023_2027'!T64</f>
        <v>0</v>
      </c>
      <c r="U73" s="282" t="str">
        <f>'Investīciju plāns_2023_2027'!U64</f>
        <v>2022-2027</v>
      </c>
    </row>
    <row r="74" spans="1:21" ht="63.75" x14ac:dyDescent="0.25">
      <c r="A74" s="161">
        <f>'Investīciju plāns_2023_2027'!A65</f>
        <v>63</v>
      </c>
      <c r="B74" s="277" t="str">
        <f>'Investīciju plāns_2023_2027'!B65</f>
        <v>03</v>
      </c>
      <c r="C74" s="161" t="str">
        <f>'Investīciju plāns_2023_2027'!C65</f>
        <v>Novads</v>
      </c>
      <c r="D74" s="285" t="str">
        <f>'Investīciju plāns_2023_2027'!D65</f>
        <v>Jelgavas novada pašvaldības policijas infrastruktūras un materiāltehniskā nodrošinājuma attīstība un pilnveidošana</v>
      </c>
      <c r="E74" s="285" t="str">
        <f>'Investīciju plāns_2023_2027'!E65</f>
        <v>Materiāltehniskās bāzes atjaunošana/papildināšana/modernizēšana, drošības pasākumu nodrošināšanai Jelgavas novada teritorijā (specializēts transports, materiāltehniskās bāzes papildināšana t.sk. zivju fonda….)</v>
      </c>
      <c r="F74" s="161" t="str">
        <f>'Investīciju plāns_2023_2027'!F65</f>
        <v>Drošības pasākumu īstenošana</v>
      </c>
      <c r="G74" s="366" t="str">
        <f>'Investīciju plāns_2023_2027'!G65</f>
        <v>Kopīgs/J/Pag/Iedz</v>
      </c>
      <c r="H74" s="278">
        <f>'Investīciju plāns_2023_2027'!H65</f>
        <v>550000</v>
      </c>
      <c r="I74" s="303">
        <f>'Investīciju plāns_2023_2027'!I65</f>
        <v>0</v>
      </c>
      <c r="J74" s="304">
        <f>'Investīciju plāns_2023_2027'!J65</f>
        <v>0</v>
      </c>
      <c r="K74" s="305">
        <f>'Investīciju plāns_2023_2027'!K65</f>
        <v>0</v>
      </c>
      <c r="L74" s="306">
        <f>'Investīciju plāns_2023_2027'!L65</f>
        <v>50000</v>
      </c>
      <c r="M74" s="307">
        <f>'Investīciju plāns_2023_2027'!M65</f>
        <v>500000</v>
      </c>
      <c r="N74" s="166" t="str">
        <f>'Investīciju plāns_2023_2027'!N65</f>
        <v>P1 A RV1</v>
      </c>
      <c r="O74" s="151" t="str">
        <f>'Investīciju plāns_2023_2027'!O65</f>
        <v>D</v>
      </c>
      <c r="P74" s="161" t="str">
        <f>'Investīciju plāns_2023_2027'!P65</f>
        <v>HP4</v>
      </c>
      <c r="Q74" s="161" t="str">
        <f>'Investīciju plāns_2023_2027'!Q65</f>
        <v>RV8</v>
      </c>
      <c r="R74" s="160">
        <f>'Investīciju plāns_2023_2027'!R65</f>
        <v>8.1</v>
      </c>
      <c r="S74" s="161" t="str">
        <f>'Investīciju plāns_2023_2027'!S65</f>
        <v>Pašvaldības policija</v>
      </c>
      <c r="T74" s="291">
        <f>'Investīciju plāns_2023_2027'!T65</f>
        <v>0</v>
      </c>
      <c r="U74" s="282" t="str">
        <f>'Investīciju plāns_2023_2027'!U65</f>
        <v>2022-2027</v>
      </c>
    </row>
    <row r="75" spans="1:21" ht="102" x14ac:dyDescent="0.25">
      <c r="A75" s="196">
        <f>'Investīciju plāns_2023_2027'!A66</f>
        <v>64</v>
      </c>
      <c r="B75" s="277" t="str">
        <f>'Investīciju plāns_2023_2027'!B66</f>
        <v>06</v>
      </c>
      <c r="C75" s="161" t="str">
        <f>'Investīciju plāns_2023_2027'!C66</f>
        <v>Novads</v>
      </c>
      <c r="D75" s="285" t="str">
        <f>'Investīciju plāns_2023_2027'!D66</f>
        <v>Pašvaldību ēku un infrastruktūras uzlabošana, veicinot pāreju uz atjaunojamo energoresursu tehnoloģiju izmantošanu un uzlabojot energoefektivitāti, t.sk. siltumnīcefekta gāzu emisiju samazināšana</v>
      </c>
      <c r="E75" s="285" t="str">
        <f>'Investīciju plāns_2023_2027'!E66</f>
        <v>Pašvaldību ēku un infrastruktūras uzlabošana, veicinot pāreju uz atjaunojamo energoresursu tehnoloģiju izmantošanu un uzlabojot energoefektivitāti, t.sk. siltumnīcefekta gāzu emisiju samazināšana. Pasākumu komplekss ēku energoefektivitātes uzlabošanai ieviešot viedus risinājumus pašvaldības ēkās, t.sk. automatizētas ēku pārvaldības sistēmas attīstīšana un energoefektīvu pasākumu nodrošināšana (alokatori, u.c, ēku energosertifikācija)</v>
      </c>
      <c r="F75" s="161" t="str">
        <f>'Investīciju plāns_2023_2027'!F66</f>
        <v>Energoefektivitāte</v>
      </c>
      <c r="G75" s="366" t="str">
        <f>'Investīciju plāns_2023_2027'!G66</f>
        <v>Kopīgs/J/Pag/Iedz
SAM</v>
      </c>
      <c r="H75" s="278">
        <f>'Investīciju plāns_2023_2027'!H66</f>
        <v>8000000</v>
      </c>
      <c r="I75" s="303">
        <f>'Investīciju plāns_2023_2027'!I66</f>
        <v>0</v>
      </c>
      <c r="J75" s="304">
        <f>'Investīciju plāns_2023_2027'!J66</f>
        <v>0</v>
      </c>
      <c r="K75" s="305">
        <f>'Investīciju plāns_2023_2027'!K66</f>
        <v>0</v>
      </c>
      <c r="L75" s="306">
        <f>'Investīciju plāns_2023_2027'!L66</f>
        <v>0</v>
      </c>
      <c r="M75" s="307">
        <f>'Investīciju plāns_2023_2027'!M66</f>
        <v>8000000</v>
      </c>
      <c r="N75" s="166" t="str">
        <f>'Investīciju plāns_2023_2027'!N66</f>
        <v>P2 V RV8</v>
      </c>
      <c r="O75" s="151" t="str">
        <f>'Investīciju plāns_2023_2027'!O66</f>
        <v>D</v>
      </c>
      <c r="P75" s="284" t="str">
        <f>'Investīciju plāns_2023_2027'!P66</f>
        <v>VP2</v>
      </c>
      <c r="Q75" s="161" t="str">
        <f>'Investīciju plāns_2023_2027'!Q66</f>
        <v>RV5</v>
      </c>
      <c r="R75" s="160" t="str">
        <f>'Investīciju plāns_2023_2027'!R66</f>
        <v>U.5.4.</v>
      </c>
      <c r="S75" s="161" t="str">
        <f>'Investīciju plāns_2023_2027'!S66</f>
        <v>Infrastruktūras un saimnieciskā nodrošinājuma nodaļa/pagasta pārvalde</v>
      </c>
      <c r="T75" s="291">
        <f>'Investīciju plāns_2023_2027'!T66</f>
        <v>0</v>
      </c>
      <c r="U75" s="282" t="str">
        <f>'Investīciju plāns_2023_2027'!U66</f>
        <v>2022-2027</v>
      </c>
    </row>
    <row r="76" spans="1:21" ht="140.25" x14ac:dyDescent="0.25">
      <c r="A76" s="161">
        <f>'Investīciju plāns_2023_2027'!A67</f>
        <v>65</v>
      </c>
      <c r="B76" s="279" t="str">
        <f>'Investīciju plāns_2023_2027'!B67</f>
        <v>09</v>
      </c>
      <c r="C76" s="161" t="str">
        <f>'Investīciju plāns_2023_2027'!C67</f>
        <v>Novads</v>
      </c>
      <c r="D76" s="285" t="str">
        <f>'Investīciju plāns_2023_2027'!D67</f>
        <v>Izglītības iestāžu remontdarbi, telpu aprīkošana, modernizācija</v>
      </c>
      <c r="E76" s="285" t="str">
        <f>'Investīciju plāns_2023_2027'!E67</f>
        <v>Izglītības iestāžu remontdarbi, telpu aprīkošana, modernizācija (ventilācijas, ugunsdrošības un elektroinstalācijas u.c.),  lai tiktu nodrošināts kvalitatīvs, drošs izglītības pakalpojums - ieviešot un attīstot dažādas izglītības programmas Jelgavas novada izglītības iestādēs, tajā skaitā:
*Skolu mājturības kabinetiem programmējamie darbagaldi;
*Vispārējo pamatizglītības iestāžu dabaszinātņu kabinetu iekārtošana;
*Inovatīvu IKT risinājumu ieviešana vispārizglītojošo skolu mācību procesā;
*Atbalsts metodisko centru funkciju īstenošanai IKT jomā;
*Vides izglītības programmu attīstība un aprīkošana;</v>
      </c>
      <c r="F76" s="161" t="str">
        <f>'Investīciju plāns_2023_2027'!F67</f>
        <v>Ēku remontdarbi</v>
      </c>
      <c r="G76" s="366" t="str">
        <f>'Investīciju plāns_2023_2027'!G67</f>
        <v>Kopīgs/J/Pag/Iedz</v>
      </c>
      <c r="H76" s="278">
        <f>'Investīciju plāns_2023_2027'!H67</f>
        <v>1500000</v>
      </c>
      <c r="I76" s="303">
        <f>'Investīciju plāns_2023_2027'!I67</f>
        <v>0</v>
      </c>
      <c r="J76" s="304">
        <f>'Investīciju plāns_2023_2027'!J67</f>
        <v>0</v>
      </c>
      <c r="K76" s="305">
        <f>'Investīciju plāns_2023_2027'!K67</f>
        <v>0</v>
      </c>
      <c r="L76" s="306">
        <f>'Investīciju plāns_2023_2027'!L67</f>
        <v>500000</v>
      </c>
      <c r="M76" s="307">
        <f>'Investīciju plāns_2023_2027'!M67</f>
        <v>1000000</v>
      </c>
      <c r="N76" s="166" t="str">
        <f>'Investīciju plāns_2023_2027'!N67</f>
        <v>P2 I RV1</v>
      </c>
      <c r="O76" s="161" t="str">
        <f>'Investīciju plāns_2023_2027'!O67</f>
        <v>P</v>
      </c>
      <c r="P76" s="196" t="str">
        <f>'Investīciju plāns_2023_2027'!P67</f>
        <v>VP1</v>
      </c>
      <c r="Q76" s="196" t="str">
        <f>'Investīciju plāns_2023_2027'!Q67</f>
        <v>RV1</v>
      </c>
      <c r="R76" s="196" t="str">
        <f>'Investīciju plāns_2023_2027'!R67</f>
        <v>1.1.</v>
      </c>
      <c r="S76" s="161" t="str">
        <f>'Investīciju plāns_2023_2027'!S67</f>
        <v>Infrastruktūras un saimnieciskā nodrošinājuma nodaļa/Izglītības pārvalde</v>
      </c>
      <c r="T76" s="291">
        <f>'Investīciju plāns_2023_2027'!T67</f>
        <v>0</v>
      </c>
      <c r="U76" s="282" t="str">
        <f>'Investīciju plāns_2023_2027'!U67</f>
        <v>2022-2027</v>
      </c>
    </row>
    <row r="77" spans="1:21" ht="76.5" x14ac:dyDescent="0.25">
      <c r="A77" s="161">
        <f>'Investīciju plāns_2023_2027'!A68</f>
        <v>66</v>
      </c>
      <c r="B77" s="277" t="str">
        <f>'Investīciju plāns_2023_2027'!B68</f>
        <v>01</v>
      </c>
      <c r="C77" s="161" t="str">
        <f>'Investīciju plāns_2023_2027'!C68</f>
        <v>Novads</v>
      </c>
      <c r="D77" s="285" t="str">
        <f>'Investīciju plāns_2023_2027'!D68</f>
        <v>Pašvaldības ēku remontdarbi</v>
      </c>
      <c r="E77" s="295" t="str">
        <f>'Investīciju plāns_2023_2027'!E68</f>
        <v>Pašvaldības ēku remonti - fasādes krāsošanas, tīrīšanas, vides pieejamības nodrošināšana, telpu remonti, t.sk. administratīvās ēkas Jelgava, Pasta ielas 37 remontdarbi -  kabinetu durvju nomaiņa un koridoru kosmētiskais remonts, logu nomaiņa, grīdas seguma remonts lielajai zālei</v>
      </c>
      <c r="F77" s="161" t="str">
        <f>'Investīciju plāns_2023_2027'!F68</f>
        <v>Ēku remontdarbi</v>
      </c>
      <c r="G77" s="366" t="str">
        <f>'Investīciju plāns_2023_2027'!G68</f>
        <v>Kopīgs/J/Pag/Iedz</v>
      </c>
      <c r="H77" s="278">
        <f>'Investīciju plāns_2023_2027'!H68</f>
        <v>2000000</v>
      </c>
      <c r="I77" s="303">
        <f>'Investīciju plāns_2023_2027'!I68</f>
        <v>0</v>
      </c>
      <c r="J77" s="304">
        <f>'Investīciju plāns_2023_2027'!J68</f>
        <v>0</v>
      </c>
      <c r="K77" s="305">
        <f>'Investīciju plāns_2023_2027'!K68</f>
        <v>0</v>
      </c>
      <c r="L77" s="306">
        <f>'Investīciju plāns_2023_2027'!L68</f>
        <v>0</v>
      </c>
      <c r="M77" s="307">
        <f>'Investīciju plāns_2023_2027'!M68</f>
        <v>2000000</v>
      </c>
      <c r="N77" s="166" t="str">
        <f>'Investīciju plāns_2023_2027'!N68</f>
        <v>P3 V RV9</v>
      </c>
      <c r="O77" s="161" t="str">
        <f>'Investīciju plāns_2023_2027'!O68</f>
        <v>D</v>
      </c>
      <c r="P77" s="196" t="str">
        <f>'Investīciju plāns_2023_2027'!P68</f>
        <v>VP2</v>
      </c>
      <c r="Q77" s="196" t="str">
        <f>'Investīciju plāns_2023_2027'!Q68</f>
        <v>RV5</v>
      </c>
      <c r="R77" s="196" t="str">
        <f>'Investīciju plāns_2023_2027'!R68</f>
        <v>U.5.4.</v>
      </c>
      <c r="S77" s="161" t="str">
        <f>'Investīciju plāns_2023_2027'!S68</f>
        <v>Infrastruktūras un saimnieciskā nodrošinājuma nodaļa/pagasta pārvalde</v>
      </c>
      <c r="T77" s="291">
        <f>'Investīciju plāns_2023_2027'!T68</f>
        <v>0</v>
      </c>
      <c r="U77" s="282" t="str">
        <f>'Investīciju plāns_2023_2027'!U68</f>
        <v>2022-2027</v>
      </c>
    </row>
    <row r="78" spans="1:21" x14ac:dyDescent="0.25">
      <c r="A78" s="196" t="e">
        <f>'Investīciju plāns_2023_2027'!#REF!</f>
        <v>#REF!</v>
      </c>
      <c r="B78" s="277" t="e">
        <f>'Investīciju plāns_2023_2027'!#REF!</f>
        <v>#REF!</v>
      </c>
      <c r="C78" s="161" t="e">
        <f>'Investīciju plāns_2023_2027'!#REF!</f>
        <v>#REF!</v>
      </c>
      <c r="D78" s="285" t="e">
        <f>'Investīciju plāns_2023_2027'!#REF!</f>
        <v>#REF!</v>
      </c>
      <c r="E78" s="295" t="e">
        <f>'Investīciju plāns_2023_2027'!#REF!</f>
        <v>#REF!</v>
      </c>
      <c r="F78" s="161" t="e">
        <f>'Investīciju plāns_2023_2027'!#REF!</f>
        <v>#REF!</v>
      </c>
      <c r="G78" s="366" t="e">
        <f>'Investīciju plāns_2023_2027'!#REF!</f>
        <v>#REF!</v>
      </c>
      <c r="H78" s="278" t="e">
        <f>'Investīciju plāns_2023_2027'!#REF!</f>
        <v>#REF!</v>
      </c>
      <c r="I78" s="303" t="e">
        <f>'Investīciju plāns_2023_2027'!#REF!</f>
        <v>#REF!</v>
      </c>
      <c r="J78" s="304" t="e">
        <f>'Investīciju plāns_2023_2027'!#REF!</f>
        <v>#REF!</v>
      </c>
      <c r="K78" s="305" t="e">
        <f>'Investīciju plāns_2023_2027'!#REF!</f>
        <v>#REF!</v>
      </c>
      <c r="L78" s="306" t="e">
        <f>'Investīciju plāns_2023_2027'!#REF!</f>
        <v>#REF!</v>
      </c>
      <c r="M78" s="307" t="e">
        <f>'Investīciju plāns_2023_2027'!#REF!</f>
        <v>#REF!</v>
      </c>
      <c r="N78" s="166" t="e">
        <f>'Investīciju plāns_2023_2027'!#REF!</f>
        <v>#REF!</v>
      </c>
      <c r="O78" s="161" t="e">
        <f>'Investīciju plāns_2023_2027'!#REF!</f>
        <v>#REF!</v>
      </c>
      <c r="P78" s="196" t="e">
        <f>'Investīciju plāns_2023_2027'!#REF!</f>
        <v>#REF!</v>
      </c>
      <c r="Q78" s="196" t="e">
        <f>'Investīciju plāns_2023_2027'!#REF!</f>
        <v>#REF!</v>
      </c>
      <c r="R78" s="196" t="e">
        <f>'Investīciju plāns_2023_2027'!#REF!</f>
        <v>#REF!</v>
      </c>
      <c r="S78" s="336" t="e">
        <f>'Investīciju plāns_2023_2027'!#REF!</f>
        <v>#REF!</v>
      </c>
      <c r="T78" s="291" t="e">
        <f>'Investīciju plāns_2023_2027'!#REF!</f>
        <v>#REF!</v>
      </c>
      <c r="U78" s="282" t="e">
        <f>'Investīciju plāns_2023_2027'!#REF!</f>
        <v>#REF!</v>
      </c>
    </row>
    <row r="79" spans="1:21" ht="63.75" x14ac:dyDescent="0.25">
      <c r="A79" s="161">
        <f>'Investīciju plāns_2023_2027'!A69</f>
        <v>67</v>
      </c>
      <c r="B79" s="196" t="str">
        <f>'Investīciju plāns_2023_2027'!B69</f>
        <v>09</v>
      </c>
      <c r="C79" s="161" t="str">
        <f>'Investīciju plāns_2023_2027'!C69</f>
        <v>Novads</v>
      </c>
      <c r="D79" s="285" t="str">
        <f>'Investīciju plāns_2023_2027'!D69</f>
        <v>Izglītības iestāžu infrastruktūras sakārtošana/teritorijas labiekārtošana/modernizācija/atjaunošana/remonti</v>
      </c>
      <c r="E79" s="285" t="str">
        <f>'Investīciju plāns_2023_2027'!E69</f>
        <v>Izglītības iestāžu teritoriju infrastruktūras sakārtošana/modernizācija/atjaunošana/labiekārtošana (t.sk. rotaļlaukumi, jaunsardzes attīstīšana, tehniskie laukumi, ceļu satiksmes noteikumu mācību laukuma ierīkošana/būvniecība) Jelgavas novada izglītības iestādēs</v>
      </c>
      <c r="F79" s="161" t="str">
        <f>'Investīciju plāns_2023_2027'!F69</f>
        <v>Izglītības iestāžu infrastruktūra</v>
      </c>
      <c r="G79" s="366" t="str">
        <f>'Investīciju plāns_2023_2027'!G69</f>
        <v>Kopīgs/J/Pag/Iedz
SAM</v>
      </c>
      <c r="H79" s="278">
        <f>'Investīciju plāns_2023_2027'!H69</f>
        <v>1200000</v>
      </c>
      <c r="I79" s="303">
        <f>'Investīciju plāns_2023_2027'!I69</f>
        <v>0</v>
      </c>
      <c r="J79" s="304">
        <f>'Investīciju plāns_2023_2027'!J69</f>
        <v>0</v>
      </c>
      <c r="K79" s="305">
        <f>'Investīciju plāns_2023_2027'!K69</f>
        <v>0</v>
      </c>
      <c r="L79" s="306">
        <f>'Investīciju plāns_2023_2027'!L69</f>
        <v>200000</v>
      </c>
      <c r="M79" s="307">
        <f>'Investīciju plāns_2023_2027'!M69</f>
        <v>1000000</v>
      </c>
      <c r="N79" s="196" t="str">
        <f>'Investīciju plāns_2023_2027'!N69</f>
        <v>P2 I RV1</v>
      </c>
      <c r="O79" s="151" t="str">
        <f>'Investīciju plāns_2023_2027'!O69</f>
        <v>P</v>
      </c>
      <c r="P79" s="284" t="str">
        <f>'Investīciju plāns_2023_2027'!P69</f>
        <v>VP1</v>
      </c>
      <c r="Q79" s="161" t="str">
        <f>'Investīciju plāns_2023_2027'!Q69</f>
        <v>RV1</v>
      </c>
      <c r="R79" s="160" t="str">
        <f>'Investīciju plāns_2023_2027'!R69</f>
        <v>1.1.</v>
      </c>
      <c r="S79" s="161" t="str">
        <f>'Investīciju plāns_2023_2027'!S69</f>
        <v>Izglītības pārvalde</v>
      </c>
      <c r="T79" s="309">
        <f>'Investīciju plāns_2023_2027'!T69</f>
        <v>0</v>
      </c>
      <c r="U79" s="282" t="str">
        <f>'Investīciju plāns_2023_2027'!U69</f>
        <v>2022-2027</v>
      </c>
    </row>
    <row r="80" spans="1:21" ht="306" x14ac:dyDescent="0.25">
      <c r="A80" s="161">
        <f>'Investīciju plāns_2023_2027'!A70</f>
        <v>68</v>
      </c>
      <c r="B80" s="196" t="str">
        <f>'Investīciju plāns_2023_2027'!B70</f>
        <v>09</v>
      </c>
      <c r="C80" s="196" t="str">
        <f>'Investīciju plāns_2023_2027'!C70</f>
        <v>Novads</v>
      </c>
      <c r="D80" s="285" t="str">
        <f>'Investīciju plāns_2023_2027'!D70</f>
        <v>Izglītības iestāžu  mācību vides pilnveidošana un materiāli tehniskās bāzes atjaunošana Jelgavas novada izglītības iestādēs</v>
      </c>
      <c r="E80" s="285" t="str">
        <f>'Investīciju plāns_2023_2027'!E70</f>
        <v>Mācību vides pilnveidošana un materiāli tehniskās bāzes atjaunošana Jelgavas novada izglītības iestādēs, izglītības iestāžu  nodrošinājums jaunā mācību satura kvalitatīvai ieviešana, tajā skaitā:
*Informācijas tehnoloģiju iegāde Jelgavas novada pašvaldības izglītības iestādēs mācību procesa nodrošināšanai;
*Profesionālās izglītības mācību vides pilnveidošana atbilstoši tautsaimniecības nozaru attīstībai (Zaļenieku KAV);
*Profesionālās ievirzes izglītības programmu ieviešana vispārizglītojošās skolās atbilstoši tautsaimniecības nozaru attīstībai;
*Mazo lauku skolu tīkla un darbības pilnveide (Izveidot mācību klases Lauku skolu projekta īstenošanai, lai izglītojamie varētu apgūt obligāto mācību saturu ārpusskolas mācībās);
*Sākotnējās profesionālās izglītības programmu īstenošana ( pamatbāzes izveide izvēlēto profesiju pamatu apguvei. Skolās ir atšķirīga profesionālā izvēle. Līdzekļi nepieciešami mācību satura veidošanai un mācību programmu izstrādei);
*Praktiskās mācības un mācību prakses profesionālajā izglītībā (Sadarbības attīstīšana ar LLU un darba devējiem);
*Jelgavas novada jaunsargu bāzes inventāra iegāde (Pārgājienu inventāra iegāde jaunsargiem Valgundē, nojumes iekārtošana "Tīsu "bāzē. Parka sadaļas pielāgošana fizisko aktivitāšu vajadzībām Kalnciema Vsk. Šautuves labiekārtošana un ieroču iegāde Kalnciema vsk. un Kalnciema pagasta vsk. Konteinera iegāde jaunsargu ekipējuma un materiālu glabāšanai) u.c.</v>
      </c>
      <c r="F80" s="161" t="str">
        <f>'Investīciju plāns_2023_2027'!F70</f>
        <v xml:space="preserve">Izglītības iestāžu materiāli tehniskā bāze </v>
      </c>
      <c r="G80" s="366" t="str">
        <f>'Investīciju plāns_2023_2027'!G70</f>
        <v>Kopīgs/J/Pag/Iedz
SAM</v>
      </c>
      <c r="H80" s="278">
        <f>'Investīciju plāns_2023_2027'!H70</f>
        <v>4000000</v>
      </c>
      <c r="I80" s="303">
        <f>'Investīciju plāns_2023_2027'!I70</f>
        <v>0</v>
      </c>
      <c r="J80" s="304">
        <f>'Investīciju plāns_2023_2027'!J70</f>
        <v>0</v>
      </c>
      <c r="K80" s="305">
        <f>'Investīciju plāns_2023_2027'!K70</f>
        <v>0</v>
      </c>
      <c r="L80" s="306">
        <f>'Investīciju plāns_2023_2027'!L70</f>
        <v>1000000</v>
      </c>
      <c r="M80" s="307">
        <f>'Investīciju plāns_2023_2027'!M70</f>
        <v>3000000</v>
      </c>
      <c r="N80" s="161" t="str">
        <f>'Investīciju plāns_2023_2027'!N70</f>
        <v>P1 I RV1</v>
      </c>
      <c r="O80" s="151" t="str">
        <f>'Investīciju plāns_2023_2027'!O70</f>
        <v>D</v>
      </c>
      <c r="P80" s="151" t="str">
        <f>'Investīciju plāns_2023_2027'!P70</f>
        <v>VP1</v>
      </c>
      <c r="Q80" s="151" t="str">
        <f>'Investīciju plāns_2023_2027'!Q70</f>
        <v>RV1</v>
      </c>
      <c r="R80" s="196" t="str">
        <f>'Investīciju plāns_2023_2027'!R70</f>
        <v>1.1.
1.2.</v>
      </c>
      <c r="S80" s="161" t="str">
        <f>'Investīciju plāns_2023_2027'!S70</f>
        <v>Izglītības pārvalde</v>
      </c>
      <c r="T80" s="284">
        <f>'Investīciju plāns_2023_2027'!T70</f>
        <v>0</v>
      </c>
      <c r="U80" s="282" t="str">
        <f>'Investīciju plāns_2023_2027'!U70</f>
        <v>2022-2027</v>
      </c>
    </row>
    <row r="81" spans="1:21" ht="38.25" x14ac:dyDescent="0.25">
      <c r="A81" s="196">
        <f>'Investīciju plāns_2023_2027'!A71</f>
        <v>69</v>
      </c>
      <c r="B81" s="277" t="str">
        <f>'Investīciju plāns_2023_2027'!B71</f>
        <v>06</v>
      </c>
      <c r="C81" s="161" t="str">
        <f>'Investīciju plāns_2023_2027'!C71</f>
        <v>Novads</v>
      </c>
      <c r="D81" s="285" t="str">
        <f>'Investīciju plāns_2023_2027'!D71</f>
        <v>Kapu teritoriju paplašināšana, uzturēšana; kapliču remonts Jelgavas novada teritorijā</v>
      </c>
      <c r="E81" s="295" t="str">
        <f>'Investīciju plāns_2023_2027'!E71</f>
        <v>Paplašināta kapsēta, kapliču remonti, uzturēšana Jelgavas novada teritorijā</v>
      </c>
      <c r="F81" s="161" t="str">
        <f>'Investīciju plāns_2023_2027'!F71</f>
        <v>Kapu teritoriju paplašināšana</v>
      </c>
      <c r="G81" s="366" t="str">
        <f>'Investīciju plāns_2023_2027'!G71</f>
        <v>Kopīgs/J/Pag/Iedz</v>
      </c>
      <c r="H81" s="278">
        <f>'Investīciju plāns_2023_2027'!H71</f>
        <v>898898</v>
      </c>
      <c r="I81" s="303">
        <f>'Investīciju plāns_2023_2027'!I71</f>
        <v>598898</v>
      </c>
      <c r="J81" s="304">
        <f>'Investīciju plāns_2023_2027'!J71</f>
        <v>598898</v>
      </c>
      <c r="K81" s="305">
        <f>'Investīciju plāns_2023_2027'!K71</f>
        <v>0</v>
      </c>
      <c r="L81" s="306">
        <f>'Investīciju plāns_2023_2027'!L71</f>
        <v>0</v>
      </c>
      <c r="M81" s="307">
        <f>'Investīciju plāns_2023_2027'!M71</f>
        <v>300000</v>
      </c>
      <c r="N81" s="195" t="str">
        <f>'Investīciju plāns_2023_2027'!N71</f>
        <v>P3 V RV11</v>
      </c>
      <c r="O81" s="336" t="str">
        <f>'Investīciju plāns_2023_2027'!O71</f>
        <v>D</v>
      </c>
      <c r="P81" s="284" t="str">
        <f>'Investīciju plāns_2023_2027'!P71</f>
        <v>VP2</v>
      </c>
      <c r="Q81" s="196" t="str">
        <f>'Investīciju plāns_2023_2027'!Q71</f>
        <v>RV5</v>
      </c>
      <c r="R81" s="336" t="str">
        <f>'Investīciju plāns_2023_2027'!R71</f>
        <v>U.5.5.</v>
      </c>
      <c r="S81" s="161" t="str">
        <f>'Investīciju plāns_2023_2027'!S71</f>
        <v>Īpašuma pārvaldības nodaļa</v>
      </c>
      <c r="T81" s="310">
        <f>'Investīciju plāns_2023_2027'!T71</f>
        <v>0</v>
      </c>
      <c r="U81" s="282" t="str">
        <f>'Investīciju plāns_2023_2027'!U71</f>
        <v>2022-2027</v>
      </c>
    </row>
    <row r="82" spans="1:21" ht="76.5" x14ac:dyDescent="0.25">
      <c r="A82" s="161">
        <f>'Investīciju plāns_2023_2027'!A72</f>
        <v>70</v>
      </c>
      <c r="B82" s="277" t="str">
        <f>'Investīciju plāns_2023_2027'!B72</f>
        <v>08</v>
      </c>
      <c r="C82" s="161" t="str">
        <f>'Investīciju plāns_2023_2027'!C72</f>
        <v>Novads</v>
      </c>
      <c r="D82" s="285" t="str">
        <f>'Investīciju plāns_2023_2027'!D72</f>
        <v>Kultūras iestāžu  infrastruktūras sakārtošana/ēku labiekārtošana/modernizācija/atjaunošana/remonti Jelgavas novada kultūras iestādēs</v>
      </c>
      <c r="E82" s="285" t="str">
        <f>'Investīciju plāns_2023_2027'!E72</f>
        <v>Kultūras iestāžu ēku infrastruktūras sakārtošana/modernizācija/atjaunošana/labiekārtošana</v>
      </c>
      <c r="F82" s="161" t="str">
        <f>'Investīciju plāns_2023_2027'!F72</f>
        <v>Kultūras iestāžu infrastruktūra</v>
      </c>
      <c r="G82" s="366" t="str">
        <f>'Investīciju plāns_2023_2027'!G72</f>
        <v>Kopīgs/J/Pag/Iedz</v>
      </c>
      <c r="H82" s="278">
        <f>'Investīciju plāns_2023_2027'!H72</f>
        <v>3000000</v>
      </c>
      <c r="I82" s="303">
        <f>'Investīciju plāns_2023_2027'!I72</f>
        <v>0</v>
      </c>
      <c r="J82" s="304">
        <f>'Investīciju plāns_2023_2027'!J72</f>
        <v>0</v>
      </c>
      <c r="K82" s="305">
        <f>'Investīciju plāns_2023_2027'!K72</f>
        <v>0</v>
      </c>
      <c r="L82" s="306">
        <f>'Investīciju plāns_2023_2027'!L72</f>
        <v>1000000</v>
      </c>
      <c r="M82" s="307">
        <f>'Investīciju plāns_2023_2027'!M72</f>
        <v>2000000</v>
      </c>
      <c r="N82" s="195" t="str">
        <f>'Investīciju plāns_2023_2027'!N72</f>
        <v>P2 K RV1</v>
      </c>
      <c r="O82" s="151" t="str">
        <f>'Investīciju plāns_2023_2027'!O72</f>
        <v>P</v>
      </c>
      <c r="P82" s="145" t="str">
        <f>'Investīciju plāns_2023_2027'!P72</f>
        <v>VP1</v>
      </c>
      <c r="Q82" s="145" t="str">
        <f>'Investīciju plāns_2023_2027'!Q72</f>
        <v>RV3</v>
      </c>
      <c r="R82" s="160" t="str">
        <f>'Investīciju plāns_2023_2027'!R72</f>
        <v>3.3.</v>
      </c>
      <c r="S82" s="161" t="str">
        <f>'Investīciju plāns_2023_2027'!S72</f>
        <v>Kultūraspārvalde/pagastu pārvaldes</v>
      </c>
      <c r="T82" s="310">
        <f>'Investīciju plāns_2023_2027'!T72</f>
        <v>0</v>
      </c>
      <c r="U82" s="282" t="str">
        <f>'Investīciju plāns_2023_2027'!U72</f>
        <v>2022-2027</v>
      </c>
    </row>
    <row r="83" spans="1:21" ht="102" x14ac:dyDescent="0.25">
      <c r="A83" s="161">
        <f>'Investīciju plāns_2023_2027'!A73</f>
        <v>71</v>
      </c>
      <c r="B83" s="277" t="str">
        <f>'Investīciju plāns_2023_2027'!B73</f>
        <v>08k</v>
      </c>
      <c r="C83" s="161" t="str">
        <f>'Investīciju plāns_2023_2027'!C73</f>
        <v>Novads</v>
      </c>
      <c r="D83" s="285" t="str">
        <f>'Investīciju plāns_2023_2027'!D73</f>
        <v>Modernizēti kultūras un tautas nami ar viedajiem risinājumiem</v>
      </c>
      <c r="E83" s="285" t="str">
        <f>'Investīciju plāns_2023_2027'!E73</f>
        <v>Ieviesti digitalizēti risinājumi kultūras un tautas namos Jelgavas novadā - apmeklētāju plūsmas uzskaite, biļešu elektroniska kontrole u.c. digitalizēti risinājumi</v>
      </c>
      <c r="F83" s="161" t="str">
        <f>'Investīciju plāns_2023_2027'!F73</f>
        <v>Kultūras iestāžu infrastruktūra</v>
      </c>
      <c r="G83" s="366" t="str">
        <f>'Investīciju plāns_2023_2027'!G73</f>
        <v>Kopīgs/J/Pag/Iedz</v>
      </c>
      <c r="H83" s="278">
        <f>'Investīciju plāns_2023_2027'!H73</f>
        <v>500000</v>
      </c>
      <c r="I83" s="303">
        <f>'Investīciju plāns_2023_2027'!I73</f>
        <v>0</v>
      </c>
      <c r="J83" s="304">
        <f>'Investīciju plāns_2023_2027'!J73</f>
        <v>0</v>
      </c>
      <c r="K83" s="305">
        <f>'Investīciju plāns_2023_2027'!K73</f>
        <v>0</v>
      </c>
      <c r="L83" s="306">
        <f>'Investīciju plāns_2023_2027'!L73</f>
        <v>0</v>
      </c>
      <c r="M83" s="307">
        <f>'Investīciju plāns_2023_2027'!M73</f>
        <v>500000</v>
      </c>
      <c r="N83" s="196" t="str">
        <f>'Investīciju plāns_2023_2027'!N73</f>
        <v>P2 K RV1</v>
      </c>
      <c r="O83" s="336" t="str">
        <f>'Investīciju plāns_2023_2027'!O73</f>
        <v>P</v>
      </c>
      <c r="P83" s="161" t="str">
        <f>'Investīciju plāns_2023_2027'!P73</f>
        <v>VP1</v>
      </c>
      <c r="Q83" s="196" t="str">
        <f>'Investīciju plāns_2023_2027'!Q73</f>
        <v>RV3</v>
      </c>
      <c r="R83" s="336" t="str">
        <f>'Investīciju plāns_2023_2027'!R73</f>
        <v>3.3.</v>
      </c>
      <c r="S83" s="161" t="str">
        <f>'Investīciju plāns_2023_2027'!S73</f>
        <v>Infrastruktūras un saimnieciskā nodrošinājuma nodaļa/Kultūras pārvalde/Pagasta pārvalde</v>
      </c>
      <c r="T83" s="309">
        <f>'Investīciju plāns_2023_2027'!T73</f>
        <v>0</v>
      </c>
      <c r="U83" s="282" t="str">
        <f>'Investīciju plāns_2023_2027'!U73</f>
        <v>2022-2027</v>
      </c>
    </row>
    <row r="84" spans="1:21" x14ac:dyDescent="0.25">
      <c r="A84" s="196" t="e">
        <f>'Investīciju plāns_2023_2027'!#REF!</f>
        <v>#REF!</v>
      </c>
      <c r="B84" s="279" t="e">
        <f>'Investīciju plāns_2023_2027'!#REF!</f>
        <v>#REF!</v>
      </c>
      <c r="C84" s="196" t="e">
        <f>'Investīciju plāns_2023_2027'!#REF!</f>
        <v>#REF!</v>
      </c>
      <c r="D84" s="285" t="e">
        <f>'Investīciju plāns_2023_2027'!#REF!</f>
        <v>#REF!</v>
      </c>
      <c r="E84" s="285" t="e">
        <f>'Investīciju plāns_2023_2027'!#REF!</f>
        <v>#REF!</v>
      </c>
      <c r="F84" s="161" t="e">
        <f>'Investīciju plāns_2023_2027'!#REF!</f>
        <v>#REF!</v>
      </c>
      <c r="G84" s="366" t="e">
        <f>'Investīciju plāns_2023_2027'!#REF!</f>
        <v>#REF!</v>
      </c>
      <c r="H84" s="278" t="e">
        <f>'Investīciju plāns_2023_2027'!#REF!</f>
        <v>#REF!</v>
      </c>
      <c r="I84" s="303" t="e">
        <f>'Investīciju plāns_2023_2027'!#REF!</f>
        <v>#REF!</v>
      </c>
      <c r="J84" s="304" t="e">
        <f>'Investīciju plāns_2023_2027'!#REF!</f>
        <v>#REF!</v>
      </c>
      <c r="K84" s="305" t="e">
        <f>'Investīciju plāns_2023_2027'!#REF!</f>
        <v>#REF!</v>
      </c>
      <c r="L84" s="306" t="e">
        <f>'Investīciju plāns_2023_2027'!#REF!</f>
        <v>#REF!</v>
      </c>
      <c r="M84" s="307" t="e">
        <f>'Investīciju plāns_2023_2027'!#REF!</f>
        <v>#REF!</v>
      </c>
      <c r="N84" s="166" t="e">
        <f>'Investīciju plāns_2023_2027'!#REF!</f>
        <v>#REF!</v>
      </c>
      <c r="O84" s="336" t="e">
        <f>'Investīciju plāns_2023_2027'!#REF!</f>
        <v>#REF!</v>
      </c>
      <c r="P84" s="348" t="e">
        <f>'Investīciju plāns_2023_2027'!#REF!</f>
        <v>#REF!</v>
      </c>
      <c r="Q84" s="348" t="e">
        <f>'Investīciju plāns_2023_2027'!#REF!</f>
        <v>#REF!</v>
      </c>
      <c r="R84" s="337" t="e">
        <f>'Investīciju plāns_2023_2027'!#REF!</f>
        <v>#REF!</v>
      </c>
      <c r="S84" s="161" t="e">
        <f>'Investīciju plāns_2023_2027'!#REF!</f>
        <v>#REF!</v>
      </c>
      <c r="T84" s="291" t="e">
        <f>'Investīciju plāns_2023_2027'!#REF!</f>
        <v>#REF!</v>
      </c>
      <c r="U84" s="282" t="e">
        <f>'Investīciju plāns_2023_2027'!#REF!</f>
        <v>#REF!</v>
      </c>
    </row>
    <row r="85" spans="1:21" ht="51" x14ac:dyDescent="0.25">
      <c r="A85" s="161">
        <f>'Investīciju plāns_2023_2027'!A74</f>
        <v>72</v>
      </c>
      <c r="B85" s="279" t="str">
        <f>'Investīciju plāns_2023_2027'!B74</f>
        <v>04</v>
      </c>
      <c r="C85" s="161" t="str">
        <f>'Investīciju plāns_2023_2027'!C74</f>
        <v>Novads</v>
      </c>
      <c r="D85" s="335" t="str">
        <f>'Investīciju plāns_2023_2027'!D74</f>
        <v>Digitālo mārketinga rīku izmantošana tūrisma objektu popularizēšanā Jelgavas novadā</v>
      </c>
      <c r="E85" s="341" t="str">
        <f>'Investīciju plāns_2023_2027'!E74</f>
        <v>Attīstīt digitālo rīku izmantošanas tūrisma objektos, muižās, parkos Jelgavas novadā - mobilās aplikācijas -  QR kodi, audio gidi, apmeklētāju skaitītāji un tml.  Muižu un pagastu vēsturiskā materiāla digitalizācija, noformēšana, interaktīvu ekspozīciju izveidošana.</v>
      </c>
      <c r="F85" s="161" t="str">
        <f>'Investīciju plāns_2023_2027'!F74</f>
        <v>Kultūras iestāžu infrastruktūra</v>
      </c>
      <c r="G85" s="366" t="str">
        <f>'Investīciju plāns_2023_2027'!G74</f>
        <v>Kopīgs/J/Pag/Iedz</v>
      </c>
      <c r="H85" s="278">
        <f>'Investīciju plāns_2023_2027'!H74</f>
        <v>500000</v>
      </c>
      <c r="I85" s="303">
        <f>'Investīciju plāns_2023_2027'!I74</f>
        <v>0</v>
      </c>
      <c r="J85" s="304">
        <f>'Investīciju plāns_2023_2027'!J74</f>
        <v>0</v>
      </c>
      <c r="K85" s="305">
        <f>'Investīciju plāns_2023_2027'!K74</f>
        <v>0</v>
      </c>
      <c r="L85" s="306">
        <f>'Investīciju plāns_2023_2027'!L74</f>
        <v>0</v>
      </c>
      <c r="M85" s="307">
        <f>'Investīciju plāns_2023_2027'!M74</f>
        <v>500000</v>
      </c>
      <c r="N85" s="166" t="str">
        <f>'Investīciju plāns_2023_2027'!N74</f>
        <v>P4 T RV2</v>
      </c>
      <c r="O85" s="336" t="str">
        <f>'Investīciju plāns_2023_2027'!O74</f>
        <v>P</v>
      </c>
      <c r="P85" s="336" t="str">
        <f>'Investīciju plāns_2023_2027'!P74</f>
        <v>VP1</v>
      </c>
      <c r="Q85" s="348" t="str">
        <f>'Investīciju plāns_2023_2027'!Q74</f>
        <v>RV1</v>
      </c>
      <c r="R85" s="336" t="str">
        <f>'Investīciju plāns_2023_2027'!R74</f>
        <v>1.1.</v>
      </c>
      <c r="S85" s="161" t="str">
        <f>'Investīciju plāns_2023_2027'!S74</f>
        <v>Attīstības nodaļa</v>
      </c>
      <c r="T85" s="291">
        <f>'Investīciju plāns_2023_2027'!T74</f>
        <v>0</v>
      </c>
      <c r="U85" s="282" t="str">
        <f>'Investīciju plāns_2023_2027'!U74</f>
        <v>2022-2027</v>
      </c>
    </row>
    <row r="86" spans="1:21" x14ac:dyDescent="0.25">
      <c r="A86" s="161" t="e">
        <f>'Investīciju plāns_2023_2027'!#REF!</f>
        <v>#REF!</v>
      </c>
      <c r="B86" s="279" t="e">
        <f>'Investīciju plāns_2023_2027'!#REF!</f>
        <v>#REF!</v>
      </c>
      <c r="C86" s="161" t="e">
        <f>'Investīciju plāns_2023_2027'!#REF!</f>
        <v>#REF!</v>
      </c>
      <c r="D86" s="285" t="e">
        <f>'Investīciju plāns_2023_2027'!#REF!</f>
        <v>#REF!</v>
      </c>
      <c r="E86" s="295" t="e">
        <f>'Investīciju plāns_2023_2027'!#REF!</f>
        <v>#REF!</v>
      </c>
      <c r="F86" s="161" t="e">
        <f>'Investīciju plāns_2023_2027'!#REF!</f>
        <v>#REF!</v>
      </c>
      <c r="G86" s="366" t="e">
        <f>'Investīciju plāns_2023_2027'!#REF!</f>
        <v>#REF!</v>
      </c>
      <c r="H86" s="278" t="e">
        <f>'Investīciju plāns_2023_2027'!#REF!</f>
        <v>#REF!</v>
      </c>
      <c r="I86" s="303" t="e">
        <f>'Investīciju plāns_2023_2027'!#REF!</f>
        <v>#REF!</v>
      </c>
      <c r="J86" s="304" t="e">
        <f>'Investīciju plāns_2023_2027'!#REF!</f>
        <v>#REF!</v>
      </c>
      <c r="K86" s="305" t="e">
        <f>'Investīciju plāns_2023_2027'!#REF!</f>
        <v>#REF!</v>
      </c>
      <c r="L86" s="306" t="e">
        <f>'Investīciju plāns_2023_2027'!#REF!</f>
        <v>#REF!</v>
      </c>
      <c r="M86" s="307" t="e">
        <f>'Investīciju plāns_2023_2027'!#REF!</f>
        <v>#REF!</v>
      </c>
      <c r="N86" s="317" t="e">
        <f>'Investīciju plāns_2023_2027'!#REF!</f>
        <v>#REF!</v>
      </c>
      <c r="O86" s="336" t="e">
        <f>'Investīciju plāns_2023_2027'!#REF!</f>
        <v>#REF!</v>
      </c>
      <c r="P86" s="336" t="e">
        <f>'Investīciju plāns_2023_2027'!#REF!</f>
        <v>#REF!</v>
      </c>
      <c r="Q86" s="348" t="e">
        <f>'Investīciju plāns_2023_2027'!#REF!</f>
        <v>#REF!</v>
      </c>
      <c r="R86" s="336" t="e">
        <f>'Investīciju plāns_2023_2027'!#REF!</f>
        <v>#REF!</v>
      </c>
      <c r="S86" s="336" t="e">
        <f>'Investīciju plāns_2023_2027'!#REF!</f>
        <v>#REF!</v>
      </c>
      <c r="T86" s="318" t="e">
        <f>'Investīciju plāns_2023_2027'!#REF!</f>
        <v>#REF!</v>
      </c>
      <c r="U86" s="282" t="e">
        <f>'Investīciju plāns_2023_2027'!#REF!</f>
        <v>#REF!</v>
      </c>
    </row>
    <row r="87" spans="1:21" ht="102" x14ac:dyDescent="0.25">
      <c r="A87" s="196">
        <f>'Investīciju plāns_2023_2027'!A75</f>
        <v>73</v>
      </c>
      <c r="B87" s="279" t="str">
        <f>'Investīciju plāns_2023_2027'!B75</f>
        <v>09</v>
      </c>
      <c r="C87" s="161" t="str">
        <f>'Investīciju plāns_2023_2027'!C75</f>
        <v>Novads</v>
      </c>
      <c r="D87" s="285" t="str">
        <f>'Investīciju plāns_2023_2027'!D75</f>
        <v>Uzlabot piekļuvi iekļaujošiem un kvalitatīviem pakalpojumiem izglītībā, mācībās un mūžizglītībā, attīstot infrastruktūru, tostarp stiprinot tālmācību, tiešsaistes izglītību un mācības</v>
      </c>
      <c r="E87" s="295" t="str">
        <f>'Investīciju plāns_2023_2027'!E75</f>
        <v>Izglītības iestāžu  nodrošinājums jaunā mācību satura kvalitatīvai ieviešanai t.sk. vai -   izglītības iestāžu infrastruktūras uzlabošanu un mācību vides labiekārtošanu mūsdienīgas un kvalitatīvas izglītības nodrošināšanai veselībai drošos apstākļos  -  speciālās izglītības efektīvai nodrošināšanai;
kvalitatīvas un mūsdienīgas izglītības īstenošanai pirmskolas izglītības iestādēs;
pirmskolas izglītības infrastruktūras attīstībai.</v>
      </c>
      <c r="F87" s="161" t="str">
        <f>'Investīciju plāns_2023_2027'!F75</f>
        <v>Kvalitatīva un mūsdienīga izglītība</v>
      </c>
      <c r="G87" s="366" t="str">
        <f>'Investīciju plāns_2023_2027'!G75</f>
        <v>Kopīgs/J/Pag/Iedz
SAM</v>
      </c>
      <c r="H87" s="278">
        <f>'Investīciju plāns_2023_2027'!H75</f>
        <v>600000</v>
      </c>
      <c r="I87" s="303">
        <f>'Investīciju plāns_2023_2027'!I75</f>
        <v>0</v>
      </c>
      <c r="J87" s="304">
        <f>'Investīciju plāns_2023_2027'!J75</f>
        <v>0</v>
      </c>
      <c r="K87" s="305">
        <f>'Investīciju plāns_2023_2027'!K75</f>
        <v>0</v>
      </c>
      <c r="L87" s="306">
        <f>'Investīciju plāns_2023_2027'!L75</f>
        <v>100000</v>
      </c>
      <c r="M87" s="307">
        <f>'Investīciju plāns_2023_2027'!M75</f>
        <v>500000</v>
      </c>
      <c r="N87" s="166" t="str">
        <f>'Investīciju plāns_2023_2027'!N75</f>
        <v>P1 I RV1</v>
      </c>
      <c r="O87" s="336" t="str">
        <f>'Investīciju plāns_2023_2027'!O75</f>
        <v>D</v>
      </c>
      <c r="P87" s="347" t="str">
        <f>'Investīciju plāns_2023_2027'!P75</f>
        <v>VP1</v>
      </c>
      <c r="Q87" s="348" t="str">
        <f>'Investīciju plāns_2023_2027'!Q75</f>
        <v>RV1</v>
      </c>
      <c r="R87" s="336" t="str">
        <f>'Investīciju plāns_2023_2027'!R75</f>
        <v>1.1.</v>
      </c>
      <c r="S87" s="161" t="str">
        <f>'Investīciju plāns_2023_2027'!S75</f>
        <v>Izglītības pārvalde</v>
      </c>
      <c r="T87" s="291">
        <f>'Investīciju plāns_2023_2027'!T75</f>
        <v>0</v>
      </c>
      <c r="U87" s="282" t="str">
        <f>'Investīciju plāns_2023_2027'!U75</f>
        <v>2022-2027</v>
      </c>
    </row>
    <row r="88" spans="1:21" ht="165.75" x14ac:dyDescent="0.25">
      <c r="A88" s="161">
        <f>'Investīciju plāns_2023_2027'!A76</f>
        <v>74</v>
      </c>
      <c r="B88" s="279" t="str">
        <f>'Investīciju plāns_2023_2027'!B76</f>
        <v>09</v>
      </c>
      <c r="C88" s="161" t="str">
        <f>'Investīciju plāns_2023_2027'!C76</f>
        <v>Novads</v>
      </c>
      <c r="D88" s="285" t="str">
        <f>'Investīciju plāns_2023_2027'!D76</f>
        <v>Veicināt vienlīdzīgu piekļuvi kvalitatīvai un iekļaujošai izglītībai un mācībām un to pabeigšanu, jo īpaši nelabvēlīgā situācijā esošām grupām, sākot no agrīnās pirmsskolas izglītības un aprūpes līdz pat vispārējai, profesionālajai un augstākajai izglītībai, kā arī pieaugušo izglītībā un mācībās, tostarp veicinot mācību mobilitāti visiem</v>
      </c>
      <c r="E88" s="285" t="str">
        <f>'Investīciju plāns_2023_2027'!E76</f>
        <v>Integrēta "skola-kopiena" sadarbības programma atstumtības riska mazināšanai izglītības iestādēs.
Interešu izglītības, brīvā laika un bērnu pieskatīšanas pakalpojumu pieejamības paplašināšana sociālās atstumtības riskam pakļautiem izglītojamajiem un bērniem ar speciālām vajadzībām</v>
      </c>
      <c r="F88" s="161" t="str">
        <f>'Investīciju plāns_2023_2027'!F76</f>
        <v>Kvalitatīva un mūsdienīga izglītība</v>
      </c>
      <c r="G88" s="366" t="str">
        <f>'Investīciju plāns_2023_2027'!G76</f>
        <v>Kopīgs/J/Pag/Iedz
SAM</v>
      </c>
      <c r="H88" s="278">
        <f>'Investīciju plāns_2023_2027'!H76</f>
        <v>600000</v>
      </c>
      <c r="I88" s="303">
        <f>'Investīciju plāns_2023_2027'!I76</f>
        <v>0</v>
      </c>
      <c r="J88" s="304">
        <f>'Investīciju plāns_2023_2027'!J76</f>
        <v>0</v>
      </c>
      <c r="K88" s="305">
        <f>'Investīciju plāns_2023_2027'!K76</f>
        <v>0</v>
      </c>
      <c r="L88" s="306">
        <f>'Investīciju plāns_2023_2027'!L76</f>
        <v>100000</v>
      </c>
      <c r="M88" s="307">
        <f>'Investīciju plāns_2023_2027'!M76</f>
        <v>500000</v>
      </c>
      <c r="N88" s="196" t="str">
        <f>'Investīciju plāns_2023_2027'!N76</f>
        <v>P1 I RV1</v>
      </c>
      <c r="O88" s="336" t="str">
        <f>'Investīciju plāns_2023_2027'!O76</f>
        <v>D</v>
      </c>
      <c r="P88" s="347" t="str">
        <f>'Investīciju plāns_2023_2027'!P76</f>
        <v>VP1</v>
      </c>
      <c r="Q88" s="348" t="str">
        <f>'Investīciju plāns_2023_2027'!Q76</f>
        <v>RV1</v>
      </c>
      <c r="R88" s="336" t="str">
        <f>'Investīciju plāns_2023_2027'!R76</f>
        <v>1.2.</v>
      </c>
      <c r="S88" s="161" t="str">
        <f>'Investīciju plāns_2023_2027'!S76</f>
        <v>Izglītības pārvalde</v>
      </c>
      <c r="T88" s="309">
        <f>'Investīciju plāns_2023_2027'!T76</f>
        <v>0</v>
      </c>
      <c r="U88" s="282" t="str">
        <f>'Investīciju plāns_2023_2027'!U76</f>
        <v>2022-2027</v>
      </c>
    </row>
    <row r="89" spans="1:21" ht="153" x14ac:dyDescent="0.25">
      <c r="A89" s="161">
        <f>'Investīciju plāns_2023_2027'!A77</f>
        <v>75</v>
      </c>
      <c r="B89" s="277" t="str">
        <f>'Investīciju plāns_2023_2027'!B77</f>
        <v>09</v>
      </c>
      <c r="C89" s="161" t="str">
        <f>'Investīciju plāns_2023_2027'!C77</f>
        <v>Novads</v>
      </c>
      <c r="D89" s="285" t="str">
        <f>'Investīciju plāns_2023_2027'!D77</f>
        <v>Veicināt mūžizglītību, jo īpaši paredzot elastīgas kvalifikācijas paaugstināšanas un pārkvalificēšanās iespējas visiem, ņemot vērā digitālās prasmes, labāk paredzot pārmaiņas un jaunas prasības pēc prasmēm, kas balstītas  uz darba tirgus vajadzībām, atvieglojot karjeras maiņu un veicinot profesionālo mobilitāti</v>
      </c>
      <c r="E89" s="285" t="str">
        <f>'Investīciju plāns_2023_2027'!E77</f>
        <v>Digitālo prasmju pilnveide</v>
      </c>
      <c r="F89" s="161" t="str">
        <f>'Investīciju plāns_2023_2027'!F77</f>
        <v>Kvalitatīva un mūsdienīga izglītība</v>
      </c>
      <c r="G89" s="366" t="str">
        <f>'Investīciju plāns_2023_2027'!G77</f>
        <v>Kopīgs/J/Pag/Iedz
SAM</v>
      </c>
      <c r="H89" s="278">
        <f>'Investīciju plāns_2023_2027'!H77</f>
        <v>500000</v>
      </c>
      <c r="I89" s="303">
        <f>'Investīciju plāns_2023_2027'!I77</f>
        <v>0</v>
      </c>
      <c r="J89" s="304">
        <f>'Investīciju plāns_2023_2027'!J77</f>
        <v>0</v>
      </c>
      <c r="K89" s="305">
        <f>'Investīciju plāns_2023_2027'!K77</f>
        <v>0</v>
      </c>
      <c r="L89" s="306">
        <f>'Investīciju plāns_2023_2027'!L77</f>
        <v>50000</v>
      </c>
      <c r="M89" s="307">
        <f>'Investīciju plāns_2023_2027'!M77</f>
        <v>450000</v>
      </c>
      <c r="N89" s="196" t="str">
        <f>'Investīciju plāns_2023_2027'!N77</f>
        <v>P1 I RV1</v>
      </c>
      <c r="O89" s="151" t="str">
        <f>'Investīciju plāns_2023_2027'!O77</f>
        <v>D</v>
      </c>
      <c r="P89" s="284" t="str">
        <f>'Investīciju plāns_2023_2027'!P77</f>
        <v>VP1</v>
      </c>
      <c r="Q89" s="161" t="str">
        <f>'Investīciju plāns_2023_2027'!Q77</f>
        <v>RV1</v>
      </c>
      <c r="R89" s="160" t="str">
        <f>'Investīciju plāns_2023_2027'!R77</f>
        <v>1.4.</v>
      </c>
      <c r="S89" s="161" t="str">
        <f>'Investīciju plāns_2023_2027'!S77</f>
        <v>Izglītības pārvalde/ IT nodaļa</v>
      </c>
      <c r="T89" s="309">
        <f>'Investīciju plāns_2023_2027'!T77</f>
        <v>0</v>
      </c>
      <c r="U89" s="282" t="str">
        <f>'Investīciju plāns_2023_2027'!U77</f>
        <v>2022-2027</v>
      </c>
    </row>
    <row r="90" spans="1:21" ht="63.75" x14ac:dyDescent="0.25">
      <c r="A90" s="196">
        <f>'Investīciju plāns_2023_2027'!A78</f>
        <v>76</v>
      </c>
      <c r="B90" s="277" t="str">
        <f>'Investīciju plāns_2023_2027'!B78</f>
        <v>04</v>
      </c>
      <c r="C90" s="161" t="str">
        <f>'Investīciju plāns_2023_2027'!C78</f>
        <v>Novads</v>
      </c>
      <c r="D90" s="285" t="str">
        <f>'Investīciju plāns_2023_2027'!D78</f>
        <v>Lietus ūdens un kanalizācijas (LKT)  sistēmas izbūve/pārbūve Jelgavas novada pagastos</v>
      </c>
      <c r="E90" s="285" t="str">
        <f>'Investīciju plāns_2023_2027'!E78</f>
        <v>Lietus ūdens un kanalizācijas (LKT)  sistēmas izbūve Jelgavas novada pagastos</v>
      </c>
      <c r="F90" s="161" t="str">
        <f>'Investīciju plāns_2023_2027'!F78</f>
        <v>LŪK attīstība</v>
      </c>
      <c r="G90" s="366" t="str">
        <f>'Investīciju plāns_2023_2027'!G78</f>
        <v>Kopīgs/J/Pag/Iedz</v>
      </c>
      <c r="H90" s="278">
        <f>'Investīciju plāns_2023_2027'!H78</f>
        <v>800000</v>
      </c>
      <c r="I90" s="303">
        <f>'Investīciju plāns_2023_2027'!I78</f>
        <v>0</v>
      </c>
      <c r="J90" s="304">
        <f>'Investīciju plāns_2023_2027'!J78</f>
        <v>0</v>
      </c>
      <c r="K90" s="305">
        <f>'Investīciju plāns_2023_2027'!K78</f>
        <v>0</v>
      </c>
      <c r="L90" s="306">
        <f>'Investīciju plāns_2023_2027'!L78</f>
        <v>100000</v>
      </c>
      <c r="M90" s="307">
        <f>'Investīciju plāns_2023_2027'!M78</f>
        <v>700000</v>
      </c>
      <c r="N90" s="196" t="str">
        <f>'Investīciju plāns_2023_2027'!N78</f>
        <v>P2 V RV6</v>
      </c>
      <c r="O90" s="161" t="str">
        <f>'Investīciju plāns_2023_2027'!O78</f>
        <v>D</v>
      </c>
      <c r="P90" s="161" t="str">
        <f>'Investīciju plāns_2023_2027'!P78</f>
        <v>VP2</v>
      </c>
      <c r="Q90" s="161" t="str">
        <f>'Investīciju plāns_2023_2027'!Q78</f>
        <v>RV5</v>
      </c>
      <c r="R90" s="358" t="str">
        <f>'Investīciju plāns_2023_2027'!R78</f>
        <v>U.5.2.</v>
      </c>
      <c r="S90" s="161" t="str">
        <f>'Investīciju plāns_2023_2027'!S78</f>
        <v>Infrastruktūras un saimnieciskā nodrošinājuma nodaļa</v>
      </c>
      <c r="T90" s="309">
        <f>'Investīciju plāns_2023_2027'!T78</f>
        <v>0</v>
      </c>
      <c r="U90" s="282" t="str">
        <f>'Investīciju plāns_2023_2027'!U78</f>
        <v>2022-2027</v>
      </c>
    </row>
    <row r="91" spans="1:21" ht="76.5" x14ac:dyDescent="0.25">
      <c r="A91" s="161">
        <f>'Investīciju plāns_2023_2027'!A79</f>
        <v>77</v>
      </c>
      <c r="B91" s="277" t="str">
        <f>'Investīciju plāns_2023_2027'!B79</f>
        <v>04</v>
      </c>
      <c r="C91" s="161" t="str">
        <f>'Investīciju plāns_2023_2027'!C79</f>
        <v>Novads</v>
      </c>
      <c r="D91" s="285" t="str">
        <f>'Investīciju plāns_2023_2027'!D79</f>
        <v>Jaunas kopmītņu tipa dzīvojamās ēkas būvniecība</v>
      </c>
      <c r="E91" s="335" t="str">
        <f>'Investīciju plāns_2023_2027'!E79</f>
        <v>Pašvaldības dzīvojamā fonda attīstīšana novadā, t.sk. zemas īres mājokļu būvniecība. Projektēšana un būvniecība</v>
      </c>
      <c r="F91" s="161" t="str">
        <f>'Investīciju plāns_2023_2027'!F79</f>
        <v>Mājokļu politikas realizācija</v>
      </c>
      <c r="G91" s="366" t="str">
        <f>'Investīciju plāns_2023_2027'!G79</f>
        <v>J/Pag/Iedz
IP/2021</v>
      </c>
      <c r="H91" s="278">
        <f>'Investīciju plāns_2023_2027'!H79</f>
        <v>5000000</v>
      </c>
      <c r="I91" s="303">
        <f>'Investīciju plāns_2023_2027'!I79</f>
        <v>0</v>
      </c>
      <c r="J91" s="304">
        <f>'Investīciju plāns_2023_2027'!J79</f>
        <v>0</v>
      </c>
      <c r="K91" s="305">
        <f>'Investīciju plāns_2023_2027'!K79</f>
        <v>0</v>
      </c>
      <c r="L91" s="306">
        <f>'Investīciju plāns_2023_2027'!L79</f>
        <v>0</v>
      </c>
      <c r="M91" s="307">
        <f>'Investīciju plāns_2023_2027'!M79</f>
        <v>5000000</v>
      </c>
      <c r="N91" s="196" t="str">
        <f>'Investīciju plāns_2023_2027'!N79</f>
        <v>P2 V RV7</v>
      </c>
      <c r="O91" s="151" t="str">
        <f>'Investīciju plāns_2023_2027'!O79</f>
        <v>P</v>
      </c>
      <c r="P91" s="166" t="str">
        <f>'Investīciju plāns_2023_2027'!P79</f>
        <v>VP2</v>
      </c>
      <c r="Q91" s="166" t="str">
        <f>'Investīciju plāns_2023_2027'!Q79</f>
        <v>RV5</v>
      </c>
      <c r="R91" s="160" t="str">
        <f>'Investīciju plāns_2023_2027'!R79</f>
        <v>U.5.4.</v>
      </c>
      <c r="S91" s="161" t="str">
        <f>'Investīciju plāns_2023_2027'!S79</f>
        <v>Infrastruktūras un saimnieciskā nodrošinājuma nodaļa/Pagasta pārvalde</v>
      </c>
      <c r="T91" s="309">
        <f>'Investīciju plāns_2023_2027'!T79</f>
        <v>0</v>
      </c>
      <c r="U91" s="282" t="str">
        <f>'Investīciju plāns_2023_2027'!U79</f>
        <v>2022-2027</v>
      </c>
    </row>
    <row r="92" spans="1:21" ht="38.25" x14ac:dyDescent="0.25">
      <c r="A92" s="161">
        <f>'Investīciju plāns_2023_2027'!A80</f>
        <v>78</v>
      </c>
      <c r="B92" s="277" t="str">
        <f>'Investīciju plāns_2023_2027'!B80</f>
        <v>06</v>
      </c>
      <c r="C92" s="161" t="str">
        <f>'Investīciju plāns_2023_2027'!C80</f>
        <v>Novads</v>
      </c>
      <c r="D92" s="285" t="str">
        <f>'Investīciju plāns_2023_2027'!D80</f>
        <v>Īres dzīvokļu renovācija Jelgavas novadā</v>
      </c>
      <c r="E92" s="285" t="str">
        <f>'Investīciju plāns_2023_2027'!E80</f>
        <v xml:space="preserve">Funkciju veikšanai nepieciešamo sociālo īres namu pārvaldība - īres dzīvokļu renovācija, nodrošinot kvalitatīvu pakalpojumu novada iedzīvotājiem krīzes situācijās </v>
      </c>
      <c r="F92" s="161" t="str">
        <f>'Investīciju plāns_2023_2027'!F80</f>
        <v>Mājokļu politikas realizācija</v>
      </c>
      <c r="G92" s="366" t="str">
        <f>'Investīciju plāns_2023_2027'!G80</f>
        <v>Kopīgs/J/Pag/Iedz</v>
      </c>
      <c r="H92" s="278">
        <f>'Investīciju plāns_2023_2027'!H80</f>
        <v>500000</v>
      </c>
      <c r="I92" s="303">
        <f>'Investīciju plāns_2023_2027'!I80</f>
        <v>0</v>
      </c>
      <c r="J92" s="304">
        <f>'Investīciju plāns_2023_2027'!J80</f>
        <v>0</v>
      </c>
      <c r="K92" s="305">
        <f>'Investīciju plāns_2023_2027'!K80</f>
        <v>0</v>
      </c>
      <c r="L92" s="306">
        <f>'Investīciju plāns_2023_2027'!L80</f>
        <v>0</v>
      </c>
      <c r="M92" s="307">
        <f>'Investīciju plāns_2023_2027'!M80</f>
        <v>500000</v>
      </c>
      <c r="N92" s="196" t="str">
        <f>'Investīciju plāns_2023_2027'!N80</f>
        <v>P2 V RV7</v>
      </c>
      <c r="O92" s="161" t="str">
        <f>'Investīciju plāns_2023_2027'!O80</f>
        <v>D</v>
      </c>
      <c r="P92" s="161" t="str">
        <f>'Investīciju plāns_2023_2027'!P80</f>
        <v>VP2</v>
      </c>
      <c r="Q92" s="161" t="str">
        <f>'Investīciju plāns_2023_2027'!Q80</f>
        <v>RV5</v>
      </c>
      <c r="R92" s="359" t="str">
        <f>'Investīciju plāns_2023_2027'!R80</f>
        <v>U.5.4.</v>
      </c>
      <c r="S92" s="161" t="str">
        <f>'Investīciju plāns_2023_2027'!S80</f>
        <v>Īpašuma pārvaldības nodaļa</v>
      </c>
      <c r="T92" s="309">
        <f>'Investīciju plāns_2023_2027'!T80</f>
        <v>0</v>
      </c>
      <c r="U92" s="282" t="str">
        <f>'Investīciju plāns_2023_2027'!U80</f>
        <v>2022-2027</v>
      </c>
    </row>
    <row r="93" spans="1:21" ht="63.75" x14ac:dyDescent="0.25">
      <c r="A93" s="196">
        <f>'Investīciju plāns_2023_2027'!A81</f>
        <v>79</v>
      </c>
      <c r="B93" s="279" t="str">
        <f>'Investīciju plāns_2023_2027'!B81</f>
        <v>04</v>
      </c>
      <c r="C93" s="161" t="str">
        <f>'Investīciju plāns_2023_2027'!C81</f>
        <v>Novads</v>
      </c>
      <c r="D93" s="285" t="str">
        <f>'Investīciju plāns_2023_2027'!D81</f>
        <v>Meliorācijas sistēmu atjaunošana/pārbūve Jelgavas novada teritorijā</v>
      </c>
      <c r="E93" s="285" t="str">
        <f>'Investīciju plāns_2023_2027'!E81</f>
        <v xml:space="preserve">Esošo grāvju profila atjaunošana, grāvju pārtīrīšana, caurteku nomaiņa un pārbūve Jelgavas novada teritorijā un sadarbībā ar valstspilsētu Jelgavu (piekritīgās teritorijās)
</v>
      </c>
      <c r="F93" s="161" t="str">
        <f>'Investīciju plāns_2023_2027'!F81</f>
        <v>Meliorācijas sistēmu sakārtošana</v>
      </c>
      <c r="G93" s="366" t="str">
        <f>'Investīciju plāns_2023_2027'!G81</f>
        <v>Kopīgs/J/Pag/Iedz</v>
      </c>
      <c r="H93" s="278">
        <f>'Investīciju plāns_2023_2027'!H81</f>
        <v>800000</v>
      </c>
      <c r="I93" s="303">
        <f>'Investīciju plāns_2023_2027'!I81</f>
        <v>0</v>
      </c>
      <c r="J93" s="304">
        <f>'Investīciju plāns_2023_2027'!J81</f>
        <v>0</v>
      </c>
      <c r="K93" s="305">
        <f>'Investīciju plāns_2023_2027'!K81</f>
        <v>0</v>
      </c>
      <c r="L93" s="306">
        <f>'Investīciju plāns_2023_2027'!L81</f>
        <v>100000</v>
      </c>
      <c r="M93" s="307">
        <f>'Investīciju plāns_2023_2027'!M81</f>
        <v>700000</v>
      </c>
      <c r="N93" s="196" t="str">
        <f>'Investīciju plāns_2023_2027'!N81</f>
        <v>P2 V RV6</v>
      </c>
      <c r="O93" s="161" t="str">
        <f>'Investīciju plāns_2023_2027'!O81</f>
        <v>D</v>
      </c>
      <c r="P93" s="196" t="str">
        <f>'Investīciju plāns_2023_2027'!P81</f>
        <v>VP2</v>
      </c>
      <c r="Q93" s="196" t="str">
        <f>'Investīciju plāns_2023_2027'!Q81</f>
        <v>RV5</v>
      </c>
      <c r="R93" s="196" t="str">
        <f>'Investīciju plāns_2023_2027'!R81</f>
        <v>U.5.2.</v>
      </c>
      <c r="S93" s="161" t="str">
        <f>'Investīciju plāns_2023_2027'!S81</f>
        <v>Infrastruktūras un saimnieciskā nodrošinājuma nodaļa</v>
      </c>
      <c r="T93" s="309">
        <f>'Investīciju plāns_2023_2027'!T81</f>
        <v>0</v>
      </c>
      <c r="U93" s="282" t="str">
        <f>'Investīciju plāns_2023_2027'!U81</f>
        <v>2022-2027</v>
      </c>
    </row>
    <row r="94" spans="1:21" x14ac:dyDescent="0.25">
      <c r="A94" s="161" t="e">
        <f>'Investīciju plāns_2023_2027'!#REF!</f>
        <v>#REF!</v>
      </c>
      <c r="B94" s="279" t="e">
        <f>'Investīciju plāns_2023_2027'!#REF!</f>
        <v>#REF!</v>
      </c>
      <c r="C94" s="161" t="e">
        <f>'Investīciju plāns_2023_2027'!#REF!</f>
        <v>#REF!</v>
      </c>
      <c r="D94" s="285" t="e">
        <f>'Investīciju plāns_2023_2027'!#REF!</f>
        <v>#REF!</v>
      </c>
      <c r="E94" s="285" t="e">
        <f>'Investīciju plāns_2023_2027'!#REF!</f>
        <v>#REF!</v>
      </c>
      <c r="F94" s="161" t="e">
        <f>'Investīciju plāns_2023_2027'!#REF!</f>
        <v>#REF!</v>
      </c>
      <c r="G94" s="366" t="e">
        <f>'Investīciju plāns_2023_2027'!#REF!</f>
        <v>#REF!</v>
      </c>
      <c r="H94" s="278" t="e">
        <f>'Investīciju plāns_2023_2027'!#REF!</f>
        <v>#REF!</v>
      </c>
      <c r="I94" s="303" t="e">
        <f>'Investīciju plāns_2023_2027'!#REF!</f>
        <v>#REF!</v>
      </c>
      <c r="J94" s="304" t="e">
        <f>'Investīciju plāns_2023_2027'!#REF!</f>
        <v>#REF!</v>
      </c>
      <c r="K94" s="305" t="e">
        <f>'Investīciju plāns_2023_2027'!#REF!</f>
        <v>#REF!</v>
      </c>
      <c r="L94" s="306" t="e">
        <f>'Investīciju plāns_2023_2027'!#REF!</f>
        <v>#REF!</v>
      </c>
      <c r="M94" s="307" t="e">
        <f>'Investīciju plāns_2023_2027'!#REF!</f>
        <v>#REF!</v>
      </c>
      <c r="N94" s="196" t="e">
        <f>'Investīciju plāns_2023_2027'!#REF!</f>
        <v>#REF!</v>
      </c>
      <c r="O94" s="151" t="e">
        <f>'Investīciju plāns_2023_2027'!#REF!</f>
        <v>#REF!</v>
      </c>
      <c r="P94" s="291" t="e">
        <f>'Investīciju plāns_2023_2027'!#REF!</f>
        <v>#REF!</v>
      </c>
      <c r="Q94" s="166" t="e">
        <f>'Investīciju plāns_2023_2027'!#REF!</f>
        <v>#REF!</v>
      </c>
      <c r="R94" s="160" t="e">
        <f>'Investīciju plāns_2023_2027'!#REF!</f>
        <v>#REF!</v>
      </c>
      <c r="S94" s="161" t="e">
        <f>'Investīciju plāns_2023_2027'!#REF!</f>
        <v>#REF!</v>
      </c>
      <c r="T94" s="309" t="e">
        <f>'Investīciju plāns_2023_2027'!#REF!</f>
        <v>#REF!</v>
      </c>
      <c r="U94" s="282" t="e">
        <f>'Investīciju plāns_2023_2027'!#REF!</f>
        <v>#REF!</v>
      </c>
    </row>
    <row r="95" spans="1:21" ht="63.75" x14ac:dyDescent="0.25">
      <c r="A95" s="161">
        <f>'Investīciju plāns_2023_2027'!A82</f>
        <v>80</v>
      </c>
      <c r="B95" s="277" t="str">
        <f>'Investīciju plāns_2023_2027'!B82</f>
        <v>04</v>
      </c>
      <c r="C95" s="161" t="str">
        <f>'Investīciju plāns_2023_2027'!C82</f>
        <v>Novads</v>
      </c>
      <c r="D95" s="285" t="str">
        <f>'Investīciju plāns_2023_2027'!D82</f>
        <v>Jelgavas novada pašvaldības meliorācijas sistēmu informācijas datu tīkla izveide un meliorācijas sistēmu inventarizācija</v>
      </c>
      <c r="E95" s="285" t="str">
        <f>'Investīciju plāns_2023_2027'!E82</f>
        <v>Meliorācijas sistēmu inventarizācija, ĢIS programmatūra, datu apstrāde, sistēmas izveide</v>
      </c>
      <c r="F95" s="161" t="str">
        <f>'Investīciju plāns_2023_2027'!F82</f>
        <v>Meliorācijas sistēmu sakārtošana</v>
      </c>
      <c r="G95" s="366" t="str">
        <f>'Investīciju plāns_2023_2027'!G82</f>
        <v>Kopīgs/J/Pag/Iedz</v>
      </c>
      <c r="H95" s="278">
        <f>'Investīciju plāns_2023_2027'!H82</f>
        <v>600000</v>
      </c>
      <c r="I95" s="303">
        <f>'Investīciju plāns_2023_2027'!I82</f>
        <v>0</v>
      </c>
      <c r="J95" s="304">
        <f>'Investīciju plāns_2023_2027'!J82</f>
        <v>0</v>
      </c>
      <c r="K95" s="305">
        <f>'Investīciju plāns_2023_2027'!K82</f>
        <v>0</v>
      </c>
      <c r="L95" s="306">
        <f>'Investīciju plāns_2023_2027'!L82</f>
        <v>100000</v>
      </c>
      <c r="M95" s="307">
        <f>'Investīciju plāns_2023_2027'!M82</f>
        <v>500000</v>
      </c>
      <c r="N95" s="196" t="str">
        <f>'Investīciju plāns_2023_2027'!N82</f>
        <v>P2 V RV6</v>
      </c>
      <c r="O95" s="161" t="str">
        <f>'Investīciju plāns_2023_2027'!O82</f>
        <v>D</v>
      </c>
      <c r="P95" s="161" t="str">
        <f>'Investīciju plāns_2023_2027'!P82</f>
        <v>VP2</v>
      </c>
      <c r="Q95" s="161" t="str">
        <f>'Investīciju plāns_2023_2027'!Q82</f>
        <v>RV5</v>
      </c>
      <c r="R95" s="359" t="str">
        <f>'Investīciju plāns_2023_2027'!R82</f>
        <v>U.5.2.</v>
      </c>
      <c r="S95" s="161" t="str">
        <f>'Investīciju plāns_2023_2027'!S82</f>
        <v>Infrastruktūras un saimnieciskā nodrošinājuma nodaļa</v>
      </c>
      <c r="T95" s="309">
        <f>'Investīciju plāns_2023_2027'!T82</f>
        <v>0</v>
      </c>
      <c r="U95" s="282" t="str">
        <f>'Investīciju plāns_2023_2027'!U82</f>
        <v>2022-2027</v>
      </c>
    </row>
    <row r="96" spans="1:21" ht="63.75" x14ac:dyDescent="0.25">
      <c r="A96" s="196">
        <f>'Investīciju plāns_2023_2027'!A83</f>
        <v>81</v>
      </c>
      <c r="B96" s="279" t="str">
        <f>'Investīciju plāns_2023_2027'!B83</f>
        <v>04</v>
      </c>
      <c r="C96" s="161" t="str">
        <f>'Investīciju plāns_2023_2027'!C83</f>
        <v>Novads</v>
      </c>
      <c r="D96" s="285" t="str">
        <f>'Investīciju plāns_2023_2027'!D83</f>
        <v>Meliorācijas sistēmu uzturēšana Jelgavas novada teritorijā</v>
      </c>
      <c r="E96" s="335" t="str">
        <f>'Investīciju plāns_2023_2027'!E83</f>
        <v xml:space="preserve">Meliorācijas sistēmu sakārtošana un uzturēšana visā Jelgavas novada teritorijā
t.sk. mitrāju izveide
</v>
      </c>
      <c r="F96" s="196" t="str">
        <f>'Investīciju plāns_2023_2027'!F83</f>
        <v>Meliorācijas sistēmu sakārtošana</v>
      </c>
      <c r="G96" s="366" t="str">
        <f>'Investīciju plāns_2023_2027'!G83</f>
        <v>Kopīgs/J/Pag/Iedz</v>
      </c>
      <c r="H96" s="278">
        <f>'Investīciju plāns_2023_2027'!H83</f>
        <v>700000</v>
      </c>
      <c r="I96" s="303">
        <f>'Investīciju plāns_2023_2027'!I83</f>
        <v>0</v>
      </c>
      <c r="J96" s="304">
        <f>'Investīciju plāns_2023_2027'!J83</f>
        <v>0</v>
      </c>
      <c r="K96" s="305">
        <f>'Investīciju plāns_2023_2027'!K83</f>
        <v>0</v>
      </c>
      <c r="L96" s="306">
        <f>'Investīciju plāns_2023_2027'!L83</f>
        <v>100000</v>
      </c>
      <c r="M96" s="307">
        <f>'Investīciju plāns_2023_2027'!M83</f>
        <v>600000</v>
      </c>
      <c r="N96" s="196" t="str">
        <f>'Investīciju plāns_2023_2027'!N83</f>
        <v>P2 V RV6</v>
      </c>
      <c r="O96" s="196" t="str">
        <f>'Investīciju plāns_2023_2027'!O83</f>
        <v>D</v>
      </c>
      <c r="P96" s="196" t="str">
        <f>'Investīciju plāns_2023_2027'!P83</f>
        <v>VP2</v>
      </c>
      <c r="Q96" s="196" t="str">
        <f>'Investīciju plāns_2023_2027'!Q83</f>
        <v>RV5</v>
      </c>
      <c r="R96" s="196" t="str">
        <f>'Investīciju plāns_2023_2027'!R83</f>
        <v>U.5.2.</v>
      </c>
      <c r="S96" s="161" t="str">
        <f>'Investīciju plāns_2023_2027'!S83</f>
        <v>Infrastruktūras un saimnieciskā nodrošinājuma nodaļa</v>
      </c>
      <c r="T96" s="309">
        <f>'Investīciju plāns_2023_2027'!T83</f>
        <v>0</v>
      </c>
      <c r="U96" s="282" t="str">
        <f>'Investīciju plāns_2023_2027'!U83</f>
        <v>2022-2027</v>
      </c>
    </row>
    <row r="97" spans="1:21" ht="89.25" x14ac:dyDescent="0.25">
      <c r="A97" s="161">
        <f>'Investīciju plāns_2023_2027'!A84</f>
        <v>82</v>
      </c>
      <c r="B97" s="279" t="str">
        <f>'Investīciju plāns_2023_2027'!B84</f>
        <v>04</v>
      </c>
      <c r="C97" s="161" t="str">
        <f>'Investīciju plāns_2023_2027'!C84</f>
        <v>Novads</v>
      </c>
      <c r="D97" s="285" t="str">
        <f>'Investīciju plāns_2023_2027'!D84</f>
        <v>Paplašināto kapu teritorijās drenāžas pārkārtošana un grāvju pārtīrīšana Jelgavas novada teritorijā</v>
      </c>
      <c r="E97" s="285" t="str">
        <f>'Investīciju plāns_2023_2027'!E84</f>
        <v xml:space="preserve">Kapu teritorijas paplašināšanas rezultātā uzbērtajās platībās meliorācijās sistēmu pārkārtošana. Nepieciešams sasniegt nosusināšanas normu, atbilstoši apbedījumu normatīvajiem regulējumiem visā Jelgavas novada teritorijā
</v>
      </c>
      <c r="F97" s="196" t="str">
        <f>'Investīciju plāns_2023_2027'!F84</f>
        <v>Meliorācijas sistēmu sakārtošana</v>
      </c>
      <c r="G97" s="366" t="str">
        <f>'Investīciju plāns_2023_2027'!G84</f>
        <v>Kopīgs/J/Pag/Iedz</v>
      </c>
      <c r="H97" s="278">
        <f>'Investīciju plāns_2023_2027'!H84</f>
        <v>500000</v>
      </c>
      <c r="I97" s="303">
        <f>'Investīciju plāns_2023_2027'!I84</f>
        <v>0</v>
      </c>
      <c r="J97" s="304">
        <f>'Investīciju plāns_2023_2027'!J84</f>
        <v>0</v>
      </c>
      <c r="K97" s="305">
        <f>'Investīciju plāns_2023_2027'!K84</f>
        <v>0</v>
      </c>
      <c r="L97" s="306">
        <f>'Investīciju plāns_2023_2027'!L84</f>
        <v>200000</v>
      </c>
      <c r="M97" s="307">
        <f>'Investīciju plāns_2023_2027'!M84</f>
        <v>300000</v>
      </c>
      <c r="N97" s="196" t="str">
        <f>'Investīciju plāns_2023_2027'!N84</f>
        <v>P2 V RV6</v>
      </c>
      <c r="O97" s="196" t="str">
        <f>'Investīciju plāns_2023_2027'!O84</f>
        <v>D</v>
      </c>
      <c r="P97" s="196" t="str">
        <f>'Investīciju plāns_2023_2027'!P84</f>
        <v>VP2</v>
      </c>
      <c r="Q97" s="196" t="str">
        <f>'Investīciju plāns_2023_2027'!Q84</f>
        <v>RV5</v>
      </c>
      <c r="R97" s="196" t="str">
        <f>'Investīciju plāns_2023_2027'!R84</f>
        <v>U.5.2.</v>
      </c>
      <c r="S97" s="161" t="str">
        <f>'Investīciju plāns_2023_2027'!S84</f>
        <v>Infrastruktūras un saimnieciskā nodrošinājuma nodaļa</v>
      </c>
      <c r="T97" s="309">
        <f>'Investīciju plāns_2023_2027'!T84</f>
        <v>0</v>
      </c>
      <c r="U97" s="282" t="str">
        <f>'Investīciju plāns_2023_2027'!U84</f>
        <v>2022-2027</v>
      </c>
    </row>
    <row r="98" spans="1:21" ht="63.75" x14ac:dyDescent="0.25">
      <c r="A98" s="161">
        <f>'Investīciju plāns_2023_2027'!A85</f>
        <v>83</v>
      </c>
      <c r="B98" s="279" t="str">
        <f>'Investīciju plāns_2023_2027'!B85</f>
        <v>04</v>
      </c>
      <c r="C98" s="196" t="str">
        <f>'Investīciju plāns_2023_2027'!C85</f>
        <v>Novads</v>
      </c>
      <c r="D98" s="285" t="str">
        <f>'Investīciju plāns_2023_2027'!D85</f>
        <v>Jelgavas novada pašvaldības videonovērošanas infrastruktūras pārvaldības risinājuma izstrāde un ieviešana</v>
      </c>
      <c r="E98" s="285" t="str">
        <f>'Investīciju plāns_2023_2027'!E85</f>
        <v>Fiziskā aprīkojuma standartizācija. Centralizētas uzraudzības risinājuma izstrāde un ieviešana. Pārvaldības aparatūra, programmatūra, telpu aprīkojums</v>
      </c>
      <c r="F98" s="196" t="str">
        <f>'Investīciju plāns_2023_2027'!F85</f>
        <v>Pašvaldības funkciju veikšana</v>
      </c>
      <c r="G98" s="366" t="str">
        <f>'Investīciju plāns_2023_2027'!G85</f>
        <v>J/Pag/Iedz</v>
      </c>
      <c r="H98" s="278">
        <f>'Investīciju plāns_2023_2027'!H85</f>
        <v>1500000</v>
      </c>
      <c r="I98" s="303">
        <f>'Investīciju plāns_2023_2027'!I85</f>
        <v>0</v>
      </c>
      <c r="J98" s="304">
        <f>'Investīciju plāns_2023_2027'!J85</f>
        <v>0</v>
      </c>
      <c r="K98" s="305">
        <f>'Investīciju plāns_2023_2027'!K85</f>
        <v>0</v>
      </c>
      <c r="L98" s="306">
        <f>'Investīciju plāns_2023_2027'!L85</f>
        <v>200000</v>
      </c>
      <c r="M98" s="307">
        <f>'Investīciju plāns_2023_2027'!M85</f>
        <v>1300000</v>
      </c>
      <c r="N98" s="196" t="str">
        <f>'Investīciju plāns_2023_2027'!N85</f>
        <v>P5 A RV2</v>
      </c>
      <c r="O98" s="196" t="str">
        <f>'Investīciju plāns_2023_2027'!O85</f>
        <v>D</v>
      </c>
      <c r="P98" s="196" t="str">
        <f>'Investīciju plāns_2023_2027'!P85</f>
        <v>HP4</v>
      </c>
      <c r="Q98" s="196" t="str">
        <f>'Investīciju plāns_2023_2027'!Q85</f>
        <v>RV8</v>
      </c>
      <c r="R98" s="196" t="str">
        <f>'Investīciju plāns_2023_2027'!R85</f>
        <v>8.1
8.2
8.3</v>
      </c>
      <c r="S98" s="161" t="str">
        <f>'Investīciju plāns_2023_2027'!S85</f>
        <v>Informāciju tehnoloģijas nodaļa</v>
      </c>
      <c r="T98" s="309">
        <f>'Investīciju plāns_2023_2027'!T85</f>
        <v>0</v>
      </c>
      <c r="U98" s="282" t="str">
        <f>'Investīciju plāns_2023_2027'!U85</f>
        <v>2022-2027</v>
      </c>
    </row>
    <row r="99" spans="1:21" ht="63.75" x14ac:dyDescent="0.25">
      <c r="A99" s="196">
        <f>'Investīciju plāns_2023_2027'!A86</f>
        <v>84</v>
      </c>
      <c r="B99" s="279" t="str">
        <f>'Investīciju plāns_2023_2027'!B86</f>
        <v>04</v>
      </c>
      <c r="C99" s="196" t="str">
        <f>'Investīciju plāns_2023_2027'!C86</f>
        <v>Novads</v>
      </c>
      <c r="D99" s="285" t="str">
        <f>'Investīciju plāns_2023_2027'!D86</f>
        <v>Attālinātās darba vides attīstīšana Jelgavas novada pašvaldībā attālināto pakalpojumu nodrošināšanai</v>
      </c>
      <c r="E99" s="285" t="str">
        <f>'Investīciju plāns_2023_2027'!E86</f>
        <v>Jaunu pašvaldības pakalpojumu sniegšanas veidu attīstībai, ja tiek aizstāts kāds no esošajiem pakalpojumiem ar jaunu bezkontakta vai autonomu risinājumu, kas samazina klātienes saskarsmes nepieciešamību</v>
      </c>
      <c r="F99" s="161" t="str">
        <f>'Investīciju plāns_2023_2027'!F86</f>
        <v>Pašvaldības konkurētspējas paaugstināšana</v>
      </c>
      <c r="G99" s="366" t="str">
        <f>'Investīciju plāns_2023_2027'!G86</f>
        <v>Kopīgs/J/Pag/Iedz</v>
      </c>
      <c r="H99" s="278">
        <f>'Investīciju plāns_2023_2027'!H86</f>
        <v>1500000</v>
      </c>
      <c r="I99" s="303">
        <f>'Investīciju plāns_2023_2027'!I86</f>
        <v>0</v>
      </c>
      <c r="J99" s="304">
        <f>'Investīciju plāns_2023_2027'!J86</f>
        <v>0</v>
      </c>
      <c r="K99" s="305">
        <f>'Investīciju plāns_2023_2027'!K86</f>
        <v>0</v>
      </c>
      <c r="L99" s="306">
        <f>'Investīciju plāns_2023_2027'!L86</f>
        <v>500000</v>
      </c>
      <c r="M99" s="307">
        <f>'Investīciju plāns_2023_2027'!M86</f>
        <v>1000000</v>
      </c>
      <c r="N99" s="196" t="str">
        <f>'Investīciju plāns_2023_2027'!N86</f>
        <v>P5 A RV1</v>
      </c>
      <c r="O99" s="161" t="str">
        <f>'Investīciju plāns_2023_2027'!O86</f>
        <v>D</v>
      </c>
      <c r="P99" s="196" t="str">
        <f>'Investīciju plāns_2023_2027'!P86</f>
        <v>HP4</v>
      </c>
      <c r="Q99" s="196" t="str">
        <f>'Investīciju plāns_2023_2027'!Q86</f>
        <v>RV8</v>
      </c>
      <c r="R99" s="196" t="str">
        <f>'Investīciju plāns_2023_2027'!R86</f>
        <v>8.1
8.2</v>
      </c>
      <c r="S99" s="161" t="str">
        <f>'Investīciju plāns_2023_2027'!S86</f>
        <v>Informāciju tehnoloģijas nodaļa</v>
      </c>
      <c r="T99" s="309">
        <f>'Investīciju plāns_2023_2027'!T86</f>
        <v>0</v>
      </c>
      <c r="U99" s="282" t="str">
        <f>'Investīciju plāns_2023_2027'!U86</f>
        <v>2022-2027</v>
      </c>
    </row>
    <row r="100" spans="1:21" ht="63.75" x14ac:dyDescent="0.25">
      <c r="A100" s="161">
        <f>'Investīciju plāns_2023_2027'!A87</f>
        <v>85</v>
      </c>
      <c r="B100" s="279" t="str">
        <f>'Investīciju plāns_2023_2027'!B87</f>
        <v>04</v>
      </c>
      <c r="C100" s="196" t="str">
        <f>'Investīciju plāns_2023_2027'!C87</f>
        <v>Novads</v>
      </c>
      <c r="D100" s="285" t="str">
        <f>'Investīciju plāns_2023_2027'!D87</f>
        <v>Jelgavas novada pašvaldības optiskā tīkla paplašināšana</v>
      </c>
      <c r="E100" s="285" t="str">
        <f>'Investīciju plāns_2023_2027'!E87</f>
        <v>Uzlabot pašvaldības iestāžu interneta pieslēgumu kapacitāti izmantojot optiskā datortīkla tehnoloģiju iespējas</v>
      </c>
      <c r="F100" s="161" t="str">
        <f>'Investīciju plāns_2023_2027'!F87</f>
        <v>Pašvaldības konkurētspējas paaugstināšana</v>
      </c>
      <c r="G100" s="366" t="str">
        <f>'Investīciju plāns_2023_2027'!G87</f>
        <v>J/Pag/Iedz</v>
      </c>
      <c r="H100" s="278">
        <f>'Investīciju plāns_2023_2027'!H87</f>
        <v>1000000</v>
      </c>
      <c r="I100" s="303">
        <f>'Investīciju plāns_2023_2027'!I87</f>
        <v>0</v>
      </c>
      <c r="J100" s="304">
        <f>'Investīciju plāns_2023_2027'!J87</f>
        <v>0</v>
      </c>
      <c r="K100" s="305">
        <f>'Investīciju plāns_2023_2027'!K87</f>
        <v>0</v>
      </c>
      <c r="L100" s="306">
        <f>'Investīciju plāns_2023_2027'!L87</f>
        <v>0</v>
      </c>
      <c r="M100" s="307">
        <f>'Investīciju plāns_2023_2027'!M87</f>
        <v>1000000</v>
      </c>
      <c r="N100" s="196" t="str">
        <f>'Investīciju plāns_2023_2027'!N87</f>
        <v>P1 A RV1</v>
      </c>
      <c r="O100" s="151" t="str">
        <f>'Investīciju plāns_2023_2027'!O87</f>
        <v>D</v>
      </c>
      <c r="P100" s="166" t="str">
        <f>'Investīciju plāns_2023_2027'!P87</f>
        <v>HP4</v>
      </c>
      <c r="Q100" s="166" t="str">
        <f>'Investīciju plāns_2023_2027'!Q87</f>
        <v>RV8</v>
      </c>
      <c r="R100" s="268" t="str">
        <f>'Investīciju plāns_2023_2027'!R87</f>
        <v>8.1
8.2
8.3</v>
      </c>
      <c r="S100" s="161" t="str">
        <f>'Investīciju plāns_2023_2027'!S87</f>
        <v>Informāciju tehnoloģijas nodaļa</v>
      </c>
      <c r="T100" s="309">
        <f>'Investīciju plāns_2023_2027'!T87</f>
        <v>0</v>
      </c>
      <c r="U100" s="282" t="str">
        <f>'Investīciju plāns_2023_2027'!U87</f>
        <v>2022-2027</v>
      </c>
    </row>
    <row r="101" spans="1:21" ht="63.75" x14ac:dyDescent="0.25">
      <c r="A101" s="161">
        <f>'Investīciju plāns_2023_2027'!A88</f>
        <v>86</v>
      </c>
      <c r="B101" s="279" t="str">
        <f>'Investīciju plāns_2023_2027'!B88</f>
        <v>04</v>
      </c>
      <c r="C101" s="161" t="str">
        <f>'Investīciju plāns_2023_2027'!C88</f>
        <v>Novads</v>
      </c>
      <c r="D101" s="285" t="str">
        <f>'Investīciju plāns_2023_2027'!D88</f>
        <v>Lokālā datortīkla modernizācija Jelgavas novada pašvaldības iestādēs</v>
      </c>
      <c r="E101" s="285" t="str">
        <f>'Investīciju plāns_2023_2027'!E88</f>
        <v>Modernizēt un centralizēt iestādes lokālo datortīklu likvidējot virknes slēgumus un nestabilos savienojumus</v>
      </c>
      <c r="F101" s="161" t="str">
        <f>'Investīciju plāns_2023_2027'!F88</f>
        <v>Pašvaldības konkurētspējas paaugstināšana</v>
      </c>
      <c r="G101" s="366" t="str">
        <f>'Investīciju plāns_2023_2027'!G88</f>
        <v>J/Pag/Iedz</v>
      </c>
      <c r="H101" s="278">
        <f>'Investīciju plāns_2023_2027'!H88</f>
        <v>600000</v>
      </c>
      <c r="I101" s="303">
        <f>'Investīciju plāns_2023_2027'!I88</f>
        <v>0</v>
      </c>
      <c r="J101" s="304">
        <f>'Investīciju plāns_2023_2027'!J88</f>
        <v>0</v>
      </c>
      <c r="K101" s="305">
        <f>'Investīciju plāns_2023_2027'!K88</f>
        <v>0</v>
      </c>
      <c r="L101" s="306">
        <f>'Investīciju plāns_2023_2027'!L88</f>
        <v>0</v>
      </c>
      <c r="M101" s="307">
        <f>'Investīciju plāns_2023_2027'!M88</f>
        <v>600000</v>
      </c>
      <c r="N101" s="196" t="str">
        <f>'Investīciju plāns_2023_2027'!N88</f>
        <v>P1 A RV1</v>
      </c>
      <c r="O101" s="161" t="str">
        <f>'Investīciju plāns_2023_2027'!O88</f>
        <v>D</v>
      </c>
      <c r="P101" s="161" t="str">
        <f>'Investīciju plāns_2023_2027'!P88</f>
        <v>HP4</v>
      </c>
      <c r="Q101" s="161" t="str">
        <f>'Investīciju plāns_2023_2027'!Q88</f>
        <v>RV8</v>
      </c>
      <c r="R101" s="160" t="str">
        <f>'Investīciju plāns_2023_2027'!R88</f>
        <v>8.1
8.2
8.3</v>
      </c>
      <c r="S101" s="161" t="str">
        <f>'Investīciju plāns_2023_2027'!S88</f>
        <v>Informāciju tehnoloģijas nodaļa</v>
      </c>
      <c r="T101" s="309">
        <f>'Investīciju plāns_2023_2027'!T88</f>
        <v>0</v>
      </c>
      <c r="U101" s="282" t="str">
        <f>'Investīciju plāns_2023_2027'!U88</f>
        <v>2022-2027</v>
      </c>
    </row>
    <row r="102" spans="1:21" ht="63.75" x14ac:dyDescent="0.25">
      <c r="A102" s="196">
        <f>'Investīciju plāns_2023_2027'!A89</f>
        <v>87</v>
      </c>
      <c r="B102" s="279" t="str">
        <f>'Investīciju plāns_2023_2027'!B89</f>
        <v>04</v>
      </c>
      <c r="C102" s="196" t="str">
        <f>'Investīciju plāns_2023_2027'!C89</f>
        <v>Novads</v>
      </c>
      <c r="D102" s="285" t="str">
        <f>'Investīciju plāns_2023_2027'!D89</f>
        <v>Korporatīvā tīkla izveide Jelgavas novada pašvaldības iestādēs</v>
      </c>
      <c r="E102" s="285" t="str">
        <f>'Investīciju plāns_2023_2027'!E89</f>
        <v>Savienot vienā korporatīvajā datortīklā iestādes, nodrošināt centralizētu pieslēgumu optiskajam internetam</v>
      </c>
      <c r="F102" s="161" t="str">
        <f>'Investīciju plāns_2023_2027'!F89</f>
        <v>Pašvaldības konkurētspējas paaugstināšana</v>
      </c>
      <c r="G102" s="366" t="str">
        <f>'Investīciju plāns_2023_2027'!G89</f>
        <v>J/Pag/Iedz</v>
      </c>
      <c r="H102" s="278">
        <f>'Investīciju plāns_2023_2027'!H89</f>
        <v>450000</v>
      </c>
      <c r="I102" s="303">
        <f>'Investīciju plāns_2023_2027'!I89</f>
        <v>0</v>
      </c>
      <c r="J102" s="304">
        <f>'Investīciju plāns_2023_2027'!J89</f>
        <v>0</v>
      </c>
      <c r="K102" s="305">
        <f>'Investīciju plāns_2023_2027'!K89</f>
        <v>0</v>
      </c>
      <c r="L102" s="306">
        <f>'Investīciju plāns_2023_2027'!L89</f>
        <v>0</v>
      </c>
      <c r="M102" s="307">
        <f>'Investīciju plāns_2023_2027'!M89</f>
        <v>450000</v>
      </c>
      <c r="N102" s="196" t="str">
        <f>'Investīciju plāns_2023_2027'!N89</f>
        <v>P1 A RV1</v>
      </c>
      <c r="O102" s="151" t="str">
        <f>'Investīciju plāns_2023_2027'!O89</f>
        <v>D</v>
      </c>
      <c r="P102" s="166" t="str">
        <f>'Investīciju plāns_2023_2027'!P89</f>
        <v>HP4</v>
      </c>
      <c r="Q102" s="166" t="str">
        <f>'Investīciju plāns_2023_2027'!Q89</f>
        <v>RV8</v>
      </c>
      <c r="R102" s="268" t="str">
        <f>'Investīciju plāns_2023_2027'!R89</f>
        <v>8.1
8.2
8.3</v>
      </c>
      <c r="S102" s="161" t="str">
        <f>'Investīciju plāns_2023_2027'!S89</f>
        <v>Informāciju tehnoloģijas nodaļa</v>
      </c>
      <c r="T102" s="309">
        <f>'Investīciju plāns_2023_2027'!T89</f>
        <v>0</v>
      </c>
      <c r="U102" s="282" t="str">
        <f>'Investīciju plāns_2023_2027'!U89</f>
        <v>2022-2027</v>
      </c>
    </row>
    <row r="103" spans="1:21" ht="51" x14ac:dyDescent="0.25">
      <c r="A103" s="161">
        <f>'Investīciju plāns_2023_2027'!A90</f>
        <v>88</v>
      </c>
      <c r="B103" s="279" t="str">
        <f>'Investīciju plāns_2023_2027'!B90</f>
        <v>04</v>
      </c>
      <c r="C103" s="196" t="str">
        <f>'Investīciju plāns_2023_2027'!C90</f>
        <v>Novads</v>
      </c>
      <c r="D103" s="335" t="str">
        <f>'Investīciju plāns_2023_2027'!D90</f>
        <v>Digitālās komunikācijas risinājuma izstrāde un ieviešana</v>
      </c>
      <c r="E103" s="335" t="str">
        <f>'Investīciju plāns_2023_2027'!E90</f>
        <v>Izmantot digitalizācijas priekšrocības pilsoņiem, uzņēmumiem un valdībām - centralizētas IP telefonijas ieviešana. Izstrādāt risinājumu pārejai no klasiskajiem stacionārajiem telefoniem uz IP risinājumu. Pārvaldība, procedūras, aparatūra, aprīkojums, Qos ieviešana</v>
      </c>
      <c r="F103" s="283" t="str">
        <f>'Investīciju plāns_2023_2027'!F90</f>
        <v>Pašvaldības konkurētspējas paaugstināšana</v>
      </c>
      <c r="G103" s="366" t="str">
        <f>'Investīciju plāns_2023_2027'!G90</f>
        <v>J/Pag/Iedz
SAM</v>
      </c>
      <c r="H103" s="278">
        <f>'Investīciju plāns_2023_2027'!H90</f>
        <v>500000</v>
      </c>
      <c r="I103" s="303">
        <f>'Investīciju plāns_2023_2027'!I90</f>
        <v>0</v>
      </c>
      <c r="J103" s="304">
        <f>'Investīciju plāns_2023_2027'!J90</f>
        <v>0</v>
      </c>
      <c r="K103" s="305">
        <f>'Investīciju plāns_2023_2027'!K90</f>
        <v>0</v>
      </c>
      <c r="L103" s="306">
        <f>'Investīciju plāns_2023_2027'!L90</f>
        <v>0</v>
      </c>
      <c r="M103" s="307">
        <f>'Investīciju plāns_2023_2027'!M90</f>
        <v>500000</v>
      </c>
      <c r="N103" s="283" t="str">
        <f>'Investīciju plāns_2023_2027'!N90</f>
        <v>P1 A RV1</v>
      </c>
      <c r="O103" s="161" t="str">
        <f>'Investīciju plāns_2023_2027'!O90</f>
        <v>D</v>
      </c>
      <c r="P103" s="161" t="str">
        <f>'Investīciju plāns_2023_2027'!P90</f>
        <v>HP4</v>
      </c>
      <c r="Q103" s="161" t="str">
        <f>'Investīciju plāns_2023_2027'!Q90</f>
        <v>RV8</v>
      </c>
      <c r="R103" s="160" t="str">
        <f>'Investīciju plāns_2023_2027'!R90</f>
        <v>8.1
8.2
8.3</v>
      </c>
      <c r="S103" s="161" t="str">
        <f>'Investīciju plāns_2023_2027'!S90</f>
        <v>Informāciju tehnoloģijas nodaļa</v>
      </c>
      <c r="T103" s="311">
        <f>'Investīciju plāns_2023_2027'!T90</f>
        <v>0</v>
      </c>
      <c r="U103" s="282" t="str">
        <f>'Investīciju plāns_2023_2027'!U90</f>
        <v>2022-2027</v>
      </c>
    </row>
    <row r="104" spans="1:21" ht="76.5" x14ac:dyDescent="0.25">
      <c r="A104" s="161">
        <f>'Investīciju plāns_2023_2027'!A91</f>
        <v>89</v>
      </c>
      <c r="B104" s="279" t="str">
        <f>'Investīciju plāns_2023_2027'!B91</f>
        <v>04</v>
      </c>
      <c r="C104" s="196" t="str">
        <f>'Investīciju plāns_2023_2027'!C91</f>
        <v>Novads</v>
      </c>
      <c r="D104" s="285" t="str">
        <f>'Investīciju plāns_2023_2027'!D91</f>
        <v>Jelgavas novada pašvaldības IKT modulāra datu centra izveidošana</v>
      </c>
      <c r="E104" s="285" t="str">
        <f>'Investīciju plāns_2023_2027'!E91</f>
        <v>Modernā modulārā datu centra izveidošana Jelgavas novada IKT vajadzībām. Datu centra projektēšana un izbūve izmantojot nozares jaunās tehnoloģijas un paņēmienus. Enerģijas barošanas tīkla un dzesēšanas sistēmas izbūve izmantojot videi draudzīgas “zaļas tehnoloģijas”. Datu centra pārvaldības un virtualizācijas programatūras ieviešana maksimāli izmantojot atklāta koda produktus</v>
      </c>
      <c r="F104" s="161" t="str">
        <f>'Investīciju plāns_2023_2027'!F91</f>
        <v>Pašvaldības konkurētspējas paaugstināšana</v>
      </c>
      <c r="G104" s="366" t="str">
        <f>'Investīciju plāns_2023_2027'!G91</f>
        <v>J/Pag/Iedz</v>
      </c>
      <c r="H104" s="278">
        <f>'Investīciju plāns_2023_2027'!H91</f>
        <v>350000</v>
      </c>
      <c r="I104" s="303">
        <f>'Investīciju plāns_2023_2027'!I91</f>
        <v>0</v>
      </c>
      <c r="J104" s="304">
        <f>'Investīciju plāns_2023_2027'!J91</f>
        <v>0</v>
      </c>
      <c r="K104" s="305">
        <f>'Investīciju plāns_2023_2027'!K91</f>
        <v>0</v>
      </c>
      <c r="L104" s="306">
        <f>'Investīciju plāns_2023_2027'!L91</f>
        <v>0</v>
      </c>
      <c r="M104" s="307">
        <f>'Investīciju plāns_2023_2027'!M91</f>
        <v>350000</v>
      </c>
      <c r="N104" s="196" t="str">
        <f>'Investīciju plāns_2023_2027'!N91</f>
        <v>P5 A RV1</v>
      </c>
      <c r="O104" s="161" t="str">
        <f>'Investīciju plāns_2023_2027'!O91</f>
        <v>D</v>
      </c>
      <c r="P104" s="166" t="str">
        <f>'Investīciju plāns_2023_2027'!P91</f>
        <v>HP4</v>
      </c>
      <c r="Q104" s="166" t="str">
        <f>'Investīciju plāns_2023_2027'!Q91</f>
        <v>RV8</v>
      </c>
      <c r="R104" s="160" t="str">
        <f>'Investīciju plāns_2023_2027'!R91</f>
        <v>8.1
8.2
8.3</v>
      </c>
      <c r="S104" s="161" t="str">
        <f>'Investīciju plāns_2023_2027'!S91</f>
        <v>Informāciju tehnoloģijas nodaļa</v>
      </c>
      <c r="T104" s="309">
        <f>'Investīciju plāns_2023_2027'!T91</f>
        <v>0</v>
      </c>
      <c r="U104" s="282" t="str">
        <f>'Investīciju plāns_2023_2027'!U91</f>
        <v>2022-2027</v>
      </c>
    </row>
    <row r="105" spans="1:21" ht="63.75" x14ac:dyDescent="0.25">
      <c r="A105" s="196">
        <f>'Investīciju plāns_2023_2027'!A92</f>
        <v>90</v>
      </c>
      <c r="B105" s="279" t="str">
        <f>'Investīciju plāns_2023_2027'!B92</f>
        <v>04</v>
      </c>
      <c r="C105" s="196" t="str">
        <f>'Investīciju plāns_2023_2027'!C92</f>
        <v>Novads</v>
      </c>
      <c r="D105" s="285" t="str">
        <f>'Investīciju plāns_2023_2027'!D92</f>
        <v>Datu komutācijas mezglu piekļuves kontroles risinājuma izstrāde un ieviešana</v>
      </c>
      <c r="E105" s="285" t="str">
        <f>'Investīciju plāns_2023_2027'!E92</f>
        <v>Izveidot un ieviest Jelgavas novada pašvaldības datortīklu datu komutācijas mezglu piekļuves kontroles risinājumu</v>
      </c>
      <c r="F105" s="161" t="str">
        <f>'Investīciju plāns_2023_2027'!F92</f>
        <v>Pašvaldības konkurētspējas paaugstināšana</v>
      </c>
      <c r="G105" s="366" t="str">
        <f>'Investīciju plāns_2023_2027'!G92</f>
        <v>J/Pag/Iedz</v>
      </c>
      <c r="H105" s="278">
        <f>'Investīciju plāns_2023_2027'!H92</f>
        <v>500000</v>
      </c>
      <c r="I105" s="303">
        <f>'Investīciju plāns_2023_2027'!I92</f>
        <v>0</v>
      </c>
      <c r="J105" s="304">
        <f>'Investīciju plāns_2023_2027'!J92</f>
        <v>0</v>
      </c>
      <c r="K105" s="305">
        <f>'Investīciju plāns_2023_2027'!K92</f>
        <v>0</v>
      </c>
      <c r="L105" s="306">
        <f>'Investīciju plāns_2023_2027'!L92</f>
        <v>0</v>
      </c>
      <c r="M105" s="307">
        <f>'Investīciju plāns_2023_2027'!M92</f>
        <v>500000</v>
      </c>
      <c r="N105" s="196" t="str">
        <f>'Investīciju plāns_2023_2027'!N92</f>
        <v>P5 A RV1</v>
      </c>
      <c r="O105" s="161" t="str">
        <f>'Investīciju plāns_2023_2027'!O92</f>
        <v>D</v>
      </c>
      <c r="P105" s="161" t="str">
        <f>'Investīciju plāns_2023_2027'!P92</f>
        <v>HP4</v>
      </c>
      <c r="Q105" s="161" t="str">
        <f>'Investīciju plāns_2023_2027'!Q92</f>
        <v>RV8</v>
      </c>
      <c r="R105" s="160" t="str">
        <f>'Investīciju plāns_2023_2027'!R92</f>
        <v>8.1
8.2
8.3</v>
      </c>
      <c r="S105" s="161" t="str">
        <f>'Investīciju plāns_2023_2027'!S92</f>
        <v>Informāciju tehnoloģijas nodaļa</v>
      </c>
      <c r="T105" s="309">
        <f>'Investīciju plāns_2023_2027'!T92</f>
        <v>0</v>
      </c>
      <c r="U105" s="282" t="str">
        <f>'Investīciju plāns_2023_2027'!U92</f>
        <v>2022-2027</v>
      </c>
    </row>
    <row r="106" spans="1:21" ht="63.75" x14ac:dyDescent="0.25">
      <c r="A106" s="161">
        <f>'Investīciju plāns_2023_2027'!A93</f>
        <v>91</v>
      </c>
      <c r="B106" s="277" t="str">
        <f>'Investīciju plāns_2023_2027'!B93</f>
        <v xml:space="preserve">01 </v>
      </c>
      <c r="C106" s="161" t="str">
        <f>'Investīciju plāns_2023_2027'!C93</f>
        <v>Novads</v>
      </c>
      <c r="D106" s="285" t="str">
        <f>'Investīciju plāns_2023_2027'!D93</f>
        <v>Pašvaldību kapacitātes stiprināšana to darbības efektivitātes un kvalitātes uzlabošanai, konkurētspējas paaugstināšana</v>
      </c>
      <c r="E106" s="295" t="str">
        <f>'Investīciju plāns_2023_2027'!E93</f>
        <v>Pašvaldību kapacitātes stiprināšana to darbības efektivitātes un kvalitātes uzlabošanai 
Pilnveidot pašvaldības sniegto pakalpojumu kvalitāti un pieejamību
Pašvaldības pakalpojumu pilnveidošana</v>
      </c>
      <c r="F106" s="161" t="str">
        <f>'Investīciju plāns_2023_2027'!F93</f>
        <v>Pašvaldības pakalpojumu pilnveidošana</v>
      </c>
      <c r="G106" s="366" t="str">
        <f>'Investīciju plāns_2023_2027'!G93</f>
        <v>Kopīgs/J/Pag/Iedz
SAM</v>
      </c>
      <c r="H106" s="278">
        <f>'Investīciju plāns_2023_2027'!H93</f>
        <v>1000000</v>
      </c>
      <c r="I106" s="303">
        <f>'Investīciju plāns_2023_2027'!I93</f>
        <v>0</v>
      </c>
      <c r="J106" s="304">
        <f>'Investīciju plāns_2023_2027'!J93</f>
        <v>0</v>
      </c>
      <c r="K106" s="305">
        <f>'Investīciju plāns_2023_2027'!K93</f>
        <v>0</v>
      </c>
      <c r="L106" s="306">
        <f>'Investīciju plāns_2023_2027'!L93</f>
        <v>100000</v>
      </c>
      <c r="M106" s="307">
        <f>'Investīciju plāns_2023_2027'!M93</f>
        <v>900000</v>
      </c>
      <c r="N106" s="196" t="str">
        <f>'Investīciju plāns_2023_2027'!N93</f>
        <v>P5 A RV1</v>
      </c>
      <c r="O106" s="161" t="str">
        <f>'Investīciju plāns_2023_2027'!O93</f>
        <v>D</v>
      </c>
      <c r="P106" s="284" t="str">
        <f>'Investīciju plāns_2023_2027'!P93</f>
        <v>HP4</v>
      </c>
      <c r="Q106" s="161" t="str">
        <f>'Investīciju plāns_2023_2027'!Q93</f>
        <v>RV8</v>
      </c>
      <c r="R106" s="160" t="str">
        <f>'Investīciju plāns_2023_2027'!R93</f>
        <v>8.1
8.2</v>
      </c>
      <c r="S106" s="196" t="str">
        <f>'Investīciju plāns_2023_2027'!S93</f>
        <v>Visas struktūrvienības</v>
      </c>
      <c r="T106" s="309">
        <f>'Investīciju plāns_2023_2027'!T93</f>
        <v>0</v>
      </c>
      <c r="U106" s="282" t="str">
        <f>'Investīciju plāns_2023_2027'!U93</f>
        <v>2022-2027</v>
      </c>
    </row>
    <row r="107" spans="1:21" x14ac:dyDescent="0.25">
      <c r="A107" s="161" t="e">
        <f>'Investīciju plāns_2023_2027'!#REF!</f>
        <v>#REF!</v>
      </c>
      <c r="B107" s="277" t="e">
        <f>'Investīciju plāns_2023_2027'!#REF!</f>
        <v>#REF!</v>
      </c>
      <c r="C107" s="161" t="e">
        <f>'Investīciju plāns_2023_2027'!#REF!</f>
        <v>#REF!</v>
      </c>
      <c r="D107" s="285" t="e">
        <f>'Investīciju plāns_2023_2027'!#REF!</f>
        <v>#REF!</v>
      </c>
      <c r="E107" s="295" t="e">
        <f>'Investīciju plāns_2023_2027'!#REF!</f>
        <v>#REF!</v>
      </c>
      <c r="F107" s="161" t="e">
        <f>'Investīciju plāns_2023_2027'!#REF!</f>
        <v>#REF!</v>
      </c>
      <c r="G107" s="366" t="e">
        <f>'Investīciju plāns_2023_2027'!#REF!</f>
        <v>#REF!</v>
      </c>
      <c r="H107" s="278" t="e">
        <f>'Investīciju plāns_2023_2027'!#REF!</f>
        <v>#REF!</v>
      </c>
      <c r="I107" s="303" t="e">
        <f>'Investīciju plāns_2023_2027'!#REF!</f>
        <v>#REF!</v>
      </c>
      <c r="J107" s="304" t="e">
        <f>'Investīciju plāns_2023_2027'!#REF!</f>
        <v>#REF!</v>
      </c>
      <c r="K107" s="305" t="e">
        <f>'Investīciju plāns_2023_2027'!#REF!</f>
        <v>#REF!</v>
      </c>
      <c r="L107" s="306" t="e">
        <f>'Investīciju plāns_2023_2027'!#REF!</f>
        <v>#REF!</v>
      </c>
      <c r="M107" s="307" t="e">
        <f>'Investīciju plāns_2023_2027'!#REF!</f>
        <v>#REF!</v>
      </c>
      <c r="N107" s="166" t="e">
        <f>'Investīciju plāns_2023_2027'!#REF!</f>
        <v>#REF!</v>
      </c>
      <c r="O107" s="151" t="e">
        <f>'Investīciju plāns_2023_2027'!#REF!</f>
        <v>#REF!</v>
      </c>
      <c r="P107" s="156" t="e">
        <f>'Investīciju plāns_2023_2027'!#REF!</f>
        <v>#REF!</v>
      </c>
      <c r="Q107" s="156" t="e">
        <f>'Investīciju plāns_2023_2027'!#REF!</f>
        <v>#REF!</v>
      </c>
      <c r="R107" s="268" t="e">
        <f>'Investīciju plāns_2023_2027'!#REF!</f>
        <v>#REF!</v>
      </c>
      <c r="S107" s="161" t="e">
        <f>'Investīciju plāns_2023_2027'!#REF!</f>
        <v>#REF!</v>
      </c>
      <c r="T107" s="291" t="e">
        <f>'Investīciju plāns_2023_2027'!#REF!</f>
        <v>#REF!</v>
      </c>
      <c r="U107" s="282" t="e">
        <f>'Investīciju plāns_2023_2027'!#REF!</f>
        <v>#REF!</v>
      </c>
    </row>
    <row r="108" spans="1:21" ht="38.25" x14ac:dyDescent="0.25">
      <c r="A108" s="196">
        <f>'Investīciju plāns_2023_2027'!A94</f>
        <v>92</v>
      </c>
      <c r="B108" s="277" t="str">
        <f>'Investīciju plāns_2023_2027'!B94</f>
        <v>06</v>
      </c>
      <c r="C108" s="161" t="str">
        <f>'Investīciju plāns_2023_2027'!C94</f>
        <v>Novads</v>
      </c>
      <c r="D108" s="285" t="str">
        <f>'Investīciju plāns_2023_2027'!D94</f>
        <v>Jelgavas novada teritorijas ģeoekoloģiskās platformas izpēte</v>
      </c>
      <c r="E108" s="295" t="str">
        <f>'Investīciju plāns_2023_2027'!E94</f>
        <v>Pētījums - novada ģeoekoloģiskā platforma, cita pieeja zemes izmantošanas plānošanai</v>
      </c>
      <c r="F108" s="161" t="str">
        <f>'Investīciju plāns_2023_2027'!F94</f>
        <v>Pašvaldības pakalpojumu pilnveidošana</v>
      </c>
      <c r="G108" s="366" t="str">
        <f>'Investīciju plāns_2023_2027'!G94</f>
        <v>Kopīgs/J/Pag/Iedz</v>
      </c>
      <c r="H108" s="278">
        <f>'Investīciju plāns_2023_2027'!H94</f>
        <v>100000</v>
      </c>
      <c r="I108" s="303">
        <f>'Investīciju plāns_2023_2027'!I94</f>
        <v>0</v>
      </c>
      <c r="J108" s="304">
        <f>'Investīciju plāns_2023_2027'!J94</f>
        <v>0</v>
      </c>
      <c r="K108" s="305">
        <f>'Investīciju plāns_2023_2027'!K94</f>
        <v>0</v>
      </c>
      <c r="L108" s="306">
        <f>'Investīciju plāns_2023_2027'!L94</f>
        <v>0</v>
      </c>
      <c r="M108" s="307">
        <f>'Investīciju plāns_2023_2027'!M94</f>
        <v>100000</v>
      </c>
      <c r="N108" s="166" t="str">
        <f>'Investīciju plāns_2023_2027'!N94</f>
        <v>P5 A RV1</v>
      </c>
      <c r="O108" s="151" t="str">
        <f>'Investīciju plāns_2023_2027'!O94</f>
        <v>D</v>
      </c>
      <c r="P108" s="156" t="str">
        <f>'Investīciju plāns_2023_2027'!P94</f>
        <v>HP4</v>
      </c>
      <c r="Q108" s="156" t="str">
        <f>'Investīciju plāns_2023_2027'!Q94</f>
        <v>RV8</v>
      </c>
      <c r="R108" s="268">
        <f>'Investīciju plāns_2023_2027'!R94</f>
        <v>8.1</v>
      </c>
      <c r="S108" s="161" t="str">
        <f>'Investīciju plāns_2023_2027'!S94</f>
        <v>Īpašuma pārvaldības nodaļa</v>
      </c>
      <c r="T108" s="291">
        <f>'Investīciju plāns_2023_2027'!T94</f>
        <v>0</v>
      </c>
      <c r="U108" s="282" t="str">
        <f>'Investīciju plāns_2023_2027'!U94</f>
        <v>2022-2027</v>
      </c>
    </row>
    <row r="109" spans="1:21" ht="51" x14ac:dyDescent="0.25">
      <c r="A109" s="161">
        <f>'Investīciju plāns_2023_2027'!A95</f>
        <v>93</v>
      </c>
      <c r="B109" s="338" t="str">
        <f>'Investīciju plāns_2023_2027'!B95</f>
        <v>06</v>
      </c>
      <c r="C109" s="161" t="str">
        <f>'Investīciju plāns_2023_2027'!C95</f>
        <v>Novads</v>
      </c>
      <c r="D109" s="285" t="str">
        <f>'Investīciju plāns_2023_2027'!D95</f>
        <v>Pārejas uz klimatneitralitāti radīto ekonomisko, sociālo un vides seku mazināšana visvairāk skartajos reģionos</v>
      </c>
      <c r="E109" s="341" t="str">
        <f>'Investīciju plāns_2023_2027'!E95</f>
        <v>Bezizmešu mobilitāte - elektrouzlādes punktu attīstība, lai sekmētu pāreju uz bezemisiju transportlīdzekļiem</v>
      </c>
      <c r="F109" s="161" t="str">
        <f>'Investīciju plāns_2023_2027'!F95</f>
        <v>Pašvaldības pakalpojumu pilnveidošana</v>
      </c>
      <c r="G109" s="366" t="str">
        <f>'Investīciju plāns_2023_2027'!G95</f>
        <v>SAM
Dep/ieros</v>
      </c>
      <c r="H109" s="278">
        <f>'Investīciju plāns_2023_2027'!H95</f>
        <v>6000000</v>
      </c>
      <c r="I109" s="303">
        <f>'Investīciju plāns_2023_2027'!I95</f>
        <v>0</v>
      </c>
      <c r="J109" s="304">
        <f>'Investīciju plāns_2023_2027'!J95</f>
        <v>0</v>
      </c>
      <c r="K109" s="305">
        <f>'Investīciju plāns_2023_2027'!K95</f>
        <v>0</v>
      </c>
      <c r="L109" s="306">
        <f>'Investīciju plāns_2023_2027'!L95</f>
        <v>0</v>
      </c>
      <c r="M109" s="307">
        <f>'Investīciju plāns_2023_2027'!M95</f>
        <v>6000000</v>
      </c>
      <c r="N109" s="166" t="str">
        <f>'Investīciju plāns_2023_2027'!N95</f>
        <v>P5 A RV2</v>
      </c>
      <c r="O109" s="161" t="str">
        <f>'Investīciju plāns_2023_2027'!O95</f>
        <v>P</v>
      </c>
      <c r="P109" s="161" t="str">
        <f>'Investīciju plāns_2023_2027'!P95</f>
        <v>VP2</v>
      </c>
      <c r="Q109" s="161" t="str">
        <f>'Investīciju plāns_2023_2027'!Q95</f>
        <v>RV4</v>
      </c>
      <c r="R109" s="160" t="str">
        <f>'Investīciju plāns_2023_2027'!R95</f>
        <v>4.5.</v>
      </c>
      <c r="S109" s="161" t="str">
        <f>'Investīciju plāns_2023_2027'!S95</f>
        <v>Īpašuma pārvaldības nodaļa</v>
      </c>
      <c r="T109" s="291">
        <f>'Investīciju plāns_2023_2027'!T95</f>
        <v>0</v>
      </c>
      <c r="U109" s="282" t="str">
        <f>'Investīciju plāns_2023_2027'!U95</f>
        <v>2022-2027</v>
      </c>
    </row>
    <row r="110" spans="1:21" ht="63.75" x14ac:dyDescent="0.25">
      <c r="A110" s="161">
        <f>'Investīciju plāns_2023_2027'!A96</f>
        <v>94</v>
      </c>
      <c r="B110" s="277" t="str">
        <f>'Investīciju plāns_2023_2027'!B96</f>
        <v>06</v>
      </c>
      <c r="C110" s="161" t="str">
        <f>'Investīciju plāns_2023_2027'!C96</f>
        <v>Novads</v>
      </c>
      <c r="D110" s="285" t="str">
        <f>'Investīciju plāns_2023_2027'!D96</f>
        <v>Pašvaldību funkciju īstenošanai un  pakalpojumu sniegšanai nepieciešamo bezemisiju transportlīdzekļu iegāde</v>
      </c>
      <c r="E110" s="295" t="str">
        <f>'Investīciju plāns_2023_2027'!E96</f>
        <v>Bezemisiju transportlīdzekļu iegāde</v>
      </c>
      <c r="F110" s="161" t="str">
        <f>'Investīciju plāns_2023_2027'!F96</f>
        <v>Pašvaldības pakalpojumu pilnveidošana</v>
      </c>
      <c r="G110" s="366" t="str">
        <f>'Investīciju plāns_2023_2027'!G96</f>
        <v>SAM</v>
      </c>
      <c r="H110" s="278">
        <f>'Investīciju plāns_2023_2027'!H96</f>
        <v>500000</v>
      </c>
      <c r="I110" s="303">
        <f>'Investīciju plāns_2023_2027'!I96</f>
        <v>0</v>
      </c>
      <c r="J110" s="304">
        <f>'Investīciju plāns_2023_2027'!J96</f>
        <v>0</v>
      </c>
      <c r="K110" s="305">
        <f>'Investīciju plāns_2023_2027'!K96</f>
        <v>0</v>
      </c>
      <c r="L110" s="306">
        <f>'Investīciju plāns_2023_2027'!L96</f>
        <v>0</v>
      </c>
      <c r="M110" s="307">
        <f>'Investīciju plāns_2023_2027'!M96</f>
        <v>500000</v>
      </c>
      <c r="N110" s="166" t="str">
        <f>'Investīciju plāns_2023_2027'!N96</f>
        <v>P5 A RV2</v>
      </c>
      <c r="O110" s="161" t="str">
        <f>'Investīciju plāns_2023_2027'!O96</f>
        <v>P</v>
      </c>
      <c r="P110" s="161" t="str">
        <f>'Investīciju plāns_2023_2027'!P96</f>
        <v>VP2</v>
      </c>
      <c r="Q110" s="161" t="str">
        <f>'Investīciju plāns_2023_2027'!Q96</f>
        <v>RV4</v>
      </c>
      <c r="R110" s="358" t="str">
        <f>'Investīciju plāns_2023_2027'!R96</f>
        <v>4.5.</v>
      </c>
      <c r="S110" s="161" t="str">
        <f>'Investīciju plāns_2023_2027'!S96</f>
        <v>Infrastruktūras un saimnieciskā nodrošinājuma nodaļa</v>
      </c>
      <c r="T110" s="291">
        <f>'Investīciju plāns_2023_2027'!T96</f>
        <v>0</v>
      </c>
      <c r="U110" s="282" t="str">
        <f>'Investīciju plāns_2023_2027'!U96</f>
        <v>2022-2027</v>
      </c>
    </row>
    <row r="111" spans="1:21" ht="102" x14ac:dyDescent="0.25">
      <c r="A111" s="196">
        <f>'Investīciju plāns_2023_2027'!A97</f>
        <v>95</v>
      </c>
      <c r="B111" s="277" t="str">
        <f>'Investīciju plāns_2023_2027'!B97</f>
        <v>04</v>
      </c>
      <c r="C111" s="161" t="str">
        <f>'Investīciju plāns_2023_2027'!C97</f>
        <v>Novads</v>
      </c>
      <c r="D111" s="285" t="str">
        <f>'Investīciju plāns_2023_2027'!D97</f>
        <v>Atbalsts sabiedrisko aktivitāšu un pakalpojumu nodrošināšanai vietējiem iedzīvotājiem</v>
      </c>
      <c r="E111" s="295" t="str">
        <f>'Investīciju plāns_2023_2027'!E97</f>
        <v>Atbalstīti ieguldījumi gan būvniecībā, gan aprīkojuma iegādēm, lai veicinātu sabiedrisko aktivitāšu, mūžizglītības un sociālo pakalpojumu attīstību, kultūrvēsturiskā mantojuma un tūrisma attīstību</v>
      </c>
      <c r="F111" s="161" t="str">
        <f>'Investīciju plāns_2023_2027'!F97</f>
        <v>Pašvaldības pakalpojumu pilnveidošana</v>
      </c>
      <c r="G111" s="366" t="str">
        <f>'Investīciju plāns_2023_2027'!G97</f>
        <v>SAM</v>
      </c>
      <c r="H111" s="278">
        <f>'Investīciju plāns_2023_2027'!H97</f>
        <v>600000</v>
      </c>
      <c r="I111" s="303">
        <f>'Investīciju plāns_2023_2027'!I97</f>
        <v>0</v>
      </c>
      <c r="J111" s="304">
        <f>'Investīciju plāns_2023_2027'!J97</f>
        <v>0</v>
      </c>
      <c r="K111" s="305">
        <f>'Investīciju plāns_2023_2027'!K97</f>
        <v>0</v>
      </c>
      <c r="L111" s="306">
        <f>'Investīciju plāns_2023_2027'!L97</f>
        <v>0</v>
      </c>
      <c r="M111" s="307">
        <f>'Investīciju plāns_2023_2027'!M97</f>
        <v>600000</v>
      </c>
      <c r="N111" s="166" t="str">
        <f>'Investīciju plāns_2023_2027'!N97</f>
        <v>P5 A RV2</v>
      </c>
      <c r="O111" s="161" t="str">
        <f>'Investīciju plāns_2023_2027'!O97</f>
        <v>D</v>
      </c>
      <c r="P111" s="161" t="str">
        <f>'Investīciju plāns_2023_2027'!P97</f>
        <v>VP2</v>
      </c>
      <c r="Q111" s="281" t="str">
        <f>'Investīciju plāns_2023_2027'!Q97</f>
        <v>RV5</v>
      </c>
      <c r="R111" s="384">
        <f>'Investīciju plāns_2023_2027'!R97</f>
        <v>8.1999999999999993</v>
      </c>
      <c r="S111" s="258" t="str">
        <f>'Investīciju plāns_2023_2027'!S97</f>
        <v>Infrastruktūras un saimnieciskā nodrošinājuma nodaļa/Kultūras pārvalde/Pagasta pārvalde</v>
      </c>
      <c r="T111" s="291">
        <f>'Investīciju plāns_2023_2027'!T97</f>
        <v>0</v>
      </c>
      <c r="U111" s="282" t="str">
        <f>'Investīciju plāns_2023_2027'!U97</f>
        <v>2022-2027</v>
      </c>
    </row>
    <row r="112" spans="1:21" ht="102" x14ac:dyDescent="0.25">
      <c r="A112" s="161">
        <f>'Investīciju plāns_2023_2027'!A98</f>
        <v>96</v>
      </c>
      <c r="B112" s="277" t="str">
        <f>'Investīciju plāns_2023_2027'!B98</f>
        <v>10</v>
      </c>
      <c r="C112" s="161" t="str">
        <f>'Investīciju plāns_2023_2027'!C98</f>
        <v>Novads</v>
      </c>
      <c r="D112" s="285" t="str">
        <f>'Investīciju plāns_2023_2027'!D98</f>
        <v>Jaunu ģimeniskai videi pietuvinātu aprūpes pakalpojumu sniegšanas vietu izveide pašvaldībā</v>
      </c>
      <c r="E112" s="285" t="str">
        <f>'Investīciju plāns_2023_2027'!E98</f>
        <v>Jaunu tipveida ēku izbūve ĢVPP sniegšanai ( t.sk. būvekspertīze, būvuzraudzība, autoruzraudzība) un teritorijas labiekārtošanai, materiāltehniskā nodrošinājuma, t.sk. digitālo risinājumu iegāde, paredzot, ka pakalpojums tiek sniegts ne vairāk ka 12 personām
Pakalpojuma sniegšanas vieta tiek veidota kā ģimenes māja integrētā vidē, t.sk. ņemot vērā pašvaldībās esošo vispārējo pakalpojumu</v>
      </c>
      <c r="F112" s="161" t="str">
        <f>'Investīciju plāns_2023_2027'!F98</f>
        <v xml:space="preserve">Sociālo pakalpojumu attīstīšana </v>
      </c>
      <c r="G112" s="366" t="str">
        <f>'Investīciju plāns_2023_2027'!G98</f>
        <v>Kopīgs/J/Pag/Iedz</v>
      </c>
      <c r="H112" s="278">
        <f>'Investīciju plāns_2023_2027'!H98</f>
        <v>4000000</v>
      </c>
      <c r="I112" s="303">
        <f>'Investīciju plāns_2023_2027'!I98</f>
        <v>0</v>
      </c>
      <c r="J112" s="304">
        <f>'Investīciju plāns_2023_2027'!J98</f>
        <v>0</v>
      </c>
      <c r="K112" s="305">
        <f>'Investīciju plāns_2023_2027'!K98</f>
        <v>0</v>
      </c>
      <c r="L112" s="306">
        <f>'Investīciju plāns_2023_2027'!L98</f>
        <v>0</v>
      </c>
      <c r="M112" s="307">
        <f>'Investīciju plāns_2023_2027'!M98</f>
        <v>4000000</v>
      </c>
      <c r="N112" s="196" t="str">
        <f>'Investīciju plāns_2023_2027'!N98</f>
        <v>P2 L RV2</v>
      </c>
      <c r="O112" s="161" t="str">
        <f>'Investīciju plāns_2023_2027'!O98</f>
        <v>P</v>
      </c>
      <c r="P112" s="196" t="str">
        <f>'Investīciju plāns_2023_2027'!P98</f>
        <v>VP1</v>
      </c>
      <c r="Q112" s="196" t="str">
        <f>'Investīciju plāns_2023_2027'!Q98</f>
        <v>RV2</v>
      </c>
      <c r="R112" s="279" t="str">
        <f>'Investīciju plāns_2023_2027'!R98</f>
        <v>2.2.</v>
      </c>
      <c r="S112" s="258" t="str">
        <f>'Investīciju plāns_2023_2027'!S98</f>
        <v>Infrastruktūras un saimnieciskā nodrošinājuma nodaļa/pagasta pārvalde/Labklājības pārvalde</v>
      </c>
      <c r="T112" s="309">
        <f>'Investīciju plāns_2023_2027'!T98</f>
        <v>0</v>
      </c>
      <c r="U112" s="282" t="str">
        <f>'Investīciju plāns_2023_2027'!U98</f>
        <v>2022-2027</v>
      </c>
    </row>
    <row r="113" spans="1:21" ht="38.25" x14ac:dyDescent="0.25">
      <c r="A113" s="161">
        <f>'Investīciju plāns_2023_2027'!A99</f>
        <v>97</v>
      </c>
      <c r="B113" s="277" t="str">
        <f>'Investīciju plāns_2023_2027'!B99</f>
        <v>10</v>
      </c>
      <c r="C113" s="161" t="str">
        <f>'Investīciju plāns_2023_2027'!C99</f>
        <v>Novads</v>
      </c>
      <c r="D113" s="285" t="str">
        <f>'Investīciju plāns_2023_2027'!D99</f>
        <v>Ģimenes ārstu prakšu attīstība novada teritorijā</v>
      </c>
      <c r="E113" s="295" t="str">
        <f>'Investīciju plāns_2023_2027'!E99</f>
        <v>Uzlabot kvalitatīvu veselības aprūpes pakalpojumu pieejamību, jo īpaši sociālās, teritoriālās atstumtības un nabadzības riskam pakļautajiem iedzīvotājiem, attīstot veselības aprūpes infrastruktūru</v>
      </c>
      <c r="F113" s="161" t="str">
        <f>'Investīciju plāns_2023_2027'!F99</f>
        <v xml:space="preserve">Sociālo pakalpojumu attīstīšana </v>
      </c>
      <c r="G113" s="366" t="str">
        <f>'Investīciju plāns_2023_2027'!G99</f>
        <v>Kopīgs/J/Pag/Iedz</v>
      </c>
      <c r="H113" s="278">
        <f>'Investīciju plāns_2023_2027'!H99</f>
        <v>200000</v>
      </c>
      <c r="I113" s="303">
        <f>'Investīciju plāns_2023_2027'!I99</f>
        <v>0</v>
      </c>
      <c r="J113" s="304">
        <f>'Investīciju plāns_2023_2027'!J99</f>
        <v>0</v>
      </c>
      <c r="K113" s="305">
        <f>'Investīciju plāns_2023_2027'!K99</f>
        <v>0</v>
      </c>
      <c r="L113" s="306">
        <f>'Investīciju plāns_2023_2027'!L99</f>
        <v>50000</v>
      </c>
      <c r="M113" s="307">
        <f>'Investīciju plāns_2023_2027'!M99</f>
        <v>150000</v>
      </c>
      <c r="N113" s="166" t="str">
        <f>'Investīciju plāns_2023_2027'!N99</f>
        <v>P2 L RV2</v>
      </c>
      <c r="O113" s="151" t="str">
        <f>'Investīciju plāns_2023_2027'!O99</f>
        <v>D</v>
      </c>
      <c r="P113" s="161" t="str">
        <f>'Investīciju plāns_2023_2027'!P99</f>
        <v>VP1</v>
      </c>
      <c r="Q113" s="161" t="str">
        <f>'Investīciju plāns_2023_2027'!Q99</f>
        <v>RV2</v>
      </c>
      <c r="R113" s="196" t="str">
        <f>'Investīciju plāns_2023_2027'!R99</f>
        <v>2.1.</v>
      </c>
      <c r="S113" s="196" t="str">
        <f>'Investīciju plāns_2023_2027'!S99</f>
        <v>Infrastruktūras un saimnieciskā nodrošinājuma nodaļa/pagasta pārvalde/Labklājības pārvalde</v>
      </c>
      <c r="T113" s="291">
        <f>'Investīciju plāns_2023_2027'!T99</f>
        <v>0</v>
      </c>
      <c r="U113" s="282" t="str">
        <f>'Investīciju plāns_2023_2027'!U99</f>
        <v>2022-2027</v>
      </c>
    </row>
    <row r="114" spans="1:21" ht="102" x14ac:dyDescent="0.25">
      <c r="A114" s="196">
        <f>'Investīciju plāns_2023_2027'!A100</f>
        <v>98</v>
      </c>
      <c r="B114" s="279" t="str">
        <f>'Investīciju plāns_2023_2027'!B100</f>
        <v>10</v>
      </c>
      <c r="C114" s="161" t="str">
        <f>'Investīciju plāns_2023_2027'!C100</f>
        <v>Novads</v>
      </c>
      <c r="D114" s="285" t="str">
        <f>'Investīciju plāns_2023_2027'!D100</f>
        <v>Veicināt darba ņēmēju, darba devēju un uzņēmumu pielāgošanos pārmaiņām, aktīvu un veselīgu novecošanos, kā arī veicināt veselīgu un labi pielāgotu darba vidi veselības risku novēršanai</v>
      </c>
      <c r="E114" s="295" t="str">
        <f>'Investīciju plāns_2023_2027'!E100</f>
        <v>Veselības veicināšanas un slimību profilakses pasākumu īstenošana vietējai sabiedrībai</v>
      </c>
      <c r="F114" s="161" t="str">
        <f>'Investīciju plāns_2023_2027'!F100</f>
        <v xml:space="preserve">Sociālo pakalpojumu attīstīšana </v>
      </c>
      <c r="G114" s="366" t="str">
        <f>'Investīciju plāns_2023_2027'!G100</f>
        <v>SAM</v>
      </c>
      <c r="H114" s="278">
        <f>'Investīciju plāns_2023_2027'!H100</f>
        <v>500000</v>
      </c>
      <c r="I114" s="303">
        <f>'Investīciju plāns_2023_2027'!I100</f>
        <v>0</v>
      </c>
      <c r="J114" s="304">
        <f>'Investīciju plāns_2023_2027'!J100</f>
        <v>0</v>
      </c>
      <c r="K114" s="305">
        <f>'Investīciju plāns_2023_2027'!K100</f>
        <v>0</v>
      </c>
      <c r="L114" s="306">
        <f>'Investīciju plāns_2023_2027'!L100</f>
        <v>0</v>
      </c>
      <c r="M114" s="307">
        <f>'Investīciju plāns_2023_2027'!M100</f>
        <v>500000</v>
      </c>
      <c r="N114" s="166" t="str">
        <f>'Investīciju plāns_2023_2027'!N100</f>
        <v>P2 L RV2</v>
      </c>
      <c r="O114" s="161" t="str">
        <f>'Investīciju plāns_2023_2027'!O100</f>
        <v>D</v>
      </c>
      <c r="P114" s="281" t="str">
        <f>'Investīciju plāns_2023_2027'!P100</f>
        <v>VP1</v>
      </c>
      <c r="Q114" s="281" t="str">
        <f>'Investīciju plāns_2023_2027'!Q100</f>
        <v>RV3</v>
      </c>
      <c r="R114" s="160" t="str">
        <f>'Investīciju plāns_2023_2027'!R100</f>
        <v>3.1.</v>
      </c>
      <c r="S114" s="385" t="str">
        <f>'Investīciju plāns_2023_2027'!S100</f>
        <v>Labklājības pārvalde</v>
      </c>
      <c r="T114" s="291">
        <f>'Investīciju plāns_2023_2027'!T100</f>
        <v>0</v>
      </c>
      <c r="U114" s="282" t="str">
        <f>'Investīciju plāns_2023_2027'!U100</f>
        <v>2022-2027</v>
      </c>
    </row>
    <row r="115" spans="1:21" ht="102" x14ac:dyDescent="0.25">
      <c r="A115" s="161">
        <f>'Investīciju plāns_2023_2027'!A101</f>
        <v>99</v>
      </c>
      <c r="B115" s="279" t="str">
        <f>'Investīciju plāns_2023_2027'!B101</f>
        <v>10</v>
      </c>
      <c r="C115" s="161" t="str">
        <f>'Investīciju plāns_2023_2027'!C101</f>
        <v>Novads</v>
      </c>
      <c r="D115" s="285" t="str">
        <f>'Investīciju plāns_2023_2027'!D101</f>
        <v>Veicināt sociāli atstumto kopienu, migrantu un nelabvēlīgā situācijā esošo grupu sociāli ekonomisko integrāciju, izmantojot integrētus pasākumus, tostarp mājokļu un sociālo pakalpojumu jomā</v>
      </c>
      <c r="E115" s="295" t="str">
        <f>'Investīciju plāns_2023_2027'!E101</f>
        <v>Sociālo mājokļu atjaunošana vai jaunu sociālo mājokļu būvniecība</v>
      </c>
      <c r="F115" s="161" t="str">
        <f>'Investīciju plāns_2023_2027'!F101</f>
        <v xml:space="preserve">Sociālo pakalpojumu attīstīšana </v>
      </c>
      <c r="G115" s="366" t="str">
        <f>'Investīciju plāns_2023_2027'!G101</f>
        <v>SAM</v>
      </c>
      <c r="H115" s="278">
        <f>'Investīciju plāns_2023_2027'!H101</f>
        <v>2600000</v>
      </c>
      <c r="I115" s="303">
        <f>'Investīciju plāns_2023_2027'!I101</f>
        <v>0</v>
      </c>
      <c r="J115" s="304">
        <f>'Investīciju plāns_2023_2027'!J101</f>
        <v>0</v>
      </c>
      <c r="K115" s="305">
        <f>'Investīciju plāns_2023_2027'!K101</f>
        <v>0</v>
      </c>
      <c r="L115" s="306">
        <f>'Investīciju plāns_2023_2027'!L101</f>
        <v>2600000</v>
      </c>
      <c r="M115" s="307">
        <f>'Investīciju plāns_2023_2027'!M101</f>
        <v>0</v>
      </c>
      <c r="N115" s="166" t="str">
        <f>'Investīciju plāns_2023_2027'!N101</f>
        <v>P2 L RV2</v>
      </c>
      <c r="O115" s="161" t="str">
        <f>'Investīciju plāns_2023_2027'!O101</f>
        <v>P</v>
      </c>
      <c r="P115" s="161" t="str">
        <f>'Investīciju plāns_2023_2027'!P101</f>
        <v>VP1</v>
      </c>
      <c r="Q115" s="161" t="str">
        <f>'Investīciju plāns_2023_2027'!Q101</f>
        <v>RV2</v>
      </c>
      <c r="R115" s="360" t="str">
        <f>'Investīciju plāns_2023_2027'!R101</f>
        <v>2.2.</v>
      </c>
      <c r="S115" s="385" t="str">
        <f>'Investīciju plāns_2023_2027'!S101</f>
        <v>Infrastruktūras un saimnieciskā nodrošinājuma nodaļa/pagasta pārvalde/Labklājības pārvalde</v>
      </c>
      <c r="T115" s="291">
        <f>'Investīciju plāns_2023_2027'!T101</f>
        <v>0</v>
      </c>
      <c r="U115" s="282" t="str">
        <f>'Investīciju plāns_2023_2027'!U101</f>
        <v>2022-2027</v>
      </c>
    </row>
    <row r="116" spans="1:21" ht="140.25" x14ac:dyDescent="0.25">
      <c r="A116" s="161">
        <f>'Investīciju plāns_2023_2027'!A102</f>
        <v>100</v>
      </c>
      <c r="B116" s="279" t="str">
        <f>'Investīciju plāns_2023_2027'!B102</f>
        <v>10</v>
      </c>
      <c r="C116" s="161" t="str">
        <f>'Investīciju plāns_2023_2027'!C102</f>
        <v>Novads</v>
      </c>
      <c r="D116" s="285" t="str">
        <f>'Investīciju plāns_2023_2027'!D102</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E116" s="295" t="str">
        <f>'Investīciju plāns_2023_2027'!E102</f>
        <v>Sabiedrībā balstītu sociālo pakalpojumu pieejamības palielināšana (DI turpinājums); 
Profesionāla un mūsdienīga sociālā darba attīstība, kur indikatīvie sadarbības partneri būs sociālo pakalpojumu sniedzēji (pašvaldības un NVO)</v>
      </c>
      <c r="F116" s="161" t="str">
        <f>'Investīciju plāns_2023_2027'!F102</f>
        <v xml:space="preserve">Sociālo pakalpojumu attīstīšana </v>
      </c>
      <c r="G116" s="366" t="str">
        <f>'Investīciju plāns_2023_2027'!G102</f>
        <v>SAM</v>
      </c>
      <c r="H116" s="278">
        <f>'Investīciju plāns_2023_2027'!H102</f>
        <v>120000</v>
      </c>
      <c r="I116" s="303">
        <f>'Investīciju plāns_2023_2027'!I102</f>
        <v>0</v>
      </c>
      <c r="J116" s="304">
        <f>'Investīciju plāns_2023_2027'!J102</f>
        <v>0</v>
      </c>
      <c r="K116" s="305">
        <f>'Investīciju plāns_2023_2027'!K102</f>
        <v>0</v>
      </c>
      <c r="L116" s="306">
        <f>'Investīciju plāns_2023_2027'!L102</f>
        <v>0</v>
      </c>
      <c r="M116" s="307">
        <f>'Investīciju plāns_2023_2027'!M102</f>
        <v>120000</v>
      </c>
      <c r="N116" s="166" t="str">
        <f>'Investīciju plāns_2023_2027'!N102</f>
        <v>P2 L RV2</v>
      </c>
      <c r="O116" s="161" t="str">
        <f>'Investīciju plāns_2023_2027'!O102</f>
        <v>D</v>
      </c>
      <c r="P116" s="309" t="str">
        <f>'Investīciju plāns_2023_2027'!P102</f>
        <v>VP1</v>
      </c>
      <c r="Q116" s="196" t="str">
        <f>'Investīciju plāns_2023_2027'!Q102</f>
        <v>RV2</v>
      </c>
      <c r="R116" s="196" t="str">
        <f>'Investīciju plāns_2023_2027'!R102</f>
        <v>2.2.</v>
      </c>
      <c r="S116" s="161" t="str">
        <f>'Investīciju plāns_2023_2027'!S102</f>
        <v>Labklājības pārvalde</v>
      </c>
      <c r="T116" s="291">
        <f>'Investīciju plāns_2023_2027'!T102</f>
        <v>0</v>
      </c>
      <c r="U116" s="282" t="str">
        <f>'Investīciju plāns_2023_2027'!U102</f>
        <v>2022-2027</v>
      </c>
    </row>
    <row r="117" spans="1:21" ht="63.75" x14ac:dyDescent="0.25">
      <c r="A117" s="196">
        <f>'Investīciju plāns_2023_2027'!A103</f>
        <v>101</v>
      </c>
      <c r="B117" s="279" t="str">
        <f>'Investīciju plāns_2023_2027'!B103</f>
        <v>10</v>
      </c>
      <c r="C117" s="196" t="str">
        <f>'Investīciju plāns_2023_2027'!C103</f>
        <v>Novads</v>
      </c>
      <c r="D117" s="285" t="str">
        <f>'Investīciju plāns_2023_2027'!D103</f>
        <v xml:space="preserve">Veicināt nabadzības vai sociālās atstumtības riskam pakļauto personu sociālo integrāciju, izmantojot sociālās inovācijas </v>
      </c>
      <c r="E117" s="285" t="str">
        <f>'Investīciju plāns_2023_2027'!E103</f>
        <v>Atbalsts jaunām pieejām sabiedrībā balstītu sociālo pakalpojumu sniegšanā (inovācijas)</v>
      </c>
      <c r="F117" s="161" t="str">
        <f>'Investīciju plāns_2023_2027'!F103</f>
        <v xml:space="preserve">Sociālo pakalpojumu attīstīšana </v>
      </c>
      <c r="G117" s="366" t="str">
        <f>'Investīciju plāns_2023_2027'!G103</f>
        <v>SAM</v>
      </c>
      <c r="H117" s="278">
        <f>'Investīciju plāns_2023_2027'!H103</f>
        <v>260000</v>
      </c>
      <c r="I117" s="303">
        <f>'Investīciju plāns_2023_2027'!I103</f>
        <v>0</v>
      </c>
      <c r="J117" s="304">
        <f>'Investīciju plāns_2023_2027'!J103</f>
        <v>0</v>
      </c>
      <c r="K117" s="305">
        <f>'Investīciju plāns_2023_2027'!K103</f>
        <v>0</v>
      </c>
      <c r="L117" s="306">
        <f>'Investīciju plāns_2023_2027'!L103</f>
        <v>0</v>
      </c>
      <c r="M117" s="307">
        <f>'Investīciju plāns_2023_2027'!M103</f>
        <v>260000</v>
      </c>
      <c r="N117" s="166" t="str">
        <f>'Investīciju plāns_2023_2027'!N103</f>
        <v>P2 L RV2</v>
      </c>
      <c r="O117" s="161" t="str">
        <f>'Investīciju plāns_2023_2027'!O103</f>
        <v>D</v>
      </c>
      <c r="P117" s="309" t="str">
        <f>'Investīciju plāns_2023_2027'!P103</f>
        <v>VP1</v>
      </c>
      <c r="Q117" s="196" t="str">
        <f>'Investīciju plāns_2023_2027'!Q103</f>
        <v>RV2</v>
      </c>
      <c r="R117" s="196" t="str">
        <f>'Investīciju plāns_2023_2027'!R103</f>
        <v>2.2.</v>
      </c>
      <c r="S117" s="161" t="str">
        <f>'Investīciju plāns_2023_2027'!S103</f>
        <v>Labklājības pārvalde</v>
      </c>
      <c r="T117" s="291">
        <f>'Investīciju plāns_2023_2027'!T103</f>
        <v>0</v>
      </c>
      <c r="U117" s="282" t="str">
        <f>'Investīciju plāns_2023_2027'!U103</f>
        <v>2022-2027</v>
      </c>
    </row>
    <row r="118" spans="1:21" ht="51" x14ac:dyDescent="0.25">
      <c r="A118" s="161">
        <f>'Investīciju plāns_2023_2027'!A104</f>
        <v>102</v>
      </c>
      <c r="B118" s="279" t="str">
        <f>'Investīciju plāns_2023_2027'!B104</f>
        <v>10</v>
      </c>
      <c r="C118" s="196" t="str">
        <f>'Investīciju plāns_2023_2027'!C104</f>
        <v>Novads</v>
      </c>
      <c r="D118" s="285" t="str">
        <f>'Investīciju plāns_2023_2027'!D104</f>
        <v>Kultūras un tūrisma lomas palielināšana ekonomiskajā attīstībā, sociālajā iekļaušanā un sociālajās inovācijās</v>
      </c>
      <c r="E118" s="285" t="str">
        <f>'Investīciju plāns_2023_2027'!E104</f>
        <v>Reģionu revitalizācija, konkurētspējas celšana un depopulācijas radīto problēmu mazināšana, stiprinot pilsonisko sabiedrību un izmantojot kultūras potenciālu</v>
      </c>
      <c r="F118" s="161" t="str">
        <f>'Investīciju plāns_2023_2027'!F104</f>
        <v xml:space="preserve">Sociālo pakalpojumu attīstīšana </v>
      </c>
      <c r="G118" s="366" t="str">
        <f>'Investīciju plāns_2023_2027'!G104</f>
        <v>SAM</v>
      </c>
      <c r="H118" s="278">
        <f>'Investīciju plāns_2023_2027'!H104</f>
        <v>300000</v>
      </c>
      <c r="I118" s="303">
        <f>'Investīciju plāns_2023_2027'!I104</f>
        <v>0</v>
      </c>
      <c r="J118" s="304">
        <f>'Investīciju plāns_2023_2027'!J104</f>
        <v>0</v>
      </c>
      <c r="K118" s="305">
        <f>'Investīciju plāns_2023_2027'!K104</f>
        <v>0</v>
      </c>
      <c r="L118" s="306">
        <f>'Investīciju plāns_2023_2027'!L104</f>
        <v>0</v>
      </c>
      <c r="M118" s="307">
        <f>'Investīciju plāns_2023_2027'!M104</f>
        <v>300000</v>
      </c>
      <c r="N118" s="166" t="str">
        <f>'Investīciju plāns_2023_2027'!N104</f>
        <v>P2 L RV2</v>
      </c>
      <c r="O118" s="161" t="str">
        <f>'Investīciju plāns_2023_2027'!O104</f>
        <v>D</v>
      </c>
      <c r="P118" s="284" t="str">
        <f>'Investīciju plāns_2023_2027'!P104</f>
        <v>VP1</v>
      </c>
      <c r="Q118" s="161" t="str">
        <f>'Investīciju plāns_2023_2027'!Q104</f>
        <v>RV2</v>
      </c>
      <c r="R118" s="160" t="str">
        <f>'Investīciju plāns_2023_2027'!R104</f>
        <v>2.3.</v>
      </c>
      <c r="S118" s="161" t="str">
        <f>'Investīciju plāns_2023_2027'!S104</f>
        <v>Labklājības pārvalde</v>
      </c>
      <c r="T118" s="291">
        <f>'Investīciju plāns_2023_2027'!T104</f>
        <v>0</v>
      </c>
      <c r="U118" s="282" t="str">
        <f>'Investīciju plāns_2023_2027'!U104</f>
        <v>2022-2027</v>
      </c>
    </row>
    <row r="119" spans="1:21" ht="63.75" x14ac:dyDescent="0.25">
      <c r="A119" s="161">
        <f>'Investīciju plāns_2023_2027'!A105</f>
        <v>103</v>
      </c>
      <c r="B119" s="279" t="str">
        <f>'Investīciju plāns_2023_2027'!B105</f>
        <v>10</v>
      </c>
      <c r="C119" s="196" t="str">
        <f>'Investīciju plāns_2023_2027'!C105</f>
        <v>Novads</v>
      </c>
      <c r="D119" s="285" t="str">
        <f>'Investīciju plāns_2023_2027'!D105</f>
        <v>Veicināt nabadzības vai sociālās atstumtības riskam pakļauto cilvēku, tostarp vistrūcīgāko un bērnu, sociālo integrāciju</v>
      </c>
      <c r="E119" s="285" t="str">
        <f>'Investīciju plāns_2023_2027'!E105</f>
        <v xml:space="preserve">Bērnu pieskatīšanas pakalpojumi </v>
      </c>
      <c r="F119" s="161" t="str">
        <f>'Investīciju plāns_2023_2027'!F105</f>
        <v xml:space="preserve">Sociālo pakalpojumu attīstīšana </v>
      </c>
      <c r="G119" s="366" t="str">
        <f>'Investīciju plāns_2023_2027'!G105</f>
        <v>SAM</v>
      </c>
      <c r="H119" s="278">
        <f>'Investīciju plāns_2023_2027'!H105</f>
        <v>500000</v>
      </c>
      <c r="I119" s="303">
        <f>'Investīciju plāns_2023_2027'!I105</f>
        <v>0</v>
      </c>
      <c r="J119" s="304">
        <f>'Investīciju plāns_2023_2027'!J105</f>
        <v>0</v>
      </c>
      <c r="K119" s="305">
        <f>'Investīciju plāns_2023_2027'!K105</f>
        <v>0</v>
      </c>
      <c r="L119" s="306">
        <f>'Investīciju plāns_2023_2027'!L105</f>
        <v>0</v>
      </c>
      <c r="M119" s="307">
        <f>'Investīciju plāns_2023_2027'!M105</f>
        <v>500000</v>
      </c>
      <c r="N119" s="166" t="str">
        <f>'Investīciju plāns_2023_2027'!N105</f>
        <v>P2 L RV2</v>
      </c>
      <c r="O119" s="161" t="str">
        <f>'Investīciju plāns_2023_2027'!O105</f>
        <v>D</v>
      </c>
      <c r="P119" s="284" t="str">
        <f>'Investīciju plāns_2023_2027'!P105</f>
        <v>VP1</v>
      </c>
      <c r="Q119" s="161" t="str">
        <f>'Investīciju plāns_2023_2027'!Q105</f>
        <v>RV2</v>
      </c>
      <c r="R119" s="160" t="str">
        <f>'Investīciju plāns_2023_2027'!R105</f>
        <v>2.3.</v>
      </c>
      <c r="S119" s="161" t="str">
        <f>'Investīciju plāns_2023_2027'!S105</f>
        <v>Labklājības pārvalde</v>
      </c>
      <c r="T119" s="291">
        <f>'Investīciju plāns_2023_2027'!T105</f>
        <v>0</v>
      </c>
      <c r="U119" s="282" t="str">
        <f>'Investīciju plāns_2023_2027'!U105</f>
        <v>2022-2027</v>
      </c>
    </row>
    <row r="120" spans="1:21" ht="63.75" x14ac:dyDescent="0.25">
      <c r="A120" s="196">
        <f>'Investīciju plāns_2023_2027'!A106</f>
        <v>104</v>
      </c>
      <c r="B120" s="279" t="str">
        <f>'Investīciju plāns_2023_2027'!B106</f>
        <v>10</v>
      </c>
      <c r="C120" s="161" t="str">
        <f>'Investīciju plāns_2023_2027'!C106</f>
        <v>Novads</v>
      </c>
      <c r="D120" s="285" t="str">
        <f>'Investīciju plāns_2023_2027'!D106</f>
        <v>Publisko pakalpojumu un nodarbinātības pieejamības veicināšanas pasākumi cilvēkiem ar funkcionāliem traucējumiem</v>
      </c>
      <c r="E120" s="285" t="str">
        <f>'Investīciju plāns_2023_2027'!E106</f>
        <v>Publisko pakalpojumu un nodarbinātības pieejamības veicināšanas pasākumi cilvēkiem ar funkcionāliem traucējumiem</v>
      </c>
      <c r="F120" s="161" t="str">
        <f>'Investīciju plāns_2023_2027'!F106</f>
        <v xml:space="preserve">Sociālo pakalpojumu attīstīšana </v>
      </c>
      <c r="G120" s="366" t="str">
        <f>'Investīciju plāns_2023_2027'!G106</f>
        <v>SAM</v>
      </c>
      <c r="H120" s="278">
        <f>'Investīciju plāns_2023_2027'!H106</f>
        <v>500000</v>
      </c>
      <c r="I120" s="303">
        <f>'Investīciju plāns_2023_2027'!I106</f>
        <v>0</v>
      </c>
      <c r="J120" s="304">
        <f>'Investīciju plāns_2023_2027'!J106</f>
        <v>0</v>
      </c>
      <c r="K120" s="305">
        <f>'Investīciju plāns_2023_2027'!K106</f>
        <v>0</v>
      </c>
      <c r="L120" s="306">
        <f>'Investīciju plāns_2023_2027'!L106</f>
        <v>0</v>
      </c>
      <c r="M120" s="307">
        <f>'Investīciju plāns_2023_2027'!M106</f>
        <v>500000</v>
      </c>
      <c r="N120" s="166" t="str">
        <f>'Investīciju plāns_2023_2027'!N106</f>
        <v>P2 L RV2</v>
      </c>
      <c r="O120" s="161" t="str">
        <f>'Investīciju plāns_2023_2027'!O106</f>
        <v>D</v>
      </c>
      <c r="P120" s="309" t="str">
        <f>'Investīciju plāns_2023_2027'!P106</f>
        <v>VP1</v>
      </c>
      <c r="Q120" s="196" t="str">
        <f>'Investīciju plāns_2023_2027'!Q106</f>
        <v>RV2</v>
      </c>
      <c r="R120" s="196" t="str">
        <f>'Investīciju plāns_2023_2027'!R106</f>
        <v>2.3.</v>
      </c>
      <c r="S120" s="387" t="str">
        <f>'Investīciju plāns_2023_2027'!S106</f>
        <v>Labklājības pārvalde</v>
      </c>
      <c r="T120" s="291">
        <f>'Investīciju plāns_2023_2027'!T106</f>
        <v>0</v>
      </c>
      <c r="U120" s="282" t="str">
        <f>'Investīciju plāns_2023_2027'!U106</f>
        <v>2022-2027</v>
      </c>
    </row>
    <row r="121" spans="1:21" ht="38.25" x14ac:dyDescent="0.25">
      <c r="A121" s="161">
        <f>'Investīciju plāns_2023_2027'!A107</f>
        <v>105</v>
      </c>
      <c r="B121" s="279" t="str">
        <f>'Investīciju plāns_2023_2027'!B107</f>
        <v>10</v>
      </c>
      <c r="C121" s="196" t="str">
        <f>'Investīciju plāns_2023_2027'!C107</f>
        <v>Novads</v>
      </c>
      <c r="D121" s="285" t="str">
        <f>'Investīciju plāns_2023_2027'!D107</f>
        <v>Ilgstošas sociālās aprūpes pakalpojuma noturība un nepārtrauktība</v>
      </c>
      <c r="E121" s="285" t="str">
        <f>'Investīciju plāns_2023_2027'!E107</f>
        <v>Ilgstošas sociālās aprūpes pakalpojuma noturība un nepārtrauktība</v>
      </c>
      <c r="F121" s="161" t="str">
        <f>'Investīciju plāns_2023_2027'!F107</f>
        <v xml:space="preserve">Sociālo pakalpojumu attīstīšana </v>
      </c>
      <c r="G121" s="366" t="str">
        <f>'Investīciju plāns_2023_2027'!G107</f>
        <v>SAM</v>
      </c>
      <c r="H121" s="278">
        <f>'Investīciju plāns_2023_2027'!H107</f>
        <v>600000</v>
      </c>
      <c r="I121" s="303">
        <f>'Investīciju plāns_2023_2027'!I107</f>
        <v>0</v>
      </c>
      <c r="J121" s="304">
        <f>'Investīciju plāns_2023_2027'!J107</f>
        <v>0</v>
      </c>
      <c r="K121" s="305">
        <f>'Investīciju plāns_2023_2027'!K107</f>
        <v>0</v>
      </c>
      <c r="L121" s="306">
        <f>'Investīciju plāns_2023_2027'!L107</f>
        <v>0</v>
      </c>
      <c r="M121" s="307">
        <f>'Investīciju plāns_2023_2027'!M107</f>
        <v>600000</v>
      </c>
      <c r="N121" s="166" t="str">
        <f>'Investīciju plāns_2023_2027'!N107</f>
        <v>P2 L RV2</v>
      </c>
      <c r="O121" s="273" t="str">
        <f>'Investīciju plāns_2023_2027'!O107</f>
        <v>D</v>
      </c>
      <c r="P121" s="284" t="str">
        <f>'Investīciju plāns_2023_2027'!P107</f>
        <v>VP1</v>
      </c>
      <c r="Q121" s="161" t="str">
        <f>'Investīciju plāns_2023_2027'!Q107</f>
        <v>RV2</v>
      </c>
      <c r="R121" s="196" t="str">
        <f>'Investīciju plāns_2023_2027'!R107</f>
        <v>2.2.</v>
      </c>
      <c r="S121" s="387" t="str">
        <f>'Investīciju plāns_2023_2027'!S107</f>
        <v>Labklājības pārvalde</v>
      </c>
      <c r="T121" s="291">
        <f>'Investīciju plāns_2023_2027'!T107</f>
        <v>0</v>
      </c>
      <c r="U121" s="282" t="str">
        <f>'Investīciju plāns_2023_2027'!U107</f>
        <v>2022-2027</v>
      </c>
    </row>
    <row r="122" spans="1:21" ht="38.25" x14ac:dyDescent="0.25">
      <c r="A122" s="161">
        <f>'Investīciju plāns_2023_2027'!A108</f>
        <v>106</v>
      </c>
      <c r="B122" s="279" t="str">
        <f>'Investīciju plāns_2023_2027'!B108</f>
        <v>10</v>
      </c>
      <c r="C122" s="196" t="str">
        <f>'Investīciju plāns_2023_2027'!C108</f>
        <v>Novads</v>
      </c>
      <c r="D122" s="285" t="str">
        <f>'Investīciju plāns_2023_2027'!D108</f>
        <v>Dienas/aktivitāšu centru aprīkošana un izveide  Jelgavas novada teritorijā</v>
      </c>
      <c r="E122" s="285" t="str">
        <f>'Investīciju plāns_2023_2027'!E108</f>
        <v>Dienas/aktivitāšu centru aprīkošana un izveide  Jelgavas novadā,  nodrošinot pašvaldības pakalpojumu pieejamību tuvāk iedzīvotājam (t.sk. Dorupe, Līvbērze, Vītoliņi, Ziedkalne, Mežciems, Salgale)</v>
      </c>
      <c r="F122" s="161" t="str">
        <f>'Investīciju plāns_2023_2027'!F108</f>
        <v>Sociālo pakalpojumu infrastruktūra</v>
      </c>
      <c r="G122" s="366" t="str">
        <f>'Investīciju plāns_2023_2027'!G108</f>
        <v>Kopīgs/J/Pag/Iedz</v>
      </c>
      <c r="H122" s="278">
        <f>'Investīciju plāns_2023_2027'!H108</f>
        <v>600000</v>
      </c>
      <c r="I122" s="303">
        <f>'Investīciju plāns_2023_2027'!I108</f>
        <v>0</v>
      </c>
      <c r="J122" s="304">
        <f>'Investīciju plāns_2023_2027'!J108</f>
        <v>0</v>
      </c>
      <c r="K122" s="305">
        <f>'Investīciju plāns_2023_2027'!K108</f>
        <v>0</v>
      </c>
      <c r="L122" s="306">
        <f>'Investīciju plāns_2023_2027'!L108</f>
        <v>100000</v>
      </c>
      <c r="M122" s="307">
        <f>'Investīciju plāns_2023_2027'!M108</f>
        <v>500000</v>
      </c>
      <c r="N122" s="161" t="str">
        <f>'Investīciju plāns_2023_2027'!N108</f>
        <v>P2 L RV1</v>
      </c>
      <c r="O122" s="272" t="str">
        <f>'Investīciju plāns_2023_2027'!O108</f>
        <v>D</v>
      </c>
      <c r="P122" s="284" t="str">
        <f>'Investīciju plāns_2023_2027'!P108</f>
        <v>VP1</v>
      </c>
      <c r="Q122" s="161" t="str">
        <f>'Investīciju plāns_2023_2027'!Q108</f>
        <v>RV2</v>
      </c>
      <c r="R122" s="160" t="str">
        <f>'Investīciju plāns_2023_2027'!R108</f>
        <v>2.1
2.2</v>
      </c>
      <c r="S122" s="387" t="str">
        <f>'Investīciju plāns_2023_2027'!S108</f>
        <v>Pagastu pārvalde/Labklājības pārvalde</v>
      </c>
      <c r="T122" s="284">
        <f>'Investīciju plāns_2023_2027'!T108</f>
        <v>0</v>
      </c>
      <c r="U122" s="282" t="str">
        <f>'Investīciju plāns_2023_2027'!U108</f>
        <v>2022-2027</v>
      </c>
    </row>
    <row r="123" spans="1:21" ht="76.5" x14ac:dyDescent="0.25">
      <c r="A123" s="196">
        <f>'Investīciju plāns_2023_2027'!A109</f>
        <v>107</v>
      </c>
      <c r="B123" s="279" t="str">
        <f>'Investīciju plāns_2023_2027'!B109</f>
        <v>10</v>
      </c>
      <c r="C123" s="196" t="str">
        <f>'Investīciju plāns_2023_2027'!C109</f>
        <v>Novads</v>
      </c>
      <c r="D123" s="285" t="str">
        <f>'Investīciju plāns_2023_2027'!D109</f>
        <v>Vides pieejamības uzlabošana sociālo pakalpojumu sasniedzamības nodrošināšanai Jelgavas novada pašvaldības ēkās</v>
      </c>
      <c r="E123" s="285" t="str">
        <f>'Investīciju plāns_2023_2027'!E109</f>
        <v>Infrastruktūras uzlabojumi,  t.sk. pacēlāji, kāpņu renovācija pieejamībai, u.c. vides pieejamības uzlabošanas elementi Jelgavas novada pašvaldības ēkās</v>
      </c>
      <c r="F123" s="161" t="str">
        <f>'Investīciju plāns_2023_2027'!F109</f>
        <v>Sociālo pakalpojumu infrastruktūra</v>
      </c>
      <c r="G123" s="366" t="str">
        <f>'Investīciju plāns_2023_2027'!G109</f>
        <v>Kopīgs/J/Pag/Iedz</v>
      </c>
      <c r="H123" s="278">
        <f>'Investīciju plāns_2023_2027'!H109</f>
        <v>500000</v>
      </c>
      <c r="I123" s="303">
        <f>'Investīciju plāns_2023_2027'!I109</f>
        <v>0</v>
      </c>
      <c r="J123" s="304">
        <f>'Investīciju plāns_2023_2027'!J109</f>
        <v>0</v>
      </c>
      <c r="K123" s="305">
        <f>'Investīciju plāns_2023_2027'!K109</f>
        <v>0</v>
      </c>
      <c r="L123" s="306">
        <f>'Investīciju plāns_2023_2027'!L109</f>
        <v>200000</v>
      </c>
      <c r="M123" s="307">
        <f>'Investīciju plāns_2023_2027'!M109</f>
        <v>300000</v>
      </c>
      <c r="N123" s="161" t="str">
        <f>'Investīciju plāns_2023_2027'!N109</f>
        <v>P2 L RV2</v>
      </c>
      <c r="O123" s="273" t="str">
        <f>'Investīciju plāns_2023_2027'!O109</f>
        <v>P</v>
      </c>
      <c r="P123" s="145" t="str">
        <f>'Investīciju plāns_2023_2027'!P109</f>
        <v>VP1</v>
      </c>
      <c r="Q123" s="195" t="str">
        <f>'Investīciju plāns_2023_2027'!Q109</f>
        <v>RV2</v>
      </c>
      <c r="R123" s="196" t="str">
        <f>'Investīciju plāns_2023_2027'!R109</f>
        <v>2.2.</v>
      </c>
      <c r="S123" s="381" t="str">
        <f>'Investīciju plāns_2023_2027'!S109</f>
        <v>Infrastruktūras un saimnieciskā nodrošinājuma nodaļa/Labklājības pārvalde</v>
      </c>
      <c r="T123" s="284">
        <f>'Investīciju plāns_2023_2027'!T109</f>
        <v>0</v>
      </c>
      <c r="U123" s="282" t="str">
        <f>'Investīciju plāns_2023_2027'!U109</f>
        <v>2022-2027</v>
      </c>
    </row>
    <row r="124" spans="1:21" ht="76.5" x14ac:dyDescent="0.25">
      <c r="A124" s="161">
        <f>'Investīciju plāns_2023_2027'!A110</f>
        <v>108</v>
      </c>
      <c r="B124" s="279" t="str">
        <f>'Investīciju plāns_2023_2027'!B110</f>
        <v>09s</v>
      </c>
      <c r="C124" s="196" t="str">
        <f>'Investīciju plāns_2023_2027'!C110</f>
        <v>Novads</v>
      </c>
      <c r="D124" s="285" t="str">
        <f>'Investīciju plāns_2023_2027'!D110</f>
        <v>Sporta laukumu/stadionu izveide/labiekārtošana/atjaunošana Jelgavas novada teritorijā</v>
      </c>
      <c r="E124" s="285" t="str">
        <f>'Investīciju plāns_2023_2027'!E110</f>
        <v>Sporta laukumu izveide/labiekārtošana/atjaunošana Jelgavas novada teritorijā (segumi, elementi, labiekārtošana) sakārtojot sporta infrastruktūru</v>
      </c>
      <c r="F124" s="161" t="str">
        <f>'Investīciju plāns_2023_2027'!F110</f>
        <v>Sporta infrastruktūra</v>
      </c>
      <c r="G124" s="366" t="str">
        <f>'Investīciju plāns_2023_2027'!G110</f>
        <v>Kopīgs/J/Pag/Iedz</v>
      </c>
      <c r="H124" s="278">
        <f>'Investīciju plāns_2023_2027'!H110</f>
        <v>1500000</v>
      </c>
      <c r="I124" s="303">
        <f>'Investīciju plāns_2023_2027'!I110</f>
        <v>0</v>
      </c>
      <c r="J124" s="304">
        <f>'Investīciju plāns_2023_2027'!J110</f>
        <v>0</v>
      </c>
      <c r="K124" s="305">
        <f>'Investīciju plāns_2023_2027'!K110</f>
        <v>0</v>
      </c>
      <c r="L124" s="306">
        <f>'Investīciju plāns_2023_2027'!L110</f>
        <v>200000</v>
      </c>
      <c r="M124" s="307">
        <f>'Investīciju plāns_2023_2027'!M110</f>
        <v>1300000</v>
      </c>
      <c r="N124" s="161" t="str">
        <f>'Investīciju plāns_2023_2027'!N110</f>
        <v>P2 S RV2</v>
      </c>
      <c r="O124" s="151" t="str">
        <f>'Investīciju plāns_2023_2027'!O110</f>
        <v>P</v>
      </c>
      <c r="P124" s="145" t="str">
        <f>'Investīciju plāns_2023_2027'!P110</f>
        <v>VP1</v>
      </c>
      <c r="Q124" s="195" t="str">
        <f>'Investīciju plāns_2023_2027'!Q110</f>
        <v>RV3</v>
      </c>
      <c r="R124" s="268" t="str">
        <f>'Investīciju plāns_2023_2027'!R110</f>
        <v>3.1.</v>
      </c>
      <c r="S124" s="381" t="str">
        <f>'Investīciju plāns_2023_2027'!S110</f>
        <v>Infrastruktūras un saimnieciskā nodrošinājuma nodaļa/Sporta centrs</v>
      </c>
      <c r="T124" s="284">
        <f>'Investīciju plāns_2023_2027'!T110</f>
        <v>0</v>
      </c>
      <c r="U124" s="282" t="str">
        <f>'Investīciju plāns_2023_2027'!U110</f>
        <v>2022-2027</v>
      </c>
    </row>
    <row r="125" spans="1:21" ht="76.5" x14ac:dyDescent="0.25">
      <c r="A125" s="161">
        <f>'Investīciju plāns_2023_2027'!A111</f>
        <v>109</v>
      </c>
      <c r="B125" s="279" t="str">
        <f>'Investīciju plāns_2023_2027'!B111</f>
        <v>09s</v>
      </c>
      <c r="C125" s="196" t="str">
        <f>'Investīciju plāns_2023_2027'!C111</f>
        <v>Novads</v>
      </c>
      <c r="D125" s="285" t="str">
        <f>'Investīciju plāns_2023_2027'!D111</f>
        <v>Iekštelpu sporta infrastruktūras sakārtošana  un aprīkojuma atjaunošana Jelgavas novada sporta bāzēs</v>
      </c>
      <c r="E125" s="285" t="str">
        <f>'Investīciju plāns_2023_2027'!E111</f>
        <v>Iekštelpu sporta infrastruktūras sakārtošana - grīdas segumi, sporta inventārs, telpu remonti (tai skaitā dušas un sanitārie mezgli, kosmētiskie remonti) Jelgavas novada sporta bāzēs</v>
      </c>
      <c r="F125" s="161" t="str">
        <f>'Investīciju plāns_2023_2027'!F111</f>
        <v>Sporta infrastruktūra</v>
      </c>
      <c r="G125" s="366" t="str">
        <f>'Investīciju plāns_2023_2027'!G111</f>
        <v>Kopīgs/J/Pag/Iedz</v>
      </c>
      <c r="H125" s="278">
        <f>'Investīciju plāns_2023_2027'!H111</f>
        <v>800000</v>
      </c>
      <c r="I125" s="303">
        <f>'Investīciju plāns_2023_2027'!I111</f>
        <v>0</v>
      </c>
      <c r="J125" s="304">
        <f>'Investīciju plāns_2023_2027'!J111</f>
        <v>0</v>
      </c>
      <c r="K125" s="305">
        <f>'Investīciju plāns_2023_2027'!K111</f>
        <v>0</v>
      </c>
      <c r="L125" s="306">
        <f>'Investīciju plāns_2023_2027'!L111</f>
        <v>200000</v>
      </c>
      <c r="M125" s="307">
        <f>'Investīciju plāns_2023_2027'!M111</f>
        <v>600000</v>
      </c>
      <c r="N125" s="161" t="str">
        <f>'Investīciju plāns_2023_2027'!N111</f>
        <v>P2 S RV2</v>
      </c>
      <c r="O125" s="151" t="str">
        <f>'Investīciju plāns_2023_2027'!O111</f>
        <v>P</v>
      </c>
      <c r="P125" s="151" t="str">
        <f>'Investīciju plāns_2023_2027'!P111</f>
        <v>VP1</v>
      </c>
      <c r="Q125" s="151" t="str">
        <f>'Investīciju plāns_2023_2027'!Q111</f>
        <v>RV3</v>
      </c>
      <c r="R125" s="268" t="str">
        <f>'Investīciju plāns_2023_2027'!R111</f>
        <v>3.2.</v>
      </c>
      <c r="S125" s="385" t="str">
        <f>'Investīciju plāns_2023_2027'!S111</f>
        <v>Infrastruktūras un saimnieciskā nodrošinājuma nodaļa/Sporta centrs</v>
      </c>
      <c r="T125" s="284">
        <f>'Investīciju plāns_2023_2027'!T111</f>
        <v>0</v>
      </c>
      <c r="U125" s="282" t="str">
        <f>'Investīciju plāns_2023_2027'!U111</f>
        <v>2022-2027</v>
      </c>
    </row>
    <row r="126" spans="1:21" ht="76.5" x14ac:dyDescent="0.25">
      <c r="A126" s="196">
        <f>'Investīciju plāns_2023_2027'!A112</f>
        <v>110</v>
      </c>
      <c r="B126" s="279" t="str">
        <f>'Investīciju plāns_2023_2027'!B112</f>
        <v>08</v>
      </c>
      <c r="C126" s="196" t="str">
        <f>'Investīciju plāns_2023_2027'!C112</f>
        <v>Novads</v>
      </c>
      <c r="D126" s="285" t="str">
        <f>'Investīciju plāns_2023_2027'!D112</f>
        <v>Kultūras iestāžu  infrastruktūras sakārtošana/teritorijas labiekārtošana/modernizācija/atjaunošana/remonti Jelgavas novada kultūras iestādēs</v>
      </c>
      <c r="E126" s="285" t="str">
        <f>'Investīciju plāns_2023_2027'!E112</f>
        <v>Kultūras iestāžu teritoriju infrastruktūras sakārtošana/modernizācija/atjaunošana/labiekārtošana</v>
      </c>
      <c r="F126" s="161" t="str">
        <f>'Investīciju plāns_2023_2027'!F112</f>
        <v>Teritorijas labiekārtošana</v>
      </c>
      <c r="G126" s="366" t="str">
        <f>'Investīciju plāns_2023_2027'!G112</f>
        <v>Kopīgs/J/Pag/Iedz</v>
      </c>
      <c r="H126" s="278">
        <f>'Investīciju plāns_2023_2027'!H112</f>
        <v>500000</v>
      </c>
      <c r="I126" s="303">
        <f>'Investīciju plāns_2023_2027'!I112</f>
        <v>0</v>
      </c>
      <c r="J126" s="304">
        <f>'Investīciju plāns_2023_2027'!J112</f>
        <v>0</v>
      </c>
      <c r="K126" s="305">
        <f>'Investīciju plāns_2023_2027'!K112</f>
        <v>0</v>
      </c>
      <c r="L126" s="306">
        <f>'Investīciju plāns_2023_2027'!L112</f>
        <v>250000</v>
      </c>
      <c r="M126" s="307">
        <f>'Investīciju plāns_2023_2027'!M112</f>
        <v>250000</v>
      </c>
      <c r="N126" s="161" t="str">
        <f>'Investīciju plāns_2023_2027'!N112</f>
        <v>P2 K RV1</v>
      </c>
      <c r="O126" s="151" t="str">
        <f>'Investīciju plāns_2023_2027'!O112</f>
        <v>P</v>
      </c>
      <c r="P126" s="151" t="str">
        <f>'Investīciju plāns_2023_2027'!P112</f>
        <v>VP1</v>
      </c>
      <c r="Q126" s="151" t="str">
        <f>'Investīciju plāns_2023_2027'!Q112</f>
        <v>RV3</v>
      </c>
      <c r="R126" s="196" t="str">
        <f>'Investīciju plāns_2023_2027'!R112</f>
        <v>3.3.</v>
      </c>
      <c r="S126" s="388" t="str">
        <f>'Investīciju plāns_2023_2027'!S112</f>
        <v>Kultūraspārvalde/pagastu pārvaldes</v>
      </c>
      <c r="T126" s="284">
        <f>'Investīciju plāns_2023_2027'!T112</f>
        <v>0</v>
      </c>
      <c r="U126" s="282" t="str">
        <f>'Investīciju plāns_2023_2027'!U112</f>
        <v>2022-2027</v>
      </c>
    </row>
    <row r="127" spans="1:21" x14ac:dyDescent="0.25">
      <c r="A127" s="161" t="e">
        <f>'Investīciju plāns_2023_2027'!#REF!</f>
        <v>#REF!</v>
      </c>
      <c r="B127" s="279" t="e">
        <f>'Investīciju plāns_2023_2027'!#REF!</f>
        <v>#REF!</v>
      </c>
      <c r="C127" s="196" t="e">
        <f>'Investīciju plāns_2023_2027'!#REF!</f>
        <v>#REF!</v>
      </c>
      <c r="D127" s="285" t="e">
        <f>'Investīciju plāns_2023_2027'!#REF!</f>
        <v>#REF!</v>
      </c>
      <c r="E127" s="285" t="e">
        <f>'Investīciju plāns_2023_2027'!#REF!</f>
        <v>#REF!</v>
      </c>
      <c r="F127" s="161" t="e">
        <f>'Investīciju plāns_2023_2027'!#REF!</f>
        <v>#REF!</v>
      </c>
      <c r="G127" s="366" t="e">
        <f>'Investīciju plāns_2023_2027'!#REF!</f>
        <v>#REF!</v>
      </c>
      <c r="H127" s="278" t="e">
        <f>'Investīciju plāns_2023_2027'!#REF!</f>
        <v>#REF!</v>
      </c>
      <c r="I127" s="303" t="e">
        <f>'Investīciju plāns_2023_2027'!#REF!</f>
        <v>#REF!</v>
      </c>
      <c r="J127" s="304" t="e">
        <f>'Investīciju plāns_2023_2027'!#REF!</f>
        <v>#REF!</v>
      </c>
      <c r="K127" s="305" t="e">
        <f>'Investīciju plāns_2023_2027'!#REF!</f>
        <v>#REF!</v>
      </c>
      <c r="L127" s="306" t="e">
        <f>'Investīciju plāns_2023_2027'!#REF!</f>
        <v>#REF!</v>
      </c>
      <c r="M127" s="307" t="e">
        <f>'Investīciju plāns_2023_2027'!#REF!</f>
        <v>#REF!</v>
      </c>
      <c r="N127" s="161" t="e">
        <f>'Investīciju plāns_2023_2027'!#REF!</f>
        <v>#REF!</v>
      </c>
      <c r="O127" s="161" t="e">
        <f>'Investīciju plāns_2023_2027'!#REF!</f>
        <v>#REF!</v>
      </c>
      <c r="P127" s="151" t="e">
        <f>'Investīciju plāns_2023_2027'!#REF!</f>
        <v>#REF!</v>
      </c>
      <c r="Q127" s="161" t="e">
        <f>'Investīciju plāns_2023_2027'!#REF!</f>
        <v>#REF!</v>
      </c>
      <c r="R127" s="196" t="e">
        <f>'Investīciju plāns_2023_2027'!#REF!</f>
        <v>#REF!</v>
      </c>
      <c r="S127" s="386" t="e">
        <f>'Investīciju plāns_2023_2027'!#REF!</f>
        <v>#REF!</v>
      </c>
      <c r="T127" s="284" t="e">
        <f>'Investīciju plāns_2023_2027'!#REF!</f>
        <v>#REF!</v>
      </c>
      <c r="U127" s="282" t="e">
        <f>'Investīciju plāns_2023_2027'!#REF!</f>
        <v>#REF!</v>
      </c>
    </row>
    <row r="128" spans="1:21" ht="76.5" x14ac:dyDescent="0.25">
      <c r="A128" s="161">
        <f>'Investīciju plāns_2023_2027'!A113</f>
        <v>111</v>
      </c>
      <c r="B128" s="279" t="str">
        <f>'Investīciju plāns_2023_2027'!B113</f>
        <v>08k</v>
      </c>
      <c r="C128" s="196" t="str">
        <f>'Investīciju plāns_2023_2027'!C113</f>
        <v>Novads</v>
      </c>
      <c r="D128" s="285" t="str">
        <f>'Investīciju plāns_2023_2027'!D113</f>
        <v>Brīvdabas estrādes/vietas izveide/ labiekārtošana Jelgavas novada teritorijā</v>
      </c>
      <c r="E128" s="285" t="str">
        <f>'Investīciju plāns_2023_2027'!E113</f>
        <v>Brīvdabas estrādes/vietas izveide/labiekārtošana, kultūras pakalpojuma nodrošināšanai pagastos - uzbūvēta brīvdabas estrāde, ierīkota brīvdabas pasākumu vieta, labiekārtota Jelgavas novada teritorijā</v>
      </c>
      <c r="F128" s="161" t="str">
        <f>'Investīciju plāns_2023_2027'!F113</f>
        <v>Teritorijas labiekārtošana</v>
      </c>
      <c r="G128" s="366" t="str">
        <f>'Investīciju plāns_2023_2027'!G113</f>
        <v>Kopīgs/J/Pag/Iedz</v>
      </c>
      <c r="H128" s="278">
        <f>'Investīciju plāns_2023_2027'!H113</f>
        <v>400000</v>
      </c>
      <c r="I128" s="303">
        <f>'Investīciju plāns_2023_2027'!I113</f>
        <v>0</v>
      </c>
      <c r="J128" s="304">
        <f>'Investīciju plāns_2023_2027'!J113</f>
        <v>0</v>
      </c>
      <c r="K128" s="305">
        <f>'Investīciju plāns_2023_2027'!K113</f>
        <v>0</v>
      </c>
      <c r="L128" s="306">
        <f>'Investīciju plāns_2023_2027'!L113</f>
        <v>100000</v>
      </c>
      <c r="M128" s="307">
        <f>'Investīciju plāns_2023_2027'!M113</f>
        <v>300000</v>
      </c>
      <c r="N128" s="161" t="str">
        <f>'Investīciju plāns_2023_2027'!N113</f>
        <v>P2 K RV1</v>
      </c>
      <c r="O128" s="161" t="str">
        <f>'Investīciju plāns_2023_2027'!O113</f>
        <v>P</v>
      </c>
      <c r="P128" s="336" t="str">
        <f>'Investīciju plāns_2023_2027'!P113</f>
        <v>VP1</v>
      </c>
      <c r="Q128" s="336" t="str">
        <f>'Investīciju plāns_2023_2027'!Q113</f>
        <v>RV3</v>
      </c>
      <c r="R128" s="339" t="str">
        <f>'Investīciju plāns_2023_2027'!R113</f>
        <v>3.3.</v>
      </c>
      <c r="S128" s="161" t="str">
        <f>'Investīciju plāns_2023_2027'!S113</f>
        <v>Infrastruktūras un saimnieciskā nodrošinājuma nodaļa/pagasta pārvalde</v>
      </c>
      <c r="T128" s="284">
        <f>'Investīciju plāns_2023_2027'!T113</f>
        <v>0</v>
      </c>
      <c r="U128" s="282" t="str">
        <f>'Investīciju plāns_2023_2027'!U113</f>
        <v>2022-2027</v>
      </c>
    </row>
    <row r="129" spans="1:21" ht="76.5" x14ac:dyDescent="0.25">
      <c r="A129" s="196">
        <f>'Investīciju plāns_2023_2027'!A114</f>
        <v>112</v>
      </c>
      <c r="B129" s="279" t="str">
        <f>'Investīciju plāns_2023_2027'!B114</f>
        <v>10</v>
      </c>
      <c r="C129" s="196" t="str">
        <f>'Investīciju plāns_2023_2027'!C114</f>
        <v>Novads</v>
      </c>
      <c r="D129" s="285" t="str">
        <f>'Investīciju plāns_2023_2027'!D114</f>
        <v>Dienas/aktivitāšu centru teritoriju labiekārtošana Jelgavas novada teritorijā</v>
      </c>
      <c r="E129" s="285" t="str">
        <f>'Investīciju plāns_2023_2027'!E114</f>
        <v>Dienas/aktivitāšu centru teritoriju labiekārtošana Jelgavas novada teritorijā - žogu uzstādīšana, automašīnu stāvlaukuma vietas sakārtošana, bērnu rotaļu laukuma izveide, teritorijas labiekārtošana, video novērošanas sistēmas izbūve</v>
      </c>
      <c r="F129" s="161" t="str">
        <f>'Investīciju plāns_2023_2027'!F114</f>
        <v>Teritorijas labiekārtošana</v>
      </c>
      <c r="G129" s="367" t="str">
        <f>'Investīciju plāns_2023_2027'!G114</f>
        <v>Kopīgs/J/Pag/Iedz</v>
      </c>
      <c r="H129" s="278">
        <f>'Investīciju plāns_2023_2027'!H114</f>
        <v>500000</v>
      </c>
      <c r="I129" s="303">
        <f>'Investīciju plāns_2023_2027'!I114</f>
        <v>0</v>
      </c>
      <c r="J129" s="304">
        <f>'Investīciju plāns_2023_2027'!J114</f>
        <v>0</v>
      </c>
      <c r="K129" s="305">
        <f>'Investīciju plāns_2023_2027'!K114</f>
        <v>0</v>
      </c>
      <c r="L129" s="306">
        <f>'Investīciju plāns_2023_2027'!L114</f>
        <v>100000</v>
      </c>
      <c r="M129" s="307">
        <f>'Investīciju plāns_2023_2027'!M114</f>
        <v>400000</v>
      </c>
      <c r="N129" s="161" t="str">
        <f>'Investīciju plāns_2023_2027'!N114</f>
        <v>P2 L RV2</v>
      </c>
      <c r="O129" s="336" t="str">
        <f>'Investīciju plāns_2023_2027'!O114</f>
        <v>D</v>
      </c>
      <c r="P129" s="336" t="str">
        <f>'Investīciju plāns_2023_2027'!P114</f>
        <v>VP1</v>
      </c>
      <c r="Q129" s="348" t="str">
        <f>'Investīciju plāns_2023_2027'!Q114</f>
        <v>RV2</v>
      </c>
      <c r="R129" s="336" t="str">
        <f>'Investīciju plāns_2023_2027'!R114</f>
        <v>2.1
2.2</v>
      </c>
      <c r="S129" s="161" t="str">
        <f>'Investīciju plāns_2023_2027'!S114</f>
        <v>Infrastruktūras un saimnieciskā nodrošinājuma nodaļa/Labklājības pārvalde</v>
      </c>
      <c r="T129" s="284">
        <f>'Investīciju plāns_2023_2027'!T114</f>
        <v>0</v>
      </c>
      <c r="U129" s="282" t="str">
        <f>'Investīciju plāns_2023_2027'!U114</f>
        <v>2022-2027</v>
      </c>
    </row>
    <row r="130" spans="1:21" ht="76.5" x14ac:dyDescent="0.25">
      <c r="A130" s="161">
        <f>'Investīciju plāns_2023_2027'!A115</f>
        <v>113</v>
      </c>
      <c r="B130" s="279" t="str">
        <f>'Investīciju plāns_2023_2027'!B115</f>
        <v>06</v>
      </c>
      <c r="C130" s="196" t="str">
        <f>'Investīciju plāns_2023_2027'!C115</f>
        <v>Novads</v>
      </c>
      <c r="D130" s="285" t="str">
        <f>'Investīciju plāns_2023_2027'!D115</f>
        <v>Pašvaldības iestāžu un piekritīgo teritoriju labiekārtošana Jelgavas novada teritorijā</v>
      </c>
      <c r="E130" s="285" t="str">
        <f>'Investīciju plāns_2023_2027'!E115</f>
        <v>Pašvaldības iestāžu un piekritīgo teritoriju labiekārtošana Jelgavas novada teritorijā (pagasta pārvaldes, parki, skvēri, atpūtas vietas, upju krasti)</v>
      </c>
      <c r="F130" s="161" t="str">
        <f>'Investīciju plāns_2023_2027'!F115</f>
        <v>Teritorijas labiekārtošana</v>
      </c>
      <c r="G130" s="367" t="str">
        <f>'Investīciju plāns_2023_2027'!G115</f>
        <v>Kopīgs/J/Pag/Iedz</v>
      </c>
      <c r="H130" s="278">
        <f>'Investīciju plāns_2023_2027'!H115</f>
        <v>400000</v>
      </c>
      <c r="I130" s="303">
        <f>'Investīciju plāns_2023_2027'!I115</f>
        <v>0</v>
      </c>
      <c r="J130" s="304">
        <f>'Investīciju plāns_2023_2027'!J115</f>
        <v>0</v>
      </c>
      <c r="K130" s="305">
        <f>'Investīciju plāns_2023_2027'!K115</f>
        <v>0</v>
      </c>
      <c r="L130" s="306">
        <f>'Investīciju plāns_2023_2027'!L115</f>
        <v>0</v>
      </c>
      <c r="M130" s="307">
        <f>'Investīciju plāns_2023_2027'!M115</f>
        <v>400000</v>
      </c>
      <c r="N130" s="161" t="str">
        <f>'Investīciju plāns_2023_2027'!N115</f>
        <v>P3 V RV9</v>
      </c>
      <c r="O130" s="336" t="str">
        <f>'Investīciju plāns_2023_2027'!O115</f>
        <v>D</v>
      </c>
      <c r="P130" s="336" t="str">
        <f>'Investīciju plāns_2023_2027'!P115</f>
        <v>VP2</v>
      </c>
      <c r="Q130" s="348" t="str">
        <f>'Investīciju plāns_2023_2027'!Q115</f>
        <v>RV5</v>
      </c>
      <c r="R130" s="336" t="str">
        <f>'Investīciju plāns_2023_2027'!R115</f>
        <v>U.5.4.</v>
      </c>
      <c r="S130" s="161" t="str">
        <f>'Investīciju plāns_2023_2027'!S115</f>
        <v>Īpašuma pārvaldības nodaļa/Attīstības nodaļa/pagasta pārvalde</v>
      </c>
      <c r="T130" s="284">
        <f>'Investīciju plāns_2023_2027'!T115</f>
        <v>0</v>
      </c>
      <c r="U130" s="282" t="str">
        <f>'Investīciju plāns_2023_2027'!U115</f>
        <v>2022-2027</v>
      </c>
    </row>
    <row r="131" spans="1:21" ht="38.25" x14ac:dyDescent="0.25">
      <c r="A131" s="161">
        <f>'Investīciju plāns_2023_2027'!A116</f>
        <v>114</v>
      </c>
      <c r="B131" s="279" t="str">
        <f>'Investīciju plāns_2023_2027'!B116</f>
        <v>05</v>
      </c>
      <c r="C131" s="196" t="str">
        <f>'Investīciju plāns_2023_2027'!C116</f>
        <v>Novads</v>
      </c>
      <c r="D131" s="285" t="str">
        <f>'Investīciju plāns_2023_2027'!D116</f>
        <v>Degradēto teritoriju sakārtošana visā Jelgavas novada teritorijā</v>
      </c>
      <c r="E131" s="285" t="str">
        <f>'Investīciju plāns_2023_2027'!E116</f>
        <v xml:space="preserve">Degradēto teritorijas sakārtošana Jelgavas novada teritorijā (katru gadu 4 - 5 objekti gadā)
</v>
      </c>
      <c r="F131" s="161" t="str">
        <f>'Investīciju plāns_2023_2027'!F116</f>
        <v>Teritorijas labiekārtošana</v>
      </c>
      <c r="G131" s="367" t="str">
        <f>'Investīciju plāns_2023_2027'!G116</f>
        <v>Kopīgs/J/Pag/Iedz</v>
      </c>
      <c r="H131" s="278">
        <f>'Investīciju plāns_2023_2027'!H116</f>
        <v>483000</v>
      </c>
      <c r="I131" s="303">
        <f>'Investīciju plāns_2023_2027'!I116</f>
        <v>23000</v>
      </c>
      <c r="J131" s="304">
        <f>'Investīciju plāns_2023_2027'!J116</f>
        <v>23000</v>
      </c>
      <c r="K131" s="305">
        <f>'Investīciju plāns_2023_2027'!K116</f>
        <v>0</v>
      </c>
      <c r="L131" s="306">
        <f>'Investīciju plāns_2023_2027'!L116</f>
        <v>60000</v>
      </c>
      <c r="M131" s="307">
        <f>'Investīciju plāns_2023_2027'!M116</f>
        <v>400000</v>
      </c>
      <c r="N131" s="161" t="str">
        <f>'Investīciju plāns_2023_2027'!N116</f>
        <v>P3 V RV9</v>
      </c>
      <c r="O131" s="336" t="str">
        <f>'Investīciju plāns_2023_2027'!O116</f>
        <v>D</v>
      </c>
      <c r="P131" s="336" t="str">
        <f>'Investīciju plāns_2023_2027'!P116</f>
        <v>VP2</v>
      </c>
      <c r="Q131" s="348" t="str">
        <f>'Investīciju plāns_2023_2027'!Q116</f>
        <v>RV5</v>
      </c>
      <c r="R131" s="336" t="str">
        <f>'Investīciju plāns_2023_2027'!R116</f>
        <v>U.5.4.</v>
      </c>
      <c r="S131" s="161" t="str">
        <f>'Investīciju plāns_2023_2027'!S116</f>
        <v>Īpašuma pārvaldības nodaļa</v>
      </c>
      <c r="T131" s="284">
        <f>'Investīciju plāns_2023_2027'!T116</f>
        <v>0</v>
      </c>
      <c r="U131" s="282" t="str">
        <f>'Investīciju plāns_2023_2027'!U116</f>
        <v>2022-2027</v>
      </c>
    </row>
    <row r="132" spans="1:21" ht="51" x14ac:dyDescent="0.25">
      <c r="A132" s="196">
        <f>'Investīciju plāns_2023_2027'!A117</f>
        <v>115</v>
      </c>
      <c r="B132" s="279" t="str">
        <f>'Investīciju plāns_2023_2027'!B117</f>
        <v>05</v>
      </c>
      <c r="C132" s="196" t="str">
        <f>'Investīciju plāns_2023_2027'!C117</f>
        <v>Novads</v>
      </c>
      <c r="D132" s="285" t="str">
        <f>'Investīciju plāns_2023_2027'!D117</f>
        <v>Teritorijas labiekārtošana un vides aizsardzība Jelgavas novada teritorijā</v>
      </c>
      <c r="E132" s="335" t="str">
        <f>'Investīciju plāns_2023_2027'!E117</f>
        <v>Vidi ietekmējošu faktoru apzināšana, izvērtēšana, turpmākās darbības plānošana, vides objektu kopšana - teritorijas labiekārtošana un vides aizsardzība visā Jelgavas novada teritorijā, atbilstoši MK noteikumos noteiktajam, tai skaitā tehnikas iegāde</v>
      </c>
      <c r="F132" s="161" t="str">
        <f>'Investīciju plāns_2023_2027'!F117</f>
        <v>Teritorijas labiekārtošana</v>
      </c>
      <c r="G132" s="366" t="str">
        <f>'Investīciju plāns_2023_2027'!G117</f>
        <v>Kopīgs/J/Pag/Iedz</v>
      </c>
      <c r="H132" s="278">
        <f>'Investīciju plāns_2023_2027'!H117</f>
        <v>400000</v>
      </c>
      <c r="I132" s="303">
        <f>'Investīciju plāns_2023_2027'!I117</f>
        <v>0</v>
      </c>
      <c r="J132" s="304">
        <f>'Investīciju plāns_2023_2027'!J117</f>
        <v>0</v>
      </c>
      <c r="K132" s="305">
        <f>'Investīciju plāns_2023_2027'!K117</f>
        <v>0</v>
      </c>
      <c r="L132" s="306">
        <f>'Investīciju plāns_2023_2027'!L117</f>
        <v>0</v>
      </c>
      <c r="M132" s="307">
        <f>'Investīciju plāns_2023_2027'!M117</f>
        <v>400000</v>
      </c>
      <c r="N132" s="161" t="str">
        <f>'Investīciju plāns_2023_2027'!N117</f>
        <v>P3 V RV9</v>
      </c>
      <c r="O132" s="336" t="str">
        <f>'Investīciju plāns_2023_2027'!O117</f>
        <v>D</v>
      </c>
      <c r="P132" s="336" t="str">
        <f>'Investīciju plāns_2023_2027'!P117</f>
        <v>VP2</v>
      </c>
      <c r="Q132" s="348" t="str">
        <f>'Investīciju plāns_2023_2027'!Q117</f>
        <v>RV6</v>
      </c>
      <c r="R132" s="336" t="str">
        <f>'Investīciju plāns_2023_2027'!R117</f>
        <v>U.6.1.</v>
      </c>
      <c r="S132" s="161" t="str">
        <f>'Investīciju plāns_2023_2027'!S117</f>
        <v>Īpašuma pārvaldības nodaļa</v>
      </c>
      <c r="T132" s="284">
        <f>'Investīciju plāns_2023_2027'!T117</f>
        <v>0</v>
      </c>
      <c r="U132" s="282" t="str">
        <f>'Investīciju plāns_2023_2027'!U117</f>
        <v>2022-2027</v>
      </c>
    </row>
    <row r="133" spans="1:21" ht="38.25" x14ac:dyDescent="0.25">
      <c r="A133" s="161">
        <f>'Investīciju plāns_2023_2027'!A118</f>
        <v>116</v>
      </c>
      <c r="B133" s="279" t="str">
        <f>'Investīciju plāns_2023_2027'!B118</f>
        <v>06</v>
      </c>
      <c r="C133" s="196" t="str">
        <f>'Investīciju plāns_2023_2027'!C118</f>
        <v>Novads</v>
      </c>
      <c r="D133" s="285" t="str">
        <f>'Investīciju plāns_2023_2027'!D118</f>
        <v>Apdzīvotu vietu atraktivitātes veicināšana iekļaujot dabas teritorijas</v>
      </c>
      <c r="E133" s="285" t="str">
        <f>'Investīciju plāns_2023_2027'!E118</f>
        <v>Pētījums, dabas izziņas taku veidošana Jelgavas novada teritorijā</v>
      </c>
      <c r="F133" s="161" t="str">
        <f>'Investīciju plāns_2023_2027'!F118</f>
        <v xml:space="preserve">Teritorijas labiekārtošana </v>
      </c>
      <c r="G133" s="367" t="str">
        <f>'Investīciju plāns_2023_2027'!G118</f>
        <v>Kopīgs/J/Pag/Iedz</v>
      </c>
      <c r="H133" s="278">
        <f>'Investīciju plāns_2023_2027'!H118</f>
        <v>160000</v>
      </c>
      <c r="I133" s="303">
        <f>'Investīciju plāns_2023_2027'!I118</f>
        <v>0</v>
      </c>
      <c r="J133" s="304">
        <f>'Investīciju plāns_2023_2027'!J118</f>
        <v>0</v>
      </c>
      <c r="K133" s="305">
        <f>'Investīciju plāns_2023_2027'!K118</f>
        <v>0</v>
      </c>
      <c r="L133" s="306">
        <f>'Investīciju plāns_2023_2027'!L118</f>
        <v>60000</v>
      </c>
      <c r="M133" s="307">
        <f>'Investīciju plāns_2023_2027'!M118</f>
        <v>100000</v>
      </c>
      <c r="N133" s="166" t="str">
        <f>'Investīciju plāns_2023_2027'!N118</f>
        <v>P3 V RV9</v>
      </c>
      <c r="O133" s="336" t="str">
        <f>'Investīciju plāns_2023_2027'!O118</f>
        <v>D</v>
      </c>
      <c r="P133" s="336" t="str">
        <f>'Investīciju plāns_2023_2027'!P118</f>
        <v>VP2</v>
      </c>
      <c r="Q133" s="348" t="str">
        <f>'Investīciju plāns_2023_2027'!Q118</f>
        <v>RV6</v>
      </c>
      <c r="R133" s="336" t="str">
        <f>'Investīciju plāns_2023_2027'!R118</f>
        <v>U.6.1.</v>
      </c>
      <c r="S133" s="387" t="str">
        <f>'Investīciju plāns_2023_2027'!S118</f>
        <v>Īpašuma pārvaldības nodaļa</v>
      </c>
      <c r="T133" s="291">
        <f>'Investīciju plāns_2023_2027'!T118</f>
        <v>0</v>
      </c>
      <c r="U133" s="282" t="str">
        <f>'Investīciju plāns_2023_2027'!U118</f>
        <v>2022-2027</v>
      </c>
    </row>
    <row r="134" spans="1:21" ht="102" x14ac:dyDescent="0.25">
      <c r="A134" s="161">
        <f>'Investīciju plāns_2023_2027'!A119</f>
        <v>117</v>
      </c>
      <c r="B134" s="279" t="str">
        <f>'Investīciju plāns_2023_2027'!B119</f>
        <v>05</v>
      </c>
      <c r="C134" s="196" t="str">
        <f>'Investīciju plāns_2023_2027'!C119</f>
        <v>Novads</v>
      </c>
      <c r="D134" s="285" t="str">
        <f>'Investīciju plāns_2023_2027'!D119</f>
        <v>Lielupes baseina upju piestātņu  infrastruktūras attīstība un dabas izziņas taku izveide un labiekārtošana</v>
      </c>
      <c r="E134" s="285" t="str">
        <f>'Investīciju plāns_2023_2027'!E119</f>
        <v xml:space="preserve">Izpētes projekts, dabas izziņu takas gar Lielupi izveide un aprīkošana/labiekārtošana Jelgavas novada teritorijā un sadarbībā ar valstspilsētu Jelgavu.
Laipu, atpūtas vietu izveide Lielupes u.c. upju krastos, lai nodrošinātu infrastruktūru ūdens tūristiem un veidotu jaunus ūdens tūrisma piedāvājumus. Piestātņu izveide, labiekārtošana un aprīkošana ar informācijas stendiem un laipām Lielupes baseina upēs novada teritorijā </v>
      </c>
      <c r="F134" s="161" t="str">
        <f>'Investīciju plāns_2023_2027'!F119</f>
        <v xml:space="preserve">Teritorijas labiekārtošana </v>
      </c>
      <c r="G134" s="367" t="str">
        <f>'Investīciju plāns_2023_2027'!G119</f>
        <v>Kopīgs/J/Pag/Iedz</v>
      </c>
      <c r="H134" s="278">
        <f>'Investīciju plāns_2023_2027'!H119</f>
        <v>100000</v>
      </c>
      <c r="I134" s="303">
        <f>'Investīciju plāns_2023_2027'!I119</f>
        <v>0</v>
      </c>
      <c r="J134" s="304">
        <f>'Investīciju plāns_2023_2027'!J119</f>
        <v>0</v>
      </c>
      <c r="K134" s="305">
        <f>'Investīciju plāns_2023_2027'!K119</f>
        <v>0</v>
      </c>
      <c r="L134" s="306">
        <f>'Investīciju plāns_2023_2027'!L119</f>
        <v>0</v>
      </c>
      <c r="M134" s="307">
        <f>'Investīciju plāns_2023_2027'!M119</f>
        <v>100000</v>
      </c>
      <c r="N134" s="161" t="str">
        <f>'Investīciju plāns_2023_2027'!N119</f>
        <v>P4 T RV3</v>
      </c>
      <c r="O134" s="352" t="str">
        <f>'Investīciju plāns_2023_2027'!O119</f>
        <v>P</v>
      </c>
      <c r="P134" s="336" t="str">
        <f>'Investīciju plāns_2023_2027'!P119</f>
        <v>VP2</v>
      </c>
      <c r="Q134" s="348" t="str">
        <f>'Investīciju plāns_2023_2027'!Q119</f>
        <v>RV6</v>
      </c>
      <c r="R134" s="336" t="str">
        <f>'Investīciju plāns_2023_2027'!R119</f>
        <v>U.6.1.</v>
      </c>
      <c r="S134" s="387" t="str">
        <f>'Investīciju plāns_2023_2027'!S119</f>
        <v>Attīstības nodaļa</v>
      </c>
      <c r="T134" s="284">
        <f>'Investīciju plāns_2023_2027'!T119</f>
        <v>0</v>
      </c>
      <c r="U134" s="282" t="str">
        <f>'Investīciju plāns_2023_2027'!U119</f>
        <v>2022-2027</v>
      </c>
    </row>
    <row r="135" spans="1:21" ht="63.75" x14ac:dyDescent="0.25">
      <c r="A135" s="196">
        <f>'Investīciju plāns_2023_2027'!A120</f>
        <v>118</v>
      </c>
      <c r="B135" s="279" t="str">
        <f>'Investīciju plāns_2023_2027'!B120</f>
        <v>06</v>
      </c>
      <c r="C135" s="196" t="str">
        <f>'Investīciju plāns_2023_2027'!C120</f>
        <v>Novads</v>
      </c>
      <c r="D135" s="285" t="str">
        <f>'Investīciju plāns_2023_2027'!D120</f>
        <v>Aktivitāšu laukumu/rotaļlaukumu/ atpūtas vietu izveide, labiekārtošana Jelgavas novada teritorijā</v>
      </c>
      <c r="E135" s="285" t="str">
        <f>'Investīciju plāns_2023_2027'!E120</f>
        <v>Aktivitāšu laukumu/rotaļlaukumu/sporta aktivitāšu laukumu izveide un labiekārtošana ar dažādiem sportiskiem un rotaļu elementiem dažādām iedzīvotāju mērķa grupām, veicinot iedzīvotāju veselīgu dzīvesveidu.
Atpūtas vietu izveide un labiekārtošana Jelgavas novada teritorijā</v>
      </c>
      <c r="F135" s="161" t="str">
        <f>'Investīciju plāns_2023_2027'!F120</f>
        <v xml:space="preserve">Teritorijas labiekārtošana </v>
      </c>
      <c r="G135" s="367" t="str">
        <f>'Investīciju plāns_2023_2027'!G120</f>
        <v>Kopīgs/J/Pag/Iedz</v>
      </c>
      <c r="H135" s="278">
        <f>'Investīciju plāns_2023_2027'!H120</f>
        <v>500000</v>
      </c>
      <c r="I135" s="303">
        <f>'Investīciju plāns_2023_2027'!I120</f>
        <v>0</v>
      </c>
      <c r="J135" s="304">
        <f>'Investīciju plāns_2023_2027'!J120</f>
        <v>0</v>
      </c>
      <c r="K135" s="305">
        <f>'Investīciju plāns_2023_2027'!K120</f>
        <v>0</v>
      </c>
      <c r="L135" s="306">
        <f>'Investīciju plāns_2023_2027'!L120</f>
        <v>50000</v>
      </c>
      <c r="M135" s="307">
        <f>'Investīciju plāns_2023_2027'!M120</f>
        <v>450000</v>
      </c>
      <c r="N135" s="161" t="str">
        <f>'Investīciju plāns_2023_2027'!N120</f>
        <v>P3 V RV9</v>
      </c>
      <c r="O135" s="336" t="str">
        <f>'Investīciju plāns_2023_2027'!O120</f>
        <v>P</v>
      </c>
      <c r="P135" s="336" t="str">
        <f>'Investīciju plāns_2023_2027'!P120</f>
        <v>VP1</v>
      </c>
      <c r="Q135" s="348" t="str">
        <f>'Investīciju plāns_2023_2027'!Q120</f>
        <v>RV3</v>
      </c>
      <c r="R135" s="336" t="str">
        <f>'Investīciju plāns_2023_2027'!R120</f>
        <v>3.1.</v>
      </c>
      <c r="S135" s="161" t="str">
        <f>'Investīciju plāns_2023_2027'!S120</f>
        <v>Īpašuma pārvaldības nodaļa/pagasta pārvalde</v>
      </c>
      <c r="T135" s="284">
        <f>'Investīciju plāns_2023_2027'!T120</f>
        <v>0</v>
      </c>
      <c r="U135" s="282" t="str">
        <f>'Investīciju plāns_2023_2027'!U120</f>
        <v>2022-2027</v>
      </c>
    </row>
    <row r="136" spans="1:21" ht="127.5" x14ac:dyDescent="0.25">
      <c r="A136" s="161">
        <f>'Investīciju plāns_2023_2027'!A121</f>
        <v>119</v>
      </c>
      <c r="B136" s="279" t="str">
        <f>'Investīciju plāns_2023_2027'!B121</f>
        <v>04</v>
      </c>
      <c r="C136" s="196" t="str">
        <f>'Investīciju plāns_2023_2027'!C121</f>
        <v>Novads</v>
      </c>
      <c r="D136" s="285" t="str">
        <f>'Investīciju plāns_2023_2027'!D121</f>
        <v>Ūdens ņemšanas vietu/ugunsdzēsības dīķu ierīkošana/izbūve Jelgavas novada teritorijā</v>
      </c>
      <c r="E136" s="285" t="str">
        <f>'Investīciju plāns_2023_2027'!E121</f>
        <v>Ugunsdzēsības dīķu/ ugunsdzēsības vietu ierīkošana/izbūve Jelgavas novada teritorijā, nodrošinot normatīvajos aktos noteiktās prasības
2023.gadā plānots:
1.Ūdens ņemšanas vietas izbūve ugunsdzēsības vajadzībām Platonē, Platones pagastā
2. Ūdens ņemšanas vietas izbūve ugunsdzēsības vajadzībām Oglaines ciemā, Vircavas pagastā
3.Esoša ūdens rezervuāra atjaunošana un ūdens ņemšanas vietu izbūve ugunsdzēsības vajadzībām Jēkabniekos, Svētes pagastā, Jelgavas novadā</v>
      </c>
      <c r="F136" s="161" t="str">
        <f>'Investīciju plāns_2023_2027'!F121</f>
        <v xml:space="preserve">Teritorijas labiekārtošana </v>
      </c>
      <c r="G136" s="366" t="str">
        <f>'Investīciju plāns_2023_2027'!G121</f>
        <v>Kopīgs/J/Pag/Iedz</v>
      </c>
      <c r="H136" s="278">
        <f>'Investīciju plāns_2023_2027'!H121</f>
        <v>614700</v>
      </c>
      <c r="I136" s="303">
        <f>'Investīciju plāns_2023_2027'!I121</f>
        <v>114700</v>
      </c>
      <c r="J136" s="304">
        <f>'Investīciju plāns_2023_2027'!J121</f>
        <v>114700</v>
      </c>
      <c r="K136" s="305">
        <f>'Investīciju plāns_2023_2027'!K121</f>
        <v>0</v>
      </c>
      <c r="L136" s="306">
        <f>'Investīciju plāns_2023_2027'!L121</f>
        <v>100000</v>
      </c>
      <c r="M136" s="307">
        <f>'Investīciju plāns_2023_2027'!M121</f>
        <v>400000</v>
      </c>
      <c r="N136" s="195" t="str">
        <f>'Investīciju plāns_2023_2027'!N121</f>
        <v>P2 V RV6</v>
      </c>
      <c r="O136" s="151" t="str">
        <f>'Investīciju plāns_2023_2027'!O121</f>
        <v>D</v>
      </c>
      <c r="P136" s="145" t="str">
        <f>'Investīciju plāns_2023_2027'!P121</f>
        <v>VP1</v>
      </c>
      <c r="Q136" s="151" t="str">
        <f>'Investīciju plāns_2023_2027'!Q121</f>
        <v>RV5</v>
      </c>
      <c r="R136" s="268" t="str">
        <f>'Investīciju plāns_2023_2027'!R121</f>
        <v>U.5.7.</v>
      </c>
      <c r="S136" s="386" t="str">
        <f>'Investīciju plāns_2023_2027'!S121</f>
        <v>Infrastruktūras un saimnieciskā nodrošinājuma nodaļa</v>
      </c>
      <c r="T136" s="310">
        <f>'Investīciju plāns_2023_2027'!T121</f>
        <v>0</v>
      </c>
      <c r="U136" s="282" t="str">
        <f>'Investīciju plāns_2023_2027'!U121</f>
        <v>2022-2027</v>
      </c>
    </row>
    <row r="137" spans="1:21" ht="51" x14ac:dyDescent="0.25">
      <c r="A137" s="161">
        <f>'Investīciju plāns_2023_2027'!A122</f>
        <v>120</v>
      </c>
      <c r="B137" s="279" t="str">
        <f>'Investīciju plāns_2023_2027'!B122</f>
        <v>05</v>
      </c>
      <c r="C137" s="196" t="str">
        <f>'Investīciju plāns_2023_2027'!C122</f>
        <v>Novads</v>
      </c>
      <c r="D137" s="285" t="str">
        <f>'Investīciju plāns_2023_2027'!D122</f>
        <v>Teritorijas atraktivitāte - Parku apsaimniekošanas plānu izstrāde un ieviešana, nosakot parkiem tēmu, specializāciju)</v>
      </c>
      <c r="E137" s="285" t="str">
        <f>'Investīciju plāns_2023_2027'!E122</f>
        <v xml:space="preserve">Parku apsaimniekošanas plānu izstrāde Jelgavas novada parkiem - Zaļenieku, Vircavas, Lielplatones, Staļģenes, Elejas muižu parkiem, Teteles parkam
</v>
      </c>
      <c r="F137" s="161" t="str">
        <f>'Investīciju plāns_2023_2027'!F122</f>
        <v xml:space="preserve">Teritorijas labiekārtošana </v>
      </c>
      <c r="G137" s="366" t="str">
        <f>'Investīciju plāns_2023_2027'!G122</f>
        <v>Kopīgs/J/Pag/Iedz</v>
      </c>
      <c r="H137" s="278">
        <f>'Investīciju plāns_2023_2027'!H122</f>
        <v>120000</v>
      </c>
      <c r="I137" s="303">
        <f>'Investīciju plāns_2023_2027'!I122</f>
        <v>0</v>
      </c>
      <c r="J137" s="304">
        <f>'Investīciju plāns_2023_2027'!J122</f>
        <v>0</v>
      </c>
      <c r="K137" s="305">
        <f>'Investīciju plāns_2023_2027'!K122</f>
        <v>0</v>
      </c>
      <c r="L137" s="306">
        <f>'Investīciju plāns_2023_2027'!L122</f>
        <v>0</v>
      </c>
      <c r="M137" s="307">
        <f>'Investīciju plāns_2023_2027'!M122</f>
        <v>120000</v>
      </c>
      <c r="N137" s="195" t="str">
        <f>'Investīciju plāns_2023_2027'!N122</f>
        <v>P3 V RV9</v>
      </c>
      <c r="O137" s="151" t="str">
        <f>'Investīciju plāns_2023_2027'!O122</f>
        <v>D</v>
      </c>
      <c r="P137" s="145" t="str">
        <f>'Investīciju plāns_2023_2027'!P122</f>
        <v>VP2</v>
      </c>
      <c r="Q137" s="151" t="str">
        <f>'Investīciju plāns_2023_2027'!Q122</f>
        <v>RV5</v>
      </c>
      <c r="R137" s="268" t="str">
        <f>'Investīciju plāns_2023_2027'!R122</f>
        <v>U.5.4.</v>
      </c>
      <c r="S137" s="381" t="str">
        <f>'Investīciju plāns_2023_2027'!S122</f>
        <v>Attīstības nodaļa</v>
      </c>
      <c r="T137" s="310">
        <f>'Investīciju plāns_2023_2027'!T122</f>
        <v>0</v>
      </c>
      <c r="U137" s="282" t="str">
        <f>'Investīciju plāns_2023_2027'!U122</f>
        <v>2022-2027</v>
      </c>
    </row>
    <row r="138" spans="1:21" ht="127.5" x14ac:dyDescent="0.25">
      <c r="A138" s="196">
        <f>'Investīciju plāns_2023_2027'!A123</f>
        <v>121</v>
      </c>
      <c r="B138" s="279" t="str">
        <f>'Investīciju plāns_2023_2027'!B123</f>
        <v>04</v>
      </c>
      <c r="C138" s="196" t="str">
        <f>'Investīciju plāns_2023_2027'!C123</f>
        <v>Novads</v>
      </c>
      <c r="D138" s="285" t="str">
        <f>'Investīciju plāns_2023_2027'!D123</f>
        <v>Pašvaldības transporta infrastruktūras (ielas, ceļi, veloceliņi, stāvlaukumi, gājēju ietves, pārejas, viedie risinājumi satiksmes drošībai un organizēšanai u.c. transporta infrastruktūra) attīstība, t.sk. apgaismojuma būvniecība/atjaunošana Jelgavas novada teritorijā</v>
      </c>
      <c r="E138" s="285" t="str">
        <f>'Investīciju plāns_2023_2027'!E123</f>
        <v xml:space="preserve">1. Pašvaldība ceļu seguma atjaunošana un pārbūve Jelgavas novada teritorijā
2. Pilnveidota veloceļu infrastruktūra- transporta infrastruktūras attīstība, t.sk. gājēju/velo celiņu izbūve/atjaunošana.
3. Ielu apgaismojuma būvniecība/atjaunošana Jelgavas novada teritorijā un kopīgi risinājumi sadarbībā ar valstspilsētu Jelgavu
</v>
      </c>
      <c r="F138" s="161" t="str">
        <f>'Investīciju plāns_2023_2027'!F123</f>
        <v>Transporta infrastruktūra, t.sk. Apgaismojums</v>
      </c>
      <c r="G138" s="366" t="str">
        <f>'Investīciju plāns_2023_2027'!G123</f>
        <v>Kopīgs/J/Pag/Iedz
SAM</v>
      </c>
      <c r="H138" s="278">
        <f>'Investīciju plāns_2023_2027'!H123</f>
        <v>4000000</v>
      </c>
      <c r="I138" s="303">
        <f>'Investīciju plāns_2023_2027'!I123</f>
        <v>0</v>
      </c>
      <c r="J138" s="304">
        <f>'Investīciju plāns_2023_2027'!J123</f>
        <v>0</v>
      </c>
      <c r="K138" s="305">
        <f>'Investīciju plāns_2023_2027'!K123</f>
        <v>0</v>
      </c>
      <c r="L138" s="306">
        <f>'Investīciju plāns_2023_2027'!L123</f>
        <v>1000000</v>
      </c>
      <c r="M138" s="307">
        <f>'Investīciju plāns_2023_2027'!M123</f>
        <v>3000000</v>
      </c>
      <c r="N138" s="196" t="str">
        <f>'Investīciju plāns_2023_2027'!N123</f>
        <v>P2 V RV1</v>
      </c>
      <c r="O138" s="361" t="str">
        <f>'Investīciju plāns_2023_2027'!O123</f>
        <v>P</v>
      </c>
      <c r="P138" s="196" t="str">
        <f>'Investīciju plāns_2023_2027'!P123</f>
        <v>VP2</v>
      </c>
      <c r="Q138" s="196" t="str">
        <f>'Investīciju plāns_2023_2027'!Q123</f>
        <v>RV4</v>
      </c>
      <c r="R138" s="279" t="str">
        <f>'Investīciju plāns_2023_2027'!R123</f>
        <v>4.3.</v>
      </c>
      <c r="S138" s="372" t="str">
        <f>'Investīciju plāns_2023_2027'!S123</f>
        <v>Infrastruktūras un saimnieciskā nodrošinājuma nodaļa/Pagasta pārvalde</v>
      </c>
      <c r="T138" s="309">
        <f>'Investīciju plāns_2023_2027'!T123</f>
        <v>0</v>
      </c>
      <c r="U138" s="282" t="str">
        <f>'Investīciju plāns_2023_2027'!U123</f>
        <v>2022-2027</v>
      </c>
    </row>
    <row r="139" spans="1:21" ht="89.25" x14ac:dyDescent="0.25">
      <c r="A139" s="161">
        <f>'Investīciju plāns_2023_2027'!A124</f>
        <v>122</v>
      </c>
      <c r="B139" s="279" t="str">
        <f>'Investīciju plāns_2023_2027'!B124</f>
        <v>04</v>
      </c>
      <c r="C139" s="196" t="str">
        <f>'Investīciju plāns_2023_2027'!C124</f>
        <v>Novads</v>
      </c>
      <c r="D139" s="285" t="str">
        <f>'Investīciju plāns_2023_2027'!D124</f>
        <v>Pašvaldības autoceļu un ielu kompleksa infrastruktūrā ietilpstošo tiltu, pārvadu un estakāžu inventarizācija, esošās situācijas izpēte, būvniecība vai pārbūve Jelgavas novada teritorijā</v>
      </c>
      <c r="E139" s="285" t="str">
        <f>'Investīciju plāns_2023_2027'!E124</f>
        <v>Autoceļu un ielu kompleksa infrastruktūrā ietilpstošo tiltu, pārvadu un estakāžu uzturēšana, satiksmes drošības pasākumi  visā Jelgavas novada teritorijā, t.sk. esošas situācijas novērtējums, izpētes u.tml.
2022.gadā uzsākta eošas situācijas novērtējums un izpēte  par pašvaldības transporta infrastruktūras pārvaldības kartogrāfiskās sistēmas izstrādi, pievienošanu vienotai datubāzei un uzturēšanu</v>
      </c>
      <c r="F139" s="161" t="str">
        <f>'Investīciju plāns_2023_2027'!F124</f>
        <v>Transporta infrastruktūra, t.sk. Apgaismojums</v>
      </c>
      <c r="G139" s="366" t="str">
        <f>'Investīciju plāns_2023_2027'!G124</f>
        <v>Kopīgs/J/Pag/Iedz</v>
      </c>
      <c r="H139" s="278">
        <f>'Investīciju plāns_2023_2027'!H124</f>
        <v>512116</v>
      </c>
      <c r="I139" s="303">
        <f>'Investīciju plāns_2023_2027'!I124</f>
        <v>112116</v>
      </c>
      <c r="J139" s="304">
        <f>'Investīciju plāns_2023_2027'!J124</f>
        <v>112116</v>
      </c>
      <c r="K139" s="305">
        <f>'Investīciju plāns_2023_2027'!K124</f>
        <v>0</v>
      </c>
      <c r="L139" s="306">
        <f>'Investīciju plāns_2023_2027'!L124</f>
        <v>100000</v>
      </c>
      <c r="M139" s="307">
        <f>'Investīciju plāns_2023_2027'!M124</f>
        <v>300000</v>
      </c>
      <c r="N139" s="196" t="str">
        <f>'Investīciju plāns_2023_2027'!N124</f>
        <v>P2 V RV1</v>
      </c>
      <c r="O139" s="361" t="str">
        <f>'Investīciju plāns_2023_2027'!O124</f>
        <v>P</v>
      </c>
      <c r="P139" s="196" t="str">
        <f>'Investīciju plāns_2023_2027'!P124</f>
        <v>VP2</v>
      </c>
      <c r="Q139" s="196" t="str">
        <f>'Investīciju plāns_2023_2027'!Q124</f>
        <v>RV4</v>
      </c>
      <c r="R139" s="279" t="str">
        <f>'Investīciju plāns_2023_2027'!R124</f>
        <v>4.1.</v>
      </c>
      <c r="S139" s="372" t="str">
        <f>'Investīciju plāns_2023_2027'!S124</f>
        <v>Infrastruktūras un saimnieciskā nodrošinājuma nodaļa/Pagasta pārvalde</v>
      </c>
      <c r="T139" s="309">
        <f>'Investīciju plāns_2023_2027'!T124</f>
        <v>0</v>
      </c>
      <c r="U139" s="282" t="str">
        <f>'Investīciju plāns_2023_2027'!U124</f>
        <v>2022-2027</v>
      </c>
    </row>
    <row r="140" spans="1:21" ht="89.25" x14ac:dyDescent="0.25">
      <c r="A140" s="161">
        <f>'Investīciju plāns_2023_2027'!A125</f>
        <v>123</v>
      </c>
      <c r="B140" s="279" t="str">
        <f>'Investīciju plāns_2023_2027'!B125</f>
        <v>04</v>
      </c>
      <c r="C140" s="196" t="str">
        <f>'Investīciju plāns_2023_2027'!C125</f>
        <v>Novads</v>
      </c>
      <c r="D140" s="285" t="str">
        <f>'Investīciju plāns_2023_2027'!D125</f>
        <v>Attīstīt ilgtspējīgu, klimatnoturīgu, intelektisku un intermodālu mobilitāti valstu, reģionu un vietējā līmenī, ietverot uzlabotu piekļuvi Eiropas transporta tīklam (TEN-T) un pārrobežu mobilitāti</v>
      </c>
      <c r="E140" s="285" t="str">
        <f>'Investīciju plāns_2023_2027'!E125</f>
        <v>Attīstīt ilgtspējīgu, klimatnoturīgu, intelektisku un intermodālu mobilitāti valstu, reģionu un vietējā līmenī, ietverot uzlabotu piekļuvi Eiropas transporta tīklam (TEN-T) un pārrobežu mobilitāti</v>
      </c>
      <c r="F140" s="161" t="str">
        <f>'Investīciju plāns_2023_2027'!F125</f>
        <v>Transporta infrastruktūra, t.sk. Apgaismojums</v>
      </c>
      <c r="G140" s="366" t="str">
        <f>'Investīciju plāns_2023_2027'!G125</f>
        <v>SAM</v>
      </c>
      <c r="H140" s="278">
        <f>'Investīciju plāns_2023_2027'!H125</f>
        <v>0</v>
      </c>
      <c r="I140" s="303">
        <f>'Investīciju plāns_2023_2027'!I125</f>
        <v>0</v>
      </c>
      <c r="J140" s="304">
        <f>'Investīciju plāns_2023_2027'!J125</f>
        <v>0</v>
      </c>
      <c r="K140" s="305">
        <f>'Investīciju plāns_2023_2027'!K125</f>
        <v>0</v>
      </c>
      <c r="L140" s="306">
        <f>'Investīciju plāns_2023_2027'!L125</f>
        <v>0</v>
      </c>
      <c r="M140" s="307">
        <f>'Investīciju plāns_2023_2027'!M125</f>
        <v>0</v>
      </c>
      <c r="N140" s="195" t="str">
        <f>'Investīciju plāns_2023_2027'!N125</f>
        <v>P2 V RV1</v>
      </c>
      <c r="O140" s="151" t="str">
        <f>'Investīciju plāns_2023_2027'!O125</f>
        <v>P</v>
      </c>
      <c r="P140" s="286" t="str">
        <f>'Investīciju plāns_2023_2027'!P125</f>
        <v>VP2</v>
      </c>
      <c r="Q140" s="151" t="str">
        <f>'Investīciju plāns_2023_2027'!Q125</f>
        <v>RV4</v>
      </c>
      <c r="R140" s="160" t="str">
        <f>'Investīciju plāns_2023_2027'!R125</f>
        <v>4.1.
4.4.</v>
      </c>
      <c r="S140" s="386" t="str">
        <f>'Investīciju plāns_2023_2027'!S125</f>
        <v>Infrastruktūras un saimnieciskā nodrošinājuma nodaļa/Pagasta pārvalde</v>
      </c>
      <c r="T140" s="310">
        <f>'Investīciju plāns_2023_2027'!T125</f>
        <v>0</v>
      </c>
      <c r="U140" s="282" t="str">
        <f>'Investīciju plāns_2023_2027'!U125</f>
        <v>2022-2027</v>
      </c>
    </row>
    <row r="141" spans="1:21" ht="229.5" x14ac:dyDescent="0.25">
      <c r="A141" s="196">
        <f>'Investīciju plāns_2023_2027'!A126</f>
        <v>124</v>
      </c>
      <c r="B141" s="279" t="str">
        <f>'Investīciju plāns_2023_2027'!B126</f>
        <v>06</v>
      </c>
      <c r="C141" s="196" t="str">
        <f>'Investīciju plāns_2023_2027'!C126</f>
        <v>Novads</v>
      </c>
      <c r="D141" s="335" t="str">
        <f>'Investīciju plāns_2023_2027'!D126</f>
        <v>Ūdenssaimniecības un kanalizācijas sistēmas attīstība un sakārtošana Jelgavas novada teritorijā</v>
      </c>
      <c r="E141" s="285" t="str">
        <f>'Investīciju plāns_2023_2027'!E126</f>
        <v xml:space="preserve">Ūdenssaimniecības attīstība - t.sk. SIA „Jelgavas novada KU”, SIA "Ozolnieku KSDU" pašvaldības deleģēto funkciju veikšana - ūdensapgādes sistēmas un kanalizācijas sistēmas izbūve, ūdens atdzelžošanas staciju izbūve, kanalizācijas sūkņu stacijas rekonstrukcija un  notekūdeņu attīrīšanas iekārtu uzlabošana, t.sk. privātīpašumu pieslēgšana centrālajai kanalizācijas sistēmai
2022. gadā plānots:
1.Jaunu NAI izbūve Lielvircava, Platones pagasts 
2.Jauna urbuma ierīkošana, esošā urbuma tamponēšana un atdzelžošanas stacijas filtrējošā materiāla maiņa Lielplatone, Lielplatones pagasts
3.Jauna ūdensvada izbūve Ziedu ielā, 405m (projektēšana) Līvbērze, Līvbērzes pagasts 
4.Kanalizācijas trases rekonstrukcija Bērzu ielā un no Bērzu ielas līdz Jelgavas ielai 10, 605m Līvbērze, Līvbērzes pagasts 
5.Jaunas notekūdeņu attīrīšanas iekārtas izbūve Vārpa, Līvbērzes pagasts;
</v>
      </c>
      <c r="F141" s="283" t="str">
        <f>'Investīciju plāns_2023_2027'!F126</f>
        <v>Ūdenssaimniecības attīstība</v>
      </c>
      <c r="G141" s="367" t="str">
        <f>'Investīciju plāns_2023_2027'!G126</f>
        <v>Kopīgs/J/Pag/Iedz
SAM</v>
      </c>
      <c r="H141" s="278">
        <f>'Investīciju plāns_2023_2027'!H126</f>
        <v>4185000</v>
      </c>
      <c r="I141" s="303">
        <f>'Investīciju plāns_2023_2027'!I126</f>
        <v>185000</v>
      </c>
      <c r="J141" s="304">
        <f>'Investīciju plāns_2023_2027'!J126</f>
        <v>185000</v>
      </c>
      <c r="K141" s="305">
        <f>'Investīciju plāns_2023_2027'!K126</f>
        <v>0</v>
      </c>
      <c r="L141" s="306">
        <f>'Investīciju plāns_2023_2027'!L126</f>
        <v>2000000</v>
      </c>
      <c r="M141" s="307">
        <f>'Investīciju plāns_2023_2027'!M126</f>
        <v>2000000</v>
      </c>
      <c r="N141" s="289" t="str">
        <f>'Investīciju plāns_2023_2027'!N126</f>
        <v>P2 V RV3</v>
      </c>
      <c r="O141" s="361" t="str">
        <f>'Investīciju plāns_2023_2027'!O126</f>
        <v>P</v>
      </c>
      <c r="P141" s="196" t="str">
        <f>'Investīciju plāns_2023_2027'!P126</f>
        <v>VP2</v>
      </c>
      <c r="Q141" s="196" t="str">
        <f>'Investīciju plāns_2023_2027'!Q126</f>
        <v>RV5</v>
      </c>
      <c r="R141" s="196" t="str">
        <f>'Investīciju plāns_2023_2027'!R126</f>
        <v>U.5.1.</v>
      </c>
      <c r="S141" s="380" t="str">
        <f>'Investīciju plāns_2023_2027'!S126</f>
        <v>Īpašuma pārvaldības nodaļa</v>
      </c>
      <c r="T141" s="288">
        <f>'Investīciju plāns_2023_2027'!T126</f>
        <v>0</v>
      </c>
      <c r="U141" s="282" t="str">
        <f>'Investīciju plāns_2023_2027'!U126</f>
        <v>2022-2027</v>
      </c>
    </row>
    <row r="142" spans="1:21" ht="76.5" x14ac:dyDescent="0.25">
      <c r="A142" s="161">
        <f>'Investīciju plāns_2023_2027'!A127</f>
        <v>125</v>
      </c>
      <c r="B142" s="279" t="str">
        <f>'Investīciju plāns_2023_2027'!B127</f>
        <v>08v</v>
      </c>
      <c r="C142" s="196" t="str">
        <f>'Investīciju plāns_2023_2027'!C127</f>
        <v>Novads</v>
      </c>
      <c r="D142" s="285" t="str">
        <f>'Investīciju plāns_2023_2027'!D127</f>
        <v>Vēsturisko ēku restaurācija/izpēte/remontdarbi Jelgavas novada vēsturiskajās ēkās</v>
      </c>
      <c r="E142" s="285" t="str">
        <f>'Investīciju plāns_2023_2027'!E127</f>
        <v>Vēsturisko ēku restaurācija/izpēte/remontdarbi Jelgavas novada vēsturiskajās ēkās (muižas) - mēbeles, tapetes, ekspozīcijas, interaktīvi jauninājumi, t.sk. Zaļenieku muižas kompleksa restaurācija/rekonstrukcija</v>
      </c>
      <c r="F142" s="283" t="str">
        <f>'Investīciju plāns_2023_2027'!F127</f>
        <v>Vēstures mantojums - ēkas</v>
      </c>
      <c r="G142" s="366" t="str">
        <f>'Investīciju plāns_2023_2027'!G127</f>
        <v>Kopīgs/J/Pag/Iedz</v>
      </c>
      <c r="H142" s="278">
        <f>'Investīciju plāns_2023_2027'!H127</f>
        <v>6000000</v>
      </c>
      <c r="I142" s="303">
        <f>'Investīciju plāns_2023_2027'!I127</f>
        <v>0</v>
      </c>
      <c r="J142" s="304">
        <f>'Investīciju plāns_2023_2027'!J127</f>
        <v>0</v>
      </c>
      <c r="K142" s="305">
        <f>'Investīciju plāns_2023_2027'!K127</f>
        <v>0</v>
      </c>
      <c r="L142" s="306">
        <f>'Investīciju plāns_2023_2027'!L127</f>
        <v>0</v>
      </c>
      <c r="M142" s="307">
        <f>'Investīciju plāns_2023_2027'!M127</f>
        <v>6000000</v>
      </c>
      <c r="N142" s="289" t="str">
        <f>'Investīciju plāns_2023_2027'!N127</f>
        <v>P4 T RV2</v>
      </c>
      <c r="O142" s="161" t="str">
        <f>'Investīciju plāns_2023_2027'!O127</f>
        <v>P</v>
      </c>
      <c r="P142" s="161" t="str">
        <f>'Investīciju plāns_2023_2027'!P127</f>
        <v>VP1</v>
      </c>
      <c r="Q142" s="161" t="str">
        <f>'Investīciju plāns_2023_2027'!Q127</f>
        <v>RV3</v>
      </c>
      <c r="R142" s="160" t="str">
        <f>'Investīciju plāns_2023_2027'!R127</f>
        <v>3.4.</v>
      </c>
      <c r="S142" s="380" t="str">
        <f>'Investīciju plāns_2023_2027'!S127</f>
        <v>Infrastruktūras un saimnieciskā nodrošinājuma nodaļa/pagasta pārvalde</v>
      </c>
      <c r="T142" s="288">
        <f>'Investīciju plāns_2023_2027'!T127</f>
        <v>0</v>
      </c>
      <c r="U142" s="282" t="str">
        <f>'Investīciju plāns_2023_2027'!U127</f>
        <v>2022-2027</v>
      </c>
    </row>
    <row r="143" spans="1:21" ht="51" x14ac:dyDescent="0.25">
      <c r="A143" s="161">
        <f>'Investīciju plāns_2023_2027'!A128</f>
        <v>126</v>
      </c>
      <c r="B143" s="337" t="str">
        <f>'Investīciju plāns_2023_2027'!B128</f>
        <v>08v</v>
      </c>
      <c r="C143" s="196" t="str">
        <f>'Investīciju plāns_2023_2027'!C128</f>
        <v>Novads</v>
      </c>
      <c r="D143" s="285" t="str">
        <f>'Investīciju plāns_2023_2027'!D128</f>
        <v>Radošu pakalpojumu attīstīšana kultūras mantojuma saglabāšanas un izmantošanas veicināšanai Jelgavas novadā</v>
      </c>
      <c r="E143" s="285" t="str">
        <f>'Investīciju plāns_2023_2027'!E128</f>
        <v>Jelgavas novada pašvaldības muižu specializācijas noteikšana, arhitektoniskā mākslinieciskās izpētes (AMI) darbi muižās</v>
      </c>
      <c r="F143" s="161" t="str">
        <f>'Investīciju plāns_2023_2027'!F128</f>
        <v>Vēstures mantojums - ēkas</v>
      </c>
      <c r="G143" s="367" t="str">
        <f>'Investīciju plāns_2023_2027'!G128</f>
        <v>Kopīgs/J/Pag/Iedz</v>
      </c>
      <c r="H143" s="278">
        <f>'Investīciju plāns_2023_2027'!H128</f>
        <v>200000</v>
      </c>
      <c r="I143" s="303">
        <f>'Investīciju plāns_2023_2027'!I128</f>
        <v>0</v>
      </c>
      <c r="J143" s="304">
        <f>'Investīciju plāns_2023_2027'!J128</f>
        <v>0</v>
      </c>
      <c r="K143" s="305">
        <f>'Investīciju plāns_2023_2027'!K128</f>
        <v>0</v>
      </c>
      <c r="L143" s="306">
        <f>'Investīciju plāns_2023_2027'!L128</f>
        <v>0</v>
      </c>
      <c r="M143" s="307">
        <f>'Investīciju plāns_2023_2027'!M128</f>
        <v>200000</v>
      </c>
      <c r="N143" s="166" t="str">
        <f>'Investīciju plāns_2023_2027'!N128</f>
        <v>P4 T RV2</v>
      </c>
      <c r="O143" s="161" t="str">
        <f>'Investīciju plāns_2023_2027'!O128</f>
        <v>D</v>
      </c>
      <c r="P143" s="156" t="str">
        <f>'Investīciju plāns_2023_2027'!P128</f>
        <v>VP1</v>
      </c>
      <c r="Q143" s="156" t="str">
        <f>'Investīciju plāns_2023_2027'!Q128</f>
        <v>RV3</v>
      </c>
      <c r="R143" s="276" t="str">
        <f>'Investīciju plāns_2023_2027'!R128</f>
        <v>3.4.</v>
      </c>
      <c r="S143" s="258" t="str">
        <f>'Investīciju plāns_2023_2027'!S128</f>
        <v>Attīstības nodaļa</v>
      </c>
      <c r="T143" s="291">
        <f>'Investīciju plāns_2023_2027'!T128</f>
        <v>0</v>
      </c>
      <c r="U143" s="282" t="str">
        <f>'Investīciju plāns_2023_2027'!U128</f>
        <v>2022-2027</v>
      </c>
    </row>
    <row r="144" spans="1:21" ht="76.5" x14ac:dyDescent="0.25">
      <c r="A144" s="196">
        <f>'Investīciju plāns_2023_2027'!A129</f>
        <v>127</v>
      </c>
      <c r="B144" s="279" t="str">
        <f>'Investīciju plāns_2023_2027'!B129</f>
        <v>08v</v>
      </c>
      <c r="C144" s="196" t="str">
        <f>'Investīciju plāns_2023_2027'!C129</f>
        <v>Novads</v>
      </c>
      <c r="D144" s="285" t="str">
        <f>'Investīciju plāns_2023_2027'!D129</f>
        <v>Vēsturisko parku un muižu teritoriju labiekārtošana/izpēte Jelgavas novadā</v>
      </c>
      <c r="E144" s="285" t="str">
        <f>'Investīciju plāns_2023_2027'!E129</f>
        <v>Vēsturisko parku, muižu teritoriju labiekārtošana, izpēte Jelgavas novadā (vēsturiskās takas, apstādījumi, laipas, tiltiņi, pieminekļi  u.tml.)</v>
      </c>
      <c r="F144" s="161" t="str">
        <f>'Investīciju plāns_2023_2027'!F129</f>
        <v>Vēstures mantojums - teritorija</v>
      </c>
      <c r="G144" s="366" t="str">
        <f>'Investīciju plāns_2023_2027'!G129</f>
        <v>Kopīgs/J/Pag/Iedz</v>
      </c>
      <c r="H144" s="278">
        <f>'Investīciju plāns_2023_2027'!H129</f>
        <v>100000</v>
      </c>
      <c r="I144" s="303">
        <f>'Investīciju plāns_2023_2027'!I129</f>
        <v>0</v>
      </c>
      <c r="J144" s="304">
        <f>'Investīciju plāns_2023_2027'!J129</f>
        <v>0</v>
      </c>
      <c r="K144" s="305">
        <f>'Investīciju plāns_2023_2027'!K129</f>
        <v>0</v>
      </c>
      <c r="L144" s="306">
        <f>'Investīciju plāns_2023_2027'!L129</f>
        <v>50000</v>
      </c>
      <c r="M144" s="307">
        <f>'Investīciju plāns_2023_2027'!M129</f>
        <v>50000</v>
      </c>
      <c r="N144" s="166" t="str">
        <f>'Investīciju plāns_2023_2027'!N129</f>
        <v>P4 T RV2</v>
      </c>
      <c r="O144" s="161" t="str">
        <f>'Investīciju plāns_2023_2027'!O129</f>
        <v>D</v>
      </c>
      <c r="P144" s="275" t="str">
        <f>'Investīciju plāns_2023_2027'!P129</f>
        <v>VP1</v>
      </c>
      <c r="Q144" s="156" t="str">
        <f>'Investīciju plāns_2023_2027'!Q129</f>
        <v>RV3</v>
      </c>
      <c r="R144" s="268" t="str">
        <f>'Investīciju plāns_2023_2027'!R129</f>
        <v>3.4.</v>
      </c>
      <c r="S144" s="385" t="str">
        <f>'Investīciju plāns_2023_2027'!S129</f>
        <v>Infrastruktūras un saimnieciskā nodrošinājuma nodaļa/pagasta pārvalde</v>
      </c>
      <c r="T144" s="291">
        <f>'Investīciju plāns_2023_2027'!T129</f>
        <v>0</v>
      </c>
      <c r="U144" s="282" t="str">
        <f>'Investīciju plāns_2023_2027'!U129</f>
        <v>2022-2027</v>
      </c>
    </row>
    <row r="145" spans="1:21" x14ac:dyDescent="0.25">
      <c r="A145" s="161" t="e">
        <f>'Investīciju plāns_2023_2027'!#REF!</f>
        <v>#REF!</v>
      </c>
      <c r="B145" s="279" t="e">
        <f>'Investīciju plāns_2023_2027'!#REF!</f>
        <v>#REF!</v>
      </c>
      <c r="C145" s="196" t="e">
        <f>'Investīciju plāns_2023_2027'!#REF!</f>
        <v>#REF!</v>
      </c>
      <c r="D145" s="285" t="e">
        <f>'Investīciju plāns_2023_2027'!#REF!</f>
        <v>#REF!</v>
      </c>
      <c r="E145" s="285" t="e">
        <f>'Investīciju plāns_2023_2027'!#REF!</f>
        <v>#REF!</v>
      </c>
      <c r="F145" s="161" t="e">
        <f>'Investīciju plāns_2023_2027'!#REF!</f>
        <v>#REF!</v>
      </c>
      <c r="G145" s="367" t="e">
        <f>'Investīciju plāns_2023_2027'!#REF!</f>
        <v>#REF!</v>
      </c>
      <c r="H145" s="278" t="e">
        <f>'Investīciju plāns_2023_2027'!#REF!</f>
        <v>#REF!</v>
      </c>
      <c r="I145" s="303" t="e">
        <f>'Investīciju plāns_2023_2027'!#REF!</f>
        <v>#REF!</v>
      </c>
      <c r="J145" s="304" t="e">
        <f>'Investīciju plāns_2023_2027'!#REF!</f>
        <v>#REF!</v>
      </c>
      <c r="K145" s="305" t="e">
        <f>'Investīciju plāns_2023_2027'!#REF!</f>
        <v>#REF!</v>
      </c>
      <c r="L145" s="306" t="e">
        <f>'Investīciju plāns_2023_2027'!#REF!</f>
        <v>#REF!</v>
      </c>
      <c r="M145" s="307" t="e">
        <f>'Investīciju plāns_2023_2027'!#REF!</f>
        <v>#REF!</v>
      </c>
      <c r="N145" s="166" t="e">
        <f>'Investīciju plāns_2023_2027'!#REF!</f>
        <v>#REF!</v>
      </c>
      <c r="O145" s="161" t="e">
        <f>'Investīciju plāns_2023_2027'!#REF!</f>
        <v>#REF!</v>
      </c>
      <c r="P145" s="275" t="e">
        <f>'Investīciju plāns_2023_2027'!#REF!</f>
        <v>#REF!</v>
      </c>
      <c r="Q145" s="156" t="e">
        <f>'Investīciju plāns_2023_2027'!#REF!</f>
        <v>#REF!</v>
      </c>
      <c r="R145" s="268" t="e">
        <f>'Investīciju plāns_2023_2027'!#REF!</f>
        <v>#REF!</v>
      </c>
      <c r="S145" s="382" t="e">
        <f>'Investīciju plāns_2023_2027'!#REF!</f>
        <v>#REF!</v>
      </c>
      <c r="T145" s="291" t="e">
        <f>'Investīciju plāns_2023_2027'!#REF!</f>
        <v>#REF!</v>
      </c>
      <c r="U145" s="282" t="e">
        <f>'Investīciju plāns_2023_2027'!#REF!</f>
        <v>#REF!</v>
      </c>
    </row>
    <row r="146" spans="1:21" ht="38.25" x14ac:dyDescent="0.25">
      <c r="A146" s="161">
        <f>'Investīciju plāns_2023_2027'!A130</f>
        <v>128</v>
      </c>
      <c r="B146" s="279" t="str">
        <f>'Investīciju plāns_2023_2027'!B130</f>
        <v>05</v>
      </c>
      <c r="C146" s="196" t="str">
        <f>'Investīciju plāns_2023_2027'!C130</f>
        <v>Novads</v>
      </c>
      <c r="D146" s="261" t="str">
        <f>'Investīciju plāns_2023_2027'!D130</f>
        <v xml:space="preserve">Plūdu riska un krasta erozijas riska samazināšanas pasākumi Jelgavas novadā </v>
      </c>
      <c r="E146" s="285" t="str">
        <f>'Investīciju plāns_2023_2027'!E130</f>
        <v>Polderu teritoriju izpēte, pašvaldībai piekritīgo plūdu aizsargbūvju renovācija Jelgavas novada teritorijā un sadarbībā ar valstspilsētu Jelgavu</v>
      </c>
      <c r="F146" s="258" t="str">
        <f>'Investīciju plāns_2023_2027'!F130</f>
        <v>Vides aizsardzība</v>
      </c>
      <c r="G146" s="367" t="str">
        <f>'Investīciju plāns_2023_2027'!G130</f>
        <v>Kopīgs/J/Pag/Iedz</v>
      </c>
      <c r="H146" s="278">
        <f>'Investīciju plāns_2023_2027'!H130</f>
        <v>800000</v>
      </c>
      <c r="I146" s="303">
        <f>'Investīciju plāns_2023_2027'!I130</f>
        <v>0</v>
      </c>
      <c r="J146" s="304">
        <f>'Investīciju plāns_2023_2027'!J130</f>
        <v>0</v>
      </c>
      <c r="K146" s="305">
        <f>'Investīciju plāns_2023_2027'!K130</f>
        <v>0</v>
      </c>
      <c r="L146" s="306">
        <f>'Investīciju plāns_2023_2027'!L130</f>
        <v>0</v>
      </c>
      <c r="M146" s="307">
        <f>'Investīciju plāns_2023_2027'!M130</f>
        <v>800000</v>
      </c>
      <c r="N146" s="166" t="str">
        <f>'Investīciju plāns_2023_2027'!N130</f>
        <v>P3 V RV9</v>
      </c>
      <c r="O146" s="161" t="str">
        <f>'Investīciju plāns_2023_2027'!O130</f>
        <v>D</v>
      </c>
      <c r="P146" s="275" t="str">
        <f>'Investīciju plāns_2023_2027'!P130</f>
        <v>VP2</v>
      </c>
      <c r="Q146" s="156" t="str">
        <f>'Investīciju plāns_2023_2027'!Q130</f>
        <v>RV6</v>
      </c>
      <c r="R146" s="148" t="str">
        <f>'Investīciju plāns_2023_2027'!R130</f>
        <v>U.6.1.</v>
      </c>
      <c r="S146" s="385" t="str">
        <f>'Investīciju plāns_2023_2027'!S130</f>
        <v>Īpašuma pārvaldības nodaļa</v>
      </c>
      <c r="T146" s="291">
        <f>'Investīciju plāns_2023_2027'!T130</f>
        <v>0</v>
      </c>
      <c r="U146" s="282" t="str">
        <f>'Investīciju plāns_2023_2027'!U130</f>
        <v>2022-2027</v>
      </c>
    </row>
    <row r="147" spans="1:21" ht="51" x14ac:dyDescent="0.25">
      <c r="A147" s="196">
        <f>'Investīciju plāns_2023_2027'!A131</f>
        <v>129</v>
      </c>
      <c r="B147" s="279" t="str">
        <f>'Investīciju plāns_2023_2027'!B131</f>
        <v>05</v>
      </c>
      <c r="C147" s="196" t="str">
        <f>'Investīciju plāns_2023_2027'!C131</f>
        <v>Novads</v>
      </c>
      <c r="D147" s="342" t="str">
        <f>'Investīciju plāns_2023_2027'!D131</f>
        <v>Bioloģiskās daudzveidības saglabāšanas pasākumi un ekosistēmas aizsardzība Jelgavas novada teritorijā</v>
      </c>
      <c r="E147" s="285" t="str">
        <f>'Investīciju plāns_2023_2027'!E131</f>
        <v>Izpēte, kurai seko ieteikto aktivitāšu īstenošana Jelgavas novada teritorijā, t.sk. dabas aizsardzības plānu izstrāde un realizācija (Natura 2000)</v>
      </c>
      <c r="F147" s="161" t="str">
        <f>'Investīciju plāns_2023_2027'!F131</f>
        <v>Vides aizsardzība</v>
      </c>
      <c r="G147" s="367" t="str">
        <f>'Investīciju plāns_2023_2027'!G131</f>
        <v>Kopīgs/J/Pag/Iedz</v>
      </c>
      <c r="H147" s="278">
        <f>'Investīciju plāns_2023_2027'!H131</f>
        <v>150000</v>
      </c>
      <c r="I147" s="303">
        <f>'Investīciju plāns_2023_2027'!I131</f>
        <v>0</v>
      </c>
      <c r="J147" s="304">
        <f>'Investīciju plāns_2023_2027'!J131</f>
        <v>0</v>
      </c>
      <c r="K147" s="305">
        <f>'Investīciju plāns_2023_2027'!K131</f>
        <v>0</v>
      </c>
      <c r="L147" s="306">
        <f>'Investīciju plāns_2023_2027'!L131</f>
        <v>0</v>
      </c>
      <c r="M147" s="307">
        <f>'Investīciju plāns_2023_2027'!M131</f>
        <v>150000</v>
      </c>
      <c r="N147" s="195" t="str">
        <f>'Investīciju plāns_2023_2027'!N131</f>
        <v>P3 V RV9</v>
      </c>
      <c r="O147" s="151" t="str">
        <f>'Investīciju plāns_2023_2027'!O131</f>
        <v>D</v>
      </c>
      <c r="P147" s="284" t="str">
        <f>'Investīciju plāns_2023_2027'!P131</f>
        <v>VP2</v>
      </c>
      <c r="Q147" s="161" t="str">
        <f>'Investīciju plāns_2023_2027'!Q131</f>
        <v>RV6</v>
      </c>
      <c r="R147" s="268" t="str">
        <f>'Investīciju plāns_2023_2027'!R131</f>
        <v>U.6.1.</v>
      </c>
      <c r="S147" s="161" t="str">
        <f>'Investīciju plāns_2023_2027'!S131</f>
        <v>Īpašuma pārvaldības nodaļa</v>
      </c>
      <c r="T147" s="310">
        <f>'Investīciju plāns_2023_2027'!T131</f>
        <v>0</v>
      </c>
      <c r="U147" s="282" t="str">
        <f>'Investīciju plāns_2023_2027'!U131</f>
        <v>2022-2027</v>
      </c>
    </row>
    <row r="148" spans="1:21" ht="63.75" x14ac:dyDescent="0.25">
      <c r="A148" s="161">
        <f>'Investīciju plāns_2023_2027'!A132</f>
        <v>130</v>
      </c>
      <c r="B148" s="279" t="str">
        <f>'Investīciju plāns_2023_2027'!B132</f>
        <v>05</v>
      </c>
      <c r="C148" s="196" t="str">
        <f>'Investīciju plāns_2023_2027'!C132</f>
        <v>Novads</v>
      </c>
      <c r="D148" s="285" t="str">
        <f>'Investīciju plāns_2023_2027'!D132</f>
        <v>Negatīvās ietekmes uz vidi samazināšana, veicinot atkritumu atkārtotu izmantošanu, pārstrādi un reģenerāciju</v>
      </c>
      <c r="E148" s="285" t="str">
        <f>'Investīciju plāns_2023_2027'!E132</f>
        <v>Izpēte, kurai seko ieteikto aktivitāšu īstenošana</v>
      </c>
      <c r="F148" s="161" t="str">
        <f>'Investīciju plāns_2023_2027'!F132</f>
        <v>Vides aizsardzība</v>
      </c>
      <c r="G148" s="367" t="str">
        <f>'Investīciju plāns_2023_2027'!G132</f>
        <v>Kopīgs/J/Pag/Iedz</v>
      </c>
      <c r="H148" s="278">
        <f>'Investīciju plāns_2023_2027'!H132</f>
        <v>100000</v>
      </c>
      <c r="I148" s="303">
        <f>'Investīciju plāns_2023_2027'!I132</f>
        <v>0</v>
      </c>
      <c r="J148" s="304">
        <f>'Investīciju plāns_2023_2027'!J132</f>
        <v>0</v>
      </c>
      <c r="K148" s="305">
        <f>'Investīciju plāns_2023_2027'!K132</f>
        <v>0</v>
      </c>
      <c r="L148" s="306">
        <f>'Investīciju plāns_2023_2027'!L132</f>
        <v>0</v>
      </c>
      <c r="M148" s="307">
        <f>'Investīciju plāns_2023_2027'!M132</f>
        <v>100000</v>
      </c>
      <c r="N148" s="195" t="str">
        <f>'Investīciju plāns_2023_2027'!N132</f>
        <v>P3 V RV9</v>
      </c>
      <c r="O148" s="161" t="str">
        <f>'Investīciju plāns_2023_2027'!O132</f>
        <v>D</v>
      </c>
      <c r="P148" s="286" t="str">
        <f>'Investīciju plāns_2023_2027'!P132</f>
        <v>VP2</v>
      </c>
      <c r="Q148" s="145" t="str">
        <f>'Investīciju plāns_2023_2027'!Q132</f>
        <v>RV6</v>
      </c>
      <c r="R148" s="196" t="str">
        <f>'Investīciju plāns_2023_2027'!R132</f>
        <v>U.6.1.</v>
      </c>
      <c r="S148" s="386" t="str">
        <f>'Investīciju plāns_2023_2027'!S132</f>
        <v>Īpašuma pārvaldības nodaļa</v>
      </c>
      <c r="T148" s="310">
        <f>'Investīciju plāns_2023_2027'!T132</f>
        <v>0</v>
      </c>
      <c r="U148" s="282" t="str">
        <f>'Investīciju plāns_2023_2027'!U132</f>
        <v>2022-2027</v>
      </c>
    </row>
    <row r="149" spans="1:21" ht="165.75" x14ac:dyDescent="0.25">
      <c r="A149" s="161">
        <f>'Investīciju plāns_2023_2027'!A133</f>
        <v>131</v>
      </c>
      <c r="B149" s="279" t="str">
        <f>'Investīciju plāns_2023_2027'!B133</f>
        <v>05</v>
      </c>
      <c r="C149" s="196" t="str">
        <f>'Investīciju plāns_2023_2027'!C133</f>
        <v>Novads</v>
      </c>
      <c r="D149" s="285" t="str">
        <f>'Investīciju plāns_2023_2027'!D133</f>
        <v>Jelgavas novada zaļo zonu (rekreācijas teritoriju) sakārtošana</v>
      </c>
      <c r="E149" s="285" t="str">
        <f>'Investīciju plāns_2023_2027'!E133</f>
        <v>Izveidot piekrastes dabas izzinošas pastaigu takas Kalnciema palieņu pļavu teritorijā (Kalnciema un Valgundes pagastu teritorijā) un Lielupes palieņu pļavu teritorijā (Jaunsvirlaukas pagasts, Jelgavas pilsēta); Pastaigu laipu un gar laipām informatīvu stendu ar sastopamajiem augiem, dzīvniekiem, kukaiņiem, putniem, u.c. izvietošana. Vismaz viena skatu torņa izvietošana katrā no takām. Skatu torņa uzstādīšana Svētes palienes pļavās, piegulošās teritorijas labiekārtošana. Ģimenes atpūtas laukumu izveidošana novada ciemos, kas ietver rotaļu laukumus bērniem, sporta aktivitāšu laukumus jauniešiem, āra trenažierus pieaugušiem cilvēkiem vienuviet. Auces upes teritorijas labiekārtošana Nākotnes ciemā, izveidojot latvisko tradīciju iepazīšanas un izzināšanas laukumu. Novadpētniecības takas izveide Ūziņu parkā u.c.</v>
      </c>
      <c r="F149" s="161" t="str">
        <f>'Investīciju plāns_2023_2027'!F133</f>
        <v>Vides aizsardzība</v>
      </c>
      <c r="G149" s="367" t="str">
        <f>'Investīciju plāns_2023_2027'!G133</f>
        <v>Kopīgs/J/Pag/Iedz</v>
      </c>
      <c r="H149" s="278">
        <f>'Investīciju plāns_2023_2027'!H133</f>
        <v>600000</v>
      </c>
      <c r="I149" s="303">
        <f>'Investīciju plāns_2023_2027'!I133</f>
        <v>0</v>
      </c>
      <c r="J149" s="304">
        <f>'Investīciju plāns_2023_2027'!J133</f>
        <v>0</v>
      </c>
      <c r="K149" s="305">
        <f>'Investīciju plāns_2023_2027'!K133</f>
        <v>0</v>
      </c>
      <c r="L149" s="306">
        <f>'Investīciju plāns_2023_2027'!L133</f>
        <v>0</v>
      </c>
      <c r="M149" s="307">
        <f>'Investīciju plāns_2023_2027'!M133</f>
        <v>600000</v>
      </c>
      <c r="N149" s="195" t="str">
        <f>'Investīciju plāns_2023_2027'!N133</f>
        <v>P3 V RV9</v>
      </c>
      <c r="O149" s="151" t="str">
        <f>'Investīciju plāns_2023_2027'!O133</f>
        <v>P</v>
      </c>
      <c r="P149" s="286" t="str">
        <f>'Investīciju plāns_2023_2027'!P133</f>
        <v>VP2</v>
      </c>
      <c r="Q149" s="145" t="str">
        <f>'Investīciju plāns_2023_2027'!Q133</f>
        <v>RV6</v>
      </c>
      <c r="R149" s="196" t="str">
        <f>'Investīciju plāns_2023_2027'!R133</f>
        <v>U.6.1.</v>
      </c>
      <c r="S149" s="161" t="str">
        <f>'Investīciju plāns_2023_2027'!S133</f>
        <v>Īpašuma pārvaldības nodaļa</v>
      </c>
      <c r="T149" s="310">
        <f>'Investīciju plāns_2023_2027'!T133</f>
        <v>0</v>
      </c>
      <c r="U149" s="282" t="str">
        <f>'Investīciju plāns_2023_2027'!U133</f>
        <v>2022-2027</v>
      </c>
    </row>
    <row r="150" spans="1:21" ht="63.75" x14ac:dyDescent="0.25">
      <c r="A150" s="196">
        <f>'Investīciju plāns_2023_2027'!A134</f>
        <v>132</v>
      </c>
      <c r="B150" s="279" t="str">
        <f>'Investīciju plāns_2023_2027'!B134</f>
        <v>05</v>
      </c>
      <c r="C150" s="196" t="str">
        <f>'Investīciju plāns_2023_2027'!C134</f>
        <v>Novads</v>
      </c>
      <c r="D150" s="261" t="str">
        <f>'Investīciju plāns_2023_2027'!D134</f>
        <v xml:space="preserve">Ūdenstilpju un ūdensteču caurplūdes palielināšanas un piekrastes labiekārtošanas darbi </v>
      </c>
      <c r="E150" s="285" t="str">
        <f>'Investīciju plāns_2023_2027'!E134</f>
        <v>Izvērtēt upju palieņu ainavisko potenciālu, tai skaitā mazo upju aizaugušo ūdensmalu kopšanas plānošanu un īstenot pasākumus to iekļaušanai pilsētvidē; 
Veikt upju gultņu tīrīšanas darbus caurplūduma atjaunošanai; Veikt ūdenstilpju tīrīšanas darbus (t.sk. krastu tīrīšanu)</v>
      </c>
      <c r="F150" s="161" t="str">
        <f>'Investīciju plāns_2023_2027'!F134</f>
        <v>Vides aizsardzība</v>
      </c>
      <c r="G150" s="367" t="str">
        <f>'Investīciju plāns_2023_2027'!G134</f>
        <v>Kopīgs/J/Pag/Iedz</v>
      </c>
      <c r="H150" s="278">
        <f>'Investīciju plāns_2023_2027'!H134</f>
        <v>350000</v>
      </c>
      <c r="I150" s="303">
        <f>'Investīciju plāns_2023_2027'!I134</f>
        <v>0</v>
      </c>
      <c r="J150" s="304">
        <f>'Investīciju plāns_2023_2027'!J134</f>
        <v>0</v>
      </c>
      <c r="K150" s="305">
        <f>'Investīciju plāns_2023_2027'!K134</f>
        <v>0</v>
      </c>
      <c r="L150" s="306">
        <f>'Investīciju plāns_2023_2027'!L134</f>
        <v>0</v>
      </c>
      <c r="M150" s="307">
        <f>'Investīciju plāns_2023_2027'!M134</f>
        <v>350000</v>
      </c>
      <c r="N150" s="195" t="str">
        <f>'Investīciju plāns_2023_2027'!N134</f>
        <v>P3 V RV9</v>
      </c>
      <c r="O150" s="161" t="str">
        <f>'Investīciju plāns_2023_2027'!O134</f>
        <v>D</v>
      </c>
      <c r="P150" s="145" t="str">
        <f>'Investīciju plāns_2023_2027'!P134</f>
        <v>VP2</v>
      </c>
      <c r="Q150" s="145" t="str">
        <f>'Investīciju plāns_2023_2027'!Q134</f>
        <v>RV6</v>
      </c>
      <c r="R150" s="196" t="str">
        <f>'Investīciju plāns_2023_2027'!R134</f>
        <v>U.6.1.</v>
      </c>
      <c r="S150" s="161" t="str">
        <f>'Investīciju plāns_2023_2027'!S134</f>
        <v>Infrastruktūras un saimnieciskā nodrošinājuma nodaļa</v>
      </c>
      <c r="T150" s="310">
        <f>'Investīciju plāns_2023_2027'!T134</f>
        <v>0</v>
      </c>
      <c r="U150" s="282" t="str">
        <f>'Investīciju plāns_2023_2027'!U134</f>
        <v>2022-2027</v>
      </c>
    </row>
    <row r="151" spans="1:21" ht="127.5" x14ac:dyDescent="0.25">
      <c r="A151" s="161">
        <f>'Investīciju plāns_2023_2027'!A135</f>
        <v>133</v>
      </c>
      <c r="B151" s="279" t="str">
        <f>'Investīciju plāns_2023_2027'!B135</f>
        <v>05</v>
      </c>
      <c r="C151" s="196" t="str">
        <f>'Investīciju plāns_2023_2027'!C135</f>
        <v>Novads</v>
      </c>
      <c r="D151" s="285" t="str">
        <f>'Investīciju plāns_2023_2027'!D135</f>
        <v>Zaļo un dārza atkritumu kompostēšanas vietu izveide Jelgavas novada kapu teritorijās</v>
      </c>
      <c r="E151" s="285" t="str">
        <f>'Investīciju plāns_2023_2027'!E135</f>
        <v xml:space="preserve">Zaļo un dārza atkritumu kompostēšanas vietas izveide katrā Jelgavas novada kapsētu teritorijā,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Zaļo un dārza atkritumu kompostēšanas vietas projektēšana, kurā jāparedz ūdens necaurlaidīgs segums  un kompostēšanas laukuma iežogojums (aptuvena 1 kompostēšanas laukuma platība 4mx4m). </v>
      </c>
      <c r="F151" s="283" t="str">
        <f>'Investīciju plāns_2023_2027'!F135</f>
        <v>Vides aizsardzība</v>
      </c>
      <c r="G151" s="367" t="str">
        <f>'Investīciju plāns_2023_2027'!G135</f>
        <v>Kopīgs/J/Pag/Iedz</v>
      </c>
      <c r="H151" s="278">
        <f>'Investīciju plāns_2023_2027'!H135</f>
        <v>500000</v>
      </c>
      <c r="I151" s="303">
        <f>'Investīciju plāns_2023_2027'!I135</f>
        <v>0</v>
      </c>
      <c r="J151" s="304">
        <f>'Investīciju plāns_2023_2027'!J135</f>
        <v>0</v>
      </c>
      <c r="K151" s="305">
        <f>'Investīciju plāns_2023_2027'!K135</f>
        <v>0</v>
      </c>
      <c r="L151" s="306">
        <f>'Investīciju plāns_2023_2027'!L135</f>
        <v>0</v>
      </c>
      <c r="M151" s="307">
        <f>'Investīciju plāns_2023_2027'!M135</f>
        <v>500000</v>
      </c>
      <c r="N151" s="289" t="str">
        <f>'Investīciju plāns_2023_2027'!N135</f>
        <v>P3 V RV9</v>
      </c>
      <c r="O151" s="283" t="str">
        <f>'Investīciju plāns_2023_2027'!O135</f>
        <v>P</v>
      </c>
      <c r="P151" s="288" t="str">
        <f>'Investīciju plāns_2023_2027'!P135</f>
        <v>VP2</v>
      </c>
      <c r="Q151" s="195" t="str">
        <f>'Investīciju plāns_2023_2027'!Q135</f>
        <v>RV5</v>
      </c>
      <c r="R151" s="280" t="str">
        <f>'Investīciju plāns_2023_2027'!R135</f>
        <v>U.5.3.</v>
      </c>
      <c r="S151" s="161" t="str">
        <f>'Investīciju plāns_2023_2027'!S135</f>
        <v>Īpašuma pārvaldības nodaļa</v>
      </c>
      <c r="T151" s="288">
        <f>'Investīciju plāns_2023_2027'!T135</f>
        <v>0</v>
      </c>
      <c r="U151" s="282" t="str">
        <f>'Investīciju plāns_2023_2027'!U135</f>
        <v>2022-2027</v>
      </c>
    </row>
    <row r="152" spans="1:21" ht="127.5" x14ac:dyDescent="0.25">
      <c r="A152" s="161">
        <f>'Investīciju plāns_2023_2027'!A136</f>
        <v>134</v>
      </c>
      <c r="B152" s="279" t="str">
        <f>'Investīciju plāns_2023_2027'!B136</f>
        <v>05</v>
      </c>
      <c r="C152" s="196" t="str">
        <f>'Investīciju plāns_2023_2027'!C136</f>
        <v>Novads</v>
      </c>
      <c r="D152" s="285" t="str">
        <f>'Investīciju plāns_2023_2027'!D136</f>
        <v xml:space="preserve">Kompostēšanas laukumu izveide Jelgavas novadā </v>
      </c>
      <c r="E152" s="285" t="str">
        <f>'Investīciju plāns_2023_2027'!E136</f>
        <v>Kompostēšanas laukumu izveide Jelgavas novadā 3. pagastos (Elejā, Elejas pagastā, Nākotnē, Glūdas pagastā, Ozolniekos, Ozolnieku pagastā)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Kompostēšanas laukuma projektēšana un izveidošana atbilstoši MK noteikumu  prasībām, projektēšanu uzsākt ar 2022.gadu</v>
      </c>
      <c r="F152" s="161" t="str">
        <f>'Investīciju plāns_2023_2027'!F136</f>
        <v>Vides aizsardzība</v>
      </c>
      <c r="G152" s="367" t="str">
        <f>'Investīciju plāns_2023_2027'!G136</f>
        <v>Kopīgs/J/Pag/Iedz
Dep/ieros</v>
      </c>
      <c r="H152" s="278">
        <f>'Investīciju plāns_2023_2027'!H136</f>
        <v>500000</v>
      </c>
      <c r="I152" s="303">
        <f>'Investīciju plāns_2023_2027'!I136</f>
        <v>0</v>
      </c>
      <c r="J152" s="304">
        <f>'Investīciju plāns_2023_2027'!J136</f>
        <v>0</v>
      </c>
      <c r="K152" s="305">
        <f>'Investīciju plāns_2023_2027'!K136</f>
        <v>0</v>
      </c>
      <c r="L152" s="306">
        <f>'Investīciju plāns_2023_2027'!L136</f>
        <v>500000</v>
      </c>
      <c r="M152" s="307">
        <f>'Investīciju plāns_2023_2027'!M136</f>
        <v>0</v>
      </c>
      <c r="N152" s="195" t="str">
        <f>'Investīciju plāns_2023_2027'!N136</f>
        <v>P3 V RV9</v>
      </c>
      <c r="O152" s="161" t="str">
        <f>'Investīciju plāns_2023_2027'!O136</f>
        <v>P</v>
      </c>
      <c r="P152" s="286" t="str">
        <f>'Investīciju plāns_2023_2027'!P136</f>
        <v>VP2</v>
      </c>
      <c r="Q152" s="145" t="str">
        <f>'Investīciju plāns_2023_2027'!Q136</f>
        <v>RV5</v>
      </c>
      <c r="R152" s="268" t="str">
        <f>'Investīciju plāns_2023_2027'!R136</f>
        <v>U.5.3.</v>
      </c>
      <c r="S152" s="258" t="str">
        <f>'Investīciju plāns_2023_2027'!S136</f>
        <v>Īpašuma pārvaldības nodaļa</v>
      </c>
      <c r="T152" s="310">
        <f>'Investīciju plāns_2023_2027'!T136</f>
        <v>0</v>
      </c>
      <c r="U152" s="282" t="str">
        <f>'Investīciju plāns_2023_2027'!U136</f>
        <v>2022-2027</v>
      </c>
    </row>
    <row r="153" spans="1:21" ht="114.75" x14ac:dyDescent="0.25">
      <c r="A153" s="196">
        <f>'Investīciju plāns_2023_2027'!A137</f>
        <v>135</v>
      </c>
      <c r="B153" s="279" t="str">
        <f>'Investīciju plāns_2023_2027'!B137</f>
        <v>05</v>
      </c>
      <c r="C153" s="196" t="str">
        <f>'Investīciju plāns_2023_2027'!C137</f>
        <v>Novads</v>
      </c>
      <c r="D153" s="285" t="str">
        <f>'Investīciju plāns_2023_2027'!D137</f>
        <v>Vides un dabas aizsardzības veicināšana Jelgavas novada teritorijā</v>
      </c>
      <c r="E153" s="285" t="str">
        <f>'Investīciju plāns_2023_2027'!E137</f>
        <v>Vides un dabas aizsardzības veicināšana Jelgavas novada teritorijā, tai skaitā zivju resursu pavairošana un atražošana publiskajās ūdenstilpēs un ūdenstilpēs, kurās zvejas tiesības pieder valstij, citās ūdenstilpēs, kas ir valsts vai pašvaldību īpašumā, kā arī privātajās upēs, kurās ir atļauta makšķerēšana, vēžošana vai zemūdens medības​, t.sk tehnikas iegāde, plānots papildus atjaunot zivju mazuļus Lielupē. Makšķerēšanas vietu labiekārtošana pamatojoties uz spēkā esošiem pašvaldības saistošiem noteikumiem un citiem normatīviem aktiem. Tehnikas iegāde</v>
      </c>
      <c r="F153" s="283" t="str">
        <f>'Investīciju plāns_2023_2027'!F137</f>
        <v>Vides aizsardzība</v>
      </c>
      <c r="G153" s="367" t="str">
        <f>'Investīciju plāns_2023_2027'!G137</f>
        <v>Kopīgs/J/Pag/Iedz
Dep/ieros</v>
      </c>
      <c r="H153" s="278">
        <f>'Investīciju plāns_2023_2027'!H137</f>
        <v>600000</v>
      </c>
      <c r="I153" s="303">
        <f>'Investīciju plāns_2023_2027'!I137</f>
        <v>0</v>
      </c>
      <c r="J153" s="304">
        <f>'Investīciju plāns_2023_2027'!J137</f>
        <v>0</v>
      </c>
      <c r="K153" s="305">
        <f>'Investīciju plāns_2023_2027'!K137</f>
        <v>0</v>
      </c>
      <c r="L153" s="306">
        <f>'Investīciju plāns_2023_2027'!L137</f>
        <v>0</v>
      </c>
      <c r="M153" s="307">
        <f>'Investīciju plāns_2023_2027'!M137</f>
        <v>600000</v>
      </c>
      <c r="N153" s="289" t="str">
        <f>'Investīciju plāns_2023_2027'!N137</f>
        <v>P3 V RV9</v>
      </c>
      <c r="O153" s="283" t="str">
        <f>'Investīciju plāns_2023_2027'!O137</f>
        <v>D</v>
      </c>
      <c r="P153" s="288" t="str">
        <f>'Investīciju plāns_2023_2027'!P137</f>
        <v>VP2</v>
      </c>
      <c r="Q153" s="195" t="str">
        <f>'Investīciju plāns_2023_2027'!Q137</f>
        <v>RV6</v>
      </c>
      <c r="R153" s="280" t="str">
        <f>'Investīciju plāns_2023_2027'!R137</f>
        <v>U.6.1.</v>
      </c>
      <c r="S153" s="258" t="str">
        <f>'Investīciju plāns_2023_2027'!S137</f>
        <v>Īpašuma pārvaldības nodaļa</v>
      </c>
      <c r="T153" s="288">
        <f>'Investīciju plāns_2023_2027'!T137</f>
        <v>0</v>
      </c>
      <c r="U153" s="282" t="str">
        <f>'Investīciju plāns_2023_2027'!U137</f>
        <v>2022-2027</v>
      </c>
    </row>
    <row r="154" spans="1:21" ht="127.5" x14ac:dyDescent="0.25">
      <c r="A154" s="161">
        <f>'Investīciju plāns_2023_2027'!A138</f>
        <v>136</v>
      </c>
      <c r="B154" s="279" t="str">
        <f>'Investīciju plāns_2023_2027'!B138</f>
        <v>05</v>
      </c>
      <c r="C154" s="196" t="str">
        <f>'Investīciju plāns_2023_2027'!C138</f>
        <v>Novads</v>
      </c>
      <c r="D154" s="285" t="str">
        <f>'Investīciju plāns_2023_2027'!D138</f>
        <v>Plūdu monitorings Lielupes baseina upēs</v>
      </c>
      <c r="E154" s="285" t="str">
        <f>'Investīciju plāns_2023_2027'!E138</f>
        <v>Veikt Lielupes upes baseina plūdu modelēšanu; 
Izstrādāt un ieviest elektronisko sistēmu plūdu monitoringam Lielupes upes baseinā; 
Nodrošinot iespēju paredzēt plūdus pēc iespējas savlaicīgāk; 
Izstrādāt tiešsaistes rīku, kas nodrošinātu publisku pieeju plūdu monitoringa datiem; 
Izstrādāt agrās brīdināšanas sistēmu plūdu gadījumā, lai maksimāli samazinātu potenciālos plūdu radītos zaudējumus; 
Izstrādāt pasākumu plānu reaģēšanai plūdu gadījumā un sadarbībā ar valstspilsētu Jelgavu</v>
      </c>
      <c r="F154" s="161" t="str">
        <f>'Investīciju plāns_2023_2027'!F138</f>
        <v>Vides aizsardzība</v>
      </c>
      <c r="G154" s="367" t="str">
        <f>'Investīciju plāns_2023_2027'!G138</f>
        <v>Kopīgs/J/Pag/Iedz</v>
      </c>
      <c r="H154" s="278">
        <f>'Investīciju plāns_2023_2027'!H138</f>
        <v>120000</v>
      </c>
      <c r="I154" s="303">
        <f>'Investīciju plāns_2023_2027'!I138</f>
        <v>0</v>
      </c>
      <c r="J154" s="304">
        <f>'Investīciju plāns_2023_2027'!J138</f>
        <v>0</v>
      </c>
      <c r="K154" s="305">
        <f>'Investīciju plāns_2023_2027'!K138</f>
        <v>0</v>
      </c>
      <c r="L154" s="306">
        <f>'Investīciju plāns_2023_2027'!L138</f>
        <v>120000</v>
      </c>
      <c r="M154" s="307">
        <f>'Investīciju plāns_2023_2027'!M138</f>
        <v>0</v>
      </c>
      <c r="N154" s="195" t="str">
        <f>'Investīciju plāns_2023_2027'!N138</f>
        <v>P1 A RV1</v>
      </c>
      <c r="O154" s="151" t="str">
        <f>'Investīciju plāns_2023_2027'!O138</f>
        <v>P</v>
      </c>
      <c r="P154" s="145" t="str">
        <f>'Investīciju plāns_2023_2027'!P138</f>
        <v>VP2</v>
      </c>
      <c r="Q154" s="145" t="str">
        <f>'Investīciju plāns_2023_2027'!Q138</f>
        <v>RV6</v>
      </c>
      <c r="R154" s="268" t="str">
        <f>'Investīciju plāns_2023_2027'!R138</f>
        <v>U.6.1.</v>
      </c>
      <c r="S154" s="161" t="str">
        <f>'Investīciju plāns_2023_2027'!S138</f>
        <v>Īpašuma pārvaldības nodaļa</v>
      </c>
      <c r="T154" s="310">
        <f>'Investīciju plāns_2023_2027'!T138</f>
        <v>0</v>
      </c>
      <c r="U154" s="282" t="str">
        <f>'Investīciju plāns_2023_2027'!U138</f>
        <v>2022-2027</v>
      </c>
    </row>
    <row r="155" spans="1:21" x14ac:dyDescent="0.25">
      <c r="A155" s="161" t="e">
        <f>'Investīciju plāns_2023_2027'!#REF!</f>
        <v>#REF!</v>
      </c>
      <c r="B155" s="279" t="e">
        <f>'Investīciju plāns_2023_2027'!#REF!</f>
        <v>#REF!</v>
      </c>
      <c r="C155" s="196" t="e">
        <f>'Investīciju plāns_2023_2027'!#REF!</f>
        <v>#REF!</v>
      </c>
      <c r="D155" s="285" t="e">
        <f>'Investīciju plāns_2023_2027'!#REF!</f>
        <v>#REF!</v>
      </c>
      <c r="E155" s="285" t="e">
        <f>'Investīciju plāns_2023_2027'!#REF!</f>
        <v>#REF!</v>
      </c>
      <c r="F155" s="161" t="e">
        <f>'Investīciju plāns_2023_2027'!#REF!</f>
        <v>#REF!</v>
      </c>
      <c r="G155" s="367" t="e">
        <f>'Investīciju plāns_2023_2027'!#REF!</f>
        <v>#REF!</v>
      </c>
      <c r="H155" s="278" t="e">
        <f>'Investīciju plāns_2023_2027'!#REF!</f>
        <v>#REF!</v>
      </c>
      <c r="I155" s="303" t="e">
        <f>'Investīciju plāns_2023_2027'!#REF!</f>
        <v>#REF!</v>
      </c>
      <c r="J155" s="304" t="e">
        <f>'Investīciju plāns_2023_2027'!#REF!</f>
        <v>#REF!</v>
      </c>
      <c r="K155" s="305" t="e">
        <f>'Investīciju plāns_2023_2027'!#REF!</f>
        <v>#REF!</v>
      </c>
      <c r="L155" s="306" t="e">
        <f>'Investīciju plāns_2023_2027'!#REF!</f>
        <v>#REF!</v>
      </c>
      <c r="M155" s="307" t="e">
        <f>'Investīciju plāns_2023_2027'!#REF!</f>
        <v>#REF!</v>
      </c>
      <c r="N155" s="161" t="e">
        <f>'Investīciju plāns_2023_2027'!#REF!</f>
        <v>#REF!</v>
      </c>
      <c r="O155" s="161" t="e">
        <f>'Investīciju plāns_2023_2027'!#REF!</f>
        <v>#REF!</v>
      </c>
      <c r="P155" s="284" t="e">
        <f>'Investīciju plāns_2023_2027'!#REF!</f>
        <v>#REF!</v>
      </c>
      <c r="Q155" s="161" t="e">
        <f>'Investīciju plāns_2023_2027'!#REF!</f>
        <v>#REF!</v>
      </c>
      <c r="R155" s="160" t="e">
        <f>'Investīciju plāns_2023_2027'!#REF!</f>
        <v>#REF!</v>
      </c>
      <c r="S155" s="385" t="e">
        <f>'Investīciju plāns_2023_2027'!#REF!</f>
        <v>#REF!</v>
      </c>
      <c r="T155" s="284" t="e">
        <f>'Investīciju plāns_2023_2027'!#REF!</f>
        <v>#REF!</v>
      </c>
      <c r="U155" s="282" t="e">
        <f>'Investīciju plāns_2023_2027'!#REF!</f>
        <v>#REF!</v>
      </c>
    </row>
    <row r="156" spans="1:21" ht="38.25" x14ac:dyDescent="0.25">
      <c r="A156" s="196">
        <f>'Investīciju plāns_2023_2027'!A139</f>
        <v>137</v>
      </c>
      <c r="B156" s="279" t="str">
        <f>'Investīciju plāns_2023_2027'!B139</f>
        <v>05</v>
      </c>
      <c r="C156" s="196" t="str">
        <f>'Investīciju plāns_2023_2027'!C139</f>
        <v>Novads</v>
      </c>
      <c r="D156" s="285" t="str">
        <f>'Investīciju plāns_2023_2027'!D139</f>
        <v>Veicināt pielāgošanos klimata pārmaiņām, risku novēršanu un noturību pret katastrofām</v>
      </c>
      <c r="E156" s="285" t="str">
        <f>'Investīciju plāns_2023_2027'!E139</f>
        <v>Pielāgošanās klimata pārmaiņām pasākumi, tai skaitā vietējā līmenī</v>
      </c>
      <c r="F156" s="283" t="str">
        <f>'Investīciju plāns_2023_2027'!F139</f>
        <v>Vides aizsardzība</v>
      </c>
      <c r="G156" s="367" t="str">
        <f>'Investīciju plāns_2023_2027'!G139</f>
        <v>SAM</v>
      </c>
      <c r="H156" s="278">
        <f>'Investīciju plāns_2023_2027'!H139</f>
        <v>500000</v>
      </c>
      <c r="I156" s="303">
        <f>'Investīciju plāns_2023_2027'!I139</f>
        <v>0</v>
      </c>
      <c r="J156" s="304">
        <f>'Investīciju plāns_2023_2027'!J139</f>
        <v>0</v>
      </c>
      <c r="K156" s="305">
        <f>'Investīciju plāns_2023_2027'!K139</f>
        <v>0</v>
      </c>
      <c r="L156" s="306">
        <f>'Investīciju plāns_2023_2027'!L139</f>
        <v>0</v>
      </c>
      <c r="M156" s="307">
        <f>'Investīciju plāns_2023_2027'!M139</f>
        <v>500000</v>
      </c>
      <c r="N156" s="317" t="str">
        <f>'Investīciju plāns_2023_2027'!N139</f>
        <v>P3 V RV9</v>
      </c>
      <c r="O156" s="283" t="str">
        <f>'Investīciju plāns_2023_2027'!O139</f>
        <v>D</v>
      </c>
      <c r="P156" s="284" t="str">
        <f>'Investīciju plāns_2023_2027'!P139</f>
        <v>VP2</v>
      </c>
      <c r="Q156" s="161" t="str">
        <f>'Investīciju plāns_2023_2027'!Q139</f>
        <v>RV6</v>
      </c>
      <c r="R156" s="339" t="str">
        <f>'Investīciju plāns_2023_2027'!R139</f>
        <v>U.6.1.</v>
      </c>
      <c r="S156" s="385" t="str">
        <f>'Investīciju plāns_2023_2027'!S139</f>
        <v>Īpašuma pārvaldības nodaļa</v>
      </c>
      <c r="T156" s="318">
        <f>'Investīciju plāns_2023_2027'!T139</f>
        <v>0</v>
      </c>
      <c r="U156" s="282" t="str">
        <f>'Investīciju plāns_2023_2027'!U139</f>
        <v>2022-2027</v>
      </c>
    </row>
    <row r="157" spans="1:21" ht="38.25" x14ac:dyDescent="0.25">
      <c r="A157" s="161">
        <f>'Investīciju plāns_2023_2027'!A140</f>
        <v>138</v>
      </c>
      <c r="B157" s="279" t="str">
        <f>'Investīciju plāns_2023_2027'!B140</f>
        <v>05</v>
      </c>
      <c r="C157" s="196" t="str">
        <f>'Investīciju plāns_2023_2027'!C140</f>
        <v>Novads</v>
      </c>
      <c r="D157" s="335" t="str">
        <f>'Investīciju plāns_2023_2027'!D140</f>
        <v>Pārejas uz aprites ekonomiku veicināšana</v>
      </c>
      <c r="E157" s="335" t="str">
        <f>'Investīciju plāns_2023_2027'!E140</f>
        <v>Atkritumsaimniecības un atkritumu pārstrādes un tālākas izmantošanas attīstība un atkritumu rašanās novēršanas pasākumi, t.sk. dalīto atkritumu laukumu izbūve uzsākt ar 2022.gadu</v>
      </c>
      <c r="F157" s="161" t="str">
        <f>'Investīciju plāns_2023_2027'!F140</f>
        <v>Vides aizsardzība</v>
      </c>
      <c r="G157" s="367" t="str">
        <f>'Investīciju plāns_2023_2027'!G140</f>
        <v>SAM
Dep/ieros</v>
      </c>
      <c r="H157" s="278">
        <f>'Investīciju plāns_2023_2027'!H140</f>
        <v>3000000</v>
      </c>
      <c r="I157" s="303">
        <f>'Investīciju plāns_2023_2027'!I140</f>
        <v>0</v>
      </c>
      <c r="J157" s="304">
        <f>'Investīciju plāns_2023_2027'!J140</f>
        <v>0</v>
      </c>
      <c r="K157" s="305">
        <f>'Investīciju plāns_2023_2027'!K140</f>
        <v>0</v>
      </c>
      <c r="L157" s="306">
        <f>'Investīciju plāns_2023_2027'!L140</f>
        <v>0</v>
      </c>
      <c r="M157" s="307">
        <f>'Investīciju plāns_2023_2027'!M140</f>
        <v>3000000</v>
      </c>
      <c r="N157" s="160" t="str">
        <f>'Investīciju plāns_2023_2027'!N140</f>
        <v>P3 V RV9</v>
      </c>
      <c r="O157" s="161" t="str">
        <f>'Investīciju plāns_2023_2027'!O140</f>
        <v>D</v>
      </c>
      <c r="P157" s="347" t="str">
        <f>'Investīciju plāns_2023_2027'!P140</f>
        <v>VP2</v>
      </c>
      <c r="Q157" s="161" t="str">
        <f>'Investīciju plāns_2023_2027'!Q140</f>
        <v>RV5</v>
      </c>
      <c r="R157" s="339" t="str">
        <f>'Investīciju plāns_2023_2027'!R140</f>
        <v>U.5.3.</v>
      </c>
      <c r="S157" s="336" t="str">
        <f>'Investīciju plāns_2023_2027'!S140</f>
        <v>Īpašuma pārvaldības nodaļa</v>
      </c>
      <c r="T157" s="287">
        <f>'Investīciju plāns_2023_2027'!T140</f>
        <v>0</v>
      </c>
      <c r="U157" s="196" t="str">
        <f>'Investīciju plāns_2023_2027'!U140</f>
        <v>2022-2027</v>
      </c>
    </row>
    <row r="158" spans="1:21" ht="51" x14ac:dyDescent="0.25">
      <c r="A158" s="161">
        <f>'Investīciju plāns_2023_2027'!A141</f>
        <v>139</v>
      </c>
      <c r="B158" s="277" t="str">
        <f>'Investīciju plāns_2023_2027'!B141</f>
        <v>06</v>
      </c>
      <c r="C158" s="281" t="str">
        <f>'Investīciju plāns_2023_2027'!C141</f>
        <v>Novads</v>
      </c>
      <c r="D158" s="285" t="str">
        <f>'Investīciju plāns_2023_2027'!D141</f>
        <v>Muiža parku apstādījumu iekopšana/atjaunošana Jelgavas novada teritorijā</v>
      </c>
      <c r="E158" s="285" t="str">
        <f>'Investīciju plāns_2023_2027'!E141</f>
        <v>Muiža parku apstādījumu iekopšana/atjaunošana Jelgavas novada teritorijā - Lielvircavas, Lielplatones, Staļģenes, Elejas muižas parka, Teteles parka apstādījumu iekopšana, jaunu koku, krūmu stādīšana</v>
      </c>
      <c r="F158" s="161" t="str">
        <f>'Investīciju plāns_2023_2027'!F141</f>
        <v xml:space="preserve">Vides objektu teritoriju izveidošana un sakopšana </v>
      </c>
      <c r="G158" s="367" t="str">
        <f>'Investīciju plāns_2023_2027'!G141</f>
        <v>Kopīgs/J/Pag/Iedz</v>
      </c>
      <c r="H158" s="278">
        <f>'Investīciju plāns_2023_2027'!H141</f>
        <v>205000</v>
      </c>
      <c r="I158" s="303">
        <f>'Investīciju plāns_2023_2027'!I141</f>
        <v>0</v>
      </c>
      <c r="J158" s="304">
        <f>'Investīciju plāns_2023_2027'!J141</f>
        <v>0</v>
      </c>
      <c r="K158" s="305">
        <f>'Investīciju plāns_2023_2027'!K141</f>
        <v>0</v>
      </c>
      <c r="L158" s="306">
        <f>'Investīciju plāns_2023_2027'!L141</f>
        <v>5000</v>
      </c>
      <c r="M158" s="307">
        <f>'Investīciju plāns_2023_2027'!M141</f>
        <v>200000</v>
      </c>
      <c r="N158" s="196" t="str">
        <f>'Investīciju plāns_2023_2027'!N141</f>
        <v>P3 V RV9</v>
      </c>
      <c r="O158" s="161" t="str">
        <f>'Investīciju plāns_2023_2027'!O141</f>
        <v>P</v>
      </c>
      <c r="P158" s="196" t="str">
        <f>'Investīciju plāns_2023_2027'!P141</f>
        <v>VP1</v>
      </c>
      <c r="Q158" s="196" t="str">
        <f>'Investīciju plāns_2023_2027'!Q141</f>
        <v>RV3</v>
      </c>
      <c r="R158" s="196" t="str">
        <f>'Investīciju plāns_2023_2027'!R141</f>
        <v>3.4.</v>
      </c>
      <c r="S158" s="161" t="str">
        <f>'Investīciju plāns_2023_2027'!S141</f>
        <v>Īpašuma pārvaldības nodaļa</v>
      </c>
      <c r="T158" s="309">
        <f>'Investīciju plāns_2023_2027'!T141</f>
        <v>0</v>
      </c>
      <c r="U158" s="282" t="str">
        <f>'Investīciju plāns_2023_2027'!U141</f>
        <v>2022-2027</v>
      </c>
    </row>
    <row r="159" spans="1:21" x14ac:dyDescent="0.25">
      <c r="A159" s="196" t="e">
        <f>'Investīciju plāns_2023_2027'!#REF!</f>
        <v>#REF!</v>
      </c>
      <c r="B159" s="279" t="e">
        <f>'Investīciju plāns_2023_2027'!#REF!</f>
        <v>#REF!</v>
      </c>
      <c r="C159" s="196" t="e">
        <f>'Investīciju plāns_2023_2027'!#REF!</f>
        <v>#REF!</v>
      </c>
      <c r="D159" s="285" t="e">
        <f>'Investīciju plāns_2023_2027'!#REF!</f>
        <v>#REF!</v>
      </c>
      <c r="E159" s="225" t="e">
        <f>'Investīciju plāns_2023_2027'!#REF!</f>
        <v>#REF!</v>
      </c>
      <c r="F159" s="161" t="e">
        <f>'Investīciju plāns_2023_2027'!#REF!</f>
        <v>#REF!</v>
      </c>
      <c r="G159" s="366" t="e">
        <f>'Investīciju plāns_2023_2027'!#REF!</f>
        <v>#REF!</v>
      </c>
      <c r="H159" s="278" t="e">
        <f>'Investīciju plāns_2023_2027'!#REF!</f>
        <v>#REF!</v>
      </c>
      <c r="I159" s="303" t="e">
        <f>'Investīciju plāns_2023_2027'!#REF!</f>
        <v>#REF!</v>
      </c>
      <c r="J159" s="304" t="e">
        <f>'Investīciju plāns_2023_2027'!#REF!</f>
        <v>#REF!</v>
      </c>
      <c r="K159" s="305" t="e">
        <f>'Investīciju plāns_2023_2027'!#REF!</f>
        <v>#REF!</v>
      </c>
      <c r="L159" s="306" t="e">
        <f>'Investīciju plāns_2023_2027'!#REF!</f>
        <v>#REF!</v>
      </c>
      <c r="M159" s="307" t="e">
        <f>'Investīciju plāns_2023_2027'!#REF!</f>
        <v>#REF!</v>
      </c>
      <c r="N159" s="166" t="e">
        <f>'Investīciju plāns_2023_2027'!#REF!</f>
        <v>#REF!</v>
      </c>
      <c r="O159" s="151" t="e">
        <f>'Investīciju plāns_2023_2027'!#REF!</f>
        <v>#REF!</v>
      </c>
      <c r="P159" s="275" t="e">
        <f>'Investīciju plāns_2023_2027'!#REF!</f>
        <v>#REF!</v>
      </c>
      <c r="Q159" s="156" t="e">
        <f>'Investīciju plāns_2023_2027'!#REF!</f>
        <v>#REF!</v>
      </c>
      <c r="R159" s="268" t="e">
        <f>'Investīciju plāns_2023_2027'!#REF!</f>
        <v>#REF!</v>
      </c>
      <c r="S159" s="161" t="e">
        <f>'Investīciju plāns_2023_2027'!#REF!</f>
        <v>#REF!</v>
      </c>
      <c r="T159" s="291" t="e">
        <f>'Investīciju plāns_2023_2027'!#REF!</f>
        <v>#REF!</v>
      </c>
      <c r="U159" s="282" t="e">
        <f>'Investīciju plāns_2023_2027'!#REF!</f>
        <v>#REF!</v>
      </c>
    </row>
    <row r="160" spans="1:21" ht="242.25" x14ac:dyDescent="0.25">
      <c r="A160" s="161">
        <f>'Investīciju plāns_2023_2027'!A142</f>
        <v>140</v>
      </c>
      <c r="B160" s="279">
        <f>'Investīciju plāns_2023_2027'!B142</f>
        <v>0</v>
      </c>
      <c r="C160" s="312" t="e">
        <f>'Investīciju plāns_2023_2027'!#REF!</f>
        <v>#REF!</v>
      </c>
      <c r="D160" s="285" t="str">
        <f>'Investīciju plāns_2023_2027'!D142</f>
        <v>Jaunu, inovatīvu un viedu  risinājumu attīstīšana sabiedrības attīstībai nepieciešamo pakalpojumu un infrastruktūras nodrošināšanai jaunveidojamajā Jelgavas novada pašvaldības teritorijā</v>
      </c>
      <c r="E160" s="335" t="str">
        <f>'Investīciju plāns_2023_2027'!E142</f>
        <v>Organizēt iedzīvotājiem komunālos pakalpojumus.
Gādāt par administratīvās teritorijas labiekārtošanu un sanitāro tīrību (ielu, ceļu un laukumu būvniecība, rekonstruēšana un uzturēšana; ielu, laukumu un citu publiskai lietošanai paredzēto teritoriju apgaismošana; parku, skvēru un zaļo zonu iekārtošana un uzturēšana; atkritumu savāšanas un izvešanas kontrole; pretplūdu pasākumi),noteikt kārtību, kādā izmantojami publiskā lietošanā esošie meži un ūdeņi.
Pasākumi iedzīvotāju izglītības veicināšanai.
Kultūras un tradicionālās kultūras vērtību saglabāšana un tautas jaunrades attīstība.
Sociālo pakalpojumu pieejamības un efektivitātes uzlabošana (digitālā transformācija).
Gādāt par aizgādnību, aizbildnību, adopciju un bērnu personisko un mantisko tiesību un interešu aizsardzību.
Sniegt palīdzību iedzīvotājiem dzīvokļa jautājumu risināšanā.
Piedalīties sabiedriskās kārtības nodrošināšanā.
Veikt attiecīgajā administratīvajā teritorijā dzīvojošo bērnu uzskaiti.
Īstenot bērnu tiesību aizsardzību attiecīgajā administratīvajā teritorijā</v>
      </c>
      <c r="F160" s="161">
        <f>'Investīciju plāns_2023_2027'!F142</f>
        <v>0</v>
      </c>
      <c r="G160" s="366">
        <f>'Investīciju plāns_2023_2027'!G142</f>
        <v>0</v>
      </c>
      <c r="H160" s="278">
        <f>'Investīciju plāns_2023_2027'!H142</f>
        <v>2000000</v>
      </c>
      <c r="I160" s="303">
        <f>'Investīciju plāns_2023_2027'!I142</f>
        <v>0</v>
      </c>
      <c r="J160" s="304">
        <f>'Investīciju plāns_2023_2027'!J142</f>
        <v>0</v>
      </c>
      <c r="K160" s="305">
        <f>'Investīciju plāns_2023_2027'!K142</f>
        <v>0</v>
      </c>
      <c r="L160" s="306">
        <f>'Investīciju plāns_2023_2027'!L142</f>
        <v>0</v>
      </c>
      <c r="M160" s="307">
        <f>'Investīciju plāns_2023_2027'!M142</f>
        <v>2000000</v>
      </c>
      <c r="N160" s="166">
        <f>'Investīciju plāns_2023_2027'!N142</f>
        <v>0</v>
      </c>
      <c r="O160" s="151">
        <f>'Investīciju plāns_2023_2027'!O142</f>
        <v>0</v>
      </c>
      <c r="P160" s="275">
        <f>'Investīciju plāns_2023_2027'!P142</f>
        <v>0</v>
      </c>
      <c r="Q160" s="156">
        <f>'Investīciju plāns_2023_2027'!Q142</f>
        <v>0</v>
      </c>
      <c r="R160" s="268">
        <f>'Investīciju plāns_2023_2027'!R142</f>
        <v>0</v>
      </c>
      <c r="S160" s="258">
        <f>'Investīciju plāns_2023_2027'!S142</f>
        <v>0</v>
      </c>
      <c r="T160" s="291">
        <f>'Investīciju plāns_2023_2027'!T142</f>
        <v>0</v>
      </c>
      <c r="U160" s="282">
        <f>'Investīciju plāns_2023_2027'!U142</f>
        <v>0</v>
      </c>
    </row>
    <row r="161" spans="1:21" x14ac:dyDescent="0.25">
      <c r="A161" s="161" t="e">
        <f>'Investīciju plāns_2023_2027'!#REF!</f>
        <v>#REF!</v>
      </c>
      <c r="B161" s="279" t="e">
        <f>'Investīciju plāns_2023_2027'!#REF!</f>
        <v>#REF!</v>
      </c>
      <c r="C161" s="196" t="e">
        <f>'Investīciju plāns_2023_2027'!#REF!</f>
        <v>#REF!</v>
      </c>
      <c r="D161" s="285" t="e">
        <f>'Investīciju plāns_2023_2027'!#REF!</f>
        <v>#REF!</v>
      </c>
      <c r="E161" s="285" t="e">
        <f>'Investīciju plāns_2023_2027'!#REF!</f>
        <v>#REF!</v>
      </c>
      <c r="F161" s="161" t="e">
        <f>'Investīciju plāns_2023_2027'!#REF!</f>
        <v>#REF!</v>
      </c>
      <c r="G161" s="366" t="e">
        <f>'Investīciju plāns_2023_2027'!#REF!</f>
        <v>#REF!</v>
      </c>
      <c r="H161" s="278" t="e">
        <f>'Investīciju plāns_2023_2027'!#REF!</f>
        <v>#REF!</v>
      </c>
      <c r="I161" s="303" t="e">
        <f>'Investīciju plāns_2023_2027'!#REF!</f>
        <v>#REF!</v>
      </c>
      <c r="J161" s="304" t="e">
        <f>'Investīciju plāns_2023_2027'!#REF!</f>
        <v>#REF!</v>
      </c>
      <c r="K161" s="305" t="e">
        <f>'Investīciju plāns_2023_2027'!#REF!</f>
        <v>#REF!</v>
      </c>
      <c r="L161" s="306" t="e">
        <f>'Investīciju plāns_2023_2027'!#REF!</f>
        <v>#REF!</v>
      </c>
      <c r="M161" s="307" t="e">
        <f>'Investīciju plāns_2023_2027'!#REF!</f>
        <v>#REF!</v>
      </c>
      <c r="N161" s="166" t="e">
        <f>'Investīciju plāns_2023_2027'!#REF!</f>
        <v>#REF!</v>
      </c>
      <c r="O161" s="151" t="e">
        <f>'Investīciju plāns_2023_2027'!#REF!</f>
        <v>#REF!</v>
      </c>
      <c r="P161" s="275" t="e">
        <f>'Investīciju plāns_2023_2027'!#REF!</f>
        <v>#REF!</v>
      </c>
      <c r="Q161" s="156" t="e">
        <f>'Investīciju plāns_2023_2027'!#REF!</f>
        <v>#REF!</v>
      </c>
      <c r="R161" s="268" t="e">
        <f>'Investīciju plāns_2023_2027'!#REF!</f>
        <v>#REF!</v>
      </c>
      <c r="S161" s="258" t="e">
        <f>'Investīciju plāns_2023_2027'!#REF!</f>
        <v>#REF!</v>
      </c>
      <c r="T161" s="291" t="e">
        <f>'Investīciju plāns_2023_2027'!#REF!</f>
        <v>#REF!</v>
      </c>
      <c r="U161" s="282" t="e">
        <f>'Investīciju plāns_2023_2027'!#REF!</f>
        <v>#REF!</v>
      </c>
    </row>
    <row r="162" spans="1:21" x14ac:dyDescent="0.25">
      <c r="A162" s="196" t="e">
        <f>'Investīciju plāns_2023_2027'!#REF!</f>
        <v>#REF!</v>
      </c>
      <c r="B162" s="279" t="e">
        <f>'Investīciju plāns_2023_2027'!#REF!</f>
        <v>#REF!</v>
      </c>
      <c r="C162" s="196" t="e">
        <f>'Investīciju plāns_2023_2027'!#REF!</f>
        <v>#REF!</v>
      </c>
      <c r="D162" s="285" t="e">
        <f>'Investīciju plāns_2023_2027'!#REF!</f>
        <v>#REF!</v>
      </c>
      <c r="E162" s="335" t="e">
        <f>'Investīciju plāns_2023_2027'!#REF!</f>
        <v>#REF!</v>
      </c>
      <c r="F162" s="161" t="e">
        <f>'Investīciju plāns_2023_2027'!#REF!</f>
        <v>#REF!</v>
      </c>
      <c r="G162" s="366" t="e">
        <f>'Investīciju plāns_2023_2027'!#REF!</f>
        <v>#REF!</v>
      </c>
      <c r="H162" s="278" t="e">
        <f>'Investīciju plāns_2023_2027'!#REF!</f>
        <v>#REF!</v>
      </c>
      <c r="I162" s="303" t="e">
        <f>'Investīciju plāns_2023_2027'!#REF!</f>
        <v>#REF!</v>
      </c>
      <c r="J162" s="304" t="e">
        <f>'Investīciju plāns_2023_2027'!#REF!</f>
        <v>#REF!</v>
      </c>
      <c r="K162" s="305" t="e">
        <f>'Investīciju plāns_2023_2027'!#REF!</f>
        <v>#REF!</v>
      </c>
      <c r="L162" s="306" t="e">
        <f>'Investīciju plāns_2023_2027'!#REF!</f>
        <v>#REF!</v>
      </c>
      <c r="M162" s="307" t="e">
        <f>'Investīciju plāns_2023_2027'!#REF!</f>
        <v>#REF!</v>
      </c>
      <c r="N162" s="166" t="e">
        <f>'Investīciju plāns_2023_2027'!#REF!</f>
        <v>#REF!</v>
      </c>
      <c r="O162" s="273" t="e">
        <f>'Investīciju plāns_2023_2027'!#REF!</f>
        <v>#REF!</v>
      </c>
      <c r="P162" s="275" t="e">
        <f>'Investīciju plāns_2023_2027'!#REF!</f>
        <v>#REF!</v>
      </c>
      <c r="Q162" s="156" t="e">
        <f>'Investīciju plāns_2023_2027'!#REF!</f>
        <v>#REF!</v>
      </c>
      <c r="R162" s="268" t="e">
        <f>'Investīciju plāns_2023_2027'!#REF!</f>
        <v>#REF!</v>
      </c>
      <c r="S162" s="258" t="e">
        <f>'Investīciju plāns_2023_2027'!#REF!</f>
        <v>#REF!</v>
      </c>
      <c r="T162" s="291" t="e">
        <f>'Investīciju plāns_2023_2027'!#REF!</f>
        <v>#REF!</v>
      </c>
      <c r="U162" s="282" t="e">
        <f>'Investīciju plāns_2023_2027'!#REF!</f>
        <v>#REF!</v>
      </c>
    </row>
    <row r="163" spans="1:21" ht="25.5" x14ac:dyDescent="0.25">
      <c r="A163" s="161">
        <f>'Investīciju plāns_2023_2027'!A144</f>
        <v>142</v>
      </c>
      <c r="B163" s="279">
        <f>'Investīciju plāns_2023_2027'!B144</f>
        <v>0</v>
      </c>
      <c r="C163" s="312" t="str">
        <f>'Investīciju plāns_2023_2027'!C144</f>
        <v>Novads</v>
      </c>
      <c r="D163" s="285" t="str">
        <f>'Investīciju plāns_2023_2027'!D144</f>
        <v>Ziemas sporta tūrisma attīstība Jelgavas novadā</v>
      </c>
      <c r="E163" s="285" t="str">
        <f>'Investīciju plāns_2023_2027'!E144</f>
        <v>Ziemas sporta tūrisma infrastruktūras izveide muižu un dabas parkos - Zaļenieki, Vilces, Eleja, Lielplatone u.c.</v>
      </c>
      <c r="F163" s="161">
        <f>'Investīciju plāns_2023_2027'!F144</f>
        <v>0</v>
      </c>
      <c r="G163" s="366">
        <f>'Investīciju plāns_2023_2027'!G144</f>
        <v>0</v>
      </c>
      <c r="H163" s="278">
        <f>'Investīciju plāns_2023_2027'!H144</f>
        <v>1000000</v>
      </c>
      <c r="I163" s="303">
        <f>'Investīciju plāns_2023_2027'!I144</f>
        <v>0</v>
      </c>
      <c r="J163" s="304">
        <f>'Investīciju plāns_2023_2027'!J144</f>
        <v>0</v>
      </c>
      <c r="K163" s="305">
        <f>'Investīciju plāns_2023_2027'!K144</f>
        <v>0</v>
      </c>
      <c r="L163" s="306">
        <f>'Investīciju plāns_2023_2027'!L144</f>
        <v>0</v>
      </c>
      <c r="M163" s="307">
        <f>'Investīciju plāns_2023_2027'!M144</f>
        <v>1000000</v>
      </c>
      <c r="N163" s="166">
        <f>'Investīciju plāns_2023_2027'!N144</f>
        <v>0</v>
      </c>
      <c r="O163" s="273">
        <f>'Investīciju plāns_2023_2027'!O144</f>
        <v>0</v>
      </c>
      <c r="P163" s="275">
        <f>'Investīciju plāns_2023_2027'!P144</f>
        <v>0</v>
      </c>
      <c r="Q163" s="156">
        <f>'Investīciju plāns_2023_2027'!Q144</f>
        <v>0</v>
      </c>
      <c r="R163" s="268">
        <f>'Investīciju plāns_2023_2027'!R144</f>
        <v>0</v>
      </c>
      <c r="S163" s="380">
        <f>'Investīciju plāns_2023_2027'!S144</f>
        <v>0</v>
      </c>
      <c r="T163" s="291">
        <f>'Investīciju plāns_2023_2027'!T144</f>
        <v>0</v>
      </c>
      <c r="U163" s="282">
        <f>'Investīciju plāns_2023_2027'!U144</f>
        <v>0</v>
      </c>
    </row>
    <row r="164" spans="1:21" x14ac:dyDescent="0.25">
      <c r="A164" s="161" t="e">
        <f>'Investīciju plāns_2023_2027'!#REF!</f>
        <v>#REF!</v>
      </c>
      <c r="B164" s="279" t="e">
        <f>'Investīciju plāns_2023_2027'!#REF!</f>
        <v>#REF!</v>
      </c>
      <c r="C164" s="312" t="e">
        <f>'Investīciju plāns_2023_2027'!#REF!</f>
        <v>#REF!</v>
      </c>
      <c r="D164" s="285" t="e">
        <f>'Investīciju plāns_2023_2027'!#REF!</f>
        <v>#REF!</v>
      </c>
      <c r="E164" s="285" t="e">
        <f>'Investīciju plāns_2023_2027'!#REF!</f>
        <v>#REF!</v>
      </c>
      <c r="F164" s="161" t="e">
        <f>'Investīciju plāns_2023_2027'!#REF!</f>
        <v>#REF!</v>
      </c>
      <c r="G164" s="366" t="e">
        <f>'Investīciju plāns_2023_2027'!#REF!</f>
        <v>#REF!</v>
      </c>
      <c r="H164" s="278" t="e">
        <f>'Investīciju plāns_2023_2027'!#REF!</f>
        <v>#REF!</v>
      </c>
      <c r="I164" s="303" t="e">
        <f>'Investīciju plāns_2023_2027'!#REF!</f>
        <v>#REF!</v>
      </c>
      <c r="J164" s="304" t="e">
        <f>'Investīciju plāns_2023_2027'!#REF!</f>
        <v>#REF!</v>
      </c>
      <c r="K164" s="305" t="e">
        <f>'Investīciju plāns_2023_2027'!#REF!</f>
        <v>#REF!</v>
      </c>
      <c r="L164" s="306" t="e">
        <f>'Investīciju plāns_2023_2027'!#REF!</f>
        <v>#REF!</v>
      </c>
      <c r="M164" s="307" t="e">
        <f>'Investīciju plāns_2023_2027'!#REF!</f>
        <v>#REF!</v>
      </c>
      <c r="N164" s="166" t="e">
        <f>'Investīciju plāns_2023_2027'!#REF!</f>
        <v>#REF!</v>
      </c>
      <c r="O164" s="151" t="e">
        <f>'Investīciju plāns_2023_2027'!#REF!</f>
        <v>#REF!</v>
      </c>
      <c r="P164" s="275" t="e">
        <f>'Investīciju plāns_2023_2027'!#REF!</f>
        <v>#REF!</v>
      </c>
      <c r="Q164" s="156" t="e">
        <f>'Investīciju plāns_2023_2027'!#REF!</f>
        <v>#REF!</v>
      </c>
      <c r="R164" s="268" t="e">
        <f>'Investīciju plāns_2023_2027'!#REF!</f>
        <v>#REF!</v>
      </c>
      <c r="S164" s="380" t="e">
        <f>'Investīciju plāns_2023_2027'!#REF!</f>
        <v>#REF!</v>
      </c>
      <c r="T164" s="291" t="e">
        <f>'Investīciju plāns_2023_2027'!#REF!</f>
        <v>#REF!</v>
      </c>
      <c r="U164" s="282" t="e">
        <f>'Investīciju plāns_2023_2027'!#REF!</f>
        <v>#REF!</v>
      </c>
    </row>
    <row r="165" spans="1:21" x14ac:dyDescent="0.25">
      <c r="A165" s="196" t="e">
        <f>'Investīciju plāns_2023_2027'!#REF!</f>
        <v>#REF!</v>
      </c>
      <c r="B165" s="279" t="e">
        <f>'Investīciju plāns_2023_2027'!#REF!</f>
        <v>#REF!</v>
      </c>
      <c r="C165" s="196" t="e">
        <f>'Investīciju plāns_2023_2027'!#REF!</f>
        <v>#REF!</v>
      </c>
      <c r="D165" s="285" t="e">
        <f>'Investīciju plāns_2023_2027'!#REF!</f>
        <v>#REF!</v>
      </c>
      <c r="E165" s="285" t="e">
        <f>'Investīciju plāns_2023_2027'!#REF!</f>
        <v>#REF!</v>
      </c>
      <c r="F165" s="161" t="e">
        <f>'Investīciju plāns_2023_2027'!#REF!</f>
        <v>#REF!</v>
      </c>
      <c r="G165" s="366" t="e">
        <f>'Investīciju plāns_2023_2027'!#REF!</f>
        <v>#REF!</v>
      </c>
      <c r="H165" s="278" t="e">
        <f>'Investīciju plāns_2023_2027'!#REF!</f>
        <v>#REF!</v>
      </c>
      <c r="I165" s="303" t="e">
        <f>'Investīciju plāns_2023_2027'!#REF!</f>
        <v>#REF!</v>
      </c>
      <c r="J165" s="304" t="e">
        <f>'Investīciju plāns_2023_2027'!#REF!</f>
        <v>#REF!</v>
      </c>
      <c r="K165" s="305" t="e">
        <f>'Investīciju plāns_2023_2027'!#REF!</f>
        <v>#REF!</v>
      </c>
      <c r="L165" s="306" t="e">
        <f>'Investīciju plāns_2023_2027'!#REF!</f>
        <v>#REF!</v>
      </c>
      <c r="M165" s="307" t="e">
        <f>'Investīciju plāns_2023_2027'!#REF!</f>
        <v>#REF!</v>
      </c>
      <c r="N165" s="161" t="e">
        <f>'Investīciju plāns_2023_2027'!#REF!</f>
        <v>#REF!</v>
      </c>
      <c r="O165" s="272" t="e">
        <f>'Investīciju plāns_2023_2027'!#REF!</f>
        <v>#REF!</v>
      </c>
      <c r="P165" s="284" t="e">
        <f>'Investīciju plāns_2023_2027'!#REF!</f>
        <v>#REF!</v>
      </c>
      <c r="Q165" s="161" t="e">
        <f>'Investīciju plāns_2023_2027'!#REF!</f>
        <v>#REF!</v>
      </c>
      <c r="R165" s="160" t="e">
        <f>'Investīciju plāns_2023_2027'!#REF!</f>
        <v>#REF!</v>
      </c>
      <c r="S165" s="380" t="e">
        <f>'Investīciju plāns_2023_2027'!#REF!</f>
        <v>#REF!</v>
      </c>
      <c r="T165" s="284" t="e">
        <f>'Investīciju plāns_2023_2027'!#REF!</f>
        <v>#REF!</v>
      </c>
      <c r="U165" s="282" t="e">
        <f>'Investīciju plāns_2023_2027'!#REF!</f>
        <v>#REF!</v>
      </c>
    </row>
    <row r="166" spans="1:21" ht="63.75" x14ac:dyDescent="0.25">
      <c r="A166" s="161">
        <f>'Investīciju plāns_2023_2027'!A145</f>
        <v>143</v>
      </c>
      <c r="B166" s="279">
        <f>'Investīciju plāns_2023_2027'!B145</f>
        <v>0</v>
      </c>
      <c r="C166" s="312" t="str">
        <f>'Investīciju plāns_2023_2027'!C145</f>
        <v>Novads</v>
      </c>
      <c r="D166" s="335" t="str">
        <f>'Investīciju plāns_2023_2027'!D145</f>
        <v>Āra apgaismojuma infrastruktūras palielināšana, lai veicinātu reģionālas nozīmes infrastruktūras attīstību</v>
      </c>
      <c r="E166" s="285" t="str">
        <f>'Investīciju plāns_2023_2027'!E145</f>
        <v>Veicinās reģionālo un novada āra apgaismojuma infrastruktūras attīstību tās iedzīvotāju dzīves kvalitātes uzlabošanai.
Āra apgaismojuma energoefektivitātes uzlabošana, samazinot siltumnīcefekta gāzu emisijas un elektroenerģijas izmaksas.</v>
      </c>
      <c r="F166" s="161">
        <f>'Investīciju plāns_2023_2027'!F145</f>
        <v>0</v>
      </c>
      <c r="G166" s="368">
        <f>'Investīciju plāns_2023_2027'!G145</f>
        <v>0</v>
      </c>
      <c r="H166" s="278">
        <f>'Investīciju plāns_2023_2027'!H145</f>
        <v>2000000</v>
      </c>
      <c r="I166" s="319">
        <f>'Investīciju plāns_2023_2027'!I145</f>
        <v>0</v>
      </c>
      <c r="J166" s="320">
        <f>'Investīciju plāns_2023_2027'!J145</f>
        <v>0</v>
      </c>
      <c r="K166" s="321">
        <f>'Investīciju plāns_2023_2027'!K145</f>
        <v>0</v>
      </c>
      <c r="L166" s="306">
        <f>'Investīciju plāns_2023_2027'!L145</f>
        <v>0</v>
      </c>
      <c r="M166" s="307">
        <f>'Investīciju plāns_2023_2027'!M145</f>
        <v>2000000</v>
      </c>
      <c r="N166" s="161">
        <f>'Investīciju plāns_2023_2027'!N145</f>
        <v>0</v>
      </c>
      <c r="O166" s="161">
        <f>'Investīciju plāns_2023_2027'!O145</f>
        <v>0</v>
      </c>
      <c r="P166" s="161">
        <f>'Investīciju plāns_2023_2027'!P145</f>
        <v>0</v>
      </c>
      <c r="Q166" s="161">
        <f>'Investīciju plāns_2023_2027'!Q145</f>
        <v>0</v>
      </c>
      <c r="R166" s="160">
        <f>'Investīciju plāns_2023_2027'!R145</f>
        <v>0</v>
      </c>
      <c r="S166" s="380">
        <f>'Investīciju plāns_2023_2027'!S145</f>
        <v>0</v>
      </c>
      <c r="T166" s="284">
        <f>'Investīciju plāns_2023_2027'!T145</f>
        <v>0</v>
      </c>
      <c r="U166" s="282">
        <f>'Investīciju plāns_2023_2027'!U145</f>
        <v>0</v>
      </c>
    </row>
    <row r="167" spans="1:21" ht="102" x14ac:dyDescent="0.25">
      <c r="A167" s="161">
        <f>'Investīciju plāns_2023_2027'!A146</f>
        <v>144</v>
      </c>
      <c r="B167" s="279">
        <f>'Investīciju plāns_2023_2027'!B146</f>
        <v>0</v>
      </c>
      <c r="C167" s="196" t="str">
        <f>'Investīciju plāns_2023_2027'!C146</f>
        <v>Novads</v>
      </c>
      <c r="D167" s="285" t="str">
        <f>'Investīciju plāns_2023_2027'!D146</f>
        <v>Ilgtspējīga, veselīga, bezatkritumu (zaļais kurss) ēdināšanas pakalpojuma attīstīšana izglītības iestādēs</v>
      </c>
      <c r="E167" s="370" t="str">
        <f>'Investīciju plāns_2023_2027'!E146</f>
        <v xml:space="preserve">Ilgtspējīga, veselīga, bezatkritumu (zaļais kurss) ēdināšanas pakalpojuma attīstīšana izglītības iestādēs, pārņemot Skandināvu pieredzi. Atvērtā virtuve – vaļējie stendi (skolēns pats izvēlas porcijas sastāvu un daudzumu). Tātad, jāiekārto atbilstoša vide, trauki. Ēdiens gatavots no vietējiem, sezonāliem produktiem, atbilstoši dažādām diētām, piemēram, bezglutēna, vegānu, u.tml. (ēdienkartes sastādīšana, sadarbībā ar LLU. Iepirkuma veidošana pārtikas iegādei no vietējiem uzņēmējiem). Skolu, ēdinātāju apmācība. </v>
      </c>
      <c r="F167" s="161">
        <f>'Investīciju plāns_2023_2027'!F146</f>
        <v>0</v>
      </c>
      <c r="G167" s="366">
        <f>'Investīciju plāns_2023_2027'!G146</f>
        <v>0</v>
      </c>
      <c r="H167" s="278">
        <f>'Investīciju plāns_2023_2027'!H146</f>
        <v>0</v>
      </c>
      <c r="I167" s="303">
        <f>'Investīciju plāns_2023_2027'!I146</f>
        <v>0</v>
      </c>
      <c r="J167" s="304">
        <f>'Investīciju plāns_2023_2027'!J146</f>
        <v>0</v>
      </c>
      <c r="K167" s="305">
        <f>'Investīciju plāns_2023_2027'!K146</f>
        <v>0</v>
      </c>
      <c r="L167" s="306">
        <f>'Investīciju plāns_2023_2027'!L146</f>
        <v>0</v>
      </c>
      <c r="M167" s="307">
        <f>'Investīciju plāns_2023_2027'!M146</f>
        <v>0</v>
      </c>
      <c r="N167" s="161">
        <f>'Investīciju plāns_2023_2027'!N146</f>
        <v>0</v>
      </c>
      <c r="O167" s="161">
        <f>'Investīciju plāns_2023_2027'!O146</f>
        <v>0</v>
      </c>
      <c r="P167" s="284">
        <f>'Investīciju plāns_2023_2027'!P146</f>
        <v>0</v>
      </c>
      <c r="Q167" s="161">
        <f>'Investīciju plāns_2023_2027'!Q146</f>
        <v>0</v>
      </c>
      <c r="R167" s="160">
        <f>'Investīciju plāns_2023_2027'!R146</f>
        <v>0</v>
      </c>
      <c r="S167" s="380">
        <f>'Investīciju plāns_2023_2027'!S146</f>
        <v>0</v>
      </c>
      <c r="T167" s="284">
        <f>'Investīciju plāns_2023_2027'!T146</f>
        <v>0</v>
      </c>
      <c r="U167" s="282">
        <f>'Investīciju plāns_2023_2027'!U146</f>
        <v>0</v>
      </c>
    </row>
    <row r="168" spans="1:21" ht="76.5" x14ac:dyDescent="0.25">
      <c r="A168" s="196">
        <f>'Investīciju plāns_2023_2027'!A147</f>
        <v>145</v>
      </c>
      <c r="B168" s="279" t="str">
        <f>'Investīciju plāns_2023_2027'!B147</f>
        <v>05</v>
      </c>
      <c r="C168" s="196" t="str">
        <f>'Investīciju plāns_2023_2027'!C147</f>
        <v xml:space="preserve">Novads </v>
      </c>
      <c r="D168" s="285" t="str">
        <f>'Investīciju plāns_2023_2027'!D147</f>
        <v>Upju, dīķu un ūdenstilpju sakopšana un atbrīvošana no apauguma veicot apkārtējās teritorijas labiekārtošanu</v>
      </c>
      <c r="E168" s="285" t="str">
        <f>'Investīciju plāns_2023_2027'!E147</f>
        <v xml:space="preserve">Ūdenstilpju krastu sakopšana un atbrīvošana no ūdensaugiem, kas novērš tālāku to aizaugšanu, iedzīvotājiem rodas jauna atpūtas vieta un tiek uzlabota dzīves kvalitāte
</v>
      </c>
      <c r="F168" s="161" t="str">
        <f>'Investīciju plāns_2023_2027'!F147</f>
        <v>Vides aizsardzība</v>
      </c>
      <c r="G168" s="366" t="str">
        <f>'Investīciju plāns_2023_2027'!G147</f>
        <v>Kopīgs
J/Pag/Iedz</v>
      </c>
      <c r="H168" s="278">
        <f>'Investīciju plāns_2023_2027'!H147</f>
        <v>350000</v>
      </c>
      <c r="I168" s="303">
        <f>'Investīciju plāns_2023_2027'!I147</f>
        <v>0</v>
      </c>
      <c r="J168" s="304">
        <f>'Investīciju plāns_2023_2027'!J147</f>
        <v>0</v>
      </c>
      <c r="K168" s="305">
        <f>'Investīciju plāns_2023_2027'!K147</f>
        <v>0</v>
      </c>
      <c r="L168" s="306">
        <f>'Investīciju plāns_2023_2027'!L147</f>
        <v>0</v>
      </c>
      <c r="M168" s="307">
        <f>'Investīciju plāns_2023_2027'!M147</f>
        <v>350000</v>
      </c>
      <c r="N168" s="161" t="str">
        <f>'Investīciju plāns_2023_2027'!N147</f>
        <v>P3 V RV9</v>
      </c>
      <c r="O168" s="161" t="str">
        <f>'Investīciju plāns_2023_2027'!O147</f>
        <v>D</v>
      </c>
      <c r="P168" s="161" t="str">
        <f>'Investīciju plāns_2023_2027'!P147</f>
        <v>VP2</v>
      </c>
      <c r="Q168" s="161" t="str">
        <f>'Investīciju plāns_2023_2027'!Q147</f>
        <v>RV6</v>
      </c>
      <c r="R168" s="160" t="str">
        <f>'Investīciju plāns_2023_2027'!R147</f>
        <v>U.6.1.</v>
      </c>
      <c r="S168" s="380" t="str">
        <f>'Investīciju plāns_2023_2027'!S147</f>
        <v>Īpašuma pārvaldības nodaļa</v>
      </c>
      <c r="T168" s="284">
        <f>'Investīciju plāns_2023_2027'!T147</f>
        <v>0</v>
      </c>
      <c r="U168" s="282" t="str">
        <f>'Investīciju plāns_2023_2027'!U147</f>
        <v>2022-2027</v>
      </c>
    </row>
    <row r="169" spans="1:21" ht="255" x14ac:dyDescent="0.25">
      <c r="A169" s="161">
        <f>'Investīciju plāns_2023_2027'!A148</f>
        <v>146</v>
      </c>
      <c r="B169" s="279">
        <f>'Investīciju plāns_2023_2027'!B148</f>
        <v>0</v>
      </c>
      <c r="C169" s="196" t="str">
        <f>'Investīciju plāns_2023_2027'!C148</f>
        <v>Novads+pilsēta</v>
      </c>
      <c r="D169" s="285" t="str">
        <f>'Investīciju plāns_2023_2027'!D148</f>
        <v xml:space="preserve">Gājēju-velo celiņu izbūve gar reģionālajiem ceļiem </v>
      </c>
      <c r="E169" s="335" t="str">
        <f>'Investīciju plāns_2023_2027'!E148</f>
        <v>Izbūvēti velo-gājēju celiņi ar velosipēdu apkopes punktiem, uzlabojot satiksmes drošību un nodrošinot piekļuvi tūrisma un kultūras objektiem, veicinot uzņēmējdarbību. Nodrošināta darba spēka migrācija uz/no darba vietām un uzlabota iedzīvotāju dzīves kvalitāte.
Maršrutos:
Jelgava-  Eleja- Bauska- tūrismus, kultūra, darba spēka migrācija+ (ar kultūras mantojuma izmantošanu saistīta būvniecība un brīvdabas estrāde Elejas muižas parkā)
Jelgava Eleja- Tērvete - tūrisms, kultūra, darba spēka migrācija
Jegava- Jaunsvirlauka - tūrisms, kultūra, darba spēka migrācija
Jelgava-Zaļenieki- Tērvete- tūrisms, kultūra,  darba spēka migrācija
Jelgava-Glūda- Dobele -  darba spēka migrācija, tūrisms, kultūra
Jelgava- Līvbērze-Jaunbērze-darba spēka un skolēnu migrācija, kultūra, tūrisms
Jelgava- Kalnciems - Jūrmala- tūrisms, kultūra,  darba spēka migrācija
Dalbe - Ozolnieki - darb spēka un skolēnu migracija
Āne - Jelgava - darb spēka un skolēnu migracija 
Emburga - Staļģene - tūrisms, kultūra, darba spēka un skolēnu migracija
Garoza - Āne - darba spēka un skolēnu migracija</v>
      </c>
      <c r="F169" s="161" t="str">
        <f>'Investīciju plāns_2023_2027'!F148</f>
        <v>Transporta infrastruktūra</v>
      </c>
      <c r="G169" s="366" t="str">
        <f>'Investīciju plāns_2023_2027'!G148</f>
        <v>Reģionāls projekts
ZPR</v>
      </c>
      <c r="H169" s="278">
        <f>'Investīciju plāns_2023_2027'!H148</f>
        <v>0</v>
      </c>
      <c r="I169" s="303">
        <f>'Investīciju plāns_2023_2027'!I148</f>
        <v>0</v>
      </c>
      <c r="J169" s="304">
        <f>'Investīciju plāns_2023_2027'!J148</f>
        <v>0</v>
      </c>
      <c r="K169" s="305">
        <f>'Investīciju plāns_2023_2027'!K148</f>
        <v>0</v>
      </c>
      <c r="L169" s="306">
        <f>'Investīciju plāns_2023_2027'!L148</f>
        <v>0</v>
      </c>
      <c r="M169" s="307">
        <f>'Investīciju plāns_2023_2027'!M148</f>
        <v>0</v>
      </c>
      <c r="N169" s="196" t="str">
        <f>'Investīciju plāns_2023_2027'!N148</f>
        <v>P2 V RV1</v>
      </c>
      <c r="O169" s="336">
        <f>'Investīciju plāns_2023_2027'!O148</f>
        <v>0</v>
      </c>
      <c r="P169" s="336">
        <f>'Investīciju plāns_2023_2027'!P148</f>
        <v>0</v>
      </c>
      <c r="Q169" s="344">
        <f>'Investīciju plāns_2023_2027'!Q148</f>
        <v>0</v>
      </c>
      <c r="R169" s="160">
        <f>'Investīciju plāns_2023_2027'!R148</f>
        <v>0</v>
      </c>
      <c r="S169" s="380">
        <f>'Investīciju plāns_2023_2027'!S148</f>
        <v>0</v>
      </c>
      <c r="T169" s="309">
        <f>'Investīciju plāns_2023_2027'!T148</f>
        <v>0</v>
      </c>
      <c r="U169" s="282">
        <f>'Investīciju plāns_2023_2027'!U148</f>
        <v>0</v>
      </c>
    </row>
    <row r="170" spans="1:21" ht="242.25" x14ac:dyDescent="0.25">
      <c r="A170" s="161">
        <f>'Investīciju plāns_2023_2027'!A149</f>
        <v>147</v>
      </c>
      <c r="B170" s="279">
        <f>'Investīciju plāns_2023_2027'!B149</f>
        <v>0</v>
      </c>
      <c r="C170" s="196" t="str">
        <f>'Investīciju plāns_2023_2027'!C149</f>
        <v>Novads+pilsēta</v>
      </c>
      <c r="D170" s="285" t="str">
        <f>'Investīciju plāns_2023_2027'!D149</f>
        <v xml:space="preserve">Jaunu, inovatīvu un viedu  risinājumu attīstīšana pakalpojumu nodrošināšanai </v>
      </c>
      <c r="E170" s="285" t="str">
        <f>'Investīciju plāns_2023_2027'!E149</f>
        <v>Sakārtota infrastruktūra, izveidota  jauna, ieviesti un attīstīti viedi pakalpojumi - Informācijas sistēmu integrācija (valsts IS + pašvaldību IS). Interneta jaudas nodrošināšana lauku teritorijā. Bezvadu (WiFi) infrastruktūras attīstīšana. Drošības pārvaldības risinājumu ieviešana.
C02 uzskaite, kas mēra izmešus apdzīvotās vietās un publiskās telpās, kā arī ietaupīto C02 apjomu.
Publisko pakalpojumu infrastruktūras un viedu monotoringa instrumentu attīstība (ūdens apgāde, kanalizācija,atkritumu apsaimniekošana utml.). 
Automatizēta ēku pārvaldības sistēmas attīstīšana un energoefektīvu pasākumu nodrošināšana.
Viedais āra apgaismojums, kas ļauj ieekonomēt elektroenerģiju, kā arī monitorēt infrastruktūras kvalitāti (piem.ja tiek izsista vai izdeg spuldze, ziņojums pienāk atbildīgajiem dienestiem).
Transporta plūsmu monitorings un vieda pārvaldība ceļu infrastruktūras saudzēšanai. Numuru lasīšana un viedas ceļazīmes var palīdzēt optimizēt kravu transporta radītos bojājumus ceļu infrastruktūrā.
Viedas gājēju pārejas ar satiksmes monitoringa sistēmu.</v>
      </c>
      <c r="F170" s="161">
        <f>'Investīciju plāns_2023_2027'!F149</f>
        <v>0</v>
      </c>
      <c r="G170" s="366" t="str">
        <f>'Investīciju plāns_2023_2027'!G149</f>
        <v>Reģionāls projekts</v>
      </c>
      <c r="H170" s="278">
        <f>'Investīciju plāns_2023_2027'!H149</f>
        <v>0</v>
      </c>
      <c r="I170" s="303">
        <f>'Investīciju plāns_2023_2027'!I149</f>
        <v>0</v>
      </c>
      <c r="J170" s="304">
        <f>'Investīciju plāns_2023_2027'!J149</f>
        <v>0</v>
      </c>
      <c r="K170" s="305">
        <f>'Investīciju plāns_2023_2027'!K149</f>
        <v>0</v>
      </c>
      <c r="L170" s="306">
        <f>'Investīciju plāns_2023_2027'!L149</f>
        <v>0</v>
      </c>
      <c r="M170" s="307">
        <f>'Investīciju plāns_2023_2027'!M149</f>
        <v>0</v>
      </c>
      <c r="N170" s="196">
        <f>'Investīciju plāns_2023_2027'!N149</f>
        <v>0</v>
      </c>
      <c r="O170" s="272">
        <f>'Investīciju plāns_2023_2027'!O149</f>
        <v>0</v>
      </c>
      <c r="P170" s="161">
        <f>'Investīciju plāns_2023_2027'!P149</f>
        <v>0</v>
      </c>
      <c r="Q170" s="161">
        <f>'Investīciju plāns_2023_2027'!Q149</f>
        <v>0</v>
      </c>
      <c r="R170" s="196">
        <f>'Investīciju plāns_2023_2027'!R149</f>
        <v>0</v>
      </c>
      <c r="S170" s="380">
        <f>'Investīciju plāns_2023_2027'!S149</f>
        <v>0</v>
      </c>
      <c r="T170" s="309">
        <f>'Investīciju plāns_2023_2027'!T149</f>
        <v>0</v>
      </c>
      <c r="U170" s="282">
        <f>'Investīciju plāns_2023_2027'!U149</f>
        <v>0</v>
      </c>
    </row>
    <row r="171" spans="1:21" ht="102" x14ac:dyDescent="0.25">
      <c r="A171" s="196">
        <f>'Investīciju plāns_2023_2027'!A150</f>
        <v>148</v>
      </c>
      <c r="B171" s="279" t="str">
        <f>'Investīciju plāns_2023_2027'!B150</f>
        <v>06</v>
      </c>
      <c r="C171" s="196" t="str">
        <f>'Investīciju plāns_2023_2027'!C150</f>
        <v>Ozolnieki</v>
      </c>
      <c r="D171" s="285" t="str">
        <f>'Investīciju plāns_2023_2027'!D150</f>
        <v>Pirmsskolas izglītības iestāde “Pūcīte” filiāles, Rīgas iela 29, Ozolnieki, energoefektivitātes paaugstināšana</v>
      </c>
      <c r="E171" s="285" t="str">
        <f>'Investīciju plāns_2023_2027'!E150</f>
        <v xml:space="preserve">Ēkas ārsienu, logu, durvju siltināšana, ventilācijas sistēmu pārbūve.
Būvniecības ieceres dokumentācijas izstrādes un autoruzraudzības pakalpojumi  energoefektivitātes paaugstināšanas pasākumu realizēšanas ietvaros 
Plānots uzsākt projektēšanu 2023.gada otrajā pusē, izmaksas plānot 2024.gadā </v>
      </c>
      <c r="F171" s="161" t="str">
        <f>'Investīciju plāns_2023_2027'!F150</f>
        <v>Energoefektivitāte</v>
      </c>
      <c r="G171" s="366" t="str">
        <f>'Investīciju plāns_2023_2027'!G150</f>
        <v xml:space="preserve">J/Pag/Iedz
</v>
      </c>
      <c r="H171" s="278">
        <f>'Investīciju plāns_2023_2027'!H150</f>
        <v>700000</v>
      </c>
      <c r="I171" s="303">
        <f>'Investīciju plāns_2023_2027'!I150</f>
        <v>0</v>
      </c>
      <c r="J171" s="304">
        <f>'Investīciju plāns_2023_2027'!J150</f>
        <v>0</v>
      </c>
      <c r="K171" s="305">
        <f>'Investīciju plāns_2023_2027'!K150</f>
        <v>0</v>
      </c>
      <c r="L171" s="306">
        <f>'Investīciju plāns_2023_2027'!L150</f>
        <v>0</v>
      </c>
      <c r="M171" s="307">
        <f>'Investīciju plāns_2023_2027'!M150</f>
        <v>700000</v>
      </c>
      <c r="N171" s="196" t="str">
        <f>'Investīciju plāns_2023_2027'!N150</f>
        <v>P2 V RV8</v>
      </c>
      <c r="O171" s="272" t="str">
        <f>'Investīciju plāns_2023_2027'!O150</f>
        <v>P</v>
      </c>
      <c r="P171" s="161" t="str">
        <f>'Investīciju plāns_2023_2027'!P150</f>
        <v>VP2</v>
      </c>
      <c r="Q171" s="161" t="str">
        <f>'Investīciju plāns_2023_2027'!Q150</f>
        <v>RV5</v>
      </c>
      <c r="R171" s="160" t="str">
        <f>'Investīciju plāns_2023_2027'!R150</f>
        <v>U.5.4.</v>
      </c>
      <c r="S171" s="380" t="str">
        <f>'Investīciju plāns_2023_2027'!S150</f>
        <v>Infrastruktūras un saimnieciskā nodrošinājuma nodaļa/Kultūras pārvalde/Pagasta pārvalde</v>
      </c>
      <c r="T171" s="309">
        <f>'Investīciju plāns_2023_2027'!T150</f>
        <v>0</v>
      </c>
      <c r="U171" s="282" t="str">
        <f>'Investīciju plāns_2023_2027'!U150</f>
        <v>2022-2027</v>
      </c>
    </row>
    <row r="172" spans="1:21" ht="102" x14ac:dyDescent="0.25">
      <c r="A172" s="161">
        <f>'Investīciju plāns_2023_2027'!A151</f>
        <v>149</v>
      </c>
      <c r="B172" s="279" t="str">
        <f>'Investīciju plāns_2023_2027'!B151</f>
        <v>09</v>
      </c>
      <c r="C172" s="196" t="str">
        <f>'Investīciju plāns_2023_2027'!C151</f>
        <v>Ozolnieki</v>
      </c>
      <c r="D172" s="285" t="str">
        <f>'Investīciju plāns_2023_2027'!D151</f>
        <v>Ozolnieku sporta skolas energoefektivitātes paaugstināšana</v>
      </c>
      <c r="E172" s="285" t="str">
        <f>'Investīciju plāns_2023_2027'!E151</f>
        <v xml:space="preserve">Siltuma zudumu novēršanai un uzturēšanas izdevumu samazināšanai,  nepieciešams veikt ēkas pamatu, ārsienu siltināšanu, logu, durvju, ventilācijas sistēmu izbūvi, 3.stāva telpu remonts.
</v>
      </c>
      <c r="F172" s="161" t="str">
        <f>'Investīciju plāns_2023_2027'!F151</f>
        <v>Energoefektivitāte</v>
      </c>
      <c r="G172" s="366" t="str">
        <f>'Investīciju plāns_2023_2027'!G151</f>
        <v xml:space="preserve">J/Pag/Iedz
</v>
      </c>
      <c r="H172" s="278">
        <f>'Investīciju plāns_2023_2027'!H151</f>
        <v>1200000</v>
      </c>
      <c r="I172" s="303">
        <f>'Investīciju plāns_2023_2027'!I151</f>
        <v>0</v>
      </c>
      <c r="J172" s="304">
        <f>'Investīciju plāns_2023_2027'!J151</f>
        <v>0</v>
      </c>
      <c r="K172" s="305">
        <f>'Investīciju plāns_2023_2027'!K151</f>
        <v>0</v>
      </c>
      <c r="L172" s="306">
        <f>'Investīciju plāns_2023_2027'!L151</f>
        <v>0</v>
      </c>
      <c r="M172" s="307">
        <f>'Investīciju plāns_2023_2027'!M151</f>
        <v>1200000</v>
      </c>
      <c r="N172" s="196" t="str">
        <f>'Investīciju plāns_2023_2027'!N151</f>
        <v>P2 V RV8</v>
      </c>
      <c r="O172" s="161" t="str">
        <f>'Investīciju plāns_2023_2027'!O151</f>
        <v>P</v>
      </c>
      <c r="P172" s="161" t="str">
        <f>'Investīciju plāns_2023_2027'!P151</f>
        <v>VP1</v>
      </c>
      <c r="Q172" s="161" t="str">
        <f>'Investīciju plāns_2023_2027'!Q151</f>
        <v>RV3</v>
      </c>
      <c r="R172" s="160" t="str">
        <f>'Investīciju plāns_2023_2027'!R151</f>
        <v>3.2.</v>
      </c>
      <c r="S172" s="380" t="str">
        <f>'Investīciju plāns_2023_2027'!S151</f>
        <v>Infrastruktūras un saimnieciskā nodrošinājuma nodaļa/Kultūras pārvalde/Pagasta pārvalde</v>
      </c>
      <c r="T172" s="309">
        <f>'Investīciju plāns_2023_2027'!T151</f>
        <v>0</v>
      </c>
      <c r="U172" s="282" t="str">
        <f>'Investīciju plāns_2023_2027'!U151</f>
        <v>2022-2027</v>
      </c>
    </row>
    <row r="173" spans="1:21" ht="102" x14ac:dyDescent="0.25">
      <c r="A173" s="161">
        <f>'Investīciju plāns_2023_2027'!A152</f>
        <v>150</v>
      </c>
      <c r="B173" s="279" t="str">
        <f>'Investīciju plāns_2023_2027'!B152</f>
        <v>06</v>
      </c>
      <c r="C173" s="196" t="str">
        <f>'Investīciju plāns_2023_2027'!C152</f>
        <v>Ozolnieki</v>
      </c>
      <c r="D173" s="285" t="str">
        <f>'Investīciju plāns_2023_2027'!D152</f>
        <v>Administrācijas ēkas Stadiona iela 10 , Ozolniekos energoefektivitātes paaugstināšana</v>
      </c>
      <c r="E173" s="285" t="str">
        <f>'Investīciju plāns_2023_2027'!E152</f>
        <v>Nepieciešams energoaudits, projektēšana, būvniecība, arī ventilācijas sistēmas izbūve</v>
      </c>
      <c r="F173" s="161" t="str">
        <f>'Investīciju plāns_2023_2027'!F152</f>
        <v>Energoefektivitāte</v>
      </c>
      <c r="G173" s="366" t="str">
        <f>'Investīciju plāns_2023_2027'!G152</f>
        <v xml:space="preserve">J/Pag/Iedz
</v>
      </c>
      <c r="H173" s="278">
        <f>'Investīciju plāns_2023_2027'!H152</f>
        <v>700000</v>
      </c>
      <c r="I173" s="303">
        <f>'Investīciju plāns_2023_2027'!I152</f>
        <v>0</v>
      </c>
      <c r="J173" s="304">
        <f>'Investīciju plāns_2023_2027'!J152</f>
        <v>0</v>
      </c>
      <c r="K173" s="305">
        <f>'Investīciju plāns_2023_2027'!K152</f>
        <v>0</v>
      </c>
      <c r="L173" s="306">
        <f>'Investīciju plāns_2023_2027'!L152</f>
        <v>0</v>
      </c>
      <c r="M173" s="307">
        <f>'Investīciju plāns_2023_2027'!M152</f>
        <v>700000</v>
      </c>
      <c r="N173" s="196" t="str">
        <f>'Investīciju plāns_2023_2027'!N152</f>
        <v>P2 V RV8</v>
      </c>
      <c r="O173" s="151" t="str">
        <f>'Investīciju plāns_2023_2027'!O152</f>
        <v>P</v>
      </c>
      <c r="P173" s="161" t="str">
        <f>'Investīciju plāns_2023_2027'!P152</f>
        <v>VP2</v>
      </c>
      <c r="Q173" s="161" t="str">
        <f>'Investīciju plāns_2023_2027'!Q152</f>
        <v>RV5</v>
      </c>
      <c r="R173" s="268" t="str">
        <f>'Investīciju plāns_2023_2027'!R152</f>
        <v>U.5.4.</v>
      </c>
      <c r="S173" s="380" t="str">
        <f>'Investīciju plāns_2023_2027'!S152</f>
        <v>Infrastruktūras un saimnieciskā nodrošinājuma nodaļa/Kultūras pārvalde/Pagasta pārvalde</v>
      </c>
      <c r="T173" s="309">
        <f>'Investīciju plāns_2023_2027'!T152</f>
        <v>0</v>
      </c>
      <c r="U173" s="282" t="str">
        <f>'Investīciju plāns_2023_2027'!U152</f>
        <v>2022-2027</v>
      </c>
    </row>
    <row r="174" spans="1:21" ht="102" x14ac:dyDescent="0.25">
      <c r="A174" s="196">
        <f>'Investīciju plāns_2023_2027'!A153</f>
        <v>151</v>
      </c>
      <c r="B174" s="279" t="str">
        <f>'Investīciju plāns_2023_2027'!B153</f>
        <v>09</v>
      </c>
      <c r="C174" s="196" t="str">
        <f>'Investīciju plāns_2023_2027'!C153</f>
        <v>Ozolnieki</v>
      </c>
      <c r="D174" s="285" t="str">
        <f>'Investīciju plāns_2023_2027'!D153</f>
        <v>Ozolnieku vidusskolas stadiona labiekārtošana, skrejceļa atjaunošana</v>
      </c>
      <c r="E174" s="285" t="str">
        <f>'Investīciju plāns_2023_2027'!E153</f>
        <v xml:space="preserve">Tehniskās specifikācijas/ darba uzdevuma izstrāde atbilstoši darba grupas izveidotajam sarakstam, t.sk. skrejceļš, skeitparks un rotaļu iekārtu uzstādīšana.
Ozolnieku vidusskolas stadiona spēļu laukumu izgaismošanai
</v>
      </c>
      <c r="F174" s="161" t="str">
        <f>'Investīciju plāns_2023_2027'!F153</f>
        <v>Izglītības iestāžu infrastruktūra</v>
      </c>
      <c r="G174" s="366" t="str">
        <f>'Investīciju plāns_2023_2027'!G153</f>
        <v xml:space="preserve">J/Pag/Iedz
</v>
      </c>
      <c r="H174" s="278">
        <f>'Investīciju plāns_2023_2027'!H153</f>
        <v>400000</v>
      </c>
      <c r="I174" s="303">
        <f>'Investīciju plāns_2023_2027'!I153</f>
        <v>0</v>
      </c>
      <c r="J174" s="304">
        <f>'Investīciju plāns_2023_2027'!J153</f>
        <v>0</v>
      </c>
      <c r="K174" s="305">
        <f>'Investīciju plāns_2023_2027'!K153</f>
        <v>0</v>
      </c>
      <c r="L174" s="306">
        <f>'Investīciju plāns_2023_2027'!L153</f>
        <v>0</v>
      </c>
      <c r="M174" s="307">
        <f>'Investīciju plāns_2023_2027'!M153</f>
        <v>400000</v>
      </c>
      <c r="N174" s="196" t="str">
        <f>'Investīciju plāns_2023_2027'!N153</f>
        <v>P2 I RV1</v>
      </c>
      <c r="O174" s="161" t="str">
        <f>'Investīciju plāns_2023_2027'!O153</f>
        <v>P</v>
      </c>
      <c r="P174" s="161" t="str">
        <f>'Investīciju plāns_2023_2027'!P153</f>
        <v>VP1</v>
      </c>
      <c r="Q174" s="161" t="str">
        <f>'Investīciju plāns_2023_2027'!Q153</f>
        <v>RV1</v>
      </c>
      <c r="R174" s="358" t="str">
        <f>'Investīciju plāns_2023_2027'!R153</f>
        <v>1.1.</v>
      </c>
      <c r="S174" s="380" t="str">
        <f>'Investīciju plāns_2023_2027'!S153</f>
        <v>Infrastruktūras un saimnieciskā nodrošinājuma nodaļa/Kultūras pārvalde/Pagasta pārvalde</v>
      </c>
      <c r="T174" s="309">
        <f>'Investīciju plāns_2023_2027'!T153</f>
        <v>0</v>
      </c>
      <c r="U174" s="282" t="str">
        <f>'Investīciju plāns_2023_2027'!U153</f>
        <v>2022-2027</v>
      </c>
    </row>
    <row r="175" spans="1:21" ht="102" x14ac:dyDescent="0.25">
      <c r="A175" s="161">
        <f>'Investīciju plāns_2023_2027'!A154</f>
        <v>152</v>
      </c>
      <c r="B175" s="279" t="str">
        <f>'Investīciju plāns_2023_2027'!B154</f>
        <v>09</v>
      </c>
      <c r="C175" s="196" t="str">
        <f>'Investīciju plāns_2023_2027'!C154</f>
        <v>Ozolnieki</v>
      </c>
      <c r="D175" s="285" t="str">
        <f>'Investīciju plāns_2023_2027'!D154</f>
        <v xml:space="preserve">Ozolnieku vidusskolas teritorijas labiekārtošana </v>
      </c>
      <c r="E175" s="285" t="str">
        <f>'Investīciju plāns_2023_2027'!E154</f>
        <v>Iekšpagalma labiekārtošana pie ozoliem; 
stāvvietas izveide pie C korpusa; Ietvju seguma atjaunošana, 
ieejas kāpņu un kāpņu  laukuma seguma atjaunošana; 
Asfaltēto celiņu seguma virskārtas atjaunošana
Stāvlaukuma labiekārtošana</v>
      </c>
      <c r="F175" s="161" t="str">
        <f>'Investīciju plāns_2023_2027'!F154</f>
        <v>Izglītības iestāžu infrastruktūra</v>
      </c>
      <c r="G175" s="366" t="str">
        <f>'Investīciju plāns_2023_2027'!G154</f>
        <v>J/Pag/Iedz
Dep/ieros</v>
      </c>
      <c r="H175" s="278">
        <f>'Investīciju plāns_2023_2027'!H154</f>
        <v>200000</v>
      </c>
      <c r="I175" s="303">
        <f>'Investīciju plāns_2023_2027'!I154</f>
        <v>0</v>
      </c>
      <c r="J175" s="304">
        <f>'Investīciju plāns_2023_2027'!J154</f>
        <v>0</v>
      </c>
      <c r="K175" s="305">
        <f>'Investīciju plāns_2023_2027'!K154</f>
        <v>0</v>
      </c>
      <c r="L175" s="306">
        <f>'Investīciju plāns_2023_2027'!L154</f>
        <v>0</v>
      </c>
      <c r="M175" s="307">
        <f>'Investīciju plāns_2023_2027'!M154</f>
        <v>200000</v>
      </c>
      <c r="N175" s="196" t="str">
        <f>'Investīciju plāns_2023_2027'!N154</f>
        <v>P2 I RV1</v>
      </c>
      <c r="O175" s="273" t="str">
        <f>'Investīciju plāns_2023_2027'!O154</f>
        <v>P</v>
      </c>
      <c r="P175" s="166" t="str">
        <f>'Investīciju plāns_2023_2027'!P154</f>
        <v>VP1</v>
      </c>
      <c r="Q175" s="166" t="str">
        <f>'Investīciju plāns_2023_2027'!Q154</f>
        <v>RV1</v>
      </c>
      <c r="R175" s="268" t="str">
        <f>'Investīciju plāns_2023_2027'!R154</f>
        <v>1.1.</v>
      </c>
      <c r="S175" s="380" t="str">
        <f>'Investīciju plāns_2023_2027'!S154</f>
        <v>Infrastruktūras un saimnieciskā nodrošinājuma nodaļa/Kultūras pārvalde/Pagasta pārvalde</v>
      </c>
      <c r="T175" s="309">
        <f>'Investīciju plāns_2023_2027'!T154</f>
        <v>0</v>
      </c>
      <c r="U175" s="282" t="str">
        <f>'Investīciju plāns_2023_2027'!U154</f>
        <v>2022-2027</v>
      </c>
    </row>
    <row r="176" spans="1:21" ht="102" x14ac:dyDescent="0.25">
      <c r="A176" s="161">
        <f>'Investīciju plāns_2023_2027'!A155</f>
        <v>153</v>
      </c>
      <c r="B176" s="279" t="str">
        <f>'Investīciju plāns_2023_2027'!B155</f>
        <v>09</v>
      </c>
      <c r="C176" s="196" t="str">
        <f>'Investīciju plāns_2023_2027'!C155</f>
        <v>Ozolnieki</v>
      </c>
      <c r="D176" s="313" t="str">
        <f>'Investīciju plāns_2023_2027'!D155</f>
        <v>Ozolnieku vidusskolas telpu atjaunošana un labiekārtošana</v>
      </c>
      <c r="E176" s="285" t="str">
        <f>'Investīciju plāns_2023_2027'!E155</f>
        <v xml:space="preserve">Telpu atjaunošana un labiekārtošana, t.sk.:
Esošās ventilācijas sistēmas remontdarbi un jaunu atzaru būvniecība;
Balss izziņošanas sistēmas iegāde un uzstādīšana
</v>
      </c>
      <c r="F176" s="161" t="str">
        <f>'Investīciju plāns_2023_2027'!F155</f>
        <v>Izglītības iestāžu infrastruktūra</v>
      </c>
      <c r="G176" s="366" t="str">
        <f>'Investīciju plāns_2023_2027'!G155</f>
        <v xml:space="preserve">J/Pag/Iedz
</v>
      </c>
      <c r="H176" s="278">
        <f>'Investīciju plāns_2023_2027'!H155</f>
        <v>200000</v>
      </c>
      <c r="I176" s="303">
        <f>'Investīciju plāns_2023_2027'!I155</f>
        <v>0</v>
      </c>
      <c r="J176" s="304">
        <f>'Investīciju plāns_2023_2027'!J155</f>
        <v>0</v>
      </c>
      <c r="K176" s="305">
        <f>'Investīciju plāns_2023_2027'!K155</f>
        <v>0</v>
      </c>
      <c r="L176" s="306">
        <f>'Investīciju plāns_2023_2027'!L155</f>
        <v>0</v>
      </c>
      <c r="M176" s="307">
        <f>'Investīciju plāns_2023_2027'!M155</f>
        <v>200000</v>
      </c>
      <c r="N176" s="196" t="str">
        <f>'Investīciju plāns_2023_2027'!N155</f>
        <v>P2 I RV1</v>
      </c>
      <c r="O176" s="161" t="str">
        <f>'Investīciju plāns_2023_2027'!O155</f>
        <v>P</v>
      </c>
      <c r="P176" s="284" t="str">
        <f>'Investīciju plāns_2023_2027'!P155</f>
        <v>VP1</v>
      </c>
      <c r="Q176" s="166" t="str">
        <f>'Investīciju plāns_2023_2027'!Q155</f>
        <v>RV1</v>
      </c>
      <c r="R176" s="268" t="str">
        <f>'Investīciju plāns_2023_2027'!R155</f>
        <v>1.1.</v>
      </c>
      <c r="S176" s="380" t="str">
        <f>'Investīciju plāns_2023_2027'!S155</f>
        <v>Infrastruktūras un saimnieciskā nodrošinājuma nodaļa/Kultūras pārvalde/Pagasta pārvalde</v>
      </c>
      <c r="T176" s="309">
        <f>'Investīciju plāns_2023_2027'!T155</f>
        <v>0</v>
      </c>
      <c r="U176" s="282" t="str">
        <f>'Investīciju plāns_2023_2027'!U155</f>
        <v>2022-2027</v>
      </c>
    </row>
    <row r="177" spans="1:21" ht="102" x14ac:dyDescent="0.25">
      <c r="A177" s="196">
        <f>'Investīciju plāns_2023_2027'!A156</f>
        <v>154</v>
      </c>
      <c r="B177" s="279" t="str">
        <f>'Investīciju plāns_2023_2027'!B156</f>
        <v>09</v>
      </c>
      <c r="C177" s="196" t="str">
        <f>'Investīciju plāns_2023_2027'!C156</f>
        <v>Ozolnieki</v>
      </c>
      <c r="D177" s="285" t="str">
        <f>'Investīciju plāns_2023_2027'!D156</f>
        <v>Ozolnieku mūzikas skolas telpu atjaunošana un labiekārtošana</v>
      </c>
      <c r="E177" s="285" t="str">
        <f>'Investīciju plāns_2023_2027'!E156</f>
        <v>Telpu atjaunošana un labiekārtošana, t.sk. gaiteņu remonts, āra kāpņu remonts</v>
      </c>
      <c r="F177" s="161" t="str">
        <f>'Investīciju plāns_2023_2027'!F156</f>
        <v>Izglītības iestāžu infrastruktūra</v>
      </c>
      <c r="G177" s="366" t="str">
        <f>'Investīciju plāns_2023_2027'!G156</f>
        <v xml:space="preserve">J/Pag/Iedz
</v>
      </c>
      <c r="H177" s="278">
        <f>'Investīciju plāns_2023_2027'!H156</f>
        <v>100000</v>
      </c>
      <c r="I177" s="303">
        <f>'Investīciju plāns_2023_2027'!I156</f>
        <v>0</v>
      </c>
      <c r="J177" s="304">
        <f>'Investīciju plāns_2023_2027'!J156</f>
        <v>0</v>
      </c>
      <c r="K177" s="305">
        <f>'Investīciju plāns_2023_2027'!K156</f>
        <v>0</v>
      </c>
      <c r="L177" s="306">
        <f>'Investīciju plāns_2023_2027'!L156</f>
        <v>0</v>
      </c>
      <c r="M177" s="307">
        <f>'Investīciju plāns_2023_2027'!M156</f>
        <v>100000</v>
      </c>
      <c r="N177" s="161" t="str">
        <f>'Investīciju plāns_2023_2027'!N156</f>
        <v>P2 I RV1</v>
      </c>
      <c r="O177" s="273" t="str">
        <f>'Investīciju plāns_2023_2027'!O156</f>
        <v>P</v>
      </c>
      <c r="P177" s="151" t="str">
        <f>'Investīciju plāns_2023_2027'!P156</f>
        <v>VP1</v>
      </c>
      <c r="Q177" s="151" t="str">
        <f>'Investīciju plāns_2023_2027'!Q156</f>
        <v>RV1</v>
      </c>
      <c r="R177" s="268" t="str">
        <f>'Investīciju plāns_2023_2027'!R156</f>
        <v>1.1.</v>
      </c>
      <c r="S177" s="380" t="str">
        <f>'Investīciju plāns_2023_2027'!S156</f>
        <v>Infrastruktūras un saimnieciskā nodrošinājuma nodaļa/Kultūras pārvalde/Pagasta pārvalde</v>
      </c>
      <c r="T177" s="284">
        <f>'Investīciju plāns_2023_2027'!T156</f>
        <v>0</v>
      </c>
      <c r="U177" s="282" t="str">
        <f>'Investīciju plāns_2023_2027'!U156</f>
        <v>2022-2027</v>
      </c>
    </row>
    <row r="178" spans="1:21" ht="102" x14ac:dyDescent="0.25">
      <c r="A178" s="161">
        <f>'Investīciju plāns_2023_2027'!A157</f>
        <v>155</v>
      </c>
      <c r="B178" s="279" t="str">
        <f>'Investīciju plāns_2023_2027'!B157</f>
        <v>09</v>
      </c>
      <c r="C178" s="196" t="str">
        <f>'Investīciju plāns_2023_2027'!C157</f>
        <v>Ozolnieki</v>
      </c>
      <c r="D178" s="285" t="str">
        <f>'Investīciju plāns_2023_2027'!D157</f>
        <v>PII Zīlīte teritorijas labiekārtošana</v>
      </c>
      <c r="E178" s="285" t="str">
        <f>'Investīciju plāns_2023_2027'!E157</f>
        <v>Esošā rotaļu laukuma rīku papildināšana, teritorijas labiekārtošana</v>
      </c>
      <c r="F178" s="161" t="str">
        <f>'Investīciju plāns_2023_2027'!F157</f>
        <v>Izglītības iestāžu infrastruktūra</v>
      </c>
      <c r="G178" s="366" t="str">
        <f>'Investīciju plāns_2023_2027'!G157</f>
        <v xml:space="preserve">J/Pag/Iedz
</v>
      </c>
      <c r="H178" s="278">
        <f>'Investīciju plāns_2023_2027'!H157</f>
        <v>70000</v>
      </c>
      <c r="I178" s="303">
        <f>'Investīciju plāns_2023_2027'!I157</f>
        <v>0</v>
      </c>
      <c r="J178" s="304">
        <f>'Investīciju plāns_2023_2027'!J157</f>
        <v>0</v>
      </c>
      <c r="K178" s="305">
        <f>'Investīciju plāns_2023_2027'!K157</f>
        <v>0</v>
      </c>
      <c r="L178" s="306">
        <f>'Investīciju plāns_2023_2027'!L157</f>
        <v>0</v>
      </c>
      <c r="M178" s="307">
        <f>'Investīciju plāns_2023_2027'!M157</f>
        <v>70000</v>
      </c>
      <c r="N178" s="161" t="str">
        <f>'Investīciju plāns_2023_2027'!N157</f>
        <v>P2 I RV1</v>
      </c>
      <c r="O178" s="274" t="str">
        <f>'Investīciju plāns_2023_2027'!O157</f>
        <v>D</v>
      </c>
      <c r="P178" s="151" t="str">
        <f>'Investīciju plāns_2023_2027'!P157</f>
        <v>VP1</v>
      </c>
      <c r="Q178" s="151" t="str">
        <f>'Investīciju plāns_2023_2027'!Q157</f>
        <v>RV1</v>
      </c>
      <c r="R178" s="268" t="str">
        <f>'Investīciju plāns_2023_2027'!R157</f>
        <v>1.1.</v>
      </c>
      <c r="S178" s="380" t="str">
        <f>'Investīciju plāns_2023_2027'!S157</f>
        <v>Infrastruktūras un saimnieciskā nodrošinājuma nodaļa/Kultūras pārvalde/Pagasta pārvalde</v>
      </c>
      <c r="T178" s="284">
        <f>'Investīciju plāns_2023_2027'!T157</f>
        <v>0</v>
      </c>
      <c r="U178" s="282" t="str">
        <f>'Investīciju plāns_2023_2027'!U157</f>
        <v>2022-2027</v>
      </c>
    </row>
    <row r="179" spans="1:21" ht="102" x14ac:dyDescent="0.25">
      <c r="A179" s="161">
        <f>'Investīciju plāns_2023_2027'!A158</f>
        <v>156</v>
      </c>
      <c r="B179" s="279" t="str">
        <f>'Investīciju plāns_2023_2027'!B158</f>
        <v>09</v>
      </c>
      <c r="C179" s="196" t="str">
        <f>'Investīciju plāns_2023_2027'!C158</f>
        <v>Ozolnieki</v>
      </c>
      <c r="D179" s="285" t="str">
        <f>'Investīciju plāns_2023_2027'!D158</f>
        <v>Daudzfunkcionāla laukuma izveide un teritorijas labiekārtošana Stadiona ielā 10</v>
      </c>
      <c r="E179" s="285" t="str">
        <f>'Investīciju plāns_2023_2027'!E158</f>
        <v>Meta konkurss. Stadiona ielas piegulošās teritorijas labiekārtošanai un satiksmes drošības organizācija posmā no Skolas ielas līdz Meliorācijas ielai un domei piegulošās teritorijas labiekārtošana, izveidojot bērnu un pieaugušo atpūtas infrastruktūru. Ir izstrādāta labiekārtojuma skice. Projektēšana un būvniecība pēc metu konkursa rezultātiem</v>
      </c>
      <c r="F179" s="161" t="str">
        <f>'Investīciju plāns_2023_2027'!F158</f>
        <v>Izglītības iestāžu infrastruktūra</v>
      </c>
      <c r="G179" s="366" t="str">
        <f>'Investīciju plāns_2023_2027'!G158</f>
        <v xml:space="preserve">J/Pag/Iedz
</v>
      </c>
      <c r="H179" s="278">
        <f>'Investīciju plāns_2023_2027'!H158</f>
        <v>50000</v>
      </c>
      <c r="I179" s="303">
        <f>'Investīciju plāns_2023_2027'!I158</f>
        <v>0</v>
      </c>
      <c r="J179" s="304">
        <f>'Investīciju plāns_2023_2027'!J158</f>
        <v>0</v>
      </c>
      <c r="K179" s="305">
        <f>'Investīciju plāns_2023_2027'!K158</f>
        <v>0</v>
      </c>
      <c r="L179" s="306">
        <f>'Investīciju plāns_2023_2027'!L158</f>
        <v>0</v>
      </c>
      <c r="M179" s="307">
        <f>'Investīciju plāns_2023_2027'!M158</f>
        <v>50000</v>
      </c>
      <c r="N179" s="161" t="str">
        <f>'Investīciju plāns_2023_2027'!N158</f>
        <v>P2 I RV1</v>
      </c>
      <c r="O179" s="151" t="str">
        <f>'Investīciju plāns_2023_2027'!O158</f>
        <v>P</v>
      </c>
      <c r="P179" s="151" t="str">
        <f>'Investīciju plāns_2023_2027'!P158</f>
        <v>VP2</v>
      </c>
      <c r="Q179" s="151" t="str">
        <f>'Investīciju plāns_2023_2027'!Q158</f>
        <v>RV5</v>
      </c>
      <c r="R179" s="268" t="str">
        <f>'Investīciju plāns_2023_2027'!R158</f>
        <v>U.5.5.</v>
      </c>
      <c r="S179" s="380" t="str">
        <f>'Investīciju plāns_2023_2027'!S158</f>
        <v>Infrastruktūras un saimnieciskā nodrošinājuma nodaļa/Kultūras pārvalde/Pagasta pārvalde</v>
      </c>
      <c r="T179" s="284">
        <f>'Investīciju plāns_2023_2027'!T158</f>
        <v>0</v>
      </c>
      <c r="U179" s="282" t="str">
        <f>'Investīciju plāns_2023_2027'!U158</f>
        <v>2022-2027</v>
      </c>
    </row>
    <row r="180" spans="1:21" ht="140.25" x14ac:dyDescent="0.25">
      <c r="A180" s="196">
        <f>'Investīciju plāns_2023_2027'!A159</f>
        <v>157</v>
      </c>
      <c r="B180" s="279" t="str">
        <f>'Investīciju plāns_2023_2027'!B159</f>
        <v>09</v>
      </c>
      <c r="C180" s="312" t="str">
        <f>'Investīciju plāns_2023_2027'!C159</f>
        <v>Ozolnieki</v>
      </c>
      <c r="D180" s="285" t="str">
        <f>'Investīciju plāns_2023_2027'!D159</f>
        <v>Ozolnieku vidusskolas ēkas piebūves un aktu (multifunkcionālas)  zāles izveide</v>
      </c>
      <c r="E180" s="285" t="str">
        <f>'Investīciju plāns_2023_2027'!E159</f>
        <v>Būvprojekta izstrāde, secīgi būvniecība.
Piebūve Ozolnieku vidusskolai, kurā centrējas dabaszinību speciāli aprīkoti kabineti, laboratorijas, lai modernizētu mācību vidi un paplašinātu skolas telpas, kuras šobrīd jau ir par šauru esošajam un prognozējamam skolēnu skaitam, t.sk. Ozolnieku Mūzikas skolai pielāgotas mūzikas klases un aktu zāle (jo mūzikas skolai jau trūkst telpu patreizējo izglītības programmu realizācijai). Mūzikas skolas izglītības programmu klāsts tiek papildināts ar mākslas izglītības programmām. 
2022/2023.gads: 
būvprojekta izstrāde ~350 000EUR</v>
      </c>
      <c r="F180" s="161" t="str">
        <f>'Investīciju plāns_2023_2027'!F159</f>
        <v>Izglītības iestāžu infrastruktūra</v>
      </c>
      <c r="G180" s="366" t="str">
        <f>'Investīciju plāns_2023_2027'!G159</f>
        <v xml:space="preserve">AG2023
J/Pag/Iedz
</v>
      </c>
      <c r="H180" s="278">
        <f>'Investīciju plāns_2023_2027'!H159</f>
        <v>6350000</v>
      </c>
      <c r="I180" s="303">
        <f>'Investīciju plāns_2023_2027'!I159</f>
        <v>350000</v>
      </c>
      <c r="J180" s="304">
        <f>'Investīciju plāns_2023_2027'!J159</f>
        <v>35000</v>
      </c>
      <c r="K180" s="305">
        <f>'Investīciju plāns_2023_2027'!K159</f>
        <v>315000</v>
      </c>
      <c r="L180" s="306">
        <f>'Investīciju plāns_2023_2027'!L159</f>
        <v>0</v>
      </c>
      <c r="M180" s="307">
        <f>'Investīciju plāns_2023_2027'!M159</f>
        <v>6000000</v>
      </c>
      <c r="N180" s="161" t="str">
        <f>'Investīciju plāns_2023_2027'!N159</f>
        <v>P2 I RV1</v>
      </c>
      <c r="O180" s="267" t="str">
        <f>'Investīciju plāns_2023_2027'!O159</f>
        <v>P</v>
      </c>
      <c r="P180" s="267" t="str">
        <f>'Investīciju plāns_2023_2027'!P159</f>
        <v>VP1</v>
      </c>
      <c r="Q180" s="267" t="str">
        <f>'Investīciju plāns_2023_2027'!Q159</f>
        <v>RV1</v>
      </c>
      <c r="R180" s="362" t="str">
        <f>'Investīciju plāns_2023_2027'!R159</f>
        <v>1.1.</v>
      </c>
      <c r="S180" s="380" t="str">
        <f>'Investīciju plāns_2023_2027'!S159</f>
        <v>Infrastruktūras un saimnieciskā nodrošinājuma nodaļa/Kultūras pārvalde/Pagasta pārvalde</v>
      </c>
      <c r="T180" s="284">
        <f>'Investīciju plāns_2023_2027'!T159</f>
        <v>0</v>
      </c>
      <c r="U180" s="282" t="str">
        <f>'Investīciju plāns_2023_2027'!U159</f>
        <v>2022-2027</v>
      </c>
    </row>
    <row r="181" spans="1:21" ht="76.5" x14ac:dyDescent="0.25">
      <c r="A181" s="161">
        <f>'Investīciju plāns_2023_2027'!A160</f>
        <v>158</v>
      </c>
      <c r="B181" s="279" t="str">
        <f>'Investīciju plāns_2023_2027'!B160</f>
        <v>06</v>
      </c>
      <c r="C181" s="196" t="str">
        <f>'Investīciju plāns_2023_2027'!C160</f>
        <v>Ozolnieki</v>
      </c>
      <c r="D181" s="285" t="str">
        <f>'Investīciju plāns_2023_2027'!D160</f>
        <v>Ozolnieku Sporta skolas jumta atjaunošana</v>
      </c>
      <c r="E181" s="285" t="str">
        <f>'Investīciju plāns_2023_2027'!E160</f>
        <v>Sporta skolas jumta remontdarbi
Atbilstoši izstrādātajam būvprojektam, 2021. gadā tika uzsākti  un 2022.gadā tika pabeigti tikai viena daļa no jumta pārbūves.
2023.gadā - jāparedz finansējums Sporta skolas jumta remontdarbi jumta otrai daļai ~46 000 EUR- jāizsludina jauna iepirkumu prcedūra, summa jāprecizē</v>
      </c>
      <c r="F181" s="161" t="str">
        <f>'Investīciju plāns_2023_2027'!F160</f>
        <v>Izglītības iestāžu infrastruktūra</v>
      </c>
      <c r="G181" s="366" t="str">
        <f>'Investīciju plāns_2023_2027'!G160</f>
        <v>PP
AG2023
J/Pag/Iedz</v>
      </c>
      <c r="H181" s="278">
        <f>'Investīciju plāns_2023_2027'!H160</f>
        <v>70000</v>
      </c>
      <c r="I181" s="303">
        <f>'Investīciju plāns_2023_2027'!I160</f>
        <v>70000</v>
      </c>
      <c r="J181" s="304">
        <f>'Investīciju plāns_2023_2027'!J160</f>
        <v>70000</v>
      </c>
      <c r="K181" s="305">
        <f>'Investīciju plāns_2023_2027'!K160</f>
        <v>0</v>
      </c>
      <c r="L181" s="306">
        <f>'Investīciju plāns_2023_2027'!L160</f>
        <v>0</v>
      </c>
      <c r="M181" s="307">
        <f>'Investīciju plāns_2023_2027'!M160</f>
        <v>0</v>
      </c>
      <c r="N181" s="161" t="str">
        <f>'Investīciju plāns_2023_2027'!N160</f>
        <v>P2 V RV1</v>
      </c>
      <c r="O181" s="267" t="str">
        <f>'Investīciju plāns_2023_2027'!O160</f>
        <v>P</v>
      </c>
      <c r="P181" s="267" t="str">
        <f>'Investīciju plāns_2023_2027'!P160</f>
        <v>VP2</v>
      </c>
      <c r="Q181" s="267" t="str">
        <f>'Investīciju plāns_2023_2027'!Q160</f>
        <v>RV4</v>
      </c>
      <c r="R181" s="362" t="str">
        <f>'Investīciju plāns_2023_2027'!R160</f>
        <v>4.3.</v>
      </c>
      <c r="S181" s="380" t="str">
        <f>'Investīciju plāns_2023_2027'!S160</f>
        <v>Infrastruktūras un saimnieciskā nodrošinājuma nodaļa/Pagasta pārvalde</v>
      </c>
      <c r="T181" s="284">
        <f>'Investīciju plāns_2023_2027'!T160</f>
        <v>0</v>
      </c>
      <c r="U181" s="282" t="str">
        <f>'Investīciju plāns_2023_2027'!U160</f>
        <v>2022-2027</v>
      </c>
    </row>
    <row r="182" spans="1:21" ht="76.5" x14ac:dyDescent="0.25">
      <c r="A182" s="161">
        <f>'Investīciju plāns_2023_2027'!A161</f>
        <v>159</v>
      </c>
      <c r="B182" s="279" t="str">
        <f>'Investīciju plāns_2023_2027'!B161</f>
        <v>06</v>
      </c>
      <c r="C182" s="196" t="str">
        <f>'Investīciju plāns_2023_2027'!C161</f>
        <v>Ozolnieki</v>
      </c>
      <c r="D182" s="285" t="str">
        <f>'Investīciju plāns_2023_2027'!D161</f>
        <v>Pirmsskolas izglītības iestādes jaunbūve Jelgavas iela 35, Ozolnieki</v>
      </c>
      <c r="E182" s="285" t="str">
        <f>'Investīciju plāns_2023_2027'!E161</f>
        <v>Būvprojekta "Jaunas PII ēkas būvniecība, Alejas ielā, Ozolniekos" realizācija
Iepirkumu procedūra projektēšanai uzsākta 2022.gadā
Jāprecizē, cik % no plānotajiem būvdarbiem iespējams veikt 2023.gadā, atbilstoši likumam Par valsts budžeta 2023.gadam nosacījumiem</v>
      </c>
      <c r="F182" s="161" t="str">
        <f>'Investīciju plāns_2023_2027'!F161</f>
        <v>Izglītības iestāžu infrastruktūra</v>
      </c>
      <c r="G182" s="366" t="str">
        <f>'Investīciju plāns_2023_2027'!G161</f>
        <v>AG2023
J/Pag/Iedz
Dep/ieros</v>
      </c>
      <c r="H182" s="278">
        <f>'Investīciju plāns_2023_2027'!H161</f>
        <v>5350000</v>
      </c>
      <c r="I182" s="303">
        <f>'Investīciju plāns_2023_2027'!I161</f>
        <v>350000</v>
      </c>
      <c r="J182" s="304">
        <f>'Investīciju plāns_2023_2027'!J161</f>
        <v>35000</v>
      </c>
      <c r="K182" s="305">
        <f>'Investīciju plāns_2023_2027'!K161</f>
        <v>315000</v>
      </c>
      <c r="L182" s="306">
        <f>'Investīciju plāns_2023_2027'!L161</f>
        <v>0</v>
      </c>
      <c r="M182" s="307">
        <f>'Investīciju plāns_2023_2027'!M161</f>
        <v>5000000</v>
      </c>
      <c r="N182" s="161" t="str">
        <f>'Investīciju plāns_2023_2027'!N161</f>
        <v>P2 I RV1</v>
      </c>
      <c r="O182" s="258" t="str">
        <f>'Investīciju plāns_2023_2027'!O161</f>
        <v>P</v>
      </c>
      <c r="P182" s="258" t="str">
        <f>'Investīciju plāns_2023_2027'!P161</f>
        <v>VP1</v>
      </c>
      <c r="Q182" s="258" t="str">
        <f>'Investīciju plāns_2023_2027'!Q161</f>
        <v>RV1</v>
      </c>
      <c r="R182" s="266" t="str">
        <f>'Investīciju plāns_2023_2027'!R161</f>
        <v>1.1.</v>
      </c>
      <c r="S182" s="380" t="str">
        <f>'Investīciju plāns_2023_2027'!S161</f>
        <v>Infrastruktūras un saimnieciskā nodrošinājuma nodaļa/Pagasta pārvalde</v>
      </c>
      <c r="T182" s="284" t="str">
        <f>'Investīciju plāns_2023_2027'!T161</f>
        <v>2022-2027</v>
      </c>
      <c r="U182" s="282" t="str">
        <f>'Investīciju plāns_2023_2027'!U161</f>
        <v>2022-2027</v>
      </c>
    </row>
    <row r="183" spans="1:21" ht="102" x14ac:dyDescent="0.25">
      <c r="A183" s="196">
        <f>'Investīciju plāns_2023_2027'!A162</f>
        <v>160</v>
      </c>
      <c r="B183" s="279" t="str">
        <f>'Investīciju plāns_2023_2027'!B162</f>
        <v>10</v>
      </c>
      <c r="C183" s="196" t="str">
        <f>'Investīciju plāns_2023_2027'!C162</f>
        <v>Ozolnieki</v>
      </c>
      <c r="D183" s="285" t="str">
        <f>'Investīciju plāns_2023_2027'!D162</f>
        <v>SAC "Zemgale" paaugstināta komforta pakalpojumu ēkas projektēšana un izbūve</v>
      </c>
      <c r="E183" s="316" t="str">
        <f>'Investīciju plāns_2023_2027'!E162</f>
        <v>Pieaugot pieprasījumam pēc paaugstināta komforta pakalpojumiem, projektēt jaunu ēku, būvniecība</v>
      </c>
      <c r="F183" s="161" t="str">
        <f>'Investīciju plāns_2023_2027'!F162</f>
        <v>Sociālo pakalpojumu infrastruktūra</v>
      </c>
      <c r="G183" s="366" t="str">
        <f>'Investīciju plāns_2023_2027'!G162</f>
        <v xml:space="preserve">J/Pag/Iedz
</v>
      </c>
      <c r="H183" s="278">
        <f>'Investīciju plāns_2023_2027'!H162</f>
        <v>2000000</v>
      </c>
      <c r="I183" s="303">
        <f>'Investīciju plāns_2023_2027'!I162</f>
        <v>0</v>
      </c>
      <c r="J183" s="304">
        <f>'Investīciju plāns_2023_2027'!J162</f>
        <v>0</v>
      </c>
      <c r="K183" s="305">
        <f>'Investīciju plāns_2023_2027'!K162</f>
        <v>0</v>
      </c>
      <c r="L183" s="306">
        <f>'Investīciju plāns_2023_2027'!L162</f>
        <v>0</v>
      </c>
      <c r="M183" s="307">
        <f>'Investīciju plāns_2023_2027'!M162</f>
        <v>2000000</v>
      </c>
      <c r="N183" s="161" t="str">
        <f>'Investīciju plāns_2023_2027'!N162</f>
        <v>P2 L RV2</v>
      </c>
      <c r="O183" s="267" t="str">
        <f>'Investīciju plāns_2023_2027'!O162</f>
        <v>P</v>
      </c>
      <c r="P183" s="267" t="str">
        <f>'Investīciju plāns_2023_2027'!P162</f>
        <v>VP1</v>
      </c>
      <c r="Q183" s="267" t="str">
        <f>'Investīciju plāns_2023_2027'!Q162</f>
        <v>RV2</v>
      </c>
      <c r="R183" s="362" t="str">
        <f>'Investīciju plāns_2023_2027'!R162</f>
        <v>2.2.</v>
      </c>
      <c r="S183" s="380" t="str">
        <f>'Investīciju plāns_2023_2027'!S162</f>
        <v>Infrastruktūras un saimnieciskā nodrošinājuma nodaļa/pagasta pārvalde/Labklājības pārvalde</v>
      </c>
      <c r="T183" s="284">
        <f>'Investīciju plāns_2023_2027'!T162</f>
        <v>0</v>
      </c>
      <c r="U183" s="282" t="str">
        <f>'Investīciju plāns_2023_2027'!U162</f>
        <v>2022-2027</v>
      </c>
    </row>
    <row r="184" spans="1:21" ht="76.5" x14ac:dyDescent="0.25">
      <c r="A184" s="161">
        <f>'Investīciju plāns_2023_2027'!A163</f>
        <v>161</v>
      </c>
      <c r="B184" s="279" t="str">
        <f>'Investīciju plāns_2023_2027'!B163</f>
        <v>09</v>
      </c>
      <c r="C184" s="196" t="str">
        <f>'Investīciju plāns_2023_2027'!C163</f>
        <v>Ozolnieki</v>
      </c>
      <c r="D184" s="285" t="str">
        <f>'Investīciju plāns_2023_2027'!D163</f>
        <v>Sporta skolas ēkas atjaunošana</v>
      </c>
      <c r="E184" s="316" t="str">
        <f>'Investīciju plāns_2023_2027'!E163</f>
        <v>2021.gadā 2.stāva un sporta zāles remontdarbi, 2022.gadā 1.stāva ģērbtuvju un ieejas halles remonts - izstrādāta apliecinājuma karte, nav būvvaldes skaņojuma</v>
      </c>
      <c r="F184" s="161" t="str">
        <f>'Investīciju plāns_2023_2027'!F163</f>
        <v>Sporta infrastruktūra</v>
      </c>
      <c r="G184" s="366" t="str">
        <f>'Investīciju plāns_2023_2027'!G163</f>
        <v xml:space="preserve">J/Pag/Iedz
</v>
      </c>
      <c r="H184" s="278">
        <f>'Investīciju plāns_2023_2027'!H163</f>
        <v>400000</v>
      </c>
      <c r="I184" s="303">
        <f>'Investīciju plāns_2023_2027'!I163</f>
        <v>0</v>
      </c>
      <c r="J184" s="304">
        <f>'Investīciju plāns_2023_2027'!J163</f>
        <v>0</v>
      </c>
      <c r="K184" s="305">
        <f>'Investīciju plāns_2023_2027'!K163</f>
        <v>0</v>
      </c>
      <c r="L184" s="306">
        <f>'Investīciju plāns_2023_2027'!L163</f>
        <v>0</v>
      </c>
      <c r="M184" s="307">
        <f>'Investīciju plāns_2023_2027'!M163</f>
        <v>400000</v>
      </c>
      <c r="N184" s="161" t="str">
        <f>'Investīciju plāns_2023_2027'!N163</f>
        <v>P2 S RV1</v>
      </c>
      <c r="O184" s="267" t="str">
        <f>'Investīciju plāns_2023_2027'!O163</f>
        <v>P</v>
      </c>
      <c r="P184" s="267" t="str">
        <f>'Investīciju plāns_2023_2027'!P163</f>
        <v>VP1</v>
      </c>
      <c r="Q184" s="267" t="str">
        <f>'Investīciju plāns_2023_2027'!Q163</f>
        <v>RV3</v>
      </c>
      <c r="R184" s="362" t="str">
        <f>'Investīciju plāns_2023_2027'!R163</f>
        <v>3.2.</v>
      </c>
      <c r="S184" s="380" t="str">
        <f>'Investīciju plāns_2023_2027'!S163</f>
        <v>Infrastruktūras un saimnieciskā nodrošinājuma nodaļa/Sporta centrs</v>
      </c>
      <c r="T184" s="284">
        <f>'Investīciju plāns_2023_2027'!T163</f>
        <v>0</v>
      </c>
      <c r="U184" s="282" t="str">
        <f>'Investīciju plāns_2023_2027'!U163</f>
        <v>2022-2027</v>
      </c>
    </row>
    <row r="185" spans="1:21" ht="76.5" x14ac:dyDescent="0.25">
      <c r="A185" s="161">
        <f>'Investīciju plāns_2023_2027'!A164</f>
        <v>162</v>
      </c>
      <c r="B185" s="279" t="str">
        <f>'Investīciju plāns_2023_2027'!B164</f>
        <v>09</v>
      </c>
      <c r="C185" s="196" t="str">
        <f>'Investīciju plāns_2023_2027'!C164</f>
        <v>Ozolnieki</v>
      </c>
      <c r="D185" s="285" t="str">
        <f>'Investīciju plāns_2023_2027'!D164</f>
        <v>Sporta skolas sporta spēļu laukumu atjaunošana</v>
      </c>
      <c r="E185" s="316" t="str">
        <f>'Investīciju plāns_2023_2027'!E164</f>
        <v>Sporta spēļu laukumu atjaunošana atbilstoši Sporta skolas programmai
darbi uzsākti 09.2021
Pārejošas līguma saistības "Ozolnieku sporta skolas stadiona pārbūve Stadiona ielā 5, Ozolniekos" par garantijas ieturējuma naudu saskaņā ar 31.10.2022 būvdarbu nodošanas pieņemšanas aktu</v>
      </c>
      <c r="F185" s="161" t="str">
        <f>'Investīciju plāns_2023_2027'!F164</f>
        <v>Sporta infrastruktūra</v>
      </c>
      <c r="G185" s="369" t="str">
        <f>'Investīciju plāns_2023_2027'!G164</f>
        <v>PP</v>
      </c>
      <c r="H185" s="278">
        <f>'Investīciju plāns_2023_2027'!H164</f>
        <v>117642</v>
      </c>
      <c r="I185" s="319">
        <f>'Investīciju plāns_2023_2027'!I164</f>
        <v>117642</v>
      </c>
      <c r="J185" s="320">
        <f>'Investīciju plāns_2023_2027'!J164</f>
        <v>117642</v>
      </c>
      <c r="K185" s="321">
        <f>'Investīciju plāns_2023_2027'!K164</f>
        <v>0</v>
      </c>
      <c r="L185" s="306">
        <f>'Investīciju plāns_2023_2027'!L164</f>
        <v>0</v>
      </c>
      <c r="M185" s="307">
        <f>'Investīciju plāns_2023_2027'!M164</f>
        <v>0</v>
      </c>
      <c r="N185" s="161" t="str">
        <f>'Investīciju plāns_2023_2027'!N164</f>
        <v>P2 S RV1</v>
      </c>
      <c r="O185" s="273" t="str">
        <f>'Investīciju plāns_2023_2027'!O164</f>
        <v>P</v>
      </c>
      <c r="P185" s="270" t="str">
        <f>'Investīciju plāns_2023_2027'!P164</f>
        <v>VP1</v>
      </c>
      <c r="Q185" s="151" t="str">
        <f>'Investīciju plāns_2023_2027'!Q164</f>
        <v>RV3</v>
      </c>
      <c r="R185" s="280" t="str">
        <f>'Investīciju plāns_2023_2027'!R164</f>
        <v>3.2.</v>
      </c>
      <c r="S185" s="380" t="str">
        <f>'Investīciju plāns_2023_2027'!S164</f>
        <v>Infrastruktūras un saimnieciskā nodrošinājuma nodaļa/Sporta centrs</v>
      </c>
      <c r="T185" s="284">
        <f>'Investīciju plāns_2023_2027'!T164</f>
        <v>0</v>
      </c>
      <c r="U185" s="282" t="str">
        <f>'Investīciju plāns_2023_2027'!U164</f>
        <v>2022-2027</v>
      </c>
    </row>
    <row r="186" spans="1:21" ht="76.5" x14ac:dyDescent="0.25">
      <c r="A186" s="196">
        <f>'Investīciju plāns_2023_2027'!A165</f>
        <v>163</v>
      </c>
      <c r="B186" s="279" t="str">
        <f>'Investīciju plāns_2023_2027'!B165</f>
        <v>09</v>
      </c>
      <c r="C186" s="196" t="str">
        <f>'Investīciju plāns_2023_2027'!C165</f>
        <v>Ozolnieki</v>
      </c>
      <c r="D186" s="285" t="str">
        <f>'Investīciju plāns_2023_2027'!D165</f>
        <v>Airēšanas programmas infrastruktūras attīstība</v>
      </c>
      <c r="E186" s="285" t="str">
        <f>'Investīciju plāns_2023_2027'!E165</f>
        <v>Sporta skolas izglītības programmas - airēšanas slaloms- infrastruktūras izveide Eglaines ielā</v>
      </c>
      <c r="F186" s="161" t="str">
        <f>'Investīciju plāns_2023_2027'!F165</f>
        <v>Sporta infrastruktūra</v>
      </c>
      <c r="G186" s="366" t="str">
        <f>'Investīciju plāns_2023_2027'!G165</f>
        <v xml:space="preserve">J/Pag/Iedz
</v>
      </c>
      <c r="H186" s="278">
        <f>'Investīciju plāns_2023_2027'!H165</f>
        <v>50000</v>
      </c>
      <c r="I186" s="303">
        <f>'Investīciju plāns_2023_2027'!I165</f>
        <v>0</v>
      </c>
      <c r="J186" s="304">
        <f>'Investīciju plāns_2023_2027'!J165</f>
        <v>0</v>
      </c>
      <c r="K186" s="305">
        <f>'Investīciju plāns_2023_2027'!K165</f>
        <v>0</v>
      </c>
      <c r="L186" s="306">
        <f>'Investīciju plāns_2023_2027'!L165</f>
        <v>0</v>
      </c>
      <c r="M186" s="307">
        <f>'Investīciju plāns_2023_2027'!M165</f>
        <v>50000</v>
      </c>
      <c r="N186" s="161" t="str">
        <f>'Investīciju plāns_2023_2027'!N165</f>
        <v>P2 S RV1</v>
      </c>
      <c r="O186" s="267" t="str">
        <f>'Investīciju plāns_2023_2027'!O165</f>
        <v>P</v>
      </c>
      <c r="P186" s="267" t="str">
        <f>'Investīciju plāns_2023_2027'!P165</f>
        <v>VP1</v>
      </c>
      <c r="Q186" s="267" t="str">
        <f>'Investīciju plāns_2023_2027'!Q165</f>
        <v>RV3</v>
      </c>
      <c r="R186" s="363" t="str">
        <f>'Investīciju plāns_2023_2027'!R165</f>
        <v>3.2.</v>
      </c>
      <c r="S186" s="382" t="str">
        <f>'Investīciju plāns_2023_2027'!S165</f>
        <v>Infrastruktūras un saimnieciskā nodrošinājuma nodaļa/Sporta centrs</v>
      </c>
      <c r="T186" s="284">
        <f>'Investīciju plāns_2023_2027'!T165</f>
        <v>0</v>
      </c>
      <c r="U186" s="282" t="str">
        <f>'Investīciju plāns_2023_2027'!U165</f>
        <v>2022-2027</v>
      </c>
    </row>
    <row r="187" spans="1:21" x14ac:dyDescent="0.25">
      <c r="A187" s="161" t="e">
        <f>'Investīciju plāns_2023_2027'!#REF!</f>
        <v>#REF!</v>
      </c>
      <c r="B187" s="279" t="e">
        <f>'Investīciju plāns_2023_2027'!#REF!</f>
        <v>#REF!</v>
      </c>
      <c r="C187" s="196" t="e">
        <f>'Investīciju plāns_2023_2027'!#REF!</f>
        <v>#REF!</v>
      </c>
      <c r="D187" s="285" t="e">
        <f>'Investīciju plāns_2023_2027'!#REF!</f>
        <v>#REF!</v>
      </c>
      <c r="E187" s="285" t="e">
        <f>'Investīciju plāns_2023_2027'!#REF!</f>
        <v>#REF!</v>
      </c>
      <c r="F187" s="161" t="e">
        <f>'Investīciju plāns_2023_2027'!#REF!</f>
        <v>#REF!</v>
      </c>
      <c r="G187" s="366" t="e">
        <f>'Investīciju plāns_2023_2027'!#REF!</f>
        <v>#REF!</v>
      </c>
      <c r="H187" s="278" t="e">
        <f>'Investīciju plāns_2023_2027'!#REF!</f>
        <v>#REF!</v>
      </c>
      <c r="I187" s="303" t="e">
        <f>'Investīciju plāns_2023_2027'!#REF!</f>
        <v>#REF!</v>
      </c>
      <c r="J187" s="304" t="e">
        <f>'Investīciju plāns_2023_2027'!#REF!</f>
        <v>#REF!</v>
      </c>
      <c r="K187" s="305" t="e">
        <f>'Investīciju plāns_2023_2027'!#REF!</f>
        <v>#REF!</v>
      </c>
      <c r="L187" s="306" t="e">
        <f>'Investīciju plāns_2023_2027'!#REF!</f>
        <v>#REF!</v>
      </c>
      <c r="M187" s="307" t="e">
        <f>'Investīciju plāns_2023_2027'!#REF!</f>
        <v>#REF!</v>
      </c>
      <c r="N187" s="161" t="e">
        <f>'Investīciju plāns_2023_2027'!#REF!</f>
        <v>#REF!</v>
      </c>
      <c r="O187" s="258" t="e">
        <f>'Investīciju plāns_2023_2027'!#REF!</f>
        <v>#REF!</v>
      </c>
      <c r="P187" s="258" t="e">
        <f>'Investīciju plāns_2023_2027'!#REF!</f>
        <v>#REF!</v>
      </c>
      <c r="Q187" s="258" t="e">
        <f>'Investīciju plāns_2023_2027'!#REF!</f>
        <v>#REF!</v>
      </c>
      <c r="R187" s="259" t="e">
        <f>'Investīciju plāns_2023_2027'!#REF!</f>
        <v>#REF!</v>
      </c>
      <c r="S187" s="382" t="e">
        <f>'Investīciju plāns_2023_2027'!#REF!</f>
        <v>#REF!</v>
      </c>
      <c r="T187" s="284" t="e">
        <f>'Investīciju plāns_2023_2027'!#REF!</f>
        <v>#REF!</v>
      </c>
      <c r="U187" s="282" t="e">
        <f>'Investīciju plāns_2023_2027'!#REF!</f>
        <v>#REF!</v>
      </c>
    </row>
    <row r="188" spans="1:21" ht="114.75" x14ac:dyDescent="0.25">
      <c r="A188" s="161">
        <f>'Investīciju plāns_2023_2027'!A166</f>
        <v>164</v>
      </c>
      <c r="B188" s="279" t="str">
        <f>'Investīciju plāns_2023_2027'!B166</f>
        <v>06</v>
      </c>
      <c r="C188" s="196" t="str">
        <f>'Investīciju plāns_2023_2027'!C166</f>
        <v>Ozolnieki</v>
      </c>
      <c r="D188" s="285" t="str">
        <f>'Investīciju plāns_2023_2027'!D166</f>
        <v>Mežaparka un Bulderberga kalna teritorijas labiekārtošana un attīstība</v>
      </c>
      <c r="E188" s="285" t="str">
        <f>'Investīciju plāns_2023_2027'!E166</f>
        <v xml:space="preserve">2021.gadā uzstādīts kompleksais vingrošanas rīks, uzsākta "pump-truk" trases izveide, gājēju laipu uzstādīšana.
Paredzētie darbi: kalna profila veidošana, kalna un piegulošās teritorijas izgaismošana, labiekārtojuma elementu uzstādīšana, gājēju taku labiekārtošana, auto stāvvietas no Druvenieku ceļa puses izveide, Skolas ielas un Kastaņu ielas krustojuma pārbūve, teritorijas labiekārtošana, kalna nogāzes labiekārtošana.
Mežaparka kalna teritorijas izgaismošana.
</v>
      </c>
      <c r="F188" s="161" t="str">
        <f>'Investīciju plāns_2023_2027'!F166</f>
        <v>Teritorijas labiekārtošana</v>
      </c>
      <c r="G188" s="368" t="str">
        <f>'Investīciju plāns_2023_2027'!G166</f>
        <v xml:space="preserve">J/Pag/Iedz
</v>
      </c>
      <c r="H188" s="324">
        <f>'Investīciju plāns_2023_2027'!H166</f>
        <v>200000</v>
      </c>
      <c r="I188" s="303">
        <f>'Investīciju plāns_2023_2027'!I166</f>
        <v>0</v>
      </c>
      <c r="J188" s="304">
        <f>'Investīciju plāns_2023_2027'!J166</f>
        <v>0</v>
      </c>
      <c r="K188" s="305">
        <f>'Investīciju plāns_2023_2027'!K166</f>
        <v>0</v>
      </c>
      <c r="L188" s="329">
        <f>'Investīciju plāns_2023_2027'!L166</f>
        <v>0</v>
      </c>
      <c r="M188" s="330">
        <f>'Investīciju plāns_2023_2027'!M166</f>
        <v>200000</v>
      </c>
      <c r="N188" s="161" t="str">
        <f>'Investīciju plāns_2023_2027'!N166</f>
        <v>P3 V RV9</v>
      </c>
      <c r="O188" s="372" t="str">
        <f>'Investīciju plāns_2023_2027'!O166</f>
        <v>P</v>
      </c>
      <c r="P188" s="372" t="str">
        <f>'Investīciju plāns_2023_2027'!P166</f>
        <v>VP2</v>
      </c>
      <c r="Q188" s="372" t="str">
        <f>'Investīciju plāns_2023_2027'!Q166</f>
        <v>RV5</v>
      </c>
      <c r="R188" s="375" t="str">
        <f>'Investīciju plāns_2023_2027'!R166</f>
        <v>U.5.5.</v>
      </c>
      <c r="S188" s="382" t="str">
        <f>'Investīciju plāns_2023_2027'!S166</f>
        <v>Infrastruktūras un saimnieciskā nodrošinājuma nodaļa/Kultūras pārvalde/Pagasta pārvalde</v>
      </c>
      <c r="T188" s="284">
        <f>'Investīciju plāns_2023_2027'!T166</f>
        <v>0</v>
      </c>
      <c r="U188" s="196" t="str">
        <f>'Investīciju plāns_2023_2027'!U166</f>
        <v>2022-2027</v>
      </c>
    </row>
    <row r="189" spans="1:21" ht="102" x14ac:dyDescent="0.25">
      <c r="A189" s="196">
        <f>'Investīciju plāns_2023_2027'!A167</f>
        <v>165</v>
      </c>
      <c r="B189" s="279" t="str">
        <f>'Investīciju plāns_2023_2027'!B167</f>
        <v>06</v>
      </c>
      <c r="C189" s="196" t="str">
        <f>'Investīciju plāns_2023_2027'!C167</f>
        <v>Ozolnieki</v>
      </c>
      <c r="D189" s="285" t="str">
        <f>'Investīciju plāns_2023_2027'!D167</f>
        <v>Veselības takas teritorijas labiekārtošana</v>
      </c>
      <c r="E189" s="285" t="str">
        <f>'Investīciju plāns_2023_2027'!E167</f>
        <v>Vingrošanas elementu papildināšana, atpūtas vietas senioriem izveide, atpūtas vietas māmiņām izveide</v>
      </c>
      <c r="F189" s="161" t="str">
        <f>'Investīciju plāns_2023_2027'!F167</f>
        <v>Teritorijas labiekārtošana</v>
      </c>
      <c r="G189" s="366" t="str">
        <f>'Investīciju plāns_2023_2027'!G167</f>
        <v xml:space="preserve">J/Pag/Iedz
</v>
      </c>
      <c r="H189" s="278">
        <f>'Investīciju plāns_2023_2027'!H167</f>
        <v>50000</v>
      </c>
      <c r="I189" s="303">
        <f>'Investīciju plāns_2023_2027'!I167</f>
        <v>0</v>
      </c>
      <c r="J189" s="304">
        <f>'Investīciju plāns_2023_2027'!J167</f>
        <v>0</v>
      </c>
      <c r="K189" s="305">
        <f>'Investīciju plāns_2023_2027'!K167</f>
        <v>0</v>
      </c>
      <c r="L189" s="306">
        <f>'Investīciju plāns_2023_2027'!L167</f>
        <v>0</v>
      </c>
      <c r="M189" s="307">
        <f>'Investīciju plāns_2023_2027'!M167</f>
        <v>50000</v>
      </c>
      <c r="N189" s="161" t="str">
        <f>'Investīciju plāns_2023_2027'!N167</f>
        <v>P3 V RV9</v>
      </c>
      <c r="O189" s="267" t="str">
        <f>'Investīciju plāns_2023_2027'!O167</f>
        <v>P</v>
      </c>
      <c r="P189" s="267" t="str">
        <f>'Investīciju plāns_2023_2027'!P167</f>
        <v>VP1</v>
      </c>
      <c r="Q189" s="265" t="str">
        <f>'Investīciju plāns_2023_2027'!Q167</f>
        <v>RV3</v>
      </c>
      <c r="R189" s="362" t="str">
        <f>'Investīciju plāns_2023_2027'!R167</f>
        <v>3.1.</v>
      </c>
      <c r="S189" s="386" t="str">
        <f>'Investīciju plāns_2023_2027'!S167</f>
        <v>Infrastruktūras un saimnieciskā nodrošinājuma nodaļa/Kultūras pārvalde/Pagasta pārvalde</v>
      </c>
      <c r="T189" s="284">
        <f>'Investīciju plāns_2023_2027'!T167</f>
        <v>0</v>
      </c>
      <c r="U189" s="282" t="str">
        <f>'Investīciju plāns_2023_2027'!U167</f>
        <v>2022-2027</v>
      </c>
    </row>
    <row r="190" spans="1:21" x14ac:dyDescent="0.25">
      <c r="A190" s="161" t="e">
        <f>'Investīciju plāns_2023_2027'!#REF!</f>
        <v>#REF!</v>
      </c>
      <c r="B190" s="279" t="e">
        <f>'Investīciju plāns_2023_2027'!#REF!</f>
        <v>#REF!</v>
      </c>
      <c r="C190" s="196" t="e">
        <f>'Investīciju plāns_2023_2027'!#REF!</f>
        <v>#REF!</v>
      </c>
      <c r="D190" s="285" t="e">
        <f>'Investīciju plāns_2023_2027'!#REF!</f>
        <v>#REF!</v>
      </c>
      <c r="E190" s="285" t="e">
        <f>'Investīciju plāns_2023_2027'!#REF!</f>
        <v>#REF!</v>
      </c>
      <c r="F190" s="161" t="e">
        <f>'Investīciju plāns_2023_2027'!#REF!</f>
        <v>#REF!</v>
      </c>
      <c r="G190" s="366" t="e">
        <f>'Investīciju plāns_2023_2027'!#REF!</f>
        <v>#REF!</v>
      </c>
      <c r="H190" s="278" t="e">
        <f>'Investīciju plāns_2023_2027'!#REF!</f>
        <v>#REF!</v>
      </c>
      <c r="I190" s="303" t="e">
        <f>'Investīciju plāns_2023_2027'!#REF!</f>
        <v>#REF!</v>
      </c>
      <c r="J190" s="304" t="e">
        <f>'Investīciju plāns_2023_2027'!#REF!</f>
        <v>#REF!</v>
      </c>
      <c r="K190" s="305" t="e">
        <f>'Investīciju plāns_2023_2027'!#REF!</f>
        <v>#REF!</v>
      </c>
      <c r="L190" s="306" t="e">
        <f>'Investīciju plāns_2023_2027'!#REF!</f>
        <v>#REF!</v>
      </c>
      <c r="M190" s="307" t="e">
        <f>'Investīciju plāns_2023_2027'!#REF!</f>
        <v>#REF!</v>
      </c>
      <c r="N190" s="196" t="e">
        <f>'Investīciju plāns_2023_2027'!#REF!</f>
        <v>#REF!</v>
      </c>
      <c r="O190" s="267" t="e">
        <f>'Investīciju plāns_2023_2027'!#REF!</f>
        <v>#REF!</v>
      </c>
      <c r="P190" s="266" t="e">
        <f>'Investīciju plāns_2023_2027'!#REF!</f>
        <v>#REF!</v>
      </c>
      <c r="Q190" s="265" t="e">
        <f>'Investīciju plāns_2023_2027'!#REF!</f>
        <v>#REF!</v>
      </c>
      <c r="R190" s="362" t="e">
        <f>'Investīciju plāns_2023_2027'!#REF!</f>
        <v>#REF!</v>
      </c>
      <c r="S190" s="386" t="e">
        <f>'Investīciju plāns_2023_2027'!#REF!</f>
        <v>#REF!</v>
      </c>
      <c r="T190" s="309" t="e">
        <f>'Investīciju plāns_2023_2027'!#REF!</f>
        <v>#REF!</v>
      </c>
      <c r="U190" s="282" t="e">
        <f>'Investīciju plāns_2023_2027'!#REF!</f>
        <v>#REF!</v>
      </c>
    </row>
    <row r="191" spans="1:21" ht="102" x14ac:dyDescent="0.25">
      <c r="A191" s="161">
        <f>'Investīciju plāns_2023_2027'!A168</f>
        <v>166</v>
      </c>
      <c r="B191" s="279" t="str">
        <f>'Investīciju plāns_2023_2027'!B168</f>
        <v>06</v>
      </c>
      <c r="C191" s="196" t="str">
        <f>'Investīciju plāns_2023_2027'!C168</f>
        <v>Ozolnieki</v>
      </c>
      <c r="D191" s="285" t="str">
        <f>'Investīciju plāns_2023_2027'!D168</f>
        <v>Novadgrāvja pārtīrīšana no Alejas ielas līdz Iecavas upei</v>
      </c>
      <c r="E191" s="285" t="str">
        <f>'Investīciju plāns_2023_2027'!E168</f>
        <v>Projekts secīgs Alejas ielas pārbūves projektam</v>
      </c>
      <c r="F191" s="161" t="str">
        <f>'Investīciju plāns_2023_2027'!F168</f>
        <v>Teritorijas labiekārtošana</v>
      </c>
      <c r="G191" s="366" t="str">
        <f>'Investīciju plāns_2023_2027'!G168</f>
        <v xml:space="preserve">J/Pag/Iedz
</v>
      </c>
      <c r="H191" s="278">
        <f>'Investīciju plāns_2023_2027'!H168</f>
        <v>75000</v>
      </c>
      <c r="I191" s="303">
        <f>'Investīciju plāns_2023_2027'!I168</f>
        <v>0</v>
      </c>
      <c r="J191" s="304">
        <f>'Investīciju plāns_2023_2027'!J168</f>
        <v>0</v>
      </c>
      <c r="K191" s="305">
        <f>'Investīciju plāns_2023_2027'!K168</f>
        <v>0</v>
      </c>
      <c r="L191" s="306">
        <f>'Investīciju plāns_2023_2027'!L168</f>
        <v>0</v>
      </c>
      <c r="M191" s="307">
        <f>'Investīciju plāns_2023_2027'!M168</f>
        <v>75000</v>
      </c>
      <c r="N191" s="196" t="str">
        <f>'Investīciju plāns_2023_2027'!N168</f>
        <v>P3 V RV9</v>
      </c>
      <c r="O191" s="267" t="str">
        <f>'Investīciju plāns_2023_2027'!O168</f>
        <v>P</v>
      </c>
      <c r="P191" s="266" t="str">
        <f>'Investīciju plāns_2023_2027'!P168</f>
        <v>VP2</v>
      </c>
      <c r="Q191" s="265" t="str">
        <f>'Investīciju plāns_2023_2027'!Q168</f>
        <v>RV5</v>
      </c>
      <c r="R191" s="362" t="str">
        <f>'Investīciju plāns_2023_2027'!R168</f>
        <v>U.5.2.</v>
      </c>
      <c r="S191" s="386" t="str">
        <f>'Investīciju plāns_2023_2027'!S168</f>
        <v>Infrastruktūras un saimnieciskā nodrošinājuma nodaļa/Kultūras pārvalde/Pagasta pārvalde</v>
      </c>
      <c r="T191" s="309">
        <f>'Investīciju plāns_2023_2027'!T168</f>
        <v>0</v>
      </c>
      <c r="U191" s="282" t="str">
        <f>'Investīciju plāns_2023_2027'!U168</f>
        <v>2022-2027</v>
      </c>
    </row>
    <row r="192" spans="1:21" x14ac:dyDescent="0.25">
      <c r="A192" s="196" t="e">
        <f>'Investīciju plāns_2023_2027'!#REF!</f>
        <v>#REF!</v>
      </c>
      <c r="B192" s="277" t="e">
        <f>'Investīciju plāns_2023_2027'!#REF!</f>
        <v>#REF!</v>
      </c>
      <c r="C192" s="161" t="e">
        <f>'Investīciju plāns_2023_2027'!#REF!</f>
        <v>#REF!</v>
      </c>
      <c r="D192" s="285" t="e">
        <f>'Investīciju plāns_2023_2027'!#REF!</f>
        <v>#REF!</v>
      </c>
      <c r="E192" s="295" t="e">
        <f>'Investīciju plāns_2023_2027'!#REF!</f>
        <v>#REF!</v>
      </c>
      <c r="F192" s="161" t="e">
        <f>'Investīciju plāns_2023_2027'!#REF!</f>
        <v>#REF!</v>
      </c>
      <c r="G192" s="366" t="e">
        <f>'Investīciju plāns_2023_2027'!#REF!</f>
        <v>#REF!</v>
      </c>
      <c r="H192" s="290" t="e">
        <f>'Investīciju plāns_2023_2027'!#REF!</f>
        <v>#REF!</v>
      </c>
      <c r="I192" s="303" t="e">
        <f>'Investīciju plāns_2023_2027'!#REF!</f>
        <v>#REF!</v>
      </c>
      <c r="J192" s="304" t="e">
        <f>'Investīciju plāns_2023_2027'!#REF!</f>
        <v>#REF!</v>
      </c>
      <c r="K192" s="305" t="e">
        <f>'Investīciju plāns_2023_2027'!#REF!</f>
        <v>#REF!</v>
      </c>
      <c r="L192" s="306" t="e">
        <f>'Investīciju plāns_2023_2027'!#REF!</f>
        <v>#REF!</v>
      </c>
      <c r="M192" s="307" t="e">
        <f>'Investīciju plāns_2023_2027'!#REF!</f>
        <v>#REF!</v>
      </c>
      <c r="N192" s="166" t="e">
        <f>'Investīciju plāns_2023_2027'!#REF!</f>
        <v>#REF!</v>
      </c>
      <c r="O192" s="267" t="e">
        <f>'Investīciju plāns_2023_2027'!#REF!</f>
        <v>#REF!</v>
      </c>
      <c r="P192" s="258" t="e">
        <f>'Investīciju plāns_2023_2027'!#REF!</f>
        <v>#REF!</v>
      </c>
      <c r="Q192" s="258" t="e">
        <f>'Investīciju plāns_2023_2027'!#REF!</f>
        <v>#REF!</v>
      </c>
      <c r="R192" s="362" t="e">
        <f>'Investīciju plāns_2023_2027'!#REF!</f>
        <v>#REF!</v>
      </c>
      <c r="S192" s="161" t="e">
        <f>'Investīciju plāns_2023_2027'!#REF!</f>
        <v>#REF!</v>
      </c>
      <c r="T192" s="291" t="e">
        <f>'Investīciju plāns_2023_2027'!#REF!</f>
        <v>#REF!</v>
      </c>
      <c r="U192" s="282" t="e">
        <f>'Investīciju plāns_2023_2027'!#REF!</f>
        <v>#REF!</v>
      </c>
    </row>
    <row r="193" spans="1:21" x14ac:dyDescent="0.25">
      <c r="A193" s="161" t="e">
        <f>'Investīciju plāns_2023_2027'!#REF!</f>
        <v>#REF!</v>
      </c>
      <c r="B193" s="277" t="e">
        <f>'Investīciju plāns_2023_2027'!#REF!</f>
        <v>#REF!</v>
      </c>
      <c r="C193" s="161" t="e">
        <f>'Investīciju plāns_2023_2027'!#REF!</f>
        <v>#REF!</v>
      </c>
      <c r="D193" s="285" t="e">
        <f>'Investīciju plāns_2023_2027'!#REF!</f>
        <v>#REF!</v>
      </c>
      <c r="E193" s="295" t="e">
        <f>'Investīciju plāns_2023_2027'!#REF!</f>
        <v>#REF!</v>
      </c>
      <c r="F193" s="161" t="e">
        <f>'Investīciju plāns_2023_2027'!#REF!</f>
        <v>#REF!</v>
      </c>
      <c r="G193" s="366" t="e">
        <f>'Investīciju plāns_2023_2027'!#REF!</f>
        <v>#REF!</v>
      </c>
      <c r="H193" s="290" t="e">
        <f>'Investīciju plāns_2023_2027'!#REF!</f>
        <v>#REF!</v>
      </c>
      <c r="I193" s="303" t="e">
        <f>'Investīciju plāns_2023_2027'!#REF!</f>
        <v>#REF!</v>
      </c>
      <c r="J193" s="304" t="e">
        <f>'Investīciju plāns_2023_2027'!#REF!</f>
        <v>#REF!</v>
      </c>
      <c r="K193" s="305" t="e">
        <f>'Investīciju plāns_2023_2027'!#REF!</f>
        <v>#REF!</v>
      </c>
      <c r="L193" s="306" t="e">
        <f>'Investīciju plāns_2023_2027'!#REF!</f>
        <v>#REF!</v>
      </c>
      <c r="M193" s="307" t="e">
        <f>'Investīciju plāns_2023_2027'!#REF!</f>
        <v>#REF!</v>
      </c>
      <c r="N193" s="166" t="e">
        <f>'Investīciju plāns_2023_2027'!#REF!</f>
        <v>#REF!</v>
      </c>
      <c r="O193" s="267" t="e">
        <f>'Investīciju plāns_2023_2027'!#REF!</f>
        <v>#REF!</v>
      </c>
      <c r="P193" s="258" t="e">
        <f>'Investīciju plāns_2023_2027'!#REF!</f>
        <v>#REF!</v>
      </c>
      <c r="Q193" s="258" t="e">
        <f>'Investīciju plāns_2023_2027'!#REF!</f>
        <v>#REF!</v>
      </c>
      <c r="R193" s="363" t="e">
        <f>'Investīciju plāns_2023_2027'!#REF!</f>
        <v>#REF!</v>
      </c>
      <c r="S193" s="161" t="e">
        <f>'Investīciju plāns_2023_2027'!#REF!</f>
        <v>#REF!</v>
      </c>
      <c r="T193" s="291" t="e">
        <f>'Investīciju plāns_2023_2027'!#REF!</f>
        <v>#REF!</v>
      </c>
      <c r="U193" s="282" t="e">
        <f>'Investīciju plāns_2023_2027'!#REF!</f>
        <v>#REF!</v>
      </c>
    </row>
    <row r="194" spans="1:21" ht="102" x14ac:dyDescent="0.25">
      <c r="A194" s="161">
        <f>'Investīciju plāns_2023_2027'!A169</f>
        <v>167</v>
      </c>
      <c r="B194" s="279" t="str">
        <f>'Investīciju plāns_2023_2027'!B169</f>
        <v>06</v>
      </c>
      <c r="C194" s="196" t="str">
        <f>'Investīciju plāns_2023_2027'!C169</f>
        <v>Ozolnieki</v>
      </c>
      <c r="D194" s="285" t="str">
        <f>'Investīciju plāns_2023_2027'!D169</f>
        <v>Eglaines ielas stāvlaukuma izveide</v>
      </c>
      <c r="E194" s="285" t="str">
        <f>'Investīciju plāns_2023_2027'!E169</f>
        <v>Gar Eglaines ielu jāizveido stāvlaukums ar apgaismojumu. Tehniskie noteikumi jau LVC ir paprasīti</v>
      </c>
      <c r="F194" s="161" t="str">
        <f>'Investīciju plāns_2023_2027'!F169</f>
        <v>Teritorijas labiekārtošana</v>
      </c>
      <c r="G194" s="366" t="str">
        <f>'Investīciju plāns_2023_2027'!G169</f>
        <v xml:space="preserve">J/Pag/Iedz
</v>
      </c>
      <c r="H194" s="278">
        <f>'Investīciju plāns_2023_2027'!H169</f>
        <v>100000</v>
      </c>
      <c r="I194" s="303">
        <f>'Investīciju plāns_2023_2027'!I169</f>
        <v>0</v>
      </c>
      <c r="J194" s="304">
        <f>'Investīciju plāns_2023_2027'!J169</f>
        <v>0</v>
      </c>
      <c r="K194" s="305">
        <f>'Investīciju plāns_2023_2027'!K169</f>
        <v>0</v>
      </c>
      <c r="L194" s="306">
        <f>'Investīciju plāns_2023_2027'!L169</f>
        <v>0</v>
      </c>
      <c r="M194" s="307">
        <f>'Investīciju plāns_2023_2027'!M169</f>
        <v>100000</v>
      </c>
      <c r="N194" s="166" t="str">
        <f>'Investīciju plāns_2023_2027'!N169</f>
        <v>P3 V RV9</v>
      </c>
      <c r="O194" s="267" t="str">
        <f>'Investīciju plāns_2023_2027'!O169</f>
        <v>P</v>
      </c>
      <c r="P194" s="258" t="str">
        <f>'Investīciju plāns_2023_2027'!P169</f>
        <v>VP2</v>
      </c>
      <c r="Q194" s="258" t="str">
        <f>'Investīciju plāns_2023_2027'!Q169</f>
        <v>RV4</v>
      </c>
      <c r="R194" s="363" t="str">
        <f>'Investīciju plāns_2023_2027'!R169</f>
        <v>4.2.</v>
      </c>
      <c r="S194" s="161" t="str">
        <f>'Investīciju plāns_2023_2027'!S169</f>
        <v>Infrastruktūras un saimnieciskā nodrošinājuma nodaļa/Kultūras pārvalde/Pagasta pārvalde</v>
      </c>
      <c r="T194" s="291">
        <f>'Investīciju plāns_2023_2027'!T169</f>
        <v>0</v>
      </c>
      <c r="U194" s="282" t="str">
        <f>'Investīciju plāns_2023_2027'!U169</f>
        <v>2022-2027</v>
      </c>
    </row>
    <row r="195" spans="1:21" ht="102" x14ac:dyDescent="0.25">
      <c r="A195" s="196">
        <f>'Investīciju plāns_2023_2027'!A170</f>
        <v>168</v>
      </c>
      <c r="B195" s="279" t="str">
        <f>'Investīciju plāns_2023_2027'!B170</f>
        <v>06</v>
      </c>
      <c r="C195" s="196" t="str">
        <f>'Investīciju plāns_2023_2027'!C170</f>
        <v>Ozolnieki</v>
      </c>
      <c r="D195" s="285" t="str">
        <f>'Investīciju plāns_2023_2027'!D170</f>
        <v>Teritorijas starp Rīgas ielas rotācijas apli un Meliorācijas ielu labiekārtošana</v>
      </c>
      <c r="E195" s="285" t="str">
        <f>'Investīciju plāns_2023_2027'!E170</f>
        <v>Meta konkurss teritorijas labiekārtošanai ar mērķi uzlabot teritorijas vizuālo izskatu, sakārtot stāvvietas un gājēju celiņus, koku audzes, labiekārtot ielu tirdzniecības vietu. Projektēšana un būvniecība pēc metu konkursa rezultātiem</v>
      </c>
      <c r="F195" s="161" t="str">
        <f>'Investīciju plāns_2023_2027'!F170</f>
        <v>Teritorijas labiekārtošana</v>
      </c>
      <c r="G195" s="366" t="str">
        <f>'Investīciju plāns_2023_2027'!G170</f>
        <v xml:space="preserve">J/Pag/Iedz
</v>
      </c>
      <c r="H195" s="278">
        <f>'Investīciju plāns_2023_2027'!H170</f>
        <v>300000</v>
      </c>
      <c r="I195" s="303">
        <f>'Investīciju plāns_2023_2027'!I170</f>
        <v>0</v>
      </c>
      <c r="J195" s="304">
        <f>'Investīciju plāns_2023_2027'!J170</f>
        <v>0</v>
      </c>
      <c r="K195" s="305">
        <f>'Investīciju plāns_2023_2027'!K170</f>
        <v>0</v>
      </c>
      <c r="L195" s="306">
        <f>'Investīciju plāns_2023_2027'!L170</f>
        <v>0</v>
      </c>
      <c r="M195" s="307">
        <f>'Investīciju plāns_2023_2027'!M170</f>
        <v>300000</v>
      </c>
      <c r="N195" s="166" t="str">
        <f>'Investīciju plāns_2023_2027'!N170</f>
        <v>P3 V RV9</v>
      </c>
      <c r="O195" s="267" t="str">
        <f>'Investīciju plāns_2023_2027'!O170</f>
        <v>P</v>
      </c>
      <c r="P195" s="258" t="str">
        <f>'Investīciju plāns_2023_2027'!P170</f>
        <v>VP2</v>
      </c>
      <c r="Q195" s="258" t="str">
        <f>'Investīciju plāns_2023_2027'!Q170</f>
        <v>RV4</v>
      </c>
      <c r="R195" s="362" t="str">
        <f>'Investīciju plāns_2023_2027'!R170</f>
        <v>4.2.</v>
      </c>
      <c r="S195" s="161" t="str">
        <f>'Investīciju plāns_2023_2027'!S170</f>
        <v>Infrastruktūras un saimnieciskā nodrošinājuma nodaļa/Kultūras pārvalde/Pagasta pārvalde</v>
      </c>
      <c r="T195" s="291">
        <f>'Investīciju plāns_2023_2027'!T170</f>
        <v>0</v>
      </c>
      <c r="U195" s="282" t="str">
        <f>'Investīciju plāns_2023_2027'!U170</f>
        <v>2022-2027</v>
      </c>
    </row>
    <row r="196" spans="1:21" ht="102" x14ac:dyDescent="0.25">
      <c r="A196" s="161">
        <f>'Investīciju plāns_2023_2027'!A171</f>
        <v>169</v>
      </c>
      <c r="B196" s="279" t="str">
        <f>'Investīciju plāns_2023_2027'!B171</f>
        <v>10</v>
      </c>
      <c r="C196" s="196" t="str">
        <f>'Investīciju plāns_2023_2027'!C171</f>
        <v>Ozolnieki</v>
      </c>
      <c r="D196" s="285" t="str">
        <f>'Investīciju plāns_2023_2027'!D171</f>
        <v>SAC Zemgale teritorijas labiekārtošana</v>
      </c>
      <c r="E196" s="285" t="str">
        <f>'Investīciju plāns_2023_2027'!E171</f>
        <v>SAC Zemgale teritorijas labiekārtošana:
Piebraucamo ceļu rekonstrukcija - seguma nomaiņa
Lietus kanalizācijas izbūve pie A, C un S korpusiem</v>
      </c>
      <c r="F196" s="161" t="str">
        <f>'Investīciju plāns_2023_2027'!F171</f>
        <v>Teritorijas labiekārtošana</v>
      </c>
      <c r="G196" s="366" t="str">
        <f>'Investīciju plāns_2023_2027'!G171</f>
        <v xml:space="preserve">J/Pag/Iedz
</v>
      </c>
      <c r="H196" s="278">
        <f>'Investīciju plāns_2023_2027'!H171</f>
        <v>150000</v>
      </c>
      <c r="I196" s="303">
        <f>'Investīciju plāns_2023_2027'!I171</f>
        <v>0</v>
      </c>
      <c r="J196" s="304">
        <f>'Investīciju plāns_2023_2027'!J171</f>
        <v>0</v>
      </c>
      <c r="K196" s="305">
        <f>'Investīciju plāns_2023_2027'!K171</f>
        <v>0</v>
      </c>
      <c r="L196" s="306">
        <f>'Investīciju plāns_2023_2027'!L171</f>
        <v>50000</v>
      </c>
      <c r="M196" s="307">
        <f>'Investīciju plāns_2023_2027'!M171</f>
        <v>100000</v>
      </c>
      <c r="N196" s="166" t="str">
        <f>'Investīciju plāns_2023_2027'!N171</f>
        <v>P3 V RV9</v>
      </c>
      <c r="O196" s="267" t="str">
        <f>'Investīciju plāns_2023_2027'!O171</f>
        <v>P</v>
      </c>
      <c r="P196" s="364" t="str">
        <f>'Investīciju plāns_2023_2027'!P171</f>
        <v>VP1</v>
      </c>
      <c r="Q196" s="267" t="str">
        <f>'Investīciju plāns_2023_2027'!Q171</f>
        <v>RV2</v>
      </c>
      <c r="R196" s="362" t="str">
        <f>'Investīciju plāns_2023_2027'!R171</f>
        <v>2.2.</v>
      </c>
      <c r="S196" s="161" t="str">
        <f>'Investīciju plāns_2023_2027'!S171</f>
        <v>Infrastruktūras un saimnieciskā nodrošinājuma nodaļa/pagasta pārvalde/Labklājības pārvalde</v>
      </c>
      <c r="T196" s="291">
        <f>'Investīciju plāns_2023_2027'!T171</f>
        <v>0</v>
      </c>
      <c r="U196" s="282" t="str">
        <f>'Investīciju plāns_2023_2027'!U171</f>
        <v>2022-2027</v>
      </c>
    </row>
    <row r="197" spans="1:21" ht="114.75" x14ac:dyDescent="0.25">
      <c r="A197" s="161">
        <f>'Investīciju plāns_2023_2027'!A172</f>
        <v>170</v>
      </c>
      <c r="B197" s="279" t="str">
        <f>'Investīciju plāns_2023_2027'!B172</f>
        <v>06</v>
      </c>
      <c r="C197" s="196" t="str">
        <f>'Investīciju plāns_2023_2027'!C172</f>
        <v>Ozolnieki</v>
      </c>
      <c r="D197" s="285" t="str">
        <f>'Investīciju plāns_2023_2027'!D172</f>
        <v>Ozolnieku pagasta  transporta infrastruktūras attīstība</v>
      </c>
      <c r="E197" s="285" t="str">
        <f>'Investīciju plāns_2023_2027'!E172</f>
        <v>Transporta infrastruktūras attīstība, t.sk.: 
2022./2023.gads
1. Stadiona ielas  posma no Iecavas ielas līdz Spartaka ielai izbūve
Projektēšana 1815 EUR, būvdarbi ~ 80000 EUR)
2. Viktorijas ielas, Ozolnieku pagasts- asfaltēšana (~50m) (projektēšana 2783 EUR, autoruzraudzība 605 EUR,  būvdarbi ~ 30 000EUR)
Iepirkumu procedūra projektēšanai uzsākta 2022.gadā, noslēgti līgumi par projektēšanu</v>
      </c>
      <c r="F197" s="161" t="str">
        <f>'Investīciju plāns_2023_2027'!F172</f>
        <v>Transporta infrastruktūra, t.sk. Apgaismojums</v>
      </c>
      <c r="G197" s="367" t="str">
        <f>'Investīciju plāns_2023_2027'!G172</f>
        <v>AG2023
J/Pag/Iedz
Dep/ieros</v>
      </c>
      <c r="H197" s="278">
        <f>'Investīciju plāns_2023_2027'!H172</f>
        <v>115203</v>
      </c>
      <c r="I197" s="303">
        <f>'Investīciju plāns_2023_2027'!I172</f>
        <v>115203</v>
      </c>
      <c r="J197" s="304">
        <f>'Investīciju plāns_2023_2027'!J172</f>
        <v>47203</v>
      </c>
      <c r="K197" s="305">
        <f>'Investīciju plāns_2023_2027'!K172</f>
        <v>68000</v>
      </c>
      <c r="L197" s="306">
        <f>'Investīciju plāns_2023_2027'!L172</f>
        <v>0</v>
      </c>
      <c r="M197" s="307">
        <f>'Investīciju plāns_2023_2027'!M172</f>
        <v>0</v>
      </c>
      <c r="N197" s="166" t="str">
        <f>'Investīciju plāns_2023_2027'!N172</f>
        <v>P2 V RV1</v>
      </c>
      <c r="O197" s="267" t="str">
        <f>'Investīciju plāns_2023_2027'!O172</f>
        <v>P</v>
      </c>
      <c r="P197" s="364" t="str">
        <f>'Investīciju plāns_2023_2027'!P172</f>
        <v>VP2</v>
      </c>
      <c r="Q197" s="267" t="str">
        <f>'Investīciju plāns_2023_2027'!Q172</f>
        <v>RV4</v>
      </c>
      <c r="R197" s="362" t="str">
        <f>'Investīciju plāns_2023_2027'!R172</f>
        <v>4.1.</v>
      </c>
      <c r="S197" s="387" t="str">
        <f>'Investīciju plāns_2023_2027'!S172</f>
        <v>Infrastruktūras un saimnieciskā nodrošinājuma nodaļa/Pagasta pārvalde</v>
      </c>
      <c r="T197" s="291">
        <f>'Investīciju plāns_2023_2027'!T172</f>
        <v>0</v>
      </c>
      <c r="U197" s="282" t="str">
        <f>'Investīciju plāns_2023_2027'!U172</f>
        <v>2022-2027</v>
      </c>
    </row>
    <row r="198" spans="1:21" ht="102" x14ac:dyDescent="0.25">
      <c r="A198" s="196">
        <f>'Investīciju plāns_2023_2027'!A174</f>
        <v>172</v>
      </c>
      <c r="B198" s="279" t="str">
        <f>'Investīciju plāns_2023_2027'!B174</f>
        <v>06</v>
      </c>
      <c r="C198" s="161" t="str">
        <f>'Investīciju plāns_2023_2027'!C174</f>
        <v>Ozolnieki</v>
      </c>
      <c r="D198" s="285" t="str">
        <f>'Investīciju plāns_2023_2027'!D174</f>
        <v>Ozolnieku pagasta  transporta infrastruktūras attīstība</v>
      </c>
      <c r="E198" s="285" t="str">
        <f>'Investīciju plāns_2023_2027'!E174</f>
        <v>Satiksmes ministrijas un Latvijas valsts ceļu atbildība un secīgi darbi, lai nodrošinātu gājēju drošību</v>
      </c>
      <c r="F198" s="161" t="str">
        <f>'Investīciju plāns_2023_2027'!F174</f>
        <v>Transporta infrastruktūra, t.sk. Apgaismojums</v>
      </c>
      <c r="G198" s="366" t="str">
        <f>'Investīciju plāns_2023_2027'!G174</f>
        <v>J/Pag/Iedz
Dep/ieros</v>
      </c>
      <c r="H198" s="278">
        <f>'Investīciju plāns_2023_2027'!H174</f>
        <v>0</v>
      </c>
      <c r="I198" s="303">
        <f>'Investīciju plāns_2023_2027'!I174</f>
        <v>0</v>
      </c>
      <c r="J198" s="304">
        <f>'Investīciju plāns_2023_2027'!J174</f>
        <v>0</v>
      </c>
      <c r="K198" s="305">
        <f>'Investīciju plāns_2023_2027'!K174</f>
        <v>0</v>
      </c>
      <c r="L198" s="306">
        <f>'Investīciju plāns_2023_2027'!L174</f>
        <v>0</v>
      </c>
      <c r="M198" s="307">
        <f>'Investīciju plāns_2023_2027'!M174</f>
        <v>0</v>
      </c>
      <c r="N198" s="166" t="str">
        <f>'Investīciju plāns_2023_2027'!N174</f>
        <v>P2 V RV1</v>
      </c>
      <c r="O198" s="267" t="str">
        <f>'Investīciju plāns_2023_2027'!O174</f>
        <v>P</v>
      </c>
      <c r="P198" s="364" t="str">
        <f>'Investīciju plāns_2023_2027'!P174</f>
        <v>VP2</v>
      </c>
      <c r="Q198" s="364" t="str">
        <f>'Investīciju plāns_2023_2027'!Q174</f>
        <v>RV4</v>
      </c>
      <c r="R198" s="362" t="str">
        <f>'Investīciju plāns_2023_2027'!R174</f>
        <v>4.3.</v>
      </c>
      <c r="S198" s="161" t="str">
        <f>'Investīciju plāns_2023_2027'!S174</f>
        <v>Infrastruktūras un saimnieciskā nodrošinājuma nodaļa/Kultūras pārvalde/Pagasta pārvalde</v>
      </c>
      <c r="T198" s="291">
        <f>'Investīciju plāns_2023_2027'!T174</f>
        <v>0</v>
      </c>
      <c r="U198" s="282" t="str">
        <f>'Investīciju plāns_2023_2027'!U174</f>
        <v>2022-2027</v>
      </c>
    </row>
    <row r="199" spans="1:21" ht="102" x14ac:dyDescent="0.25">
      <c r="A199" s="161">
        <f>'Investīciju plāns_2023_2027'!A175</f>
        <v>173</v>
      </c>
      <c r="B199" s="279" t="str">
        <f>'Investīciju plāns_2023_2027'!B175</f>
        <v>06</v>
      </c>
      <c r="C199" s="161" t="str">
        <f>'Investīciju plāns_2023_2027'!C175</f>
        <v>Ozolnieki</v>
      </c>
      <c r="D199" s="285" t="str">
        <f>'Investīciju plāns_2023_2027'!D175</f>
        <v>Ūdenssaimniecības attīstība Ozolnieku pagastā, Ozolnieku novadā</v>
      </c>
      <c r="E199" s="285" t="str">
        <f>'Investīciju plāns_2023_2027'!E175</f>
        <v>Ūdenssaimniecības attīstība Ozolnieku pagastā ar pašvaldības līdzfinansējuma daļu - pašvaldības transporta infrastruktūras attīstība Ozolnieku ciemā
2023.gadā pārejošās līguma saistības saistībā ar noslēguma darbiem un noslēguma maksājumiem</v>
      </c>
      <c r="F199" s="161" t="str">
        <f>'Investīciju plāns_2023_2027'!F175</f>
        <v>Ūdenssaimniecības attīstība</v>
      </c>
      <c r="G199" s="366" t="str">
        <f>'Investīciju plāns_2023_2027'!G175</f>
        <v>PP</v>
      </c>
      <c r="H199" s="278">
        <f>'Investīciju plāns_2023_2027'!H175</f>
        <v>1124115</v>
      </c>
      <c r="I199" s="303">
        <f>'Investīciju plāns_2023_2027'!I175</f>
        <v>1124115</v>
      </c>
      <c r="J199" s="304">
        <f>'Investīciju plāns_2023_2027'!J175</f>
        <v>1124115</v>
      </c>
      <c r="K199" s="305">
        <f>'Investīciju plāns_2023_2027'!K175</f>
        <v>0</v>
      </c>
      <c r="L199" s="306">
        <f>'Investīciju plāns_2023_2027'!L175</f>
        <v>0</v>
      </c>
      <c r="M199" s="307">
        <f>'Investīciju plāns_2023_2027'!M175</f>
        <v>0</v>
      </c>
      <c r="N199" s="166" t="str">
        <f>'Investīciju plāns_2023_2027'!N175</f>
        <v>P2 V RV3</v>
      </c>
      <c r="O199" s="267" t="str">
        <f>'Investīciju plāns_2023_2027'!O175</f>
        <v>P</v>
      </c>
      <c r="P199" s="364" t="str">
        <f>'Investīciju plāns_2023_2027'!P175</f>
        <v>VP2</v>
      </c>
      <c r="Q199" s="364" t="str">
        <f>'Investīciju plāns_2023_2027'!Q175</f>
        <v>RV5</v>
      </c>
      <c r="R199" s="362" t="str">
        <f>'Investīciju plāns_2023_2027'!R175</f>
        <v>U.5.1.</v>
      </c>
      <c r="S199" s="161" t="str">
        <f>'Investīciju plāns_2023_2027'!S175</f>
        <v>Infrastruktūras un saimnieciskā nodrošinājuma nodaļa/Kultūras pārvalde/Pagasta pārvalde</v>
      </c>
      <c r="T199" s="291">
        <f>'Investīciju plāns_2023_2027'!T175</f>
        <v>0</v>
      </c>
      <c r="U199" s="282" t="str">
        <f>'Investīciju plāns_2023_2027'!U175</f>
        <v>2022-2027</v>
      </c>
    </row>
    <row r="200" spans="1:21" ht="293.25" x14ac:dyDescent="0.25">
      <c r="A200" s="161">
        <f>'Investīciju plāns_2023_2027'!A176</f>
        <v>174</v>
      </c>
      <c r="B200" s="279" t="str">
        <f>'Investīciju plāns_2023_2027'!B176</f>
        <v>06</v>
      </c>
      <c r="C200" s="196" t="str">
        <f>'Investīciju plāns_2023_2027'!C176</f>
        <v>Ozolnieki</v>
      </c>
      <c r="D200" s="285" t="str">
        <f>'Investīciju plāns_2023_2027'!D176</f>
        <v xml:space="preserve">Ūdenssaimniecības pakalpojumu attīstība OZOLNIEKU ciema AIZUPES savrupmāju rajonā - ūdens, sadzīves kanalizācija, NAI, LŪK, ietve Vidus ielā, Druvenieku ceļa apakšzemes komunikāciju pārbūve līdz NAI
</v>
      </c>
      <c r="E200" s="285" t="str">
        <f>'Investīciju plāns_2023_2027'!E176</f>
        <v>Aizupes apbūve, Druvenieku ceļš, Eglaines iela un attīrīšanas iekārtas. 
Ūdenssaimniecības pakalpojumu attīstība OZOLNIEKU ciema AIZUPES savrupmāju rajonā - ūdens, sadzīves kanalizācija, NAI, LŪK, ietve Vidus ielā, Druvenieku ceļa apakšzemes komunikāciju pārbūve līdz NAI
Projekta izstrāde pabeigta 2022.gadā. (projekta izstrādātājs SIA"INŽENIERTEHNISKIE PROJEKTI" - centralizētā ūdensvada un centralizētās sadzīves kanalizācijas izbūve, kanalizācijas sūkņu stacijas izbūve": “Aizupe”, Eglaines ielā un spiedvada pārbūve Druvenieku ceļā)
2023./2024.gadā plānots uzsākt būvdarbus? Kas to darīs JNP vai JNKU?
Provizoriskās izmaksas kopā 4436361EUR no būvprojekta izstādātājiem, t.sk.:
1.Centralizētā ūdensvada, centralizētās sadzīves kanalizācijas un kanalizācijas sūkņu stacijas izbūve "Aizupē" Ozolniekos, Ozolnieku pagasts, Jelgavas novads. Tāmes izmaksas EUR 3 438 442 ar PVN
2.Centralizētā ūdensvada izbūve  Eglaines ielā, Ozolnieku pagastā, Jelgavas novadā. Tāmes izmaksas EUR 182 073 ar PVN
3.Centralizētā ūdensvada, centralizētās sadzīves kanalizācijas , kanalizācijas sūkņu stacijas izbūve un spiedvada pārbūve Druvvenieku ceļā, Ozolniekos, Ozolnieku pagastā, Jelgavas novadā. Tāmes izmaksas EUR 815 846 ar PVN</v>
      </c>
      <c r="F200" s="161" t="str">
        <f>'Investīciju plāns_2023_2027'!F176</f>
        <v>Ūdenssaimniecības attīstība</v>
      </c>
      <c r="G200" s="367" t="str">
        <f>'Investīciju plāns_2023_2027'!G176</f>
        <v>AG
J/Pag/Iedz
Dep/ieros</v>
      </c>
      <c r="H200" s="278">
        <f>'Investīciju plāns_2023_2027'!H176</f>
        <v>4436361</v>
      </c>
      <c r="I200" s="303">
        <f>'Investīciju plāns_2023_2027'!I176</f>
        <v>0</v>
      </c>
      <c r="J200" s="304">
        <f>'Investīciju plāns_2023_2027'!J176</f>
        <v>0</v>
      </c>
      <c r="K200" s="305">
        <f>'Investīciju plāns_2023_2027'!K176</f>
        <v>0</v>
      </c>
      <c r="L200" s="306">
        <f>'Investīciju plāns_2023_2027'!L176</f>
        <v>0</v>
      </c>
      <c r="M200" s="307">
        <f>'Investīciju plāns_2023_2027'!M176</f>
        <v>4436361</v>
      </c>
      <c r="N200" s="161" t="str">
        <f>'Investīciju plāns_2023_2027'!N176</f>
        <v>P2 V RV3</v>
      </c>
      <c r="O200" s="267" t="str">
        <f>'Investīciju plāns_2023_2027'!O176</f>
        <v>P</v>
      </c>
      <c r="P200" s="267" t="str">
        <f>'Investīciju plāns_2023_2027'!P176</f>
        <v>VP2</v>
      </c>
      <c r="Q200" s="267" t="str">
        <f>'Investīciju plāns_2023_2027'!Q176</f>
        <v>RV5</v>
      </c>
      <c r="R200" s="363" t="str">
        <f>'Investīciju plāns_2023_2027'!R176</f>
        <v>U.5.1.</v>
      </c>
      <c r="S200" s="385" t="str">
        <f>'Investīciju plāns_2023_2027'!S176</f>
        <v>Infrastruktūras un saimnieciskā nodrošinājuma nodaļa/Kultūras pārvalde/Pagasta pārvalde</v>
      </c>
      <c r="T200" s="284">
        <f>'Investīciju plāns_2023_2027'!T176</f>
        <v>0</v>
      </c>
      <c r="U200" s="282" t="str">
        <f>'Investīciju plāns_2023_2027'!U176</f>
        <v>2022-2027</v>
      </c>
    </row>
    <row r="201" spans="1:21" x14ac:dyDescent="0.25">
      <c r="A201" s="196" t="e">
        <f>'Investīciju plāns_2023_2027'!#REF!</f>
        <v>#REF!</v>
      </c>
      <c r="B201" s="279" t="e">
        <f>'Investīciju plāns_2023_2027'!#REF!</f>
        <v>#REF!</v>
      </c>
      <c r="C201" s="196" t="e">
        <f>'Investīciju plāns_2023_2027'!#REF!</f>
        <v>#REF!</v>
      </c>
      <c r="D201" s="285" t="e">
        <f>'Investīciju plāns_2023_2027'!#REF!</f>
        <v>#REF!</v>
      </c>
      <c r="E201" s="285" t="e">
        <f>'Investīciju plāns_2023_2027'!#REF!</f>
        <v>#REF!</v>
      </c>
      <c r="F201" s="161" t="e">
        <f>'Investīciju plāns_2023_2027'!#REF!</f>
        <v>#REF!</v>
      </c>
      <c r="G201" s="366" t="e">
        <f>'Investīciju plāns_2023_2027'!#REF!</f>
        <v>#REF!</v>
      </c>
      <c r="H201" s="278" t="e">
        <f>'Investīciju plāns_2023_2027'!#REF!</f>
        <v>#REF!</v>
      </c>
      <c r="I201" s="303" t="e">
        <f>'Investīciju plāns_2023_2027'!#REF!</f>
        <v>#REF!</v>
      </c>
      <c r="J201" s="304" t="e">
        <f>'Investīciju plāns_2023_2027'!#REF!</f>
        <v>#REF!</v>
      </c>
      <c r="K201" s="305" t="e">
        <f>'Investīciju plāns_2023_2027'!#REF!</f>
        <v>#REF!</v>
      </c>
      <c r="L201" s="306" t="e">
        <f>'Investīciju plāns_2023_2027'!#REF!</f>
        <v>#REF!</v>
      </c>
      <c r="M201" s="307" t="e">
        <f>'Investīciju plāns_2023_2027'!#REF!</f>
        <v>#REF!</v>
      </c>
      <c r="N201" s="166" t="e">
        <f>'Investīciju plāns_2023_2027'!#REF!</f>
        <v>#REF!</v>
      </c>
      <c r="O201" s="267" t="e">
        <f>'Investīciju plāns_2023_2027'!#REF!</f>
        <v>#REF!</v>
      </c>
      <c r="P201" s="364" t="e">
        <f>'Investīciju plāns_2023_2027'!#REF!</f>
        <v>#REF!</v>
      </c>
      <c r="Q201" s="364" t="e">
        <f>'Investīciju plāns_2023_2027'!#REF!</f>
        <v>#REF!</v>
      </c>
      <c r="R201" s="362" t="e">
        <f>'Investīciju plāns_2023_2027'!#REF!</f>
        <v>#REF!</v>
      </c>
      <c r="S201" s="161" t="e">
        <f>'Investīciju plāns_2023_2027'!#REF!</f>
        <v>#REF!</v>
      </c>
      <c r="T201" s="291" t="e">
        <f>'Investīciju plāns_2023_2027'!#REF!</f>
        <v>#REF!</v>
      </c>
      <c r="U201" s="282" t="e">
        <f>'Investīciju plāns_2023_2027'!#REF!</f>
        <v>#REF!</v>
      </c>
    </row>
    <row r="202" spans="1:21" x14ac:dyDescent="0.25">
      <c r="A202" s="161" t="e">
        <f>'Investīciju plāns_2023_2027'!#REF!</f>
        <v>#REF!</v>
      </c>
      <c r="B202" s="279" t="e">
        <f>'Investīciju plāns_2023_2027'!#REF!</f>
        <v>#REF!</v>
      </c>
      <c r="C202" s="196" t="e">
        <f>'Investīciju plāns_2023_2027'!#REF!</f>
        <v>#REF!</v>
      </c>
      <c r="D202" s="285" t="e">
        <f>'Investīciju plāns_2023_2027'!#REF!</f>
        <v>#REF!</v>
      </c>
      <c r="E202" s="285" t="e">
        <f>'Investīciju plāns_2023_2027'!#REF!</f>
        <v>#REF!</v>
      </c>
      <c r="F202" s="161" t="e">
        <f>'Investīciju plāns_2023_2027'!#REF!</f>
        <v>#REF!</v>
      </c>
      <c r="G202" s="366" t="e">
        <f>'Investīciju plāns_2023_2027'!#REF!</f>
        <v>#REF!</v>
      </c>
      <c r="H202" s="278" t="e">
        <f>'Investīciju plāns_2023_2027'!#REF!</f>
        <v>#REF!</v>
      </c>
      <c r="I202" s="303" t="e">
        <f>'Investīciju plāns_2023_2027'!#REF!</f>
        <v>#REF!</v>
      </c>
      <c r="J202" s="304" t="e">
        <f>'Investīciju plāns_2023_2027'!#REF!</f>
        <v>#REF!</v>
      </c>
      <c r="K202" s="305" t="e">
        <f>'Investīciju plāns_2023_2027'!#REF!</f>
        <v>#REF!</v>
      </c>
      <c r="L202" s="306" t="e">
        <f>'Investīciju plāns_2023_2027'!#REF!</f>
        <v>#REF!</v>
      </c>
      <c r="M202" s="307" t="e">
        <f>'Investīciju plāns_2023_2027'!#REF!</f>
        <v>#REF!</v>
      </c>
      <c r="N202" s="166" t="e">
        <f>'Investīciju plāns_2023_2027'!#REF!</f>
        <v>#REF!</v>
      </c>
      <c r="O202" s="258" t="e">
        <f>'Investīciju plāns_2023_2027'!#REF!</f>
        <v>#REF!</v>
      </c>
      <c r="P202" s="364" t="e">
        <f>'Investīciju plāns_2023_2027'!#REF!</f>
        <v>#REF!</v>
      </c>
      <c r="Q202" s="364" t="e">
        <f>'Investīciju plāns_2023_2027'!#REF!</f>
        <v>#REF!</v>
      </c>
      <c r="R202" s="362" t="e">
        <f>'Investīciju plāns_2023_2027'!#REF!</f>
        <v>#REF!</v>
      </c>
      <c r="S202" s="161" t="e">
        <f>'Investīciju plāns_2023_2027'!#REF!</f>
        <v>#REF!</v>
      </c>
      <c r="T202" s="291" t="e">
        <f>'Investīciju plāns_2023_2027'!#REF!</f>
        <v>#REF!</v>
      </c>
      <c r="U202" s="282" t="e">
        <f>'Investīciju plāns_2023_2027'!#REF!</f>
        <v>#REF!</v>
      </c>
    </row>
    <row r="203" spans="1:21" x14ac:dyDescent="0.25">
      <c r="A203" s="161" t="e">
        <f>'Investīciju plāns_2023_2027'!#REF!</f>
        <v>#REF!</v>
      </c>
      <c r="B203" s="279" t="e">
        <f>'Investīciju plāns_2023_2027'!#REF!</f>
        <v>#REF!</v>
      </c>
      <c r="C203" s="312" t="e">
        <f>'Investīciju plāns_2023_2027'!#REF!</f>
        <v>#REF!</v>
      </c>
      <c r="D203" s="285" t="e">
        <f>'Investīciju plāns_2023_2027'!#REF!</f>
        <v>#REF!</v>
      </c>
      <c r="E203" s="285" t="e">
        <f>'Investīciju plāns_2023_2027'!#REF!</f>
        <v>#REF!</v>
      </c>
      <c r="F203" s="161" t="e">
        <f>'Investīciju plāns_2023_2027'!#REF!</f>
        <v>#REF!</v>
      </c>
      <c r="G203" s="366" t="e">
        <f>'Investīciju plāns_2023_2027'!#REF!</f>
        <v>#REF!</v>
      </c>
      <c r="H203" s="278" t="e">
        <f>'Investīciju plāns_2023_2027'!#REF!</f>
        <v>#REF!</v>
      </c>
      <c r="I203" s="303" t="e">
        <f>'Investīciju plāns_2023_2027'!#REF!</f>
        <v>#REF!</v>
      </c>
      <c r="J203" s="304" t="e">
        <f>'Investīciju plāns_2023_2027'!#REF!</f>
        <v>#REF!</v>
      </c>
      <c r="K203" s="305" t="e">
        <f>'Investīciju plāns_2023_2027'!#REF!</f>
        <v>#REF!</v>
      </c>
      <c r="L203" s="306" t="e">
        <f>'Investīciju plāns_2023_2027'!#REF!</f>
        <v>#REF!</v>
      </c>
      <c r="M203" s="307" t="e">
        <f>'Investīciju plāns_2023_2027'!#REF!</f>
        <v>#REF!</v>
      </c>
      <c r="N203" s="166" t="e">
        <f>'Investīciju plāns_2023_2027'!#REF!</f>
        <v>#REF!</v>
      </c>
      <c r="O203" s="258" t="e">
        <f>'Investīciju plāns_2023_2027'!#REF!</f>
        <v>#REF!</v>
      </c>
      <c r="P203" s="364" t="e">
        <f>'Investīciju plāns_2023_2027'!#REF!</f>
        <v>#REF!</v>
      </c>
      <c r="Q203" s="364" t="e">
        <f>'Investīciju plāns_2023_2027'!#REF!</f>
        <v>#REF!</v>
      </c>
      <c r="R203" s="362" t="e">
        <f>'Investīciju plāns_2023_2027'!#REF!</f>
        <v>#REF!</v>
      </c>
      <c r="S203" s="161" t="e">
        <f>'Investīciju plāns_2023_2027'!#REF!</f>
        <v>#REF!</v>
      </c>
      <c r="T203" s="291" t="e">
        <f>'Investīciju plāns_2023_2027'!#REF!</f>
        <v>#REF!</v>
      </c>
      <c r="U203" s="282" t="e">
        <f>'Investīciju plāns_2023_2027'!#REF!</f>
        <v>#REF!</v>
      </c>
    </row>
    <row r="204" spans="1:21" x14ac:dyDescent="0.25">
      <c r="A204" s="196" t="e">
        <f>'Investīciju plāns_2023_2027'!#REF!</f>
        <v>#REF!</v>
      </c>
      <c r="B204" s="279" t="e">
        <f>'Investīciju plāns_2023_2027'!#REF!</f>
        <v>#REF!</v>
      </c>
      <c r="C204" s="196" t="e">
        <f>'Investīciju plāns_2023_2027'!#REF!</f>
        <v>#REF!</v>
      </c>
      <c r="D204" s="285" t="e">
        <f>'Investīciju plāns_2023_2027'!#REF!</f>
        <v>#REF!</v>
      </c>
      <c r="E204" s="285" t="e">
        <f>'Investīciju plāns_2023_2027'!#REF!</f>
        <v>#REF!</v>
      </c>
      <c r="F204" s="161" t="e">
        <f>'Investīciju plāns_2023_2027'!#REF!</f>
        <v>#REF!</v>
      </c>
      <c r="G204" s="366" t="e">
        <f>'Investīciju plāns_2023_2027'!#REF!</f>
        <v>#REF!</v>
      </c>
      <c r="H204" s="278" t="e">
        <f>'Investīciju plāns_2023_2027'!#REF!</f>
        <v>#REF!</v>
      </c>
      <c r="I204" s="303" t="e">
        <f>'Investīciju plāns_2023_2027'!#REF!</f>
        <v>#REF!</v>
      </c>
      <c r="J204" s="304" t="e">
        <f>'Investīciju plāns_2023_2027'!#REF!</f>
        <v>#REF!</v>
      </c>
      <c r="K204" s="305" t="e">
        <f>'Investīciju plāns_2023_2027'!#REF!</f>
        <v>#REF!</v>
      </c>
      <c r="L204" s="306" t="e">
        <f>'Investīciju plāns_2023_2027'!#REF!</f>
        <v>#REF!</v>
      </c>
      <c r="M204" s="307" t="e">
        <f>'Investīciju plāns_2023_2027'!#REF!</f>
        <v>#REF!</v>
      </c>
      <c r="N204" s="166" t="e">
        <f>'Investīciju plāns_2023_2027'!#REF!</f>
        <v>#REF!</v>
      </c>
      <c r="O204" s="267" t="e">
        <f>'Investīciju plāns_2023_2027'!#REF!</f>
        <v>#REF!</v>
      </c>
      <c r="P204" s="364" t="e">
        <f>'Investīciju plāns_2023_2027'!#REF!</f>
        <v>#REF!</v>
      </c>
      <c r="Q204" s="364" t="e">
        <f>'Investīciju plāns_2023_2027'!#REF!</f>
        <v>#REF!</v>
      </c>
      <c r="R204" s="362" t="e">
        <f>'Investīciju plāns_2023_2027'!#REF!</f>
        <v>#REF!</v>
      </c>
      <c r="S204" s="258" t="e">
        <f>'Investīciju plāns_2023_2027'!#REF!</f>
        <v>#REF!</v>
      </c>
      <c r="T204" s="291" t="e">
        <f>'Investīciju plāns_2023_2027'!#REF!</f>
        <v>#REF!</v>
      </c>
      <c r="U204" s="282" t="e">
        <f>'Investīciju plāns_2023_2027'!#REF!</f>
        <v>#REF!</v>
      </c>
    </row>
    <row r="205" spans="1:21" x14ac:dyDescent="0.25">
      <c r="A205" s="161" t="e">
        <f>'Investīciju plāns_2023_2027'!#REF!</f>
        <v>#REF!</v>
      </c>
      <c r="B205" s="279" t="e">
        <f>'Investīciju plāns_2023_2027'!#REF!</f>
        <v>#REF!</v>
      </c>
      <c r="C205" s="196" t="e">
        <f>'Investīciju plāns_2023_2027'!#REF!</f>
        <v>#REF!</v>
      </c>
      <c r="D205" s="285" t="e">
        <f>'Investīciju plāns_2023_2027'!#REF!</f>
        <v>#REF!</v>
      </c>
      <c r="E205" s="285" t="e">
        <f>'Investīciju plāns_2023_2027'!#REF!</f>
        <v>#REF!</v>
      </c>
      <c r="F205" s="161" t="e">
        <f>'Investīciju plāns_2023_2027'!#REF!</f>
        <v>#REF!</v>
      </c>
      <c r="G205" s="366" t="e">
        <f>'Investīciju plāns_2023_2027'!#REF!</f>
        <v>#REF!</v>
      </c>
      <c r="H205" s="278" t="e">
        <f>'Investīciju plāns_2023_2027'!#REF!</f>
        <v>#REF!</v>
      </c>
      <c r="I205" s="303" t="e">
        <f>'Investīciju plāns_2023_2027'!#REF!</f>
        <v>#REF!</v>
      </c>
      <c r="J205" s="304" t="e">
        <f>'Investīciju plāns_2023_2027'!#REF!</f>
        <v>#REF!</v>
      </c>
      <c r="K205" s="305" t="e">
        <f>'Investīciju plāns_2023_2027'!#REF!</f>
        <v>#REF!</v>
      </c>
      <c r="L205" s="306" t="e">
        <f>'Investīciju plāns_2023_2027'!#REF!</f>
        <v>#REF!</v>
      </c>
      <c r="M205" s="307" t="e">
        <f>'Investīciju plāns_2023_2027'!#REF!</f>
        <v>#REF!</v>
      </c>
      <c r="N205" s="166" t="e">
        <f>'Investīciju plāns_2023_2027'!#REF!</f>
        <v>#REF!</v>
      </c>
      <c r="O205" s="258" t="e">
        <f>'Investīciju plāns_2023_2027'!#REF!</f>
        <v>#REF!</v>
      </c>
      <c r="P205" s="364" t="e">
        <f>'Investīciju plāns_2023_2027'!#REF!</f>
        <v>#REF!</v>
      </c>
      <c r="Q205" s="364" t="e">
        <f>'Investīciju plāns_2023_2027'!#REF!</f>
        <v>#REF!</v>
      </c>
      <c r="R205" s="362" t="e">
        <f>'Investīciju plāns_2023_2027'!#REF!</f>
        <v>#REF!</v>
      </c>
      <c r="S205" s="258" t="e">
        <f>'Investīciju plāns_2023_2027'!#REF!</f>
        <v>#REF!</v>
      </c>
      <c r="T205" s="291" t="e">
        <f>'Investīciju plāns_2023_2027'!#REF!</f>
        <v>#REF!</v>
      </c>
      <c r="U205" s="282" t="e">
        <f>'Investīciju plāns_2023_2027'!#REF!</f>
        <v>#REF!</v>
      </c>
    </row>
    <row r="206" spans="1:21" ht="102" x14ac:dyDescent="0.25">
      <c r="A206" s="161">
        <f>'Investīciju plāns_2023_2027'!A178</f>
        <v>176</v>
      </c>
      <c r="B206" s="279" t="str">
        <f>'Investīciju plāns_2023_2027'!B178</f>
        <v>06</v>
      </c>
      <c r="C206" s="196" t="str">
        <f>'Investīciju plāns_2023_2027'!C178</f>
        <v>Ozolnieki</v>
      </c>
      <c r="D206" s="285" t="str">
        <f>'Investīciju plāns_2023_2027'!D178</f>
        <v>Atbalsta pasākumi iedzīvotāju nekustamā īpašuma pievienošanai centralizētiem kanalizācijas un ūdensapgādes tīkliem Ozolnieku novadā</v>
      </c>
      <c r="E206" s="285" t="str">
        <f>'Investīciju plāns_2023_2027'!E178</f>
        <v>Atbalsts iedzīvotāju nekustamā īpašuma pievienošanai centralizētiem kanalizācijas tīkliem, Ozolnieku KSDU realizētā projekta "'Ūdenssaimniecības attīstība Ozolniekos" ietvaros (27.07.2022 SN Nr. 26) - parezdot PB  līdzfinanējumu līdz 2023.01.06.2023
Savukārt turpmākajos gados paredzēt finansējumu visā novadā atbilstoši 27.07.2022 SN Nr. 26 nosacījumiem</v>
      </c>
      <c r="F206" s="161" t="str">
        <f>'Investīciju plāns_2023_2027'!F178</f>
        <v>Ūdenssaimniecības attīstība</v>
      </c>
      <c r="G206" s="366" t="str">
        <f>'Investīciju plāns_2023_2027'!G178</f>
        <v>PP</v>
      </c>
      <c r="H206" s="278">
        <f>'Investīciju plāns_2023_2027'!H178</f>
        <v>230000</v>
      </c>
      <c r="I206" s="303">
        <f>'Investīciju plāns_2023_2027'!I178</f>
        <v>30000</v>
      </c>
      <c r="J206" s="304">
        <f>'Investīciju plāns_2023_2027'!J178</f>
        <v>30000</v>
      </c>
      <c r="K206" s="305">
        <f>'Investīciju plāns_2023_2027'!K178</f>
        <v>0</v>
      </c>
      <c r="L206" s="306">
        <f>'Investīciju plāns_2023_2027'!L178</f>
        <v>100000</v>
      </c>
      <c r="M206" s="307">
        <f>'Investīciju plāns_2023_2027'!M178</f>
        <v>100000</v>
      </c>
      <c r="N206" s="166" t="str">
        <f>'Investīciju plāns_2023_2027'!N178</f>
        <v>P2 V RV3</v>
      </c>
      <c r="O206" s="267" t="str">
        <f>'Investīciju plāns_2023_2027'!O178</f>
        <v>P</v>
      </c>
      <c r="P206" s="364" t="str">
        <f>'Investīciju plāns_2023_2027'!P178</f>
        <v>VP2</v>
      </c>
      <c r="Q206" s="364" t="str">
        <f>'Investīciju plāns_2023_2027'!Q178</f>
        <v>RV5</v>
      </c>
      <c r="R206" s="362" t="str">
        <f>'Investīciju plāns_2023_2027'!R178</f>
        <v>U.5.1.</v>
      </c>
      <c r="S206" s="161" t="str">
        <f>'Investīciju plāns_2023_2027'!S178</f>
        <v>Infrastruktūras un saimnieciskā nodrošinājuma nodaļa/Kultūras pārvalde/Pagasta pārvalde</v>
      </c>
      <c r="T206" s="291">
        <f>'Investīciju plāns_2023_2027'!T178</f>
        <v>0</v>
      </c>
      <c r="U206" s="282">
        <f>'Investīciju plāns_2023_2027'!U178</f>
        <v>0</v>
      </c>
    </row>
    <row r="207" spans="1:21" ht="63.75" x14ac:dyDescent="0.25">
      <c r="A207" s="196">
        <f>'Investīciju plāns_2023_2027'!A179</f>
        <v>177</v>
      </c>
      <c r="B207" s="279" t="str">
        <f>'Investīciju plāns_2023_2027'!B179</f>
        <v>09</v>
      </c>
      <c r="C207" s="196" t="str">
        <f>'Investīciju plāns_2023_2027'!C179</f>
        <v>Platone</v>
      </c>
      <c r="D207" s="285" t="str">
        <f>'Investīciju plāns_2023_2027'!D179</f>
        <v>Vircavas pamatskolas Platones filiāles teritorijas labiekārtošana</v>
      </c>
      <c r="E207" s="285" t="str">
        <f>'Investīciju plāns_2023_2027'!E179</f>
        <v xml:space="preserve">Jauna sporta laukuma izbūve, meliorācijas sistēmu sakārtošana 2020/2021.gadā, teritorijas labiekārtošana. Jāaktualizē būvprojekts
</v>
      </c>
      <c r="F207" s="161" t="str">
        <f>'Investīciju plāns_2023_2027'!F179</f>
        <v>Izglītības iestāžu infrastruktūra</v>
      </c>
      <c r="G207" s="366" t="str">
        <f>'Investīciju plāns_2023_2027'!G179</f>
        <v xml:space="preserve">J/Pag/Iedz
</v>
      </c>
      <c r="H207" s="278">
        <f>'Investīciju plāns_2023_2027'!H179</f>
        <v>400000</v>
      </c>
      <c r="I207" s="303">
        <f>'Investīciju plāns_2023_2027'!I179</f>
        <v>0</v>
      </c>
      <c r="J207" s="304">
        <f>'Investīciju plāns_2023_2027'!J179</f>
        <v>0</v>
      </c>
      <c r="K207" s="305">
        <f>'Investīciju plāns_2023_2027'!K179</f>
        <v>0</v>
      </c>
      <c r="L207" s="306">
        <f>'Investīciju plāns_2023_2027'!L179</f>
        <v>400000</v>
      </c>
      <c r="M207" s="307">
        <f>'Investīciju plāns_2023_2027'!M179</f>
        <v>0</v>
      </c>
      <c r="N207" s="166" t="str">
        <f>'Investīciju plāns_2023_2027'!N179</f>
        <v>P2 I RV1</v>
      </c>
      <c r="O207" s="258" t="str">
        <f>'Investīciju plāns_2023_2027'!O179</f>
        <v>P</v>
      </c>
      <c r="P207" s="258" t="str">
        <f>'Investīciju plāns_2023_2027'!P179</f>
        <v>VP1</v>
      </c>
      <c r="Q207" s="258" t="str">
        <f>'Investīciju plāns_2023_2027'!Q179</f>
        <v>RV1</v>
      </c>
      <c r="R207" s="363" t="str">
        <f>'Investīciju plāns_2023_2027'!R179</f>
        <v>1.1.</v>
      </c>
      <c r="S207" s="385" t="str">
        <f>'Investīciju plāns_2023_2027'!S179</f>
        <v>Infrastruktūras un saimnieciskā nodrošinājuma nodaļa</v>
      </c>
      <c r="T207" s="291">
        <f>'Investīciju plāns_2023_2027'!T179</f>
        <v>0</v>
      </c>
      <c r="U207" s="282" t="str">
        <f>'Investīciju plāns_2023_2027'!U179</f>
        <v>2022-2027</v>
      </c>
    </row>
    <row r="208" spans="1:21" ht="63.75" x14ac:dyDescent="0.25">
      <c r="A208" s="161">
        <f>'Investīciju plāns_2023_2027'!A181</f>
        <v>179</v>
      </c>
      <c r="B208" s="279" t="str">
        <f>'Investīciju plāns_2023_2027'!B181</f>
        <v>08</v>
      </c>
      <c r="C208" s="196" t="str">
        <f>'Investīciju plāns_2023_2027'!C181</f>
        <v>Platone</v>
      </c>
      <c r="D208" s="285" t="str">
        <f>'Investīciju plāns_2023_2027'!D181</f>
        <v>Brīvdabas vietas izveide pasākumu un svētku svinēšanai Platones pagastā</v>
      </c>
      <c r="E208" s="295" t="str">
        <f>'Investīciju plāns_2023_2027'!E181</f>
        <v>Palielināt Jelgavas novada vietas potenciālu un pievilcību, kas ir kā priekšnosacījums jaunu kultūras un citu saistītu pakalpojumu un aktivitāšu attīstībai, izbūvējot Platones pagasta Platones ciemā brīvdabas estrādi. Izstrādāts būvprojekts (derīgs līdz 2024.gadam)</v>
      </c>
      <c r="F208" s="281" t="str">
        <f>'Investīciju plāns_2023_2027'!F181</f>
        <v>Teritorijas labiekārtošana</v>
      </c>
      <c r="G208" s="366" t="str">
        <f>'Investīciju plāns_2023_2027'!G181</f>
        <v xml:space="preserve">AG
J/Pag/Iedz
</v>
      </c>
      <c r="H208" s="278">
        <f>'Investīciju plāns_2023_2027'!H181</f>
        <v>75000</v>
      </c>
      <c r="I208" s="303">
        <f>'Investīciju plāns_2023_2027'!I181</f>
        <v>0</v>
      </c>
      <c r="J208" s="304">
        <f>'Investīciju plāns_2023_2027'!J181</f>
        <v>0</v>
      </c>
      <c r="K208" s="305">
        <f>'Investīciju plāns_2023_2027'!K181</f>
        <v>0</v>
      </c>
      <c r="L208" s="306">
        <f>'Investīciju plāns_2023_2027'!L181</f>
        <v>75000</v>
      </c>
      <c r="M208" s="307">
        <f>'Investīciju plāns_2023_2027'!M181</f>
        <v>0</v>
      </c>
      <c r="N208" s="283" t="str">
        <f>'Investīciju plāns_2023_2027'!N181</f>
        <v>P2 K RV1</v>
      </c>
      <c r="O208" s="258" t="str">
        <f>'Investīciju plāns_2023_2027'!O181</f>
        <v>P</v>
      </c>
      <c r="P208" s="258" t="str">
        <f>'Investīciju plāns_2023_2027'!P181</f>
        <v>VP1</v>
      </c>
      <c r="Q208" s="258" t="str">
        <f>'Investīciju plāns_2023_2027'!Q181</f>
        <v>RV3</v>
      </c>
      <c r="R208" s="266" t="str">
        <f>'Investīciju plāns_2023_2027'!R181</f>
        <v>3.3.</v>
      </c>
      <c r="S208" s="385" t="str">
        <f>'Investīciju plāns_2023_2027'!S181</f>
        <v>Infrastruktūras un saimnieciskā nodrošinājuma nodaļa</v>
      </c>
      <c r="T208" s="311">
        <f>'Investīciju plāns_2023_2027'!T181</f>
        <v>0</v>
      </c>
      <c r="U208" s="282" t="str">
        <f>'Investīciju plāns_2023_2027'!U181</f>
        <v>2022-2027</v>
      </c>
    </row>
    <row r="209" spans="1:21" ht="76.5" x14ac:dyDescent="0.25">
      <c r="A209" s="161">
        <f>'Investīciju plāns_2023_2027'!A182</f>
        <v>180</v>
      </c>
      <c r="B209" s="279">
        <f>'Investīciju plāns_2023_2027'!B182</f>
        <v>0</v>
      </c>
      <c r="C209" s="312" t="str">
        <f>'Investīciju plāns_2023_2027'!C182</f>
        <v>Platone</v>
      </c>
      <c r="D209" s="285" t="str">
        <f>'Investīciju plāns_2023_2027'!D182</f>
        <v>Platones pagasta  transporta infrastruktūras attīstība</v>
      </c>
      <c r="E209" s="285" t="str">
        <f>'Investīciju plāns_2023_2027'!E182</f>
        <v>Transporta infrastruktūras attīstība, t.sk.: 
2023.gads:
Centra iela asfalta virskārtas atjaunošana 780 m (projektēšana 3812 EUR,  būvdarbi ~ 120 000 EUR)
Iepirkumu procedūra projektēšanai uzsākta 2022.gadā, noslēgti līgumi par projektēšanu</v>
      </c>
      <c r="F209" s="161" t="str">
        <f>'Investīciju plāns_2023_2027'!F182</f>
        <v>Transporta infrastruktūra, t.sk. Apgaismojums</v>
      </c>
      <c r="G209" s="366" t="str">
        <f>'Investīciju plāns_2023_2027'!G182</f>
        <v xml:space="preserve">AG2023
J/Pag/Iedz
</v>
      </c>
      <c r="H209" s="278">
        <f>'Investīciju plāns_2023_2027'!H182</f>
        <v>123812</v>
      </c>
      <c r="I209" s="303">
        <f>'Investīciju plāns_2023_2027'!I182</f>
        <v>123812</v>
      </c>
      <c r="J209" s="304">
        <f>'Investīciju plāns_2023_2027'!J182</f>
        <v>21812</v>
      </c>
      <c r="K209" s="305">
        <f>'Investīciju plāns_2023_2027'!K182</f>
        <v>102000</v>
      </c>
      <c r="L209" s="306">
        <f>'Investīciju plāns_2023_2027'!L182</f>
        <v>0</v>
      </c>
      <c r="M209" s="307">
        <f>'Investīciju plāns_2023_2027'!M182</f>
        <v>0</v>
      </c>
      <c r="N209" s="196" t="str">
        <f>'Investīciju plāns_2023_2027'!N182</f>
        <v>P2 V RV1</v>
      </c>
      <c r="O209" s="258">
        <f>'Investīciju plāns_2023_2027'!O182</f>
        <v>0</v>
      </c>
      <c r="P209" s="258">
        <f>'Investīciju plāns_2023_2027'!P182</f>
        <v>0</v>
      </c>
      <c r="Q209" s="258">
        <f>'Investīciju plāns_2023_2027'!Q182</f>
        <v>0</v>
      </c>
      <c r="R209" s="266">
        <f>'Investīciju plāns_2023_2027'!R182</f>
        <v>0</v>
      </c>
      <c r="S209" s="336" t="str">
        <f>'Investīciju plāns_2023_2027'!S182</f>
        <v>Infrastruktūras un saimnieciskā nodrošinājuma nodaļa</v>
      </c>
      <c r="T209" s="309">
        <f>'Investīciju plāns_2023_2027'!T182</f>
        <v>0</v>
      </c>
      <c r="U209" s="282" t="str">
        <f>'Investīciju plāns_2023_2027'!U182</f>
        <v>2022-2027</v>
      </c>
    </row>
    <row r="210" spans="1:21" ht="89.25" x14ac:dyDescent="0.25">
      <c r="A210" s="196">
        <f>'Investīciju plāns_2023_2027'!A183</f>
        <v>181</v>
      </c>
      <c r="B210" s="279" t="str">
        <f>'Investīciju plāns_2023_2027'!B183</f>
        <v>04</v>
      </c>
      <c r="C210" s="196" t="str">
        <f>'Investīciju plāns_2023_2027'!C183</f>
        <v>Platone</v>
      </c>
      <c r="D210" s="285" t="str">
        <f>'Investīciju plāns_2023_2027'!D183</f>
        <v>Apgaismota gājēju celiņa no A-8 līdz Platones centram izbūve</v>
      </c>
      <c r="E210" s="285" t="str">
        <f>'Investīciju plāns_2023_2027'!E183</f>
        <v>Uzlabota satiksmes infrastruktūra. Gājēju celiņa izbūve. Izstrādāts būvprojekts (derīgs līdz 2025.gadam)
2022.gadā uzsākts īstenot projektu, kopējās izmaksas būvdarbi 622784.91, būvuzraudzība 8457.90, kopā 631242.81
Finansējums pa gadiem 
2022.gads 315 621EUR
2023.gads 315 621EUR</v>
      </c>
      <c r="F210" s="161" t="str">
        <f>'Investīciju plāns_2023_2027'!F183</f>
        <v>Transporta infrastruktūra, t.sk. Apgaismojums</v>
      </c>
      <c r="G210" s="366" t="str">
        <f>'Investīciju plāns_2023_2027'!G183</f>
        <v xml:space="preserve">
PP
</v>
      </c>
      <c r="H210" s="278">
        <f>'Investīciju plāns_2023_2027'!H183</f>
        <v>315621</v>
      </c>
      <c r="I210" s="303">
        <f>'Investīciju plāns_2023_2027'!I183</f>
        <v>315621</v>
      </c>
      <c r="J210" s="304">
        <f>'Investīciju plāns_2023_2027'!J183</f>
        <v>50934</v>
      </c>
      <c r="K210" s="305">
        <f>'Investīciju plāns_2023_2027'!K183</f>
        <v>264687</v>
      </c>
      <c r="L210" s="306">
        <f>'Investīciju plāns_2023_2027'!L183</f>
        <v>0</v>
      </c>
      <c r="M210" s="307">
        <f>'Investīciju plāns_2023_2027'!M183</f>
        <v>0</v>
      </c>
      <c r="N210" s="196" t="str">
        <f>'Investīciju plāns_2023_2027'!N183</f>
        <v>P2 V RV1</v>
      </c>
      <c r="O210" s="258" t="str">
        <f>'Investīciju plāns_2023_2027'!O183</f>
        <v>P</v>
      </c>
      <c r="P210" s="258" t="str">
        <f>'Investīciju plāns_2023_2027'!P183</f>
        <v>VP2</v>
      </c>
      <c r="Q210" s="258" t="str">
        <f>'Investīciju plāns_2023_2027'!Q183</f>
        <v>RV4</v>
      </c>
      <c r="R210" s="266" t="str">
        <f>'Investīciju plāns_2023_2027'!R183</f>
        <v>4.3.</v>
      </c>
      <c r="S210" s="336" t="str">
        <f>'Investīciju plāns_2023_2027'!S183</f>
        <v>Infrastruktūras un saimnieciskā nodrošinājuma nodaļa</v>
      </c>
      <c r="T210" s="309">
        <f>'Investīciju plāns_2023_2027'!T183</f>
        <v>0</v>
      </c>
      <c r="U210" s="282" t="str">
        <f>'Investīciju plāns_2023_2027'!U183</f>
        <v>2022-2027</v>
      </c>
    </row>
    <row r="211" spans="1:21" ht="114.75" x14ac:dyDescent="0.25">
      <c r="A211" s="161">
        <f>'Investīciju plāns_2023_2027'!A184</f>
        <v>182</v>
      </c>
      <c r="B211" s="279" t="str">
        <f>'Investīciju plāns_2023_2027'!B184</f>
        <v>04</v>
      </c>
      <c r="C211" s="196" t="str">
        <f>'Investīciju plāns_2023_2027'!C184</f>
        <v>Platone</v>
      </c>
      <c r="D211" s="285" t="str">
        <f>'Investīciju plāns_2023_2027'!D184</f>
        <v>Platones pagasta  transporta infrastruktūras attīstība</v>
      </c>
      <c r="E211" s="285" t="str">
        <f>'Investīciju plāns_2023_2027'!E184</f>
        <v xml:space="preserve">Transporta infrastruktūras attīstība, t.sk.: 
2023.-2027.gads:
2. Kveldes iela asfalta virskārtas atjaunošana 100 m;
3. Dzelzceļa pārbrauktuve -"Austrumi" -virskārtas atjaunošana 140 m
Plānots (1.un2) uzsākt projektēšanu 2023.gada otrajā pusē, izmaksas plānot 2024.gadā 
3. Gājēju un veloceliņa  un apgaismojuma izbūve Platones pagasta Lielvircavas ciema teritorijā
</v>
      </c>
      <c r="F211" s="161" t="str">
        <f>'Investīciju plāns_2023_2027'!F184</f>
        <v>Transporta infrastruktūra, t.sk. Apgaismojums</v>
      </c>
      <c r="G211" s="366" t="str">
        <f>'Investīciju plāns_2023_2027'!G184</f>
        <v xml:space="preserve">J/Pag/Iedz
</v>
      </c>
      <c r="H211" s="278">
        <f>'Investīciju plāns_2023_2027'!H184</f>
        <v>850000</v>
      </c>
      <c r="I211" s="303">
        <f>'Investīciju plāns_2023_2027'!I184</f>
        <v>0</v>
      </c>
      <c r="J211" s="304">
        <f>'Investīciju plāns_2023_2027'!J184</f>
        <v>0</v>
      </c>
      <c r="K211" s="305">
        <f>'Investīciju plāns_2023_2027'!K184</f>
        <v>0</v>
      </c>
      <c r="L211" s="306">
        <f>'Investīciju plāns_2023_2027'!L184</f>
        <v>150000</v>
      </c>
      <c r="M211" s="307">
        <f>'Investīciju plāns_2023_2027'!M184</f>
        <v>700000</v>
      </c>
      <c r="N211" s="161" t="str">
        <f>'Investīciju plāns_2023_2027'!N184</f>
        <v>P2 V RV1</v>
      </c>
      <c r="O211" s="267" t="str">
        <f>'Investīciju plāns_2023_2027'!O184</f>
        <v>P</v>
      </c>
      <c r="P211" s="267" t="str">
        <f>'Investīciju plāns_2023_2027'!P184</f>
        <v>VP2</v>
      </c>
      <c r="Q211" s="267" t="str">
        <f>'Investīciju plāns_2023_2027'!Q184</f>
        <v>RV4</v>
      </c>
      <c r="R211" s="362" t="str">
        <f>'Investīciju plāns_2023_2027'!R184</f>
        <v>4.3.</v>
      </c>
      <c r="S211" s="336" t="str">
        <f>'Investīciju plāns_2023_2027'!S184</f>
        <v>Infrastruktūras un saimnieciskā nodrošinājuma nodaļa</v>
      </c>
      <c r="T211" s="284">
        <f>'Investīciju plāns_2023_2027'!T184</f>
        <v>0</v>
      </c>
      <c r="U211" s="282" t="str">
        <f>'Investīciju plāns_2023_2027'!U184</f>
        <v>2022-2027</v>
      </c>
    </row>
    <row r="212" spans="1:21" ht="89.25" x14ac:dyDescent="0.25">
      <c r="A212" s="161">
        <f>'Investīciju plāns_2023_2027'!A185</f>
        <v>183</v>
      </c>
      <c r="B212" s="279" t="str">
        <f>'Investīciju plāns_2023_2027'!B185</f>
        <v>08</v>
      </c>
      <c r="C212" s="196" t="str">
        <f>'Investīciju plāns_2023_2027'!C185</f>
        <v>Platone</v>
      </c>
      <c r="D212" s="285" t="str">
        <f>'Investīciju plāns_2023_2027'!D185</f>
        <v>Lielvircavas muižas kungu nama telpu atjaunošana</v>
      </c>
      <c r="E212" s="285" t="str">
        <f>'Investīciju plāns_2023_2027'!E185</f>
        <v>Veicināt kultūrvēsturisko vērtību pieejamību, saglabāšanu un objektu sakārtošanu, infrastruktūras attīstību tūristu un iedzīvotāju vajadzībām. Jumta nomaiņa (2021.gads), ieejas portāla atjaunošana - restaurācija (durvis, kolonas un grīda) un vēsturiskās terases izbūve (vietējas nozīmes kultūras piemineklis) utml. darbi. Muižas atjaunošanai piesaistīti vairāki ES fondu projektu  un pašvaldības finansējums.</v>
      </c>
      <c r="F212" s="161" t="str">
        <f>'Investīciju plāns_2023_2027'!F185</f>
        <v>Vēstures mantojums - ēkas</v>
      </c>
      <c r="G212" s="366" t="str">
        <f>'Investīciju plāns_2023_2027'!G185</f>
        <v xml:space="preserve">J/Pag/Iedz
</v>
      </c>
      <c r="H212" s="278">
        <f>'Investīciju plāns_2023_2027'!H185</f>
        <v>350000</v>
      </c>
      <c r="I212" s="303">
        <f>'Investīciju plāns_2023_2027'!I185</f>
        <v>0</v>
      </c>
      <c r="J212" s="304">
        <f>'Investīciju plāns_2023_2027'!J185</f>
        <v>0</v>
      </c>
      <c r="K212" s="305">
        <f>'Investīciju plāns_2023_2027'!K185</f>
        <v>0</v>
      </c>
      <c r="L212" s="306">
        <f>'Investīciju plāns_2023_2027'!L185</f>
        <v>0</v>
      </c>
      <c r="M212" s="307">
        <f>'Investīciju plāns_2023_2027'!M185</f>
        <v>350000</v>
      </c>
      <c r="N212" s="161" t="str">
        <f>'Investīciju plāns_2023_2027'!N185</f>
        <v>P4 T RV2</v>
      </c>
      <c r="O212" s="267" t="str">
        <f>'Investīciju plāns_2023_2027'!O185</f>
        <v>P</v>
      </c>
      <c r="P212" s="267" t="str">
        <f>'Investīciju plāns_2023_2027'!P185</f>
        <v>VP1</v>
      </c>
      <c r="Q212" s="267" t="str">
        <f>'Investīciju plāns_2023_2027'!Q185</f>
        <v>RV3</v>
      </c>
      <c r="R212" s="362" t="str">
        <f>'Investīciju plāns_2023_2027'!R185</f>
        <v>3.4.</v>
      </c>
      <c r="S212" s="336" t="str">
        <f>'Investīciju plāns_2023_2027'!S185</f>
        <v>Attīstības nodaļa/Infrastruktūras un saimnieciskā nodrošinājuma nodaļa/pagasta pārvalde</v>
      </c>
      <c r="T212" s="284">
        <f>'Investīciju plāns_2023_2027'!T185</f>
        <v>0</v>
      </c>
      <c r="U212" s="282" t="str">
        <f>'Investīciju plāns_2023_2027'!U185</f>
        <v>2022-2027</v>
      </c>
    </row>
    <row r="213" spans="1:21" x14ac:dyDescent="0.25">
      <c r="A213" s="196" t="e">
        <f>'Investīciju plāns_2023_2027'!#REF!</f>
        <v>#REF!</v>
      </c>
      <c r="B213" s="279" t="e">
        <f>'Investīciju plāns_2023_2027'!#REF!</f>
        <v>#REF!</v>
      </c>
      <c r="C213" s="196" t="e">
        <f>'Investīciju plāns_2023_2027'!#REF!</f>
        <v>#REF!</v>
      </c>
      <c r="D213" s="285" t="e">
        <f>'Investīciju plāns_2023_2027'!#REF!</f>
        <v>#REF!</v>
      </c>
      <c r="E213" s="316" t="e">
        <f>'Investīciju plāns_2023_2027'!#REF!</f>
        <v>#REF!</v>
      </c>
      <c r="F213" s="161" t="e">
        <f>'Investīciju plāns_2023_2027'!#REF!</f>
        <v>#REF!</v>
      </c>
      <c r="G213" s="366" t="e">
        <f>'Investīciju plāns_2023_2027'!#REF!</f>
        <v>#REF!</v>
      </c>
      <c r="H213" s="278" t="e">
        <f>'Investīciju plāns_2023_2027'!#REF!</f>
        <v>#REF!</v>
      </c>
      <c r="I213" s="303" t="e">
        <f>'Investīciju plāns_2023_2027'!#REF!</f>
        <v>#REF!</v>
      </c>
      <c r="J213" s="304" t="e">
        <f>'Investīciju plāns_2023_2027'!#REF!</f>
        <v>#REF!</v>
      </c>
      <c r="K213" s="305" t="e">
        <f>'Investīciju plāns_2023_2027'!#REF!</f>
        <v>#REF!</v>
      </c>
      <c r="L213" s="306" t="e">
        <f>'Investīciju plāns_2023_2027'!#REF!</f>
        <v>#REF!</v>
      </c>
      <c r="M213" s="307" t="e">
        <f>'Investīciju plāns_2023_2027'!#REF!</f>
        <v>#REF!</v>
      </c>
      <c r="N213" s="161" t="e">
        <f>'Investīciju plāns_2023_2027'!#REF!</f>
        <v>#REF!</v>
      </c>
      <c r="O213" s="258" t="e">
        <f>'Investīciju plāns_2023_2027'!#REF!</f>
        <v>#REF!</v>
      </c>
      <c r="P213" s="264" t="e">
        <f>'Investīciju plāns_2023_2027'!#REF!</f>
        <v>#REF!</v>
      </c>
      <c r="Q213" s="264" t="e">
        <f>'Investīciju plāns_2023_2027'!#REF!</f>
        <v>#REF!</v>
      </c>
      <c r="R213" s="362" t="e">
        <f>'Investīciju plāns_2023_2027'!#REF!</f>
        <v>#REF!</v>
      </c>
      <c r="S213" s="161" t="e">
        <f>'Investīciju plāns_2023_2027'!#REF!</f>
        <v>#REF!</v>
      </c>
      <c r="T213" s="284" t="e">
        <f>'Investīciju plāns_2023_2027'!#REF!</f>
        <v>#REF!</v>
      </c>
      <c r="U213" s="282" t="e">
        <f>'Investīciju plāns_2023_2027'!#REF!</f>
        <v>#REF!</v>
      </c>
    </row>
    <row r="214" spans="1:21" ht="102" x14ac:dyDescent="0.25">
      <c r="A214" s="161">
        <f>'Investīciju plāns_2023_2027'!A186</f>
        <v>184</v>
      </c>
      <c r="B214" s="277" t="str">
        <f>'Investīciju plāns_2023_2027'!B186</f>
        <v>04</v>
      </c>
      <c r="C214" s="161" t="str">
        <f>'Investīciju plāns_2023_2027'!C186</f>
        <v>Platone</v>
      </c>
      <c r="D214" s="285" t="str">
        <f>'Investīciju plāns_2023_2027'!D186</f>
        <v>Ģ. Eliasa dzimtas māju “Zīlēni" rekonstrukcija</v>
      </c>
      <c r="E214" s="295" t="str">
        <f>'Investīciju plāns_2023_2027'!E186</f>
        <v>Saglabāt kultūrvēsturisko vērtību pieejamību,  un objektu sakārtošanu, infrastruktūras attīstību tūristu un iedzīvotāju vajadzībām.
Būvprojekta izstrāde, būvdarbi</v>
      </c>
      <c r="F214" s="161" t="str">
        <f>'Investīciju plāns_2023_2027'!F186</f>
        <v>Vēstures mantojums - ēkas</v>
      </c>
      <c r="G214" s="366" t="str">
        <f>'Investīciju plāns_2023_2027'!G186</f>
        <v>J/Pag/Iedz</v>
      </c>
      <c r="H214" s="290">
        <f>'Investīciju plāns_2023_2027'!H186</f>
        <v>200000</v>
      </c>
      <c r="I214" s="303">
        <f>'Investīciju plāns_2023_2027'!I186</f>
        <v>0</v>
      </c>
      <c r="J214" s="304">
        <f>'Investīciju plāns_2023_2027'!J186</f>
        <v>0</v>
      </c>
      <c r="K214" s="305">
        <f>'Investīciju plāns_2023_2027'!K186</f>
        <v>0</v>
      </c>
      <c r="L214" s="306">
        <f>'Investīciju plāns_2023_2027'!L186</f>
        <v>0</v>
      </c>
      <c r="M214" s="307">
        <f>'Investīciju plāns_2023_2027'!M186</f>
        <v>200000</v>
      </c>
      <c r="N214" s="195" t="str">
        <f>'Investīciju plāns_2023_2027'!N186</f>
        <v>P4 T RV2</v>
      </c>
      <c r="O214" s="267" t="str">
        <f>'Investīciju plāns_2023_2027'!O186</f>
        <v>P</v>
      </c>
      <c r="P214" s="365" t="str">
        <f>'Investīciju plāns_2023_2027'!P186</f>
        <v>VP1</v>
      </c>
      <c r="Q214" s="267" t="str">
        <f>'Investīciju plāns_2023_2027'!Q186</f>
        <v>RV3</v>
      </c>
      <c r="R214" s="362" t="str">
        <f>'Investīciju plāns_2023_2027'!R186</f>
        <v>3.4.</v>
      </c>
      <c r="S214" s="161" t="str">
        <f>'Investīciju plāns_2023_2027'!S186</f>
        <v>Infrastruktūras un saimnieciskā nodrošinājuma nodaļa/Kultūras pārvalde/Pagasta pārvalde</v>
      </c>
      <c r="T214" s="310">
        <f>'Investīciju plāns_2023_2027'!T186</f>
        <v>0</v>
      </c>
      <c r="U214" s="282" t="str">
        <f>'Investīciju plāns_2023_2027'!U186</f>
        <v>2022-2027</v>
      </c>
    </row>
    <row r="215" spans="1:21" ht="102" x14ac:dyDescent="0.25">
      <c r="A215" s="161">
        <f>'Investīciju plāns_2023_2027'!A188</f>
        <v>186</v>
      </c>
      <c r="B215" s="279">
        <f>'Investīciju plāns_2023_2027'!B188</f>
        <v>0</v>
      </c>
      <c r="C215" s="196" t="str">
        <f>'Investīciju plāns_2023_2027'!C188</f>
        <v>Salgale</v>
      </c>
      <c r="D215" s="285" t="str">
        <f>'Investīciju plāns_2023_2027'!D188</f>
        <v>Salgales pamatskolas ēkas infrastruktūras attīstība</v>
      </c>
      <c r="E215" s="285" t="str">
        <f>'Investīciju plāns_2023_2027'!E188</f>
        <v>2023.gadā granulu apkures katla  ierīkošana bijušajā Salgales pamatskolas ēkā, 1.maija ielā 9, Emburgā, Salgales pagastā, kurā šobrīd darbojas Salgales mūzikas un mākslas skola, Staļģenes vidusskolas pirmsskolas grupas, Salgales pagasta sporta bāze un bibliotēkas ārējais apkalpošanas punkts. Ņemot vērā katras iestādes atšķirīgo darba laiku un specifiku, ļoti efektīga būtu apkures sistēmas regulēšanas iespēja, kas šobrīd, kurinot nolietotus malkas katlus, nav iespējama.</v>
      </c>
      <c r="F215" s="161" t="str">
        <f>'Investīciju plāns_2023_2027'!F188</f>
        <v>Izglītības iestāžu infrastruktūra</v>
      </c>
      <c r="G215" s="366" t="str">
        <f>'Investīciju plāns_2023_2027'!G188</f>
        <v>J/Pag/Iedz</v>
      </c>
      <c r="H215" s="278">
        <f>'Investīciju plāns_2023_2027'!H188</f>
        <v>100000</v>
      </c>
      <c r="I215" s="303">
        <f>'Investīciju plāns_2023_2027'!I188</f>
        <v>100000</v>
      </c>
      <c r="J215" s="304">
        <f>'Investīciju plāns_2023_2027'!J188</f>
        <v>100000</v>
      </c>
      <c r="K215" s="305">
        <f>'Investīciju plāns_2023_2027'!K188</f>
        <v>0</v>
      </c>
      <c r="L215" s="306">
        <f>'Investīciju plāns_2023_2027'!L188</f>
        <v>0</v>
      </c>
      <c r="M215" s="307">
        <f>'Investīciju plāns_2023_2027'!M188</f>
        <v>0</v>
      </c>
      <c r="N215" s="166" t="str">
        <f>'Investīciju plāns_2023_2027'!N188</f>
        <v>P2 I RV1</v>
      </c>
      <c r="O215" s="267">
        <f>'Investīciju plāns_2023_2027'!O188</f>
        <v>0</v>
      </c>
      <c r="P215" s="258">
        <f>'Investīciju plāns_2023_2027'!P188</f>
        <v>0</v>
      </c>
      <c r="Q215" s="258">
        <f>'Investīciju plāns_2023_2027'!Q188</f>
        <v>0</v>
      </c>
      <c r="R215" s="362">
        <f>'Investīciju plāns_2023_2027'!R188</f>
        <v>0</v>
      </c>
      <c r="S215" s="161" t="str">
        <f>'Investīciju plāns_2023_2027'!S188</f>
        <v>Infrastruktūras un saimnieciskā nodrošinājuma nodaļa/Pagasta pārvalde</v>
      </c>
      <c r="T215" s="291">
        <f>'Investīciju plāns_2023_2027'!T188</f>
        <v>0</v>
      </c>
      <c r="U215" s="282" t="str">
        <f>'Investīciju plāns_2023_2027'!U188</f>
        <v>2022-2027</v>
      </c>
    </row>
    <row r="216" spans="1:21" ht="76.5" x14ac:dyDescent="0.25">
      <c r="A216" s="196">
        <f>'Investīciju plāns_2023_2027'!A189</f>
        <v>187</v>
      </c>
      <c r="B216" s="277" t="str">
        <f>'Investīciju plāns_2023_2027'!B189</f>
        <v>09</v>
      </c>
      <c r="C216" s="161" t="str">
        <f>'Investīciju plāns_2023_2027'!C189</f>
        <v>Salgale</v>
      </c>
      <c r="D216" s="285" t="str">
        <f>'Investīciju plāns_2023_2027'!D189</f>
        <v>Salgales pamatskolas teritorijas labiekārtošana</v>
      </c>
      <c r="E216" s="285" t="str">
        <f>'Investīciju plāns_2023_2027'!E189</f>
        <v>Bruģēto segumu remontdarbi, jauna bruģa ieklāšana rotaļu laukumā</v>
      </c>
      <c r="F216" s="161" t="str">
        <f>'Investīciju plāns_2023_2027'!F189</f>
        <v>Izglītības iestāžu infrastruktūra</v>
      </c>
      <c r="G216" s="366" t="str">
        <f>'Investīciju plāns_2023_2027'!G189</f>
        <v xml:space="preserve">J/Pag/Iedz
</v>
      </c>
      <c r="H216" s="278">
        <f>'Investīciju plāns_2023_2027'!H189</f>
        <v>50000</v>
      </c>
      <c r="I216" s="303">
        <f>'Investīciju plāns_2023_2027'!I189</f>
        <v>0</v>
      </c>
      <c r="J216" s="304">
        <f>'Investīciju plāns_2023_2027'!J189</f>
        <v>0</v>
      </c>
      <c r="K216" s="305">
        <f>'Investīciju plāns_2023_2027'!K189</f>
        <v>0</v>
      </c>
      <c r="L216" s="306">
        <f>'Investīciju plāns_2023_2027'!L189</f>
        <v>0</v>
      </c>
      <c r="M216" s="307">
        <f>'Investīciju plāns_2023_2027'!M189</f>
        <v>50000</v>
      </c>
      <c r="N216" s="196" t="str">
        <f>'Investīciju plāns_2023_2027'!N189</f>
        <v>P2 I RV1</v>
      </c>
      <c r="O216" s="267" t="str">
        <f>'Investīciju plāns_2023_2027'!O189</f>
        <v>D</v>
      </c>
      <c r="P216" s="258" t="str">
        <f>'Investīciju plāns_2023_2027'!P189</f>
        <v>VP1</v>
      </c>
      <c r="Q216" s="258" t="str">
        <f>'Investīciju plāns_2023_2027'!Q189</f>
        <v>RV1</v>
      </c>
      <c r="R216" s="362" t="str">
        <f>'Investīciju plāns_2023_2027'!R189</f>
        <v>1.1.</v>
      </c>
      <c r="S216" s="161" t="str">
        <f>'Investīciju plāns_2023_2027'!S189</f>
        <v>Infrastruktūras un saimnieciskā nodrošinājuma nodaļa/Pagasta pārvalde</v>
      </c>
      <c r="T216" s="309">
        <f>'Investīciju plāns_2023_2027'!T189</f>
        <v>0</v>
      </c>
      <c r="U216" s="282" t="str">
        <f>'Investīciju plāns_2023_2027'!U189</f>
        <v>2022-2027</v>
      </c>
    </row>
    <row r="217" spans="1:21" ht="76.5" x14ac:dyDescent="0.25">
      <c r="A217" s="161">
        <f>'Investīciju plāns_2023_2027'!A190</f>
        <v>188</v>
      </c>
      <c r="B217" s="277" t="str">
        <f>'Investīciju plāns_2023_2027'!B190</f>
        <v>09</v>
      </c>
      <c r="C217" s="161" t="str">
        <f>'Investīciju plāns_2023_2027'!C190</f>
        <v>Salgale</v>
      </c>
      <c r="D217" s="285" t="str">
        <f>'Investīciju plāns_2023_2027'!D190</f>
        <v>Garozas pamatskolas teritorijas labiekārtošana</v>
      </c>
      <c r="E217" s="285" t="str">
        <f>'Investīciju plāns_2023_2027'!E190</f>
        <v xml:space="preserve">Skolas svinību laukuma bruģēšana, soliņu izvietošana, ūdens ņemšanas vietas izveide ugunsdzēsībai, bruģēti celiņi uz muzeju.
Plānots uzsākt projektēšanu 2023.gada otrajā pusē, izmaksas plānot 2024.gadā </v>
      </c>
      <c r="F217" s="161" t="str">
        <f>'Investīciju plāns_2023_2027'!F190</f>
        <v>Izglītības iestāžu infrastruktūra</v>
      </c>
      <c r="G217" s="366" t="str">
        <f>'Investīciju plāns_2023_2027'!G190</f>
        <v xml:space="preserve">J/Pag/Iedz
</v>
      </c>
      <c r="H217" s="278">
        <f>'Investīciju plāns_2023_2027'!H190</f>
        <v>250000</v>
      </c>
      <c r="I217" s="303">
        <f>'Investīciju plāns_2023_2027'!I190</f>
        <v>0</v>
      </c>
      <c r="J217" s="304">
        <f>'Investīciju plāns_2023_2027'!J190</f>
        <v>0</v>
      </c>
      <c r="K217" s="305">
        <f>'Investīciju plāns_2023_2027'!K190</f>
        <v>0</v>
      </c>
      <c r="L217" s="306">
        <f>'Investīciju plāns_2023_2027'!L190</f>
        <v>50000</v>
      </c>
      <c r="M217" s="307">
        <f>'Investīciju plāns_2023_2027'!M190</f>
        <v>200000</v>
      </c>
      <c r="N217" s="196" t="str">
        <f>'Investīciju plāns_2023_2027'!N190</f>
        <v>P2 I RV1</v>
      </c>
      <c r="O217" s="258" t="str">
        <f>'Investīciju plāns_2023_2027'!O190</f>
        <v>D</v>
      </c>
      <c r="P217" s="258" t="str">
        <f>'Investīciju plāns_2023_2027'!P190</f>
        <v>VP1</v>
      </c>
      <c r="Q217" s="258" t="str">
        <f>'Investīciju plāns_2023_2027'!Q190</f>
        <v>RV1</v>
      </c>
      <c r="R217" s="266" t="str">
        <f>'Investīciju plāns_2023_2027'!R190</f>
        <v>1.1.</v>
      </c>
      <c r="S217" s="161" t="str">
        <f>'Investīciju plāns_2023_2027'!S190</f>
        <v>Infrastruktūras un saimnieciskā nodrošinājuma nodaļa/Pagasta pārvalde</v>
      </c>
      <c r="T217" s="309">
        <f>'Investīciju plāns_2023_2027'!T190</f>
        <v>0</v>
      </c>
      <c r="U217" s="282" t="str">
        <f>'Investīciju plāns_2023_2027'!U190</f>
        <v>2022-2027</v>
      </c>
    </row>
    <row r="218" spans="1:21" x14ac:dyDescent="0.25">
      <c r="A218" s="161" t="e">
        <f>'Investīciju plāns_2023_2027'!#REF!</f>
        <v>#REF!</v>
      </c>
      <c r="B218" s="277" t="e">
        <f>'Investīciju plāns_2023_2027'!#REF!</f>
        <v>#REF!</v>
      </c>
      <c r="C218" s="161" t="e">
        <f>'Investīciju plāns_2023_2027'!#REF!</f>
        <v>#REF!</v>
      </c>
      <c r="D218" s="285" t="e">
        <f>'Investīciju plāns_2023_2027'!#REF!</f>
        <v>#REF!</v>
      </c>
      <c r="E218" s="285" t="e">
        <f>'Investīciju plāns_2023_2027'!#REF!</f>
        <v>#REF!</v>
      </c>
      <c r="F218" s="161" t="e">
        <f>'Investīciju plāns_2023_2027'!#REF!</f>
        <v>#REF!</v>
      </c>
      <c r="G218" s="366" t="e">
        <f>'Investīciju plāns_2023_2027'!#REF!</f>
        <v>#REF!</v>
      </c>
      <c r="H218" s="278" t="e">
        <f>'Investīciju plāns_2023_2027'!#REF!</f>
        <v>#REF!</v>
      </c>
      <c r="I218" s="303" t="e">
        <f>'Investīciju plāns_2023_2027'!#REF!</f>
        <v>#REF!</v>
      </c>
      <c r="J218" s="304" t="e">
        <f>'Investīciju plāns_2023_2027'!#REF!</f>
        <v>#REF!</v>
      </c>
      <c r="K218" s="305" t="e">
        <f>'Investīciju plāns_2023_2027'!#REF!</f>
        <v>#REF!</v>
      </c>
      <c r="L218" s="306" t="e">
        <f>'Investīciju plāns_2023_2027'!#REF!</f>
        <v>#REF!</v>
      </c>
      <c r="M218" s="307" t="e">
        <f>'Investīciju plāns_2023_2027'!#REF!</f>
        <v>#REF!</v>
      </c>
      <c r="N218" s="196" t="e">
        <f>'Investīciju plāns_2023_2027'!#REF!</f>
        <v>#REF!</v>
      </c>
      <c r="O218" s="267" t="e">
        <f>'Investīciju plāns_2023_2027'!#REF!</f>
        <v>#REF!</v>
      </c>
      <c r="P218" s="264" t="e">
        <f>'Investīciju plāns_2023_2027'!#REF!</f>
        <v>#REF!</v>
      </c>
      <c r="Q218" s="264" t="e">
        <f>'Investīciju plāns_2023_2027'!#REF!</f>
        <v>#REF!</v>
      </c>
      <c r="R218" s="362" t="e">
        <f>'Investīciju plāns_2023_2027'!#REF!</f>
        <v>#REF!</v>
      </c>
      <c r="S218" s="161" t="e">
        <f>'Investīciju plāns_2023_2027'!#REF!</f>
        <v>#REF!</v>
      </c>
      <c r="T218" s="309" t="e">
        <f>'Investīciju plāns_2023_2027'!#REF!</f>
        <v>#REF!</v>
      </c>
      <c r="U218" s="282" t="e">
        <f>'Investīciju plāns_2023_2027'!#REF!</f>
        <v>#REF!</v>
      </c>
    </row>
    <row r="219" spans="1:21" ht="127.5" x14ac:dyDescent="0.25">
      <c r="A219" s="196">
        <f>'Investīciju plāns_2023_2027'!A194</f>
        <v>192</v>
      </c>
      <c r="B219" s="277" t="str">
        <f>'Investīciju plāns_2023_2027'!B194</f>
        <v>06</v>
      </c>
      <c r="C219" s="161" t="str">
        <f>'Investīciju plāns_2023_2027'!C194</f>
        <v>Salgale</v>
      </c>
      <c r="D219" s="285" t="str">
        <f>'Investīciju plāns_2023_2027'!D194</f>
        <v>Salgales pagasta  transporta infrastruktūras attīstība</v>
      </c>
      <c r="E219" s="285" t="str">
        <f>'Investīciju plāns_2023_2027'!E194</f>
        <v>Transporta infrastruktūras attīstība, t.sk.: 
 2023-2027.gads:
1.Salgales pagasta Garozas ciema virskārtas asfaltēšana (Kļavu iela 440 m, Meža iela 200 m, Krasta iela 740 m)
Plānots uzsākt projektēšanu 2023.gada otrajā pusē, izmaksas plānot 2024.gadā 
2. Garozas ciema Upes ielas seguma atjaunošana 450m
3. Pļavu ielas asfaltbetona seguma izbūve, Salgales ciemā 
4. Ielu apgaismojuma balstu nomaiņa 1.maija ielā, Emburgā
5. Jaunbērziņi - Roņu tilts ceļa seguma atjaunošana</v>
      </c>
      <c r="F219" s="161" t="str">
        <f>'Investīciju plāns_2023_2027'!F194</f>
        <v>Transporta infrastruktūra, t.sk. Apgaismojums</v>
      </c>
      <c r="G219" s="366" t="str">
        <f>'Investīciju plāns_2023_2027'!G194</f>
        <v>J/Pag/Iedz
Dep/ieros</v>
      </c>
      <c r="H219" s="278">
        <f>'Investīciju plāns_2023_2027'!H194</f>
        <v>550000</v>
      </c>
      <c r="I219" s="303">
        <f>'Investīciju plāns_2023_2027'!I194</f>
        <v>0</v>
      </c>
      <c r="J219" s="304">
        <f>'Investīciju plāns_2023_2027'!J194</f>
        <v>0</v>
      </c>
      <c r="K219" s="305">
        <f>'Investīciju plāns_2023_2027'!K194</f>
        <v>0</v>
      </c>
      <c r="L219" s="306">
        <f>'Investīciju plāns_2023_2027'!L194</f>
        <v>150000</v>
      </c>
      <c r="M219" s="307">
        <f>'Investīciju plāns_2023_2027'!M194</f>
        <v>400000</v>
      </c>
      <c r="N219" s="196" t="str">
        <f>'Investīciju plāns_2023_2027'!N194</f>
        <v>P2 V RV1</v>
      </c>
      <c r="O219" s="258" t="str">
        <f>'Investīciju plāns_2023_2027'!O194</f>
        <v>P</v>
      </c>
      <c r="P219" s="264" t="str">
        <f>'Investīciju plāns_2023_2027'!P194</f>
        <v>VP2</v>
      </c>
      <c r="Q219" s="264" t="str">
        <f>'Investīciju plāns_2023_2027'!Q194</f>
        <v>RV4</v>
      </c>
      <c r="R219" s="362" t="str">
        <f>'Investīciju plāns_2023_2027'!R194</f>
        <v>4.1.</v>
      </c>
      <c r="S219" s="161" t="str">
        <f>'Investīciju plāns_2023_2027'!S194</f>
        <v>Infrastruktūras un saimnieciskā nodrošinājuma nodaļa/Pagasta pārvalde</v>
      </c>
      <c r="T219" s="309">
        <f>'Investīciju plāns_2023_2027'!T194</f>
        <v>0</v>
      </c>
      <c r="U219" s="282" t="str">
        <f>'Investīciju plāns_2023_2027'!U194</f>
        <v>2022-2027</v>
      </c>
    </row>
    <row r="220" spans="1:21" ht="102" x14ac:dyDescent="0.25">
      <c r="A220" s="161">
        <f>'Investīciju plāns_2023_2027'!A191</f>
        <v>189</v>
      </c>
      <c r="B220" s="279" t="str">
        <f>'Investīciju plāns_2023_2027'!B191</f>
        <v>06</v>
      </c>
      <c r="C220" s="196" t="str">
        <f>'Investīciju plāns_2023_2027'!C191</f>
        <v>Salgale</v>
      </c>
      <c r="D220" s="285" t="str">
        <f>'Investīciju plāns_2023_2027'!D191</f>
        <v xml:space="preserve">Daudzfunkcionāla kultūras, izglītības, sociālā un administratīvā centra izveide Emburgas ciemā
</v>
      </c>
      <c r="E220" s="285" t="str">
        <f>'Investīciju plāns_2023_2027'!E191</f>
        <v xml:space="preserve">Salgales pagasta pārvaldes ēkas "Vīgriezes" īpašuma tiesību sakārtošana un daudzfunkcionālā kultūras, izglītības, sociālā un administratīvā centra izveidei Emburgas ciemā. </v>
      </c>
      <c r="F220" s="161" t="str">
        <f>'Investīciju plāns_2023_2027'!F191</f>
        <v>Nekustamo īpašumu pārvaldība un citu pašvaldības teritorijā esošu zemju pārvaldība</v>
      </c>
      <c r="G220" s="366" t="str">
        <f>'Investīciju plāns_2023_2027'!G191</f>
        <v xml:space="preserve">J/Pag/Iedz
</v>
      </c>
      <c r="H220" s="278">
        <f>'Investīciju plāns_2023_2027'!H191</f>
        <v>120000</v>
      </c>
      <c r="I220" s="303">
        <f>'Investīciju plāns_2023_2027'!I191</f>
        <v>0</v>
      </c>
      <c r="J220" s="304">
        <f>'Investīciju plāns_2023_2027'!J191</f>
        <v>0</v>
      </c>
      <c r="K220" s="305">
        <f>'Investīciju plāns_2023_2027'!K191</f>
        <v>0</v>
      </c>
      <c r="L220" s="306">
        <f>'Investīciju plāns_2023_2027'!L191</f>
        <v>120000</v>
      </c>
      <c r="M220" s="307">
        <f>'Investīciju plāns_2023_2027'!M191</f>
        <v>0</v>
      </c>
      <c r="N220" s="196" t="str">
        <f>'Investīciju plāns_2023_2027'!N191</f>
        <v>P2 V RV10</v>
      </c>
      <c r="O220" s="267" t="str">
        <f>'Investīciju plāns_2023_2027'!O191</f>
        <v>P</v>
      </c>
      <c r="P220" s="266" t="str">
        <f>'Investīciju plāns_2023_2027'!P191</f>
        <v>VP2</v>
      </c>
      <c r="Q220" s="265" t="str">
        <f>'Investīciju plāns_2023_2027'!Q191</f>
        <v>RV5</v>
      </c>
      <c r="R220" s="362" t="str">
        <f>'Investīciju plāns_2023_2027'!R191</f>
        <v>U.5.4.</v>
      </c>
      <c r="S220" s="161" t="str">
        <f>'Investīciju plāns_2023_2027'!S191</f>
        <v>Īpašuma pārvaldības nodaļa</v>
      </c>
      <c r="T220" s="309">
        <f>'Investīciju plāns_2023_2027'!T191</f>
        <v>0</v>
      </c>
      <c r="U220" s="282" t="str">
        <f>'Investīciju plāns_2023_2027'!U191</f>
        <v>2022-2027</v>
      </c>
    </row>
    <row r="221" spans="1:21" ht="63.75" x14ac:dyDescent="0.25">
      <c r="A221" s="161">
        <f>'Investīciju plāns_2023_2027'!A196</f>
        <v>194</v>
      </c>
      <c r="B221" s="277" t="str">
        <f>'Investīciju plāns_2023_2027'!B196</f>
        <v>06</v>
      </c>
      <c r="C221" s="161" t="str">
        <f>'Investīciju plāns_2023_2027'!C196</f>
        <v>Sesava</v>
      </c>
      <c r="D221" s="285" t="str">
        <f>'Investīciju plāns_2023_2027'!D196</f>
        <v>Sesavas pagasta administratīvo siltumapgādes ēku  pārbūve un apkures sistēmu rekonstrukcija</v>
      </c>
      <c r="E221" s="285" t="str">
        <f>'Investīciju plāns_2023_2027'!E196</f>
        <v>Siltumapgādes ēku pārbūve un apkures sistēmu rekonstrukcija</v>
      </c>
      <c r="F221" s="161" t="str">
        <f>'Investīciju plāns_2023_2027'!F196</f>
        <v>Energoefektivitāte</v>
      </c>
      <c r="G221" s="366" t="str">
        <f>'Investīciju plāns_2023_2027'!G196</f>
        <v xml:space="preserve">AG
J/Pag/Iedz
</v>
      </c>
      <c r="H221" s="278">
        <f>'Investīciju plāns_2023_2027'!H196</f>
        <v>200000</v>
      </c>
      <c r="I221" s="303">
        <f>'Investīciju plāns_2023_2027'!I196</f>
        <v>0</v>
      </c>
      <c r="J221" s="304">
        <f>'Investīciju plāns_2023_2027'!J196</f>
        <v>0</v>
      </c>
      <c r="K221" s="305">
        <f>'Investīciju plāns_2023_2027'!K196</f>
        <v>0</v>
      </c>
      <c r="L221" s="306">
        <f>'Investīciju plāns_2023_2027'!L196</f>
        <v>200000</v>
      </c>
      <c r="M221" s="307">
        <f>'Investīciju plāns_2023_2027'!M196</f>
        <v>0</v>
      </c>
      <c r="N221" s="196" t="str">
        <f>'Investīciju plāns_2023_2027'!N196</f>
        <v>P2 V RV8</v>
      </c>
      <c r="O221" s="258" t="str">
        <f>'Investīciju plāns_2023_2027'!O196</f>
        <v>D</v>
      </c>
      <c r="P221" s="269" t="str">
        <f>'Investīciju plāns_2023_2027'!P196</f>
        <v>VP2</v>
      </c>
      <c r="Q221" s="264" t="str">
        <f>'Investīciju plāns_2023_2027'!Q196</f>
        <v>RV5</v>
      </c>
      <c r="R221" s="268" t="str">
        <f>'Investīciju plāns_2023_2027'!R196</f>
        <v>U.5.1.</v>
      </c>
      <c r="S221" s="161" t="str">
        <f>'Investīciju plāns_2023_2027'!S196</f>
        <v>Infrastruktūras un saimnieciskā nodrošinājuma nodaļa</v>
      </c>
      <c r="T221" s="309">
        <f>'Investīciju plāns_2023_2027'!T196</f>
        <v>0</v>
      </c>
      <c r="U221" s="282" t="str">
        <f>'Investīciju plāns_2023_2027'!U196</f>
        <v>2022-2027</v>
      </c>
    </row>
    <row r="222" spans="1:21" ht="76.5" x14ac:dyDescent="0.25">
      <c r="A222" s="196">
        <f>'Investīciju plāns_2023_2027'!A197</f>
        <v>195</v>
      </c>
      <c r="B222" s="277" t="str">
        <f>'Investīciju plāns_2023_2027'!B197</f>
        <v>06</v>
      </c>
      <c r="C222" s="161" t="str">
        <f>'Investīciju plāns_2023_2027'!C197</f>
        <v>Sesava</v>
      </c>
      <c r="D222" s="285" t="str">
        <f>'Investīciju plāns_2023_2027'!D197</f>
        <v xml:space="preserve">Pašvaldības funkciju nodrošināšanai doktorāta izveide Sesavas pagastā </v>
      </c>
      <c r="E222" s="295" t="str">
        <f>'Investīciju plāns_2023_2027'!E197</f>
        <v>Doktorāta izveide:
2022.gadā uzsākts īstenot projektu par doktorāta izveidi, kopējās izmaksas būvdarbi 204334.48, būvuzraudzība 7381, kopā 211715.48EUR
Finansējums pa gadiem 
2022.gads 148201EUR
2023.gads 63514EUR</v>
      </c>
      <c r="F222" s="161" t="str">
        <f>'Investīciju plāns_2023_2027'!F197</f>
        <v>Ēku apsaimniekošana</v>
      </c>
      <c r="G222" s="366" t="str">
        <f>'Investīciju plāns_2023_2027'!G197</f>
        <v>AG
J/Pag/Iedz
Dep/ieros</v>
      </c>
      <c r="H222" s="278">
        <f>'Investīciju plāns_2023_2027'!H197</f>
        <v>63514</v>
      </c>
      <c r="I222" s="303">
        <f>'Investīciju plāns_2023_2027'!I197</f>
        <v>63514</v>
      </c>
      <c r="J222" s="304">
        <f>'Investīciju plāns_2023_2027'!J197</f>
        <v>11409</v>
      </c>
      <c r="K222" s="305">
        <f>'Investīciju plāns_2023_2027'!K197</f>
        <v>52105</v>
      </c>
      <c r="L222" s="306">
        <f>'Investīciju plāns_2023_2027'!L197</f>
        <v>0</v>
      </c>
      <c r="M222" s="307">
        <f>'Investīciju plāns_2023_2027'!M197</f>
        <v>0</v>
      </c>
      <c r="N222" s="166" t="str">
        <f>'Investīciju plāns_2023_2027'!N197</f>
        <v>P2 V RV10</v>
      </c>
      <c r="O222" s="267" t="str">
        <f>'Investīciju plāns_2023_2027'!O197</f>
        <v>P</v>
      </c>
      <c r="P222" s="258" t="str">
        <f>'Investīciju plāns_2023_2027'!P197</f>
        <v>VP1</v>
      </c>
      <c r="Q222" s="258" t="str">
        <f>'Investīciju plāns_2023_2027'!Q197</f>
        <v>RV2</v>
      </c>
      <c r="R222" s="362" t="str">
        <f>'Investīciju plāns_2023_2027'!R197</f>
        <v>2.1.</v>
      </c>
      <c r="S222" s="161" t="str">
        <f>'Investīciju plāns_2023_2027'!S197</f>
        <v>Īpašuma pārvaldības nodaļa</v>
      </c>
      <c r="T222" s="291">
        <f>'Investīciju plāns_2023_2027'!T197</f>
        <v>0</v>
      </c>
      <c r="U222" s="282" t="str">
        <f>'Investīciju plāns_2023_2027'!U197</f>
        <v>2022-2027</v>
      </c>
    </row>
    <row r="223" spans="1:21" ht="102" x14ac:dyDescent="0.25">
      <c r="A223" s="161">
        <f>'Investīciju plāns_2023_2027'!A198</f>
        <v>196</v>
      </c>
      <c r="B223" s="279" t="str">
        <f>'Investīciju plāns_2023_2027'!B198</f>
        <v>09</v>
      </c>
      <c r="C223" s="161" t="str">
        <f>'Investīciju plāns_2023_2027'!C198</f>
        <v>Sesava</v>
      </c>
      <c r="D223" s="285" t="str">
        <f>'Investīciju plāns_2023_2027'!D198</f>
        <v>Sesavas sporta halles remonts un sporta zāles siltuma sistēmas sakārtošana un energoefektivitātes paaugstināšana</v>
      </c>
      <c r="E223" s="285" t="str">
        <f>'Investīciju plāns_2023_2027'!E198</f>
        <v>Sporta zāles siltuma sistēmas sakārtošana- TP izstrāde un būvdarbi, jo esošā siltumapgādes sistēma sporta zālē ziemas periodā nenodrošina MK noteikumos noteikto temperatūru. Secīgi darbi pēc Sesavas pagasta administratīvo siltumapgādes ēku  pārbūve un   apkures sistēmu rekonstrukcijas.
Telpu remonts, ēkas pamatu hidroizolācija, ārsienu, nesošo sienu plaisu novēršana
(projektēšana ~8000 EUR, būvdarbi ~100000 EUR)</v>
      </c>
      <c r="F223" s="161" t="str">
        <f>'Investīciju plāns_2023_2027'!F198</f>
        <v>Sporta infrastruktūra</v>
      </c>
      <c r="G223" s="366" t="str">
        <f>'Investīciju plāns_2023_2027'!G198</f>
        <v xml:space="preserve">AG2023
J/Pag/Iedz
</v>
      </c>
      <c r="H223" s="278">
        <f>'Investīciju plāns_2023_2027'!H198</f>
        <v>108000</v>
      </c>
      <c r="I223" s="303">
        <f>'Investīciju plāns_2023_2027'!I198</f>
        <v>108000</v>
      </c>
      <c r="J223" s="304">
        <f>'Investīciju plāns_2023_2027'!J198</f>
        <v>23000</v>
      </c>
      <c r="K223" s="305">
        <f>'Investīciju plāns_2023_2027'!K198</f>
        <v>85000</v>
      </c>
      <c r="L223" s="306">
        <f>'Investīciju plāns_2023_2027'!L198</f>
        <v>0</v>
      </c>
      <c r="M223" s="307">
        <f>'Investīciju plāns_2023_2027'!M198</f>
        <v>0</v>
      </c>
      <c r="N223" s="166" t="str">
        <f>'Investīciju plāns_2023_2027'!N198</f>
        <v>P2 S RV2</v>
      </c>
      <c r="O223" s="267" t="str">
        <f>'Investīciju plāns_2023_2027'!O198</f>
        <v>P</v>
      </c>
      <c r="P223" s="364" t="str">
        <f>'Investīciju plāns_2023_2027'!P198</f>
        <v>VP1</v>
      </c>
      <c r="Q223" s="267" t="str">
        <f>'Investīciju plāns_2023_2027'!Q198</f>
        <v>RV3</v>
      </c>
      <c r="R223" s="362" t="str">
        <f>'Investīciju plāns_2023_2027'!R198</f>
        <v>3.2.</v>
      </c>
      <c r="S223" s="161" t="str">
        <f>'Investīciju plāns_2023_2027'!S198</f>
        <v>Infrastruktūras un saimnieciskā nodrošinājuma nodaļa/Sporta centrs/pagasta pārvalde</v>
      </c>
      <c r="T223" s="291">
        <f>'Investīciju plāns_2023_2027'!T198</f>
        <v>0</v>
      </c>
      <c r="U223" s="282" t="str">
        <f>'Investīciju plāns_2023_2027'!U198</f>
        <v>2022-2027</v>
      </c>
    </row>
    <row r="224" spans="1:21" ht="76.5" x14ac:dyDescent="0.25">
      <c r="A224" s="161">
        <f>'Investīciju plāns_2023_2027'!A199</f>
        <v>197</v>
      </c>
      <c r="B224" s="279" t="str">
        <f>'Investīciju plāns_2023_2027'!B199</f>
        <v>09</v>
      </c>
      <c r="C224" s="161" t="str">
        <f>'Investīciju plāns_2023_2027'!C199</f>
        <v>Sesava</v>
      </c>
      <c r="D224" s="285" t="str">
        <f>'Investīciju plāns_2023_2027'!D199</f>
        <v>Sesavas pamatskolas teritorijas labiekārtošana</v>
      </c>
      <c r="E224" s="285" t="str">
        <f>'Investīciju plāns_2023_2027'!E199</f>
        <v>Pagraba atjaunošanu, bērnu rotaļu laukuma un žoga ap to izbūve, uzlabojot bērnu drošību skolas teritorijā, pilnveidojot bērnu vispusīgās iemaņas. Izstrādāts būvprojekts (derīgs līdz 2024.gadam)</v>
      </c>
      <c r="F224" s="161" t="str">
        <f>'Investīciju plāns_2023_2027'!F199</f>
        <v>Teritorijas labiekārtošana</v>
      </c>
      <c r="G224" s="366" t="str">
        <f>'Investīciju plāns_2023_2027'!G199</f>
        <v>AG
J/Pag/Iedz
Dep/ieros</v>
      </c>
      <c r="H224" s="278">
        <f>'Investīciju plāns_2023_2027'!H199</f>
        <v>630000</v>
      </c>
      <c r="I224" s="303">
        <f>'Investīciju plāns_2023_2027'!I199</f>
        <v>0</v>
      </c>
      <c r="J224" s="304">
        <f>'Investīciju plāns_2023_2027'!J199</f>
        <v>0</v>
      </c>
      <c r="K224" s="305">
        <f>'Investīciju plāns_2023_2027'!K199</f>
        <v>0</v>
      </c>
      <c r="L224" s="306">
        <f>'Investīciju plāns_2023_2027'!L199</f>
        <v>130000</v>
      </c>
      <c r="M224" s="307">
        <f>'Investīciju plāns_2023_2027'!M199</f>
        <v>500000</v>
      </c>
      <c r="N224" s="196" t="str">
        <f>'Investīciju plāns_2023_2027'!N199</f>
        <v>P2 S RV2</v>
      </c>
      <c r="O224" s="267" t="str">
        <f>'Investīciju plāns_2023_2027'!O199</f>
        <v>P</v>
      </c>
      <c r="P224" s="266" t="str">
        <f>'Investīciju plāns_2023_2027'!P199</f>
        <v>VP1</v>
      </c>
      <c r="Q224" s="267" t="str">
        <f>'Investīciju plāns_2023_2027'!Q199</f>
        <v>RV1</v>
      </c>
      <c r="R224" s="362" t="str">
        <f>'Investīciju plāns_2023_2027'!R199</f>
        <v>1.1.</v>
      </c>
      <c r="S224" s="161" t="str">
        <f>'Investīciju plāns_2023_2027'!S199</f>
        <v>Infrastruktūras un saimnieciskā nodrošinājuma nodaļa/Izglītības pārvalde</v>
      </c>
      <c r="T224" s="309">
        <f>'Investīciju plāns_2023_2027'!T199</f>
        <v>0</v>
      </c>
      <c r="U224" s="282" t="str">
        <f>'Investīciju plāns_2023_2027'!U199</f>
        <v>2022-2027</v>
      </c>
    </row>
    <row r="225" spans="1:21" ht="89.25" x14ac:dyDescent="0.25">
      <c r="A225" s="196">
        <f>'Investīciju plāns_2023_2027'!A200</f>
        <v>198</v>
      </c>
      <c r="B225" s="279" t="str">
        <f>'Investīciju plāns_2023_2027'!B200</f>
        <v>09</v>
      </c>
      <c r="C225" s="161" t="str">
        <f>'Investīciju plāns_2023_2027'!C200</f>
        <v>Sesava</v>
      </c>
      <c r="D225" s="285" t="str">
        <f>'Investīciju plāns_2023_2027'!D200</f>
        <v>Aktīvās atpūtas laukuma izveide Bērvircavas ciemā</v>
      </c>
      <c r="E225" s="285" t="str">
        <f>'Investīciju plāns_2023_2027'!E200</f>
        <v>Projekta “Aktīvās atpūtas laukuma izveide Bērvircavas ciemā” mērķis ir izveidot aktīvās atpūtas laukumu Bērvircavas ciemā, izveidojot jaunu sporta un veselības pakalpojumu, nodrošinot nepieciešamo infrastruktūru un aprīkojumu sporta aktivitāšu dažādošanai un aktīvās atpūtas pilnveidošanai. Sagatavots paskaidrojuma raksts.</v>
      </c>
      <c r="F225" s="161" t="str">
        <f>'Investīciju plāns_2023_2027'!F200</f>
        <v>Teritorijas labiekārtošana</v>
      </c>
      <c r="G225" s="366" t="str">
        <f>'Investīciju plāns_2023_2027'!G200</f>
        <v>J/Pag/Iedz
Dep/ieros</v>
      </c>
      <c r="H225" s="278">
        <f>'Investīciju plāns_2023_2027'!H200</f>
        <v>80000</v>
      </c>
      <c r="I225" s="303">
        <f>'Investīciju plāns_2023_2027'!I200</f>
        <v>0</v>
      </c>
      <c r="J225" s="304">
        <f>'Investīciju plāns_2023_2027'!J200</f>
        <v>0</v>
      </c>
      <c r="K225" s="305">
        <f>'Investīciju plāns_2023_2027'!K200</f>
        <v>0</v>
      </c>
      <c r="L225" s="306">
        <f>'Investīciju plāns_2023_2027'!L200</f>
        <v>80000</v>
      </c>
      <c r="M225" s="307">
        <f>'Investīciju plāns_2023_2027'!M200</f>
        <v>0</v>
      </c>
      <c r="N225" s="166" t="str">
        <f>'Investīciju plāns_2023_2027'!N200</f>
        <v>P2 S RV2</v>
      </c>
      <c r="O225" s="258" t="str">
        <f>'Investīciju plāns_2023_2027'!O200</f>
        <v>P</v>
      </c>
      <c r="P225" s="264" t="str">
        <f>'Investīciju plāns_2023_2027'!P200</f>
        <v>VP1</v>
      </c>
      <c r="Q225" s="258" t="str">
        <f>'Investīciju plāns_2023_2027'!Q200</f>
        <v>RV3</v>
      </c>
      <c r="R225" s="362" t="str">
        <f>'Investīciju plāns_2023_2027'!R200</f>
        <v>3.1.</v>
      </c>
      <c r="S225" s="161" t="str">
        <f>'Investīciju plāns_2023_2027'!S200</f>
        <v>Infrastruktūras un saimnieciskā nodrošinājuma nodaļa/Sporta centrs/pagasta pārvalde</v>
      </c>
      <c r="T225" s="291">
        <f>'Investīciju plāns_2023_2027'!T200</f>
        <v>0</v>
      </c>
      <c r="U225" s="282" t="str">
        <f>'Investīciju plāns_2023_2027'!U200</f>
        <v>2022-2027</v>
      </c>
    </row>
    <row r="226" spans="1:21" x14ac:dyDescent="0.25">
      <c r="A226" s="161" t="e">
        <f>'Investīciju plāns_2023_2027'!#REF!</f>
        <v>#REF!</v>
      </c>
      <c r="B226" s="279" t="e">
        <f>'Investīciju plāns_2023_2027'!#REF!</f>
        <v>#REF!</v>
      </c>
      <c r="C226" s="196" t="e">
        <f>'Investīciju plāns_2023_2027'!#REF!</f>
        <v>#REF!</v>
      </c>
      <c r="D226" s="285" t="e">
        <f>'Investīciju plāns_2023_2027'!#REF!</f>
        <v>#REF!</v>
      </c>
      <c r="E226" s="285" t="e">
        <f>'Investīciju plāns_2023_2027'!#REF!</f>
        <v>#REF!</v>
      </c>
      <c r="F226" s="161" t="e">
        <f>'Investīciju plāns_2023_2027'!#REF!</f>
        <v>#REF!</v>
      </c>
      <c r="G226" s="367" t="e">
        <f>'Investīciju plāns_2023_2027'!#REF!</f>
        <v>#REF!</v>
      </c>
      <c r="H226" s="278" t="e">
        <f>'Investīciju plāns_2023_2027'!#REF!</f>
        <v>#REF!</v>
      </c>
      <c r="I226" s="303" t="e">
        <f>'Investīciju plāns_2023_2027'!#REF!</f>
        <v>#REF!</v>
      </c>
      <c r="J226" s="304" t="e">
        <f>'Investīciju plāns_2023_2027'!#REF!</f>
        <v>#REF!</v>
      </c>
      <c r="K226" s="305" t="e">
        <f>'Investīciju plāns_2023_2027'!#REF!</f>
        <v>#REF!</v>
      </c>
      <c r="L226" s="306" t="e">
        <f>'Investīciju plāns_2023_2027'!#REF!</f>
        <v>#REF!</v>
      </c>
      <c r="M226" s="307" t="e">
        <f>'Investīciju plāns_2023_2027'!#REF!</f>
        <v>#REF!</v>
      </c>
      <c r="N226" s="161" t="e">
        <f>'Investīciju plāns_2023_2027'!#REF!</f>
        <v>#REF!</v>
      </c>
      <c r="O226" s="258" t="e">
        <f>'Investīciju plāns_2023_2027'!#REF!</f>
        <v>#REF!</v>
      </c>
      <c r="P226" s="258" t="e">
        <f>'Investīciju plāns_2023_2027'!#REF!</f>
        <v>#REF!</v>
      </c>
      <c r="Q226" s="258" t="e">
        <f>'Investīciju plāns_2023_2027'!#REF!</f>
        <v>#REF!</v>
      </c>
      <c r="R226" s="363" t="e">
        <f>'Investīciju plāns_2023_2027'!#REF!</f>
        <v>#REF!</v>
      </c>
      <c r="S226" s="336" t="e">
        <f>'Investīciju plāns_2023_2027'!#REF!</f>
        <v>#REF!</v>
      </c>
      <c r="T226" s="284" t="e">
        <f>'Investīciju plāns_2023_2027'!#REF!</f>
        <v>#REF!</v>
      </c>
      <c r="U226" s="282" t="e">
        <f>'Investīciju plāns_2023_2027'!#REF!</f>
        <v>#REF!</v>
      </c>
    </row>
    <row r="227" spans="1:21" ht="102" x14ac:dyDescent="0.25">
      <c r="A227" s="161">
        <f>'Investīciju plāns_2023_2027'!A201</f>
        <v>199</v>
      </c>
      <c r="B227" s="277" t="str">
        <f>'Investīciju plāns_2023_2027'!B201</f>
        <v>04</v>
      </c>
      <c r="C227" s="161" t="str">
        <f>'Investīciju plāns_2023_2027'!C201</f>
        <v>Sesava</v>
      </c>
      <c r="D227" s="285" t="str">
        <f>'Investīciju plāns_2023_2027'!D201</f>
        <v>Autoceļa Dobele- Bauska P103 - Bērvircavā (aptuveni 1.2km),  Sesavas pagastā ceļa seguma atjaunošana , t.sk. Upes ielas posma un Līvānu ielas posma seguma atjaunošana</v>
      </c>
      <c r="E227" s="285" t="str">
        <f>'Investīciju plāns_2023_2027'!E201</f>
        <v>Transporta infrastruktūras attīstība, t.sk.: 
2022/2023.gads:
2022. uzsākti darbi ceļa seguma atjaunošanai  par kopējo līguma summu - 217434.05 (būvprojekts, būvdarbi, autoruzraudzība), 1936.00 būvuzraudzība, kopā 219370.05EUR, bet atbilstoši pieejamam finansējumam, apmaksa par paveiktajiem darbiem sadalīta pa gadiem:
2022.gads 97000 EUR
2023.gads 122370.05 EUR</v>
      </c>
      <c r="F227" s="161" t="str">
        <f>'Investīciju plāns_2023_2027'!F201</f>
        <v>Transporta infrastruktūra, t.sk. Apgaismojums</v>
      </c>
      <c r="G227" s="366" t="str">
        <f>'Investīciju plāns_2023_2027'!G201</f>
        <v xml:space="preserve">
PP
</v>
      </c>
      <c r="H227" s="290">
        <f>'Investīciju plāns_2023_2027'!H201</f>
        <v>122370</v>
      </c>
      <c r="I227" s="303">
        <f>'Investīciju plāns_2023_2027'!I201</f>
        <v>122370</v>
      </c>
      <c r="J227" s="304">
        <f>'Investīciju plāns_2023_2027'!J201</f>
        <v>122370</v>
      </c>
      <c r="K227" s="305">
        <f>'Investīciju plāns_2023_2027'!K201</f>
        <v>0</v>
      </c>
      <c r="L227" s="306">
        <f>'Investīciju plāns_2023_2027'!L201</f>
        <v>0</v>
      </c>
      <c r="M227" s="307">
        <f>'Investīciju plāns_2023_2027'!M201</f>
        <v>0</v>
      </c>
      <c r="N227" s="195" t="str">
        <f>'Investīciju plāns_2023_2027'!N201</f>
        <v>P2 V RV1</v>
      </c>
      <c r="O227" s="267" t="str">
        <f>'Investīciju plāns_2023_2027'!O201</f>
        <v>D</v>
      </c>
      <c r="P227" s="365" t="str">
        <f>'Investīciju plāns_2023_2027'!P201</f>
        <v>VP2</v>
      </c>
      <c r="Q227" s="267" t="str">
        <f>'Investīciju plāns_2023_2027'!Q201</f>
        <v>RV4</v>
      </c>
      <c r="R227" s="362" t="str">
        <f>'Investīciju plāns_2023_2027'!R201</f>
        <v>4.1.</v>
      </c>
      <c r="S227" s="161" t="str">
        <f>'Investīciju plāns_2023_2027'!S201</f>
        <v>Infrastruktūras un saimnieciskā nodrošinājuma nodaļa/Pagasta pārvalde</v>
      </c>
      <c r="T227" s="310">
        <f>'Investīciju plāns_2023_2027'!T201</f>
        <v>0</v>
      </c>
      <c r="U227" s="282" t="str">
        <f>'Investīciju plāns_2023_2027'!U201</f>
        <v>2022-2027</v>
      </c>
    </row>
    <row r="228" spans="1:21" ht="89.25" x14ac:dyDescent="0.25">
      <c r="A228" s="196">
        <f>'Investīciju plāns_2023_2027'!A202</f>
        <v>200</v>
      </c>
      <c r="B228" s="277">
        <f>'Investīciju plāns_2023_2027'!B202</f>
        <v>0</v>
      </c>
      <c r="C228" s="161" t="str">
        <f>'Investīciju plāns_2023_2027'!C202</f>
        <v>Sesava</v>
      </c>
      <c r="D228" s="285" t="str">
        <f>'Investīciju plāns_2023_2027'!D202</f>
        <v>Sesavas pagasta  transporta infrastruktūras attīstība</v>
      </c>
      <c r="E228" s="285" t="str">
        <f>'Investīciju plāns_2023_2027'!E202</f>
        <v xml:space="preserve">Transporta infrastruktūras attīstība, t.sk.: 
2023.gads:
1.Kastaņu ielas, Bērvircavā seguma virskārtas atjaunošana (projektēšana 2178 EUR, būvdarbi ~ 92000 EUR)
Iepirkumu procedūra projektēšanai uzsākta 2022.gadā, noslēgti līgumi par projektēšanu
</v>
      </c>
      <c r="F228" s="161" t="str">
        <f>'Investīciju plāns_2023_2027'!F202</f>
        <v>Transporta infrastruktūra, t.sk. Apgaismojums</v>
      </c>
      <c r="G228" s="366" t="str">
        <f>'Investīciju plāns_2023_2027'!G202</f>
        <v xml:space="preserve">AG2023
J/Pag/Iedz
</v>
      </c>
      <c r="H228" s="290">
        <f>'Investīciju plāns_2023_2027'!H202</f>
        <v>94178</v>
      </c>
      <c r="I228" s="303">
        <f>'Investīciju plāns_2023_2027'!I202</f>
        <v>94178</v>
      </c>
      <c r="J228" s="304">
        <f>'Investīciju plāns_2023_2027'!J202</f>
        <v>15978</v>
      </c>
      <c r="K228" s="305">
        <f>'Investīciju plāns_2023_2027'!K202</f>
        <v>78200</v>
      </c>
      <c r="L228" s="306">
        <f>'Investīciju plāns_2023_2027'!L202</f>
        <v>0</v>
      </c>
      <c r="M228" s="307">
        <f>'Investīciju plāns_2023_2027'!M202</f>
        <v>0</v>
      </c>
      <c r="N228" s="195">
        <f>'Investīciju plāns_2023_2027'!N202</f>
        <v>0</v>
      </c>
      <c r="O228" s="267">
        <f>'Investīciju plāns_2023_2027'!O202</f>
        <v>0</v>
      </c>
      <c r="P228" s="365">
        <f>'Investīciju plāns_2023_2027'!P202</f>
        <v>0</v>
      </c>
      <c r="Q228" s="267">
        <f>'Investīciju plāns_2023_2027'!Q202</f>
        <v>0</v>
      </c>
      <c r="R228" s="362">
        <f>'Investīciju plāns_2023_2027'!R202</f>
        <v>0</v>
      </c>
      <c r="S228" s="161" t="str">
        <f>'Investīciju plāns_2023_2027'!S202</f>
        <v>Infrastruktūras un saimnieciskā nodrošinājuma nodaļa/Pagasta pārvalde</v>
      </c>
      <c r="T228" s="310">
        <f>'Investīciju plāns_2023_2027'!T202</f>
        <v>0</v>
      </c>
      <c r="U228" s="282" t="str">
        <f>'Investīciju plāns_2023_2027'!U202</f>
        <v>2022-2027</v>
      </c>
    </row>
    <row r="229" spans="1:21" ht="114.75" x14ac:dyDescent="0.25">
      <c r="A229" s="161">
        <f>'Investīciju plāns_2023_2027'!A204</f>
        <v>202</v>
      </c>
      <c r="B229" s="277">
        <f>'Investīciju plāns_2023_2027'!B204</f>
        <v>0</v>
      </c>
      <c r="C229" s="161" t="str">
        <f>'Investīciju plāns_2023_2027'!C204</f>
        <v>Sesava</v>
      </c>
      <c r="D229" s="285" t="str">
        <f>'Investīciju plāns_2023_2027'!D204</f>
        <v>Sesavas pagasta Bērvircavas muižas kungu mājas atjaunošana</v>
      </c>
      <c r="E229" s="285" t="str">
        <f>'Investīciju plāns_2023_2027'!E204</f>
        <v>Atbilstoši 2022.gada 23. decembra Kultūras ministrijas rīkojumam 2.5-1-202, Sesavas pagasta Bērvircavas muižai un parkam piešķirtsr reģiona nozīmes kultūras pieminekļa statuss. No 2023. gada 1. janvāra tiesiskais valdītājs ir Jelgavas novads, kā rezultātā, pašvaldībai jāparedz finanšu līdzekļi kultūras pieminekļa saglabāšanai, konservācijai un atjaunošanai.
2023.gadā iespējams pieteikties VKKP, NKMP finansējumam pieminekļa atjaunošanas dokumentācijas izstrādei un konservācijai. Provizoriskā summa dokumentu izstrādei 15000 EUR</v>
      </c>
      <c r="F229" s="161" t="str">
        <f>'Investīciju plāns_2023_2027'!F204</f>
        <v>Vēstures mantojums - ēkas</v>
      </c>
      <c r="G229" s="366" t="str">
        <f>'Investīciju plāns_2023_2027'!G204</f>
        <v>J/Pag/Iedz</v>
      </c>
      <c r="H229" s="278">
        <f>'Investīciju plāns_2023_2027'!H204</f>
        <v>15000</v>
      </c>
      <c r="I229" s="303">
        <f>'Investīciju plāns_2023_2027'!I204</f>
        <v>15000</v>
      </c>
      <c r="J229" s="304">
        <f>'Investīciju plāns_2023_2027'!J204</f>
        <v>15000</v>
      </c>
      <c r="K229" s="305">
        <f>'Investīciju plāns_2023_2027'!K204</f>
        <v>0</v>
      </c>
      <c r="L229" s="306">
        <f>'Investīciju plāns_2023_2027'!L204</f>
        <v>0</v>
      </c>
      <c r="M229" s="307">
        <f>'Investīciju plāns_2023_2027'!M204</f>
        <v>0</v>
      </c>
      <c r="N229" s="196" t="str">
        <f>'Investīciju plāns_2023_2027'!N204</f>
        <v>P4 T RV2</v>
      </c>
      <c r="O229" s="372">
        <f>'Investīciju plāns_2023_2027'!O204</f>
        <v>0</v>
      </c>
      <c r="P229" s="373">
        <f>'Investīciju plāns_2023_2027'!P204</f>
        <v>0</v>
      </c>
      <c r="Q229" s="373">
        <f>'Investīciju plāns_2023_2027'!Q204</f>
        <v>0</v>
      </c>
      <c r="R229" s="374">
        <f>'Investīciju plāns_2023_2027'!R204</f>
        <v>0</v>
      </c>
      <c r="S229" s="161" t="str">
        <f>'Investīciju plāns_2023_2027'!S204</f>
        <v>Infrastruktūras un saimnieciskā nodrošinājuma nodaļa/pagasta pārvalde</v>
      </c>
      <c r="T229" s="309">
        <f>'Investīciju plāns_2023_2027'!T204</f>
        <v>0</v>
      </c>
      <c r="U229" s="282">
        <f>'Investīciju plāns_2023_2027'!U204</f>
        <v>0</v>
      </c>
    </row>
    <row r="230" spans="1:21" x14ac:dyDescent="0.25">
      <c r="A230" s="161" t="e">
        <f>'Investīciju plāns_2023_2027'!#REF!</f>
        <v>#REF!</v>
      </c>
      <c r="B230" s="279" t="e">
        <f>'Investīciju plāns_2023_2027'!#REF!</f>
        <v>#REF!</v>
      </c>
      <c r="C230" s="196" t="e">
        <f>'Investīciju plāns_2023_2027'!#REF!</f>
        <v>#REF!</v>
      </c>
      <c r="D230" s="285" t="e">
        <f>'Investīciju plāns_2023_2027'!#REF!</f>
        <v>#REF!</v>
      </c>
      <c r="E230" s="285" t="e">
        <f>'Investīciju plāns_2023_2027'!#REF!</f>
        <v>#REF!</v>
      </c>
      <c r="F230" s="161" t="e">
        <f>'Investīciju plāns_2023_2027'!#REF!</f>
        <v>#REF!</v>
      </c>
      <c r="G230" s="366" t="e">
        <f>'Investīciju plāns_2023_2027'!#REF!</f>
        <v>#REF!</v>
      </c>
      <c r="H230" s="278" t="e">
        <f>'Investīciju plāns_2023_2027'!#REF!</f>
        <v>#REF!</v>
      </c>
      <c r="I230" s="303" t="e">
        <f>'Investīciju plāns_2023_2027'!#REF!</f>
        <v>#REF!</v>
      </c>
      <c r="J230" s="304" t="e">
        <f>'Investīciju plāns_2023_2027'!#REF!</f>
        <v>#REF!</v>
      </c>
      <c r="K230" s="305" t="e">
        <f>'Investīciju plāns_2023_2027'!#REF!</f>
        <v>#REF!</v>
      </c>
      <c r="L230" s="306" t="e">
        <f>'Investīciju plāns_2023_2027'!#REF!</f>
        <v>#REF!</v>
      </c>
      <c r="M230" s="307" t="e">
        <f>'Investīciju plāns_2023_2027'!#REF!</f>
        <v>#REF!</v>
      </c>
      <c r="N230" s="196" t="e">
        <f>'Investīciju plāns_2023_2027'!#REF!</f>
        <v>#REF!</v>
      </c>
      <c r="O230" s="372" t="e">
        <f>'Investīciju plāns_2023_2027'!#REF!</f>
        <v>#REF!</v>
      </c>
      <c r="P230" s="373" t="e">
        <f>'Investīciju plāns_2023_2027'!#REF!</f>
        <v>#REF!</v>
      </c>
      <c r="Q230" s="373" t="e">
        <f>'Investīciju plāns_2023_2027'!#REF!</f>
        <v>#REF!</v>
      </c>
      <c r="R230" s="374" t="e">
        <f>'Investīciju plāns_2023_2027'!#REF!</f>
        <v>#REF!</v>
      </c>
      <c r="S230" s="161" t="e">
        <f>'Investīciju plāns_2023_2027'!#REF!</f>
        <v>#REF!</v>
      </c>
      <c r="T230" s="309" t="e">
        <f>'Investīciju plāns_2023_2027'!#REF!</f>
        <v>#REF!</v>
      </c>
      <c r="U230" s="282" t="e">
        <f>'Investīciju plāns_2023_2027'!#REF!</f>
        <v>#REF!</v>
      </c>
    </row>
    <row r="231" spans="1:21" ht="76.5" x14ac:dyDescent="0.25">
      <c r="A231" s="196">
        <f>'Investīciju plāns_2023_2027'!A205</f>
        <v>203</v>
      </c>
      <c r="B231" s="279" t="str">
        <f>'Investīciju plāns_2023_2027'!B205</f>
        <v>09</v>
      </c>
      <c r="C231" s="196" t="str">
        <f>'Investīciju plāns_2023_2027'!C205</f>
        <v>Svēte</v>
      </c>
      <c r="D231" s="285" t="str">
        <f>'Investīciju plāns_2023_2027'!D205</f>
        <v>Svētes pamatskolas ēkas piebūve, kā jaunas multifunkcionālas mācību telpu izveide</v>
      </c>
      <c r="E231" s="285" t="str">
        <f>'Investīciju plāns_2023_2027'!E205</f>
        <v>Multifunkcionālas mācību telpu izveide - nodrošināt Svētes pamatskolas skolēniem iespēju apgūt mācību vielu mājturībā un tehnoloģijās , kā arī paredzēt telpas pilnvertīgam pielietojumam skolas vajadzībām
(2023.gadā projektēšana ~ 50 000 EUR, būvniecība 2024.gadā)</v>
      </c>
      <c r="F231" s="195" t="str">
        <f>'Investīciju plāns_2023_2027'!F205</f>
        <v>Izglītības iestāžu infrastruktūra</v>
      </c>
      <c r="G231" s="366" t="str">
        <f>'Investīciju plāns_2023_2027'!G205</f>
        <v xml:space="preserve">AG2023
J/Pag/Iedz
</v>
      </c>
      <c r="H231" s="278">
        <f>'Investīciju plāns_2023_2027'!H205</f>
        <v>550000</v>
      </c>
      <c r="I231" s="303">
        <f>'Investīciju plāns_2023_2027'!I205</f>
        <v>50000</v>
      </c>
      <c r="J231" s="304">
        <f>'Investīciju plāns_2023_2027'!J205</f>
        <v>50000</v>
      </c>
      <c r="K231" s="305">
        <f>'Investīciju plāns_2023_2027'!K205</f>
        <v>0</v>
      </c>
      <c r="L231" s="306">
        <f>'Investīciju plāns_2023_2027'!L205</f>
        <v>0</v>
      </c>
      <c r="M231" s="307">
        <f>'Investīciju plāns_2023_2027'!M205</f>
        <v>500000</v>
      </c>
      <c r="N231" s="166" t="str">
        <f>'Investīciju plāns_2023_2027'!N205</f>
        <v>P2 I RV1</v>
      </c>
      <c r="O231" s="372" t="str">
        <f>'Investīciju plāns_2023_2027'!O205</f>
        <v>P</v>
      </c>
      <c r="P231" s="372" t="str">
        <f>'Investīciju plāns_2023_2027'!P205</f>
        <v>VP1</v>
      </c>
      <c r="Q231" s="372" t="str">
        <f>'Investīciju plāns_2023_2027'!Q205</f>
        <v>RV1</v>
      </c>
      <c r="R231" s="375" t="str">
        <f>'Investīciju plāns_2023_2027'!R205</f>
        <v>1.1.</v>
      </c>
      <c r="S231" s="161" t="str">
        <f>'Investīciju plāns_2023_2027'!S205</f>
        <v xml:space="preserve">Izglītības pārvalde/Infrastruktūras un saimnieciskā nodrošinājuma nodaļa </v>
      </c>
      <c r="T231" s="291">
        <f>'Investīciju plāns_2023_2027'!T205</f>
        <v>0</v>
      </c>
      <c r="U231" s="282" t="str">
        <f>'Investīciju plāns_2023_2027'!U205</f>
        <v>2022-2027</v>
      </c>
    </row>
    <row r="232" spans="1:21" x14ac:dyDescent="0.25">
      <c r="A232" s="161" t="e">
        <f>'Investīciju plāns_2023_2027'!#REF!</f>
        <v>#REF!</v>
      </c>
      <c r="B232" s="277" t="e">
        <f>'Investīciju plāns_2023_2027'!#REF!</f>
        <v>#REF!</v>
      </c>
      <c r="C232" s="161" t="e">
        <f>'Investīciju plāns_2023_2027'!#REF!</f>
        <v>#REF!</v>
      </c>
      <c r="D232" s="285" t="e">
        <f>'Investīciju plāns_2023_2027'!#REF!</f>
        <v>#REF!</v>
      </c>
      <c r="E232" s="295" t="e">
        <f>'Investīciju plāns_2023_2027'!#REF!</f>
        <v>#REF!</v>
      </c>
      <c r="F232" s="161" t="e">
        <f>'Investīciju plāns_2023_2027'!#REF!</f>
        <v>#REF!</v>
      </c>
      <c r="G232" s="368" t="e">
        <f>'Investīciju plāns_2023_2027'!#REF!</f>
        <v>#REF!</v>
      </c>
      <c r="H232" s="278" t="e">
        <f>'Investīciju plāns_2023_2027'!#REF!</f>
        <v>#REF!</v>
      </c>
      <c r="I232" s="303" t="e">
        <f>'Investīciju plāns_2023_2027'!#REF!</f>
        <v>#REF!</v>
      </c>
      <c r="J232" s="304" t="e">
        <f>'Investīciju plāns_2023_2027'!#REF!</f>
        <v>#REF!</v>
      </c>
      <c r="K232" s="305" t="e">
        <f>'Investīciju plāns_2023_2027'!#REF!</f>
        <v>#REF!</v>
      </c>
      <c r="L232" s="306" t="e">
        <f>'Investīciju plāns_2023_2027'!#REF!</f>
        <v>#REF!</v>
      </c>
      <c r="M232" s="307" t="e">
        <f>'Investīciju plāns_2023_2027'!#REF!</f>
        <v>#REF!</v>
      </c>
      <c r="N232" s="196" t="e">
        <f>'Investīciju plāns_2023_2027'!#REF!</f>
        <v>#REF!</v>
      </c>
      <c r="O232" s="372" t="e">
        <f>'Investīciju plāns_2023_2027'!#REF!</f>
        <v>#REF!</v>
      </c>
      <c r="P232" s="372" t="e">
        <f>'Investīciju plāns_2023_2027'!#REF!</f>
        <v>#REF!</v>
      </c>
      <c r="Q232" s="372" t="e">
        <f>'Investīciju plāns_2023_2027'!#REF!</f>
        <v>#REF!</v>
      </c>
      <c r="R232" s="344" t="e">
        <f>'Investīciju plāns_2023_2027'!#REF!</f>
        <v>#REF!</v>
      </c>
      <c r="S232" s="161" t="e">
        <f>'Investīciju plāns_2023_2027'!#REF!</f>
        <v>#REF!</v>
      </c>
      <c r="T232" s="309" t="e">
        <f>'Investīciju plāns_2023_2027'!#REF!</f>
        <v>#REF!</v>
      </c>
      <c r="U232" s="282" t="e">
        <f>'Investīciju plāns_2023_2027'!#REF!</f>
        <v>#REF!</v>
      </c>
    </row>
    <row r="233" spans="1:21" ht="76.5" x14ac:dyDescent="0.25">
      <c r="A233" s="161">
        <f>'Investīciju plāns_2023_2027'!A206</f>
        <v>204</v>
      </c>
      <c r="B233" s="277" t="str">
        <f>'Investīciju plāns_2023_2027'!B206</f>
        <v>09</v>
      </c>
      <c r="C233" s="161" t="str">
        <f>'Investīciju plāns_2023_2027'!C206</f>
        <v>Svēte</v>
      </c>
      <c r="D233" s="285" t="str">
        <f>'Investīciju plāns_2023_2027'!D206</f>
        <v>Svētes bērnu un jauniešu izglītības un iniciatīvu centra vides pieejamības nodrošināšana</v>
      </c>
      <c r="E233" s="295" t="str">
        <f>'Investīciju plāns_2023_2027'!E206</f>
        <v>Vides pieejamības nodrošināšana</v>
      </c>
      <c r="F233" s="281" t="str">
        <f>'Investīciju plāns_2023_2027'!F206</f>
        <v>Izglītības iestāžu infrastruktūra</v>
      </c>
      <c r="G233" s="366" t="str">
        <f>'Investīciju plāns_2023_2027'!G206</f>
        <v>J/Pag/Iedz
SAM</v>
      </c>
      <c r="H233" s="278">
        <f>'Investīciju plāns_2023_2027'!H206</f>
        <v>80000</v>
      </c>
      <c r="I233" s="303">
        <f>'Investīciju plāns_2023_2027'!I206</f>
        <v>0</v>
      </c>
      <c r="J233" s="304">
        <f>'Investīciju plāns_2023_2027'!J206</f>
        <v>0</v>
      </c>
      <c r="K233" s="305">
        <f>'Investīciju plāns_2023_2027'!K206</f>
        <v>0</v>
      </c>
      <c r="L233" s="306">
        <f>'Investīciju plāns_2023_2027'!L206</f>
        <v>80000</v>
      </c>
      <c r="M233" s="307">
        <f>'Investīciju plāns_2023_2027'!M206</f>
        <v>0</v>
      </c>
      <c r="N233" s="196" t="str">
        <f>'Investīciju plāns_2023_2027'!N206</f>
        <v>P2 I RV1</v>
      </c>
      <c r="O233" s="372" t="str">
        <f>'Investīciju plāns_2023_2027'!O206</f>
        <v>P</v>
      </c>
      <c r="P233" s="372" t="str">
        <f>'Investīciju plāns_2023_2027'!P206</f>
        <v>VP1</v>
      </c>
      <c r="Q233" s="372" t="str">
        <f>'Investīciju plāns_2023_2027'!Q206</f>
        <v>RV1</v>
      </c>
      <c r="R233" s="375" t="str">
        <f>'Investīciju plāns_2023_2027'!R206</f>
        <v>1.1.</v>
      </c>
      <c r="S233" s="336" t="str">
        <f>'Investīciju plāns_2023_2027'!S206</f>
        <v>Infrastruktūras un saimnieciskā nodrošinājuma nodaļa/Attīstības nodaļa</v>
      </c>
      <c r="T233" s="309" t="str">
        <f>'Investīciju plāns_2023_2027'!T206</f>
        <v>2022-2027</v>
      </c>
      <c r="U233" s="282" t="str">
        <f>'Investīciju plāns_2023_2027'!U206</f>
        <v>2022-2027</v>
      </c>
    </row>
    <row r="234" spans="1:21" ht="76.5" x14ac:dyDescent="0.25">
      <c r="A234" s="196">
        <f>'Investīciju plāns_2023_2027'!A207</f>
        <v>205</v>
      </c>
      <c r="B234" s="279" t="str">
        <f>'Investīciju plāns_2023_2027'!B207</f>
        <v>09s</v>
      </c>
      <c r="C234" s="196" t="str">
        <f>'Investīciju plāns_2023_2027'!C207</f>
        <v>Svēte</v>
      </c>
      <c r="D234" s="285" t="str">
        <f>'Investīciju plāns_2023_2027'!D207</f>
        <v>Svētes pamatskolas sporta halles zāles grīdas atjaunošana</v>
      </c>
      <c r="E234" s="285" t="str">
        <f>'Investīciju plāns_2023_2027'!E207</f>
        <v>Grīdas segums bojāts (uzpūties), zaudējis pretslīdes īpašības- nepieciešama seguma nomaiņa</v>
      </c>
      <c r="F234" s="161" t="str">
        <f>'Investīciju plāns_2023_2027'!F207</f>
        <v>Sporta infrastruktūra</v>
      </c>
      <c r="G234" s="366" t="str">
        <f>'Investīciju plāns_2023_2027'!G207</f>
        <v>J/Pag/Iedz</v>
      </c>
      <c r="H234" s="278">
        <f>'Investīciju plāns_2023_2027'!H207</f>
        <v>50000</v>
      </c>
      <c r="I234" s="303">
        <f>'Investīciju plāns_2023_2027'!I207</f>
        <v>0</v>
      </c>
      <c r="J234" s="304">
        <f>'Investīciju plāns_2023_2027'!J207</f>
        <v>0</v>
      </c>
      <c r="K234" s="305">
        <f>'Investīciju plāns_2023_2027'!K207</f>
        <v>0</v>
      </c>
      <c r="L234" s="306">
        <f>'Investīciju plāns_2023_2027'!L207</f>
        <v>50000</v>
      </c>
      <c r="M234" s="307">
        <f>'Investīciju plāns_2023_2027'!M207</f>
        <v>0</v>
      </c>
      <c r="N234" s="196" t="str">
        <f>'Investīciju plāns_2023_2027'!N207</f>
        <v>P2 S RV2</v>
      </c>
      <c r="O234" s="372" t="str">
        <f>'Investīciju plāns_2023_2027'!O207</f>
        <v>D</v>
      </c>
      <c r="P234" s="373" t="str">
        <f>'Investīciju plāns_2023_2027'!P207</f>
        <v>VP1</v>
      </c>
      <c r="Q234" s="373" t="str">
        <f>'Investīciju plāns_2023_2027'!Q207</f>
        <v>RV1</v>
      </c>
      <c r="R234" s="375" t="str">
        <f>'Investīciju plāns_2023_2027'!R207</f>
        <v>1.1.</v>
      </c>
      <c r="S234" s="161" t="str">
        <f>'Investīciju plāns_2023_2027'!S207</f>
        <v xml:space="preserve">Izglītības pārvalde/Infrastruktūras un saimnieciskā nodrošinājuma nodaļa </v>
      </c>
      <c r="T234" s="309">
        <f>'Investīciju plāns_2023_2027'!T207</f>
        <v>0</v>
      </c>
      <c r="U234" s="282" t="str">
        <f>'Investīciju plāns_2023_2027'!U207</f>
        <v>2022-2027</v>
      </c>
    </row>
    <row r="235" spans="1:21" ht="76.5" x14ac:dyDescent="0.25">
      <c r="A235" s="161">
        <f>'Investīciju plāns_2023_2027'!A208</f>
        <v>206</v>
      </c>
      <c r="B235" s="279" t="str">
        <f>'Investīciju plāns_2023_2027'!B208</f>
        <v>09</v>
      </c>
      <c r="C235" s="196" t="str">
        <f>'Investīciju plāns_2023_2027'!C208</f>
        <v>Svēte</v>
      </c>
      <c r="D235" s="285" t="str">
        <f>'Investīciju plāns_2023_2027'!D208</f>
        <v>Ārējās kanalizācijas sakārtošana pie Svētes Bērnu un jauniešu izglītības un aktivitāšu centra</v>
      </c>
      <c r="E235" s="285" t="str">
        <f>'Investīciju plāns_2023_2027'!E208</f>
        <v>Pievienošanās pie kopējā kanalizācijas tīkla, jo  kanalizācijas tīkls pievienots pie privātā īpašumā 2 m3 esošās nosēdakas. Bieži jāveic asenizācijas pakalpojumi, kuru izmaksas ir lielākas nekā pieslēgumam pie kopējā tīkla. Akas īpašniekam ir pretenzijas pret esošo situāciju.</v>
      </c>
      <c r="F235" s="161" t="str">
        <f>'Investīciju plāns_2023_2027'!F208</f>
        <v>Teritorijas labiekārtošana</v>
      </c>
      <c r="G235" s="366" t="str">
        <f>'Investīciju plāns_2023_2027'!G208</f>
        <v>J/Pag/Iedz</v>
      </c>
      <c r="H235" s="278">
        <f>'Investīciju plāns_2023_2027'!H208</f>
        <v>110000</v>
      </c>
      <c r="I235" s="303">
        <f>'Investīciju plāns_2023_2027'!I208</f>
        <v>0</v>
      </c>
      <c r="J235" s="304">
        <f>'Investīciju plāns_2023_2027'!J208</f>
        <v>0</v>
      </c>
      <c r="K235" s="305">
        <f>'Investīciju plāns_2023_2027'!K208</f>
        <v>0</v>
      </c>
      <c r="L235" s="306">
        <f>'Investīciju plāns_2023_2027'!L208</f>
        <v>0</v>
      </c>
      <c r="M235" s="307">
        <f>'Investīciju plāns_2023_2027'!M208</f>
        <v>110000</v>
      </c>
      <c r="N235" s="166" t="str">
        <f>'Investīciju plāns_2023_2027'!N208</f>
        <v>P2 I RV1</v>
      </c>
      <c r="O235" s="372" t="str">
        <f>'Investīciju plāns_2023_2027'!O208</f>
        <v>D</v>
      </c>
      <c r="P235" s="372" t="str">
        <f>'Investīciju plāns_2023_2027'!P208</f>
        <v>VP1</v>
      </c>
      <c r="Q235" s="372" t="str">
        <f>'Investīciju plāns_2023_2027'!Q208</f>
        <v>RV1</v>
      </c>
      <c r="R235" s="374" t="str">
        <f>'Investīciju plāns_2023_2027'!R208</f>
        <v>1.1.</v>
      </c>
      <c r="S235" s="161" t="str">
        <f>'Investīciju plāns_2023_2027'!S208</f>
        <v xml:space="preserve">Izglītības pārvalde/Infrastruktūras un saimnieciskā nodrošinājuma nodaļa </v>
      </c>
      <c r="T235" s="291">
        <f>'Investīciju plāns_2023_2027'!T208</f>
        <v>0</v>
      </c>
      <c r="U235" s="282" t="str">
        <f>'Investīciju plāns_2023_2027'!U208</f>
        <v>2022-2027</v>
      </c>
    </row>
    <row r="236" spans="1:21" ht="76.5" x14ac:dyDescent="0.25">
      <c r="A236" s="161">
        <f>'Investīciju plāns_2023_2027'!A209</f>
        <v>207</v>
      </c>
      <c r="B236" s="279" t="str">
        <f>'Investīciju plāns_2023_2027'!B209</f>
        <v>06</v>
      </c>
      <c r="C236" s="196" t="str">
        <f>'Investīciju plāns_2023_2027'!C209</f>
        <v>Svēte</v>
      </c>
      <c r="D236" s="285" t="str">
        <f>'Investīciju plāns_2023_2027'!D209</f>
        <v>Svētes pagasta Jēkabnieku kultūras nama lietus ūdens novadīšanas sistēmas sakārtošana</v>
      </c>
      <c r="E236" s="285" t="str">
        <f>'Investīciju plāns_2023_2027'!E209</f>
        <v>LKT ar akām novadošā tīkla ierīkošana jumta lietus ūdens noteku savākšanai slēgtā sistēmā, ēkas apmales sakārtošana, pamatu cokola atjaunošana. Projektēšana 2022.gadā (DRN finansējums)
2023.gadā lietus ūdens un drenāžas sistēmas izbūve 78 000EUR</v>
      </c>
      <c r="F236" s="161" t="str">
        <f>'Investīciju plāns_2023_2027'!F209</f>
        <v xml:space="preserve">Teritorijas labiekārtošana </v>
      </c>
      <c r="G236" s="367" t="str">
        <f>'Investīciju plāns_2023_2027'!G209</f>
        <v xml:space="preserve">J/Pag/Iedz
</v>
      </c>
      <c r="H236" s="278">
        <f>'Investīciju plāns_2023_2027'!H209</f>
        <v>78000</v>
      </c>
      <c r="I236" s="303">
        <f>'Investīciju plāns_2023_2027'!I209</f>
        <v>78000</v>
      </c>
      <c r="J236" s="304">
        <f>'Investīciju plāns_2023_2027'!J209</f>
        <v>78000</v>
      </c>
      <c r="K236" s="305">
        <f>'Investīciju plāns_2023_2027'!K209</f>
        <v>0</v>
      </c>
      <c r="L236" s="306">
        <f>'Investīciju plāns_2023_2027'!L209</f>
        <v>0</v>
      </c>
      <c r="M236" s="307">
        <f>'Investīciju plāns_2023_2027'!M209</f>
        <v>0</v>
      </c>
      <c r="N236" s="166" t="str">
        <f>'Investīciju plāns_2023_2027'!N209</f>
        <v>P3 V RV9</v>
      </c>
      <c r="O236" s="372" t="str">
        <f>'Investīciju plāns_2023_2027'!O209</f>
        <v>P</v>
      </c>
      <c r="P236" s="376" t="str">
        <f>'Investīciju plāns_2023_2027'!P209</f>
        <v>VP1</v>
      </c>
      <c r="Q236" s="372" t="str">
        <f>'Investīciju plāns_2023_2027'!Q209</f>
        <v>RV3</v>
      </c>
      <c r="R236" s="374" t="str">
        <f>'Investīciju plāns_2023_2027'!R209</f>
        <v>3.3.</v>
      </c>
      <c r="S236" s="161" t="str">
        <f>'Investīciju plāns_2023_2027'!S209</f>
        <v>Infrastruktūras un saimnieciskā nodrošinājuma nodaļa/pagasta pārvalde</v>
      </c>
      <c r="T236" s="291">
        <f>'Investīciju plāns_2023_2027'!T209</f>
        <v>0</v>
      </c>
      <c r="U236" s="282" t="str">
        <f>'Investīciju plāns_2023_2027'!U209</f>
        <v>2022-2027</v>
      </c>
    </row>
    <row r="237" spans="1:21" ht="76.5" x14ac:dyDescent="0.25">
      <c r="A237" s="196">
        <f>'Investīciju plāns_2023_2027'!A210</f>
        <v>208</v>
      </c>
      <c r="B237" s="279">
        <f>'Investīciju plāns_2023_2027'!B210</f>
        <v>0</v>
      </c>
      <c r="C237" s="196" t="str">
        <f>'Investīciju plāns_2023_2027'!C210</f>
        <v>Svēte</v>
      </c>
      <c r="D237" s="285" t="str">
        <f>'Investīciju plāns_2023_2027'!D210</f>
        <v>Svētes pagasta  transporta infrastruktūras attīstība</v>
      </c>
      <c r="E237" s="285" t="str">
        <f>'Investīciju plāns_2023_2027'!E210</f>
        <v>Transporta infrastruktūras attīstība, t.sk.: 
2023.gads:
Straumes ielas, Jēkabniekos seguma virskārtas atjaunošana 120m (projektēšana 1936 EUR, būvdarbi ~ 23000 EUR)
Iepirkumu procedūra projektēšanai uzsākta 2022.gadā, noslēgti līgumi par projektēšanu</v>
      </c>
      <c r="F237" s="161" t="str">
        <f>'Investīciju plāns_2023_2027'!F210</f>
        <v>Transporta infrastruktūra, t.sk. Apgaismojums</v>
      </c>
      <c r="G237" s="367" t="str">
        <f>'Investīciju plāns_2023_2027'!G210</f>
        <v>AG2023
J/Pag/Iedz
Dep/ieros</v>
      </c>
      <c r="H237" s="278">
        <f>'Investīciju plāns_2023_2027'!H210</f>
        <v>24936</v>
      </c>
      <c r="I237" s="303">
        <f>'Investīciju plāns_2023_2027'!I210</f>
        <v>24936</v>
      </c>
      <c r="J237" s="304">
        <f>'Investīciju plāns_2023_2027'!J210</f>
        <v>24936</v>
      </c>
      <c r="K237" s="305">
        <f>'Investīciju plāns_2023_2027'!K210</f>
        <v>0</v>
      </c>
      <c r="L237" s="306">
        <f>'Investīciju plāns_2023_2027'!L210</f>
        <v>0</v>
      </c>
      <c r="M237" s="307">
        <f>'Investīciju plāns_2023_2027'!M210</f>
        <v>0</v>
      </c>
      <c r="N237" s="166">
        <f>'Investīciju plāns_2023_2027'!N210</f>
        <v>0</v>
      </c>
      <c r="O237" s="336">
        <f>'Investīciju plāns_2023_2027'!O210</f>
        <v>0</v>
      </c>
      <c r="P237" s="372">
        <f>'Investīciju plāns_2023_2027'!P210</f>
        <v>0</v>
      </c>
      <c r="Q237" s="377">
        <f>'Investīciju plāns_2023_2027'!Q210</f>
        <v>0</v>
      </c>
      <c r="R237" s="375">
        <f>'Investīciju plāns_2023_2027'!R210</f>
        <v>0</v>
      </c>
      <c r="S237" s="161" t="str">
        <f>'Investīciju plāns_2023_2027'!S210</f>
        <v>Infrastruktūras un saimnieciskā nodrošinājuma nodaļa/Pagasta pārvalde</v>
      </c>
      <c r="T237" s="291">
        <f>'Investīciju plāns_2023_2027'!T210</f>
        <v>0</v>
      </c>
      <c r="U237" s="282" t="str">
        <f>'Investīciju plāns_2023_2027'!U210</f>
        <v>2022-2027</v>
      </c>
    </row>
    <row r="238" spans="1:21" ht="76.5" x14ac:dyDescent="0.25">
      <c r="A238" s="161">
        <f>'Investīciju plāns_2023_2027'!A212</f>
        <v>210</v>
      </c>
      <c r="B238" s="279" t="str">
        <f>'Investīciju plāns_2023_2027'!B212</f>
        <v>06</v>
      </c>
      <c r="C238" s="196" t="str">
        <f>'Investīciju plāns_2023_2027'!C212</f>
        <v>Valgunde</v>
      </c>
      <c r="D238" s="285" t="str">
        <f>'Investīciju plāns_2023_2027'!D212</f>
        <v>Valgundes pagasta ēkas energoefektivitātes paaugstināšana</v>
      </c>
      <c r="E238" s="285" t="str">
        <f>'Investīciju plāns_2023_2027'!E212</f>
        <v>Pagasta pārvaldes ēkas energoefektivitātes paaugstināšana. Īstenojot projektu tiek ietaupīti energoresursi, novērsta ēkas bojājumi - plaisas sienās, uzlaboti darba apstākļi. Veicot telpu pārplānošanu,  nodrošināta to efektīvāka izmantošana, paaugstinot iedzīvotājiem sniedzamo pakalpojumu pieejamību.
(projektēšana ~ 10 000 EUR, būvdarbi ~ 590 000 EUR)</v>
      </c>
      <c r="F238" s="161" t="str">
        <f>'Investīciju plāns_2023_2027'!F212</f>
        <v>Energoefektivitāte</v>
      </c>
      <c r="G238" s="366" t="str">
        <f>'Investīciju plāns_2023_2027'!G212</f>
        <v xml:space="preserve">AG2024
J/Pag/Iedz
</v>
      </c>
      <c r="H238" s="278">
        <f>'Investīciju plāns_2023_2027'!H212</f>
        <v>600000</v>
      </c>
      <c r="I238" s="303">
        <f>'Investīciju plāns_2023_2027'!I212</f>
        <v>600000</v>
      </c>
      <c r="J238" s="304">
        <f>'Investīciju plāns_2023_2027'!J212</f>
        <v>98500</v>
      </c>
      <c r="K238" s="305">
        <f>'Investīciju plāns_2023_2027'!K212</f>
        <v>501500</v>
      </c>
      <c r="L238" s="306">
        <f>'Investīciju plāns_2023_2027'!L212</f>
        <v>0</v>
      </c>
      <c r="M238" s="307">
        <f>'Investīciju plāns_2023_2027'!M212</f>
        <v>0</v>
      </c>
      <c r="N238" s="161" t="str">
        <f>'Investīciju plāns_2023_2027'!N212</f>
        <v>P2 V RV8</v>
      </c>
      <c r="O238" s="372" t="str">
        <f>'Investīciju plāns_2023_2027'!O212</f>
        <v>P</v>
      </c>
      <c r="P238" s="373" t="str">
        <f>'Investīciju plāns_2023_2027'!P212</f>
        <v>VP2</v>
      </c>
      <c r="Q238" s="373" t="str">
        <f>'Investīciju plāns_2023_2027'!Q212</f>
        <v>RV5</v>
      </c>
      <c r="R238" s="374" t="str">
        <f>'Investīciju plāns_2023_2027'!R212</f>
        <v>U.5.4.</v>
      </c>
      <c r="S238" s="161" t="str">
        <f>'Investīciju plāns_2023_2027'!S212</f>
        <v>Infrastruktūras un saimnieciskā nodrošinājuma nodaļa/Pagasta pārvalde</v>
      </c>
      <c r="T238" s="284">
        <f>'Investīciju plāns_2023_2027'!T212</f>
        <v>0</v>
      </c>
      <c r="U238" s="282" t="str">
        <f>'Investīciju plāns_2023_2027'!U212</f>
        <v>2022-2027</v>
      </c>
    </row>
    <row r="239" spans="1:21" x14ac:dyDescent="0.25">
      <c r="A239" s="161" t="e">
        <f>'Investīciju plāns_2023_2027'!#REF!</f>
        <v>#REF!</v>
      </c>
      <c r="B239" s="279" t="e">
        <f>'Investīciju plāns_2023_2027'!#REF!</f>
        <v>#REF!</v>
      </c>
      <c r="C239" s="196" t="e">
        <f>'Investīciju plāns_2023_2027'!#REF!</f>
        <v>#REF!</v>
      </c>
      <c r="D239" s="285" t="e">
        <f>'Investīciju plāns_2023_2027'!#REF!</f>
        <v>#REF!</v>
      </c>
      <c r="E239" s="285" t="e">
        <f>'Investīciju plāns_2023_2027'!#REF!</f>
        <v>#REF!</v>
      </c>
      <c r="F239" s="161" t="e">
        <f>'Investīciju plāns_2023_2027'!#REF!</f>
        <v>#REF!</v>
      </c>
      <c r="G239" s="367" t="e">
        <f>'Investīciju plāns_2023_2027'!#REF!</f>
        <v>#REF!</v>
      </c>
      <c r="H239" s="278" t="e">
        <f>'Investīciju plāns_2023_2027'!#REF!</f>
        <v>#REF!</v>
      </c>
      <c r="I239" s="303" t="e">
        <f>'Investīciju plāns_2023_2027'!#REF!</f>
        <v>#REF!</v>
      </c>
      <c r="J239" s="304" t="e">
        <f>'Investīciju plāns_2023_2027'!#REF!</f>
        <v>#REF!</v>
      </c>
      <c r="K239" s="305" t="e">
        <f>'Investīciju plāns_2023_2027'!#REF!</f>
        <v>#REF!</v>
      </c>
      <c r="L239" s="306" t="e">
        <f>'Investīciju plāns_2023_2027'!#REF!</f>
        <v>#REF!</v>
      </c>
      <c r="M239" s="307" t="e">
        <f>'Investīciju plāns_2023_2027'!#REF!</f>
        <v>#REF!</v>
      </c>
      <c r="N239" s="195" t="e">
        <f>'Investīciju plāns_2023_2027'!#REF!</f>
        <v>#REF!</v>
      </c>
      <c r="O239" s="372" t="e">
        <f>'Investīciju plāns_2023_2027'!#REF!</f>
        <v>#REF!</v>
      </c>
      <c r="P239" s="373" t="e">
        <f>'Investīciju plāns_2023_2027'!#REF!</f>
        <v>#REF!</v>
      </c>
      <c r="Q239" s="373" t="e">
        <f>'Investīciju plāns_2023_2027'!#REF!</f>
        <v>#REF!</v>
      </c>
      <c r="R239" s="374" t="e">
        <f>'Investīciju plāns_2023_2027'!#REF!</f>
        <v>#REF!</v>
      </c>
      <c r="S239" s="161" t="e">
        <f>'Investīciju plāns_2023_2027'!#REF!</f>
        <v>#REF!</v>
      </c>
      <c r="T239" s="310" t="e">
        <f>'Investīciju plāns_2023_2027'!#REF!</f>
        <v>#REF!</v>
      </c>
      <c r="U239" s="282" t="e">
        <f>'Investīciju plāns_2023_2027'!#REF!</f>
        <v>#REF!</v>
      </c>
    </row>
    <row r="240" spans="1:21" ht="63.75" x14ac:dyDescent="0.25">
      <c r="A240" s="196">
        <f>'Investīciju plāns_2023_2027'!A213</f>
        <v>211</v>
      </c>
      <c r="B240" s="279" t="str">
        <f>'Investīciju plāns_2023_2027'!B213</f>
        <v>09</v>
      </c>
      <c r="C240" s="196" t="str">
        <f>'Investīciju plāns_2023_2027'!C213</f>
        <v>Valgunde</v>
      </c>
      <c r="D240" s="285" t="str">
        <f>'Investīciju plāns_2023_2027'!D213</f>
        <v>Radošās mājas pārbūve pie Kalnciema vidusskolas</v>
      </c>
      <c r="E240" s="285" t="str">
        <f>'Investīciju plāns_2023_2027'!E213</f>
        <v>Priekšizpēte, būvprojekta izstrāde.
Skolā ir mākslas un mūzikas skolas filiāle, Valsts aizsardzības mācību programma. Papildus telpas nepieciešamas, lai nodrošinātu prasībām atbilstošu mācību procesu un arī turpmāk varētu piedāvāt jaunas iespējas, tā palielinot skolēnu skaitu.</v>
      </c>
      <c r="F240" s="161" t="str">
        <f>'Investīciju plāns_2023_2027'!F213</f>
        <v>Izglītības iestāžu infrastruktūra</v>
      </c>
      <c r="G240" s="366" t="str">
        <f>'Investīciju plāns_2023_2027'!G213</f>
        <v>J/Pag/Iedz</v>
      </c>
      <c r="H240" s="278">
        <f>'Investīciju plāns_2023_2027'!H213</f>
        <v>500000</v>
      </c>
      <c r="I240" s="303">
        <f>'Investīciju plāns_2023_2027'!I213</f>
        <v>0</v>
      </c>
      <c r="J240" s="304">
        <f>'Investīciju plāns_2023_2027'!J213</f>
        <v>0</v>
      </c>
      <c r="K240" s="305">
        <f>'Investīciju plāns_2023_2027'!K213</f>
        <v>0</v>
      </c>
      <c r="L240" s="306">
        <f>'Investīciju plāns_2023_2027'!L213</f>
        <v>0</v>
      </c>
      <c r="M240" s="307">
        <f>'Investīciju plāns_2023_2027'!M213</f>
        <v>500000</v>
      </c>
      <c r="N240" s="166" t="str">
        <f>'Investīciju plāns_2023_2027'!N213</f>
        <v>P2 I RV1</v>
      </c>
      <c r="O240" s="372" t="str">
        <f>'Investīciju plāns_2023_2027'!O213</f>
        <v>P</v>
      </c>
      <c r="P240" s="375" t="str">
        <f>'Investīciju plāns_2023_2027'!P213</f>
        <v>VP1</v>
      </c>
      <c r="Q240" s="375" t="str">
        <f>'Investīciju plāns_2023_2027'!Q213</f>
        <v>RV1</v>
      </c>
      <c r="R240" s="375" t="str">
        <f>'Investīciju plāns_2023_2027'!R213</f>
        <v>1.1.</v>
      </c>
      <c r="S240" s="161" t="str">
        <f>'Investīciju plāns_2023_2027'!S213</f>
        <v>Izglītības pārvalde</v>
      </c>
      <c r="T240" s="291">
        <f>'Investīciju plāns_2023_2027'!T213</f>
        <v>0</v>
      </c>
      <c r="U240" s="282" t="str">
        <f>'Investīciju plāns_2023_2027'!U213</f>
        <v>2022-2027</v>
      </c>
    </row>
    <row r="241" spans="1:21" ht="63.75" x14ac:dyDescent="0.25">
      <c r="A241" s="161">
        <f>'Investīciju plāns_2023_2027'!A214</f>
        <v>212</v>
      </c>
      <c r="B241" s="315" t="str">
        <f>'Investīciju plāns_2023_2027'!B214</f>
        <v>09</v>
      </c>
      <c r="C241" s="196" t="str">
        <f>'Investīciju plāns_2023_2027'!C214</f>
        <v>Valgunde</v>
      </c>
      <c r="D241" s="313" t="str">
        <f>'Investīciju plāns_2023_2027'!D214</f>
        <v>Kalnciema vidusskolas profesionālās ievirzes programmas "Aizsardzības mācības" infrastruktūras papildināšana</v>
      </c>
      <c r="E241" s="313" t="str">
        <f>'Investīciju plāns_2023_2027'!E214</f>
        <v>Būvprojekta izstrāde, bāzes ēkas būvniecība, šautuves modernizācija/piebūve, lai īstenotu Valsts aizsardzības mācību programmu, kas no 2024.gada būs obligāta prasība. Sporta skolas interešu izglītībā ir iekļauta šaušanas programma.</v>
      </c>
      <c r="F241" s="161" t="str">
        <f>'Investīciju plāns_2023_2027'!F214</f>
        <v xml:space="preserve">Izglītības iestāžu materiāli tehniskā bāze </v>
      </c>
      <c r="G241" s="366" t="str">
        <f>'Investīciju plāns_2023_2027'!G214</f>
        <v>J/Pag/Iedz
IP/2021</v>
      </c>
      <c r="H241" s="278">
        <f>'Investīciju plāns_2023_2027'!H214</f>
        <v>700000</v>
      </c>
      <c r="I241" s="303">
        <f>'Investīciju plāns_2023_2027'!I214</f>
        <v>0</v>
      </c>
      <c r="J241" s="304">
        <f>'Investīciju plāns_2023_2027'!J214</f>
        <v>0</v>
      </c>
      <c r="K241" s="305">
        <f>'Investīciju plāns_2023_2027'!K214</f>
        <v>0</v>
      </c>
      <c r="L241" s="306">
        <f>'Investīciju plāns_2023_2027'!L214</f>
        <v>0</v>
      </c>
      <c r="M241" s="307">
        <f>'Investīciju plāns_2023_2027'!M214</f>
        <v>700000</v>
      </c>
      <c r="N241" s="166" t="str">
        <f>'Investīciju plāns_2023_2027'!N214</f>
        <v>P2 I RV1</v>
      </c>
      <c r="O241" s="372" t="str">
        <f>'Investīciju plāns_2023_2027'!O214</f>
        <v>P</v>
      </c>
      <c r="P241" s="372" t="str">
        <f>'Investīciju plāns_2023_2027'!P214</f>
        <v>VP1</v>
      </c>
      <c r="Q241" s="372" t="str">
        <f>'Investīciju plāns_2023_2027'!Q214</f>
        <v>RV1</v>
      </c>
      <c r="R241" s="374" t="str">
        <f>'Investīciju plāns_2023_2027'!R214</f>
        <v>1.1.</v>
      </c>
      <c r="S241" s="161" t="str">
        <f>'Investīciju plāns_2023_2027'!S214</f>
        <v>Izglītības pārvalde/Sporta centrs</v>
      </c>
      <c r="T241" s="291">
        <f>'Investīciju plāns_2023_2027'!T214</f>
        <v>0</v>
      </c>
      <c r="U241" s="282" t="str">
        <f>'Investīciju plāns_2023_2027'!U214</f>
        <v>2022-2027</v>
      </c>
    </row>
    <row r="242" spans="1:21" ht="76.5" x14ac:dyDescent="0.25">
      <c r="A242" s="161">
        <f>'Investīciju plāns_2023_2027'!A215</f>
        <v>213</v>
      </c>
      <c r="B242" s="277" t="str">
        <f>'Investīciju plāns_2023_2027'!B215</f>
        <v>06</v>
      </c>
      <c r="C242" s="161" t="str">
        <f>'Investīciju plāns_2023_2027'!C215</f>
        <v>Valgunde</v>
      </c>
      <c r="D242" s="285" t="str">
        <f>'Investīciju plāns_2023_2027'!D215</f>
        <v>Bērnu rotaļu laukuma izbūve Valgundes ciemā pie IKSC "Avoti"</v>
      </c>
      <c r="E242" s="285" t="str">
        <f>'Investīciju plāns_2023_2027'!E215</f>
        <v>Ierīkot drošu, būvnormatīvu prasībām atbilstošu bērnu rotaļu laukumu, secīgi darbi pēc IKSC "Avoti" rekonstrukcijas</v>
      </c>
      <c r="F242" s="161" t="str">
        <f>'Investīciju plāns_2023_2027'!F215</f>
        <v>Teritorijas labiekārtošana</v>
      </c>
      <c r="G242" s="367" t="str">
        <f>'Investīciju plāns_2023_2027'!G215</f>
        <v>J/Pag/Iedz
IP/2021</v>
      </c>
      <c r="H242" s="278">
        <f>'Investīciju plāns_2023_2027'!H215</f>
        <v>50000</v>
      </c>
      <c r="I242" s="303">
        <f>'Investīciju plāns_2023_2027'!I215</f>
        <v>0</v>
      </c>
      <c r="J242" s="304">
        <f>'Investīciju plāns_2023_2027'!J215</f>
        <v>0</v>
      </c>
      <c r="K242" s="305">
        <f>'Investīciju plāns_2023_2027'!K215</f>
        <v>0</v>
      </c>
      <c r="L242" s="306">
        <f>'Investīciju plāns_2023_2027'!L215</f>
        <v>50000</v>
      </c>
      <c r="M242" s="307">
        <f>'Investīciju plāns_2023_2027'!M215</f>
        <v>0</v>
      </c>
      <c r="N242" s="166" t="str">
        <f>'Investīciju plāns_2023_2027'!N215</f>
        <v>P3 V RV9</v>
      </c>
      <c r="O242" s="372" t="str">
        <f>'Investīciju plāns_2023_2027'!O215</f>
        <v>P</v>
      </c>
      <c r="P242" s="373" t="str">
        <f>'Investīciju plāns_2023_2027'!P215</f>
        <v>VP2</v>
      </c>
      <c r="Q242" s="373" t="str">
        <f>'Investīciju plāns_2023_2027'!Q215</f>
        <v>RV5</v>
      </c>
      <c r="R242" s="374" t="str">
        <f>'Investīciju plāns_2023_2027'!R215</f>
        <v>U.5.5.</v>
      </c>
      <c r="S242" s="161" t="str">
        <f>'Investīciju plāns_2023_2027'!S215</f>
        <v>Infrastruktūras un saimnieciskā nodrošinājuma nodaļa/pagasta pārvalde</v>
      </c>
      <c r="T242" s="291">
        <f>'Investīciju plāns_2023_2027'!T215</f>
        <v>0</v>
      </c>
      <c r="U242" s="282" t="str">
        <f>'Investīciju plāns_2023_2027'!U215</f>
        <v>2022-2027</v>
      </c>
    </row>
    <row r="243" spans="1:21" ht="63.75" x14ac:dyDescent="0.25">
      <c r="A243" s="196">
        <f>'Investīciju plāns_2023_2027'!A216</f>
        <v>214</v>
      </c>
      <c r="B243" s="279" t="str">
        <f>'Investīciju plāns_2023_2027'!B216</f>
        <v>04</v>
      </c>
      <c r="C243" s="196" t="str">
        <f>'Investīciju plāns_2023_2027'!C216</f>
        <v>Valgunde</v>
      </c>
      <c r="D243" s="285" t="str">
        <f>'Investīciju plāns_2023_2027'!D216</f>
        <v>Ugunsdzēsības dīķu sakārtošana Valgundes pagastā</v>
      </c>
      <c r="E243" s="285" t="str">
        <f>'Investīciju plāns_2023_2027'!E216</f>
        <v xml:space="preserve">Ugunsdzēsības dīķu sakārtošana Valgundes pagasta Vītoliņu, Valgundes un Tīreļu ciemos
</v>
      </c>
      <c r="F243" s="195" t="str">
        <f>'Investīciju plāns_2023_2027'!F216</f>
        <v>Teritorijas labiekārtošana</v>
      </c>
      <c r="G243" s="366" t="str">
        <f>'Investīciju plāns_2023_2027'!G216</f>
        <v>J/Pag/Iedz
IP/2021</v>
      </c>
      <c r="H243" s="278">
        <f>'Investīciju plāns_2023_2027'!H216</f>
        <v>80000</v>
      </c>
      <c r="I243" s="303">
        <f>'Investīciju plāns_2023_2027'!I216</f>
        <v>0</v>
      </c>
      <c r="J243" s="304">
        <f>'Investīciju plāns_2023_2027'!J216</f>
        <v>0</v>
      </c>
      <c r="K243" s="305">
        <f>'Investīciju plāns_2023_2027'!K216</f>
        <v>0</v>
      </c>
      <c r="L243" s="306">
        <f>'Investīciju plāns_2023_2027'!L216</f>
        <v>40000</v>
      </c>
      <c r="M243" s="307">
        <f>'Investīciju plāns_2023_2027'!M216</f>
        <v>40000</v>
      </c>
      <c r="N243" s="166" t="str">
        <f>'Investīciju plāns_2023_2027'!N216</f>
        <v xml:space="preserve">P2 V RV6 </v>
      </c>
      <c r="O243" s="378" t="str">
        <f>'Investīciju plāns_2023_2027'!O216</f>
        <v>P</v>
      </c>
      <c r="P243" s="375" t="str">
        <f>'Investīciju plāns_2023_2027'!P216</f>
        <v>VP1</v>
      </c>
      <c r="Q243" s="375" t="str">
        <f>'Investīciju plāns_2023_2027'!Q216</f>
        <v>RV5</v>
      </c>
      <c r="R243" s="375" t="str">
        <f>'Investīciju plāns_2023_2027'!R216</f>
        <v>U.5.7.</v>
      </c>
      <c r="S243" s="161" t="str">
        <f>'Investīciju plāns_2023_2027'!S216</f>
        <v>Infrastruktūras un saimnieciskā nodrošinājuma nodaļa</v>
      </c>
      <c r="T243" s="291">
        <f>'Investīciju plāns_2023_2027'!T216</f>
        <v>0</v>
      </c>
      <c r="U243" s="282" t="str">
        <f>'Investīciju plāns_2023_2027'!U216</f>
        <v>2022-2027</v>
      </c>
    </row>
    <row r="244" spans="1:21" ht="76.5" x14ac:dyDescent="0.25">
      <c r="A244" s="161">
        <f>'Investīciju plāns_2023_2027'!A217</f>
        <v>215</v>
      </c>
      <c r="B244" s="277">
        <f>'Investīciju plāns_2023_2027'!B217</f>
        <v>0</v>
      </c>
      <c r="C244" s="161" t="str">
        <f>'Investīciju plāns_2023_2027'!C217</f>
        <v>Valgunde</v>
      </c>
      <c r="D244" s="285" t="str">
        <f>'Investīciju plāns_2023_2027'!D217</f>
        <v>Valgundes pagasta  transporta infrastruktūras attīstība</v>
      </c>
      <c r="E244" s="295" t="str">
        <f>'Investīciju plāns_2023_2027'!E217</f>
        <v>Transporta infrastruktūras attīstība, t.sk.: 
2023.gads:
Celtnieku ielas virskārtas atjaunošana 1.3 km (projektēšana 3509 EUR, būvdarbi ~ 195 000 EUR)
Iepirkumu procedūra projektēšanai uzsākta 2022.gadā, noslēgti līgumi par projektēšanu</v>
      </c>
      <c r="F244" s="161" t="str">
        <f>'Investīciju plāns_2023_2027'!F217</f>
        <v>Transporta infrastruktūra, t.sk. Apgaismojums</v>
      </c>
      <c r="G244" s="366" t="str">
        <f>'Investīciju plāns_2023_2027'!G217</f>
        <v xml:space="preserve">AG2023
J/Pag/Iedz
</v>
      </c>
      <c r="H244" s="278">
        <f>'Investīciju plāns_2023_2027'!H217</f>
        <v>198509</v>
      </c>
      <c r="I244" s="303">
        <f>'Investīciju plāns_2023_2027'!I217</f>
        <v>198509</v>
      </c>
      <c r="J244" s="304">
        <f>'Investīciju plāns_2023_2027'!J217</f>
        <v>32759</v>
      </c>
      <c r="K244" s="305">
        <f>'Investīciju plāns_2023_2027'!K217</f>
        <v>165750</v>
      </c>
      <c r="L244" s="306">
        <f>'Investīciju plāns_2023_2027'!L217</f>
        <v>0</v>
      </c>
      <c r="M244" s="307">
        <f>'Investīciju plāns_2023_2027'!M217</f>
        <v>0</v>
      </c>
      <c r="N244" s="166">
        <f>'Investīciju plāns_2023_2027'!N217</f>
        <v>0</v>
      </c>
      <c r="O244" s="372">
        <f>'Investīciju plāns_2023_2027'!O217</f>
        <v>0</v>
      </c>
      <c r="P244" s="372">
        <f>'Investīciju plāns_2023_2027'!P217</f>
        <v>0</v>
      </c>
      <c r="Q244" s="372">
        <f>'Investīciju plāns_2023_2027'!Q217</f>
        <v>0</v>
      </c>
      <c r="R244" s="374">
        <f>'Investīciju plāns_2023_2027'!R217</f>
        <v>0</v>
      </c>
      <c r="S244" s="161" t="str">
        <f>'Investīciju plāns_2023_2027'!S217</f>
        <v>Infrastruktūras un saimnieciskā nodrošinājuma nodaļa/Pagasta pārvalde</v>
      </c>
      <c r="T244" s="291">
        <f>'Investīciju plāns_2023_2027'!T217</f>
        <v>0</v>
      </c>
      <c r="U244" s="282" t="str">
        <f>'Investīciju plāns_2023_2027'!U217</f>
        <v>2022-2027</v>
      </c>
    </row>
    <row r="245" spans="1:21" ht="127.5" x14ac:dyDescent="0.25">
      <c r="A245" s="161">
        <f>'Investīciju plāns_2023_2027'!A218</f>
        <v>216</v>
      </c>
      <c r="B245" s="279" t="str">
        <f>'Investīciju plāns_2023_2027'!B218</f>
        <v>04</v>
      </c>
      <c r="C245" s="161" t="str">
        <f>'Investīciju plāns_2023_2027'!C218</f>
        <v>Valgunde</v>
      </c>
      <c r="D245" s="285" t="str">
        <f>'Investīciju plāns_2023_2027'!D218</f>
        <v>Valgundes pagasta  transporta infrastruktūras attīstība</v>
      </c>
      <c r="E245" s="285" t="str">
        <f>'Investīciju plāns_2023_2027'!E218</f>
        <v>Transporta infrastruktūras attīstība, t.sk.: 
2023.-2027.gads:
1. Valgundes pagasta Rīgas ielas virskārtas atjaunošana 370 m
Plānots uzsākt projektēšanu 2023.gada otrajā pusē, izmaksas plānot 2024.gadā 
2. Lāču ielas pārbūve un apgaismojuma ierīkošana un ūdenssaimniecības attīstība -asfalta seguma atjaunošana, jauna asfalta seguma izveide, apgaismojuma ierīkošana. Projekta realizācija jāveic kompleksi ar ūdenssaimniecības attīstības projektu.
3. Valgundes pagasta ceļa Plēsumi - Vārpas pārbūve</v>
      </c>
      <c r="F245" s="161" t="str">
        <f>'Investīciju plāns_2023_2027'!F218</f>
        <v>Transporta infrastruktūra, t.sk. Apgaismojums</v>
      </c>
      <c r="G245" s="366" t="str">
        <f>'Investīciju plāns_2023_2027'!G218</f>
        <v>J/Pag/Iedz
Dep/ieros</v>
      </c>
      <c r="H245" s="278">
        <f>'Investīciju plāns_2023_2027'!H218</f>
        <v>600000</v>
      </c>
      <c r="I245" s="303">
        <f>'Investīciju plāns_2023_2027'!I218</f>
        <v>0</v>
      </c>
      <c r="J245" s="304">
        <f>'Investīciju plāns_2023_2027'!J218</f>
        <v>0</v>
      </c>
      <c r="K245" s="305">
        <f>'Investīciju plāns_2023_2027'!K218</f>
        <v>0</v>
      </c>
      <c r="L245" s="306">
        <f>'Investīciju plāns_2023_2027'!L218</f>
        <v>200000</v>
      </c>
      <c r="M245" s="307">
        <f>'Investīciju plāns_2023_2027'!M218</f>
        <v>400000</v>
      </c>
      <c r="N245" s="196" t="str">
        <f>'Investīciju plāns_2023_2027'!N218</f>
        <v>P2 V RV1</v>
      </c>
      <c r="O245" s="372" t="str">
        <f>'Investīciju plāns_2023_2027'!O218</f>
        <v>P</v>
      </c>
      <c r="P245" s="372" t="str">
        <f>'Investīciju plāns_2023_2027'!P218</f>
        <v>VP2</v>
      </c>
      <c r="Q245" s="372" t="str">
        <f>'Investīciju plāns_2023_2027'!Q218</f>
        <v>RV4</v>
      </c>
      <c r="R245" s="374" t="str">
        <f>'Investīciju plāns_2023_2027'!R218</f>
        <v>4.1.</v>
      </c>
      <c r="S245" s="161" t="str">
        <f>'Investīciju plāns_2023_2027'!S218</f>
        <v>Infrastruktūras un saimnieciskā nodrošinājuma nodaļa/Pagasta pārvalde</v>
      </c>
      <c r="T245" s="292">
        <f>'Investīciju plāns_2023_2027'!T218</f>
        <v>0</v>
      </c>
      <c r="U245" s="282" t="str">
        <f>'Investīciju plāns_2023_2027'!U218</f>
        <v>2022-2027</v>
      </c>
    </row>
    <row r="246" spans="1:21" ht="127.5" x14ac:dyDescent="0.25">
      <c r="A246" s="196">
        <f>'Investīciju plāns_2023_2027'!A219</f>
        <v>217</v>
      </c>
      <c r="B246" s="277" t="str">
        <f>'Investīciju plāns_2023_2027'!B219</f>
        <v>08k</v>
      </c>
      <c r="C246" s="161" t="str">
        <f>'Investīciju plāns_2023_2027'!C219</f>
        <v>Vilce</v>
      </c>
      <c r="D246" s="285" t="str">
        <f>'Investīciju plāns_2023_2027'!D219</f>
        <v xml:space="preserve">Vilces muižas kalpu ēkas energoefektivitātes paaugstināšana </v>
      </c>
      <c r="E246" s="285" t="str">
        <f>'Investīciju plāns_2023_2027'!E219</f>
        <v>Ēkas energoefektivitātes paaugstināšana t.sk. jumta seguma, fasādes atjaunošana, notekcauruļu nomaiņa, bēniņu siltināšana
(Vilces bibliotēka, doktorāts, aktivitāšu centrs)     
(projektēšana ~  22 000 EUR, būvdarbi ~ 778 000 EUR)
Jāprecizē, cik % no plānotajiem būvdarbiem iespējams veikt 2023.gadā, atbilstoši likumam Par valsts budžeta 2023.gadam nosacījumiem
Jumta un noteku sliktā tehniskā stāvokļa ietekmē, ēkas pamati un fasāde ir mitra un veidojas fasādē plaisas. Jumta seguma, notekcauruļu nomaiņa, bēniņu siltināšana, apmales izbūve. Vides pieejamības nodrošināšana</v>
      </c>
      <c r="F246" s="161" t="str">
        <f>'Investīciju plāns_2023_2027'!F219</f>
        <v>Energoefektivitāte</v>
      </c>
      <c r="G246" s="366" t="str">
        <f>'Investīciju plāns_2023_2027'!G219</f>
        <v xml:space="preserve">AG2024
J/Pag/Iedz
</v>
      </c>
      <c r="H246" s="290">
        <f>'Investīciju plāns_2023_2027'!H219</f>
        <v>800000</v>
      </c>
      <c r="I246" s="303">
        <f>'Investīciju plāns_2023_2027'!I219</f>
        <v>800000</v>
      </c>
      <c r="J246" s="304">
        <f>'Investīciju plāns_2023_2027'!J219</f>
        <v>138700</v>
      </c>
      <c r="K246" s="305">
        <f>'Investīciju plāns_2023_2027'!K219</f>
        <v>661300</v>
      </c>
      <c r="L246" s="306">
        <f>'Investīciju plāns_2023_2027'!L219</f>
        <v>0</v>
      </c>
      <c r="M246" s="307">
        <f>'Investīciju plāns_2023_2027'!M219</f>
        <v>0</v>
      </c>
      <c r="N246" s="195" t="str">
        <f>'Investīciju plāns_2023_2027'!N219</f>
        <v>P2 V RV8</v>
      </c>
      <c r="O246" s="372" t="str">
        <f>'Investīciju plāns_2023_2027'!O219</f>
        <v>P</v>
      </c>
      <c r="P246" s="372" t="str">
        <f>'Investīciju plāns_2023_2027'!P219</f>
        <v>VP1</v>
      </c>
      <c r="Q246" s="372" t="str">
        <f>'Investīciju plāns_2023_2027'!Q219</f>
        <v>RV3</v>
      </c>
      <c r="R246" s="374" t="str">
        <f>'Investīciju plāns_2023_2027'!R219</f>
        <v>3.4.</v>
      </c>
      <c r="S246" s="161" t="str">
        <f>'Investīciju plāns_2023_2027'!S219</f>
        <v>Infrastruktūras un saimnieciskā nodrošinājuma nodaļa</v>
      </c>
      <c r="T246" s="332">
        <f>'Investīciju plāns_2023_2027'!T219</f>
        <v>0</v>
      </c>
      <c r="U246" s="282" t="str">
        <f>'Investīciju plāns_2023_2027'!U219</f>
        <v>2022-2027</v>
      </c>
    </row>
    <row r="247" spans="1:21" ht="102" x14ac:dyDescent="0.25">
      <c r="A247" s="161">
        <f>'Investīciju plāns_2023_2027'!A220</f>
        <v>218</v>
      </c>
      <c r="B247" s="277" t="str">
        <f>'Investīciju plāns_2023_2027'!B220</f>
        <v>08k</v>
      </c>
      <c r="C247" s="161" t="str">
        <f>'Investīciju plāns_2023_2027'!C220</f>
        <v>Vilce</v>
      </c>
      <c r="D247" s="285" t="str">
        <f>'Investīciju plāns_2023_2027'!D220</f>
        <v>Vilces pagasta tautas nama piebūves – sanmezgla būvniecība, teritorijas labiekārtošana</v>
      </c>
      <c r="E247" s="295" t="str">
        <f>'Investīciju plāns_2023_2027'!E220</f>
        <v>Izveidot Vilces tautas namā papildus telpas (sanitārais mezgls, labierīcības, palīgtelpas), būvprojekta aktualizācija, jo būvprojekta termiņš beidzās 2021.gadā</v>
      </c>
      <c r="F247" s="161" t="str">
        <f>'Investīciju plāns_2023_2027'!F220</f>
        <v>Ēku remontdarbi</v>
      </c>
      <c r="G247" s="366" t="str">
        <f>'Investīciju plāns_2023_2027'!G220</f>
        <v>J/Pag/Iedz</v>
      </c>
      <c r="H247" s="290">
        <f>'Investīciju plāns_2023_2027'!H220</f>
        <v>100000</v>
      </c>
      <c r="I247" s="303">
        <f>'Investīciju plāns_2023_2027'!I220</f>
        <v>0</v>
      </c>
      <c r="J247" s="304">
        <f>'Investīciju plāns_2023_2027'!J220</f>
        <v>0</v>
      </c>
      <c r="K247" s="305">
        <f>'Investīciju plāns_2023_2027'!K220</f>
        <v>0</v>
      </c>
      <c r="L247" s="306">
        <f>'Investīciju plāns_2023_2027'!L220</f>
        <v>0</v>
      </c>
      <c r="M247" s="307">
        <f>'Investīciju plāns_2023_2027'!M220</f>
        <v>100000</v>
      </c>
      <c r="N247" s="195" t="str">
        <f>'Investīciju plāns_2023_2027'!N220</f>
        <v>P2 K RV1</v>
      </c>
      <c r="O247" s="372" t="str">
        <f>'Investīciju plāns_2023_2027'!O220</f>
        <v>P</v>
      </c>
      <c r="P247" s="378" t="str">
        <f>'Investīciju plāns_2023_2027'!P220</f>
        <v>VP1</v>
      </c>
      <c r="Q247" s="372" t="str">
        <f>'Investīciju plāns_2023_2027'!Q220</f>
        <v>RV3</v>
      </c>
      <c r="R247" s="374" t="str">
        <f>'Investīciju plāns_2023_2027'!R220</f>
        <v>3.3.</v>
      </c>
      <c r="S247" s="161" t="str">
        <f>'Investīciju plāns_2023_2027'!S220</f>
        <v>Infrastruktūras un saimnieciskā nodrošinājuma nodaļa/Kultūras pārvalde/Pagasta pārvalde</v>
      </c>
      <c r="T247" s="332">
        <f>'Investīciju plāns_2023_2027'!T220</f>
        <v>0</v>
      </c>
      <c r="U247" s="282" t="str">
        <f>'Investīciju plāns_2023_2027'!U220</f>
        <v>2022-2027</v>
      </c>
    </row>
    <row r="248" spans="1:21" ht="102" x14ac:dyDescent="0.25">
      <c r="A248" s="161">
        <f>'Investīciju plāns_2023_2027'!A221</f>
        <v>219</v>
      </c>
      <c r="B248" s="277" t="str">
        <f>'Investīciju plāns_2023_2027'!B221</f>
        <v>09</v>
      </c>
      <c r="C248" s="161" t="str">
        <f>'Investīciju plāns_2023_2027'!C221</f>
        <v>Vilce</v>
      </c>
      <c r="D248" s="285" t="str">
        <f>'Investīciju plāns_2023_2027'!D221</f>
        <v>Vilces pamatskolas ēkas jumta remonts</v>
      </c>
      <c r="E248" s="225" t="str">
        <f>'Investīciju plāns_2023_2027'!E221</f>
        <v>Ēkas (Madaru iela) jumta remonts (plakanais jumts). Būvniecības dokumentācijas sagatavošana</v>
      </c>
      <c r="F248" s="161" t="str">
        <f>'Investīciju plāns_2023_2027'!F221</f>
        <v>Ēku remontdarbi</v>
      </c>
      <c r="G248" s="366" t="str">
        <f>'Investīciju plāns_2023_2027'!G221</f>
        <v>J/Pag/Iedz</v>
      </c>
      <c r="H248" s="290">
        <f>'Investīciju plāns_2023_2027'!H221</f>
        <v>100000</v>
      </c>
      <c r="I248" s="303">
        <f>'Investīciju plāns_2023_2027'!I221</f>
        <v>0</v>
      </c>
      <c r="J248" s="304">
        <f>'Investīciju plāns_2023_2027'!J221</f>
        <v>0</v>
      </c>
      <c r="K248" s="305">
        <f>'Investīciju plāns_2023_2027'!K221</f>
        <v>0</v>
      </c>
      <c r="L248" s="306">
        <f>'Investīciju plāns_2023_2027'!L221</f>
        <v>100000</v>
      </c>
      <c r="M248" s="307">
        <f>'Investīciju plāns_2023_2027'!M221</f>
        <v>0</v>
      </c>
      <c r="N248" s="196" t="str">
        <f>'Investīciju plāns_2023_2027'!N221</f>
        <v>P2 I RV1</v>
      </c>
      <c r="O248" s="372" t="str">
        <f>'Investīciju plāns_2023_2027'!O221</f>
        <v>P</v>
      </c>
      <c r="P248" s="375" t="str">
        <f>'Investīciju plāns_2023_2027'!P221</f>
        <v>VP1</v>
      </c>
      <c r="Q248" s="372" t="str">
        <f>'Investīciju plāns_2023_2027'!Q221</f>
        <v>RV1</v>
      </c>
      <c r="R248" s="374" t="str">
        <f>'Investīciju plāns_2023_2027'!R221</f>
        <v>1.1.</v>
      </c>
      <c r="S248" s="161" t="str">
        <f>'Investīciju plāns_2023_2027'!S221</f>
        <v>Infrastruktūras un saimnieciskā nodrošinājuma nodaļa/Izglītības pārvalde/Pagasta pārvalde</v>
      </c>
      <c r="T248" s="292">
        <f>'Investīciju plāns_2023_2027'!T221</f>
        <v>0</v>
      </c>
      <c r="U248" s="282" t="str">
        <f>'Investīciju plāns_2023_2027'!U221</f>
        <v>2022-2027</v>
      </c>
    </row>
    <row r="249" spans="1:21" x14ac:dyDescent="0.25">
      <c r="A249" s="196" t="e">
        <f>'Investīciju plāns_2023_2027'!#REF!</f>
        <v>#REF!</v>
      </c>
      <c r="B249" s="277" t="e">
        <f>'Investīciju plāns_2023_2027'!#REF!</f>
        <v>#REF!</v>
      </c>
      <c r="C249" s="161" t="e">
        <f>'Investīciju plāns_2023_2027'!#REF!</f>
        <v>#REF!</v>
      </c>
      <c r="D249" s="285" t="e">
        <f>'Investīciju plāns_2023_2027'!#REF!</f>
        <v>#REF!</v>
      </c>
      <c r="E249" s="295" t="e">
        <f>'Investīciju plāns_2023_2027'!#REF!</f>
        <v>#REF!</v>
      </c>
      <c r="F249" s="161" t="e">
        <f>'Investīciju plāns_2023_2027'!#REF!</f>
        <v>#REF!</v>
      </c>
      <c r="G249" s="366" t="e">
        <f>'Investīciju plāns_2023_2027'!#REF!</f>
        <v>#REF!</v>
      </c>
      <c r="H249" s="278" t="e">
        <f>'Investīciju plāns_2023_2027'!#REF!</f>
        <v>#REF!</v>
      </c>
      <c r="I249" s="303" t="e">
        <f>'Investīciju plāns_2023_2027'!#REF!</f>
        <v>#REF!</v>
      </c>
      <c r="J249" s="304" t="e">
        <f>'Investīciju plāns_2023_2027'!#REF!</f>
        <v>#REF!</v>
      </c>
      <c r="K249" s="305" t="e">
        <f>'Investīciju plāns_2023_2027'!#REF!</f>
        <v>#REF!</v>
      </c>
      <c r="L249" s="306" t="e">
        <f>'Investīciju plāns_2023_2027'!#REF!</f>
        <v>#REF!</v>
      </c>
      <c r="M249" s="307" t="e">
        <f>'Investīciju plāns_2023_2027'!#REF!</f>
        <v>#REF!</v>
      </c>
      <c r="N249" s="166" t="e">
        <f>'Investīciju plāns_2023_2027'!#REF!</f>
        <v>#REF!</v>
      </c>
      <c r="O249" s="372" t="e">
        <f>'Investīciju plāns_2023_2027'!#REF!</f>
        <v>#REF!</v>
      </c>
      <c r="P249" s="372" t="e">
        <f>'Investīciju plāns_2023_2027'!#REF!</f>
        <v>#REF!</v>
      </c>
      <c r="Q249" s="372" t="e">
        <f>'Investīciju plāns_2023_2027'!#REF!</f>
        <v>#REF!</v>
      </c>
      <c r="R249" s="374" t="e">
        <f>'Investīciju plāns_2023_2027'!#REF!</f>
        <v>#REF!</v>
      </c>
      <c r="S249" s="161" t="e">
        <f>'Investīciju plāns_2023_2027'!#REF!</f>
        <v>#REF!</v>
      </c>
      <c r="T249" s="326" t="e">
        <f>'Investīciju plāns_2023_2027'!#REF!</f>
        <v>#REF!</v>
      </c>
      <c r="U249" s="282" t="e">
        <f>'Investīciju plāns_2023_2027'!#REF!</f>
        <v>#REF!</v>
      </c>
    </row>
    <row r="250" spans="1:21" x14ac:dyDescent="0.25">
      <c r="A250" s="161" t="e">
        <f>'Investīciju plāns_2023_2027'!#REF!</f>
        <v>#REF!</v>
      </c>
      <c r="B250" s="279" t="e">
        <f>'Investīciju plāns_2023_2027'!#REF!</f>
        <v>#REF!</v>
      </c>
      <c r="C250" s="196" t="e">
        <f>'Investīciju plāns_2023_2027'!#REF!</f>
        <v>#REF!</v>
      </c>
      <c r="D250" s="285" t="e">
        <f>'Investīciju plāns_2023_2027'!#REF!</f>
        <v>#REF!</v>
      </c>
      <c r="E250" s="285" t="e">
        <f>'Investīciju plāns_2023_2027'!#REF!</f>
        <v>#REF!</v>
      </c>
      <c r="F250" s="283" t="e">
        <f>'Investīciju plāns_2023_2027'!#REF!</f>
        <v>#REF!</v>
      </c>
      <c r="G250" s="367" t="e">
        <f>'Investīciju plāns_2023_2027'!#REF!</f>
        <v>#REF!</v>
      </c>
      <c r="H250" s="278" t="e">
        <f>'Investīciju plāns_2023_2027'!#REF!</f>
        <v>#REF!</v>
      </c>
      <c r="I250" s="303" t="e">
        <f>'Investīciju plāns_2023_2027'!#REF!</f>
        <v>#REF!</v>
      </c>
      <c r="J250" s="304" t="e">
        <f>'Investīciju plāns_2023_2027'!#REF!</f>
        <v>#REF!</v>
      </c>
      <c r="K250" s="305" t="e">
        <f>'Investīciju plāns_2023_2027'!#REF!</f>
        <v>#REF!</v>
      </c>
      <c r="L250" s="306" t="e">
        <f>'Investīciju plāns_2023_2027'!#REF!</f>
        <v>#REF!</v>
      </c>
      <c r="M250" s="307" t="e">
        <f>'Investīciju plāns_2023_2027'!#REF!</f>
        <v>#REF!</v>
      </c>
      <c r="N250" s="283" t="e">
        <f>'Investīciju plāns_2023_2027'!#REF!</f>
        <v>#REF!</v>
      </c>
      <c r="O250" s="372" t="e">
        <f>'Investīciju plāns_2023_2027'!#REF!</f>
        <v>#REF!</v>
      </c>
      <c r="P250" s="372" t="e">
        <f>'Investīciju plāns_2023_2027'!#REF!</f>
        <v>#REF!</v>
      </c>
      <c r="Q250" s="372" t="e">
        <f>'Investīciju plāns_2023_2027'!#REF!</f>
        <v>#REF!</v>
      </c>
      <c r="R250" s="379" t="e">
        <f>'Investīciju plāns_2023_2027'!#REF!</f>
        <v>#REF!</v>
      </c>
      <c r="S250" s="336" t="e">
        <f>'Investīciju plāns_2023_2027'!#REF!</f>
        <v>#REF!</v>
      </c>
      <c r="T250" s="340" t="e">
        <f>'Investīciju plāns_2023_2027'!#REF!</f>
        <v>#REF!</v>
      </c>
      <c r="U250" s="282" t="e">
        <f>'Investīciju plāns_2023_2027'!#REF!</f>
        <v>#REF!</v>
      </c>
    </row>
    <row r="251" spans="1:21" ht="76.5" x14ac:dyDescent="0.25">
      <c r="A251" s="161">
        <f>'Investīciju plāns_2023_2027'!A224</f>
        <v>222</v>
      </c>
      <c r="B251" s="279" t="str">
        <f>'Investīciju plāns_2023_2027'!B224</f>
        <v>06</v>
      </c>
      <c r="C251" s="196" t="str">
        <f>'Investīciju plāns_2023_2027'!C224</f>
        <v>Vilce</v>
      </c>
      <c r="D251" s="285" t="str">
        <f>'Investīciju plāns_2023_2027'!D224</f>
        <v>Vilces pagasta auto stāvlaukumu būvniecība pie Vilces muižas</v>
      </c>
      <c r="E251" s="285" t="str">
        <f>'Investīciju plāns_2023_2027'!E224</f>
        <v xml:space="preserve">Būvprojekta izstrāde. Būvdarbi stāvlaukumu izbūvei pie Vilces muižas </v>
      </c>
      <c r="F251" s="161" t="str">
        <f>'Investīciju plāns_2023_2027'!F224</f>
        <v>Teritorijas labiekārtošana</v>
      </c>
      <c r="G251" s="367" t="str">
        <f>'Investīciju plāns_2023_2027'!G224</f>
        <v>J/Pag/Iedz</v>
      </c>
      <c r="H251" s="278">
        <f>'Investīciju plāns_2023_2027'!H224</f>
        <v>80000</v>
      </c>
      <c r="I251" s="303">
        <f>'Investīciju plāns_2023_2027'!I224</f>
        <v>0</v>
      </c>
      <c r="J251" s="304">
        <f>'Investīciju plāns_2023_2027'!J224</f>
        <v>0</v>
      </c>
      <c r="K251" s="305">
        <f>'Investīciju plāns_2023_2027'!K224</f>
        <v>0</v>
      </c>
      <c r="L251" s="306">
        <f>'Investīciju plāns_2023_2027'!L224</f>
        <v>15000</v>
      </c>
      <c r="M251" s="307">
        <f>'Investīciju plāns_2023_2027'!M224</f>
        <v>65000</v>
      </c>
      <c r="N251" s="161" t="str">
        <f>'Investīciju plāns_2023_2027'!N224</f>
        <v>P3 V RV9</v>
      </c>
      <c r="O251" s="372" t="str">
        <f>'Investīciju plāns_2023_2027'!O224</f>
        <v>P</v>
      </c>
      <c r="P251" s="372" t="str">
        <f>'Investīciju plāns_2023_2027'!P224</f>
        <v>VP2</v>
      </c>
      <c r="Q251" s="372" t="str">
        <f>'Investīciju plāns_2023_2027'!Q224</f>
        <v>RV4</v>
      </c>
      <c r="R251" s="375" t="str">
        <f>'Investīciju plāns_2023_2027'!R224</f>
        <v>4.2.</v>
      </c>
      <c r="S251" s="161" t="str">
        <f>'Investīciju plāns_2023_2027'!S224</f>
        <v>Infrastruktūras un saimnieciskā nodrošinājuma nodaļa/pagasta pārvalde</v>
      </c>
      <c r="T251" s="327">
        <f>'Investīciju plāns_2023_2027'!T224</f>
        <v>0</v>
      </c>
      <c r="U251" s="282" t="str">
        <f>'Investīciju plāns_2023_2027'!U224</f>
        <v>2022-2027</v>
      </c>
    </row>
    <row r="252" spans="1:21" ht="76.5" x14ac:dyDescent="0.25">
      <c r="A252" s="196">
        <f>'Investīciju plāns_2023_2027'!A225</f>
        <v>223</v>
      </c>
      <c r="B252" s="279">
        <f>'Investīciju plāns_2023_2027'!B225</f>
        <v>0</v>
      </c>
      <c r="C252" s="161" t="str">
        <f>'Investīciju plāns_2023_2027'!C225</f>
        <v>Vilce</v>
      </c>
      <c r="D252" s="285" t="str">
        <f>'Investīciju plāns_2023_2027'!D225</f>
        <v>Vilces pagasta  transporta infrastruktūras attīstība</v>
      </c>
      <c r="E252" s="285" t="str">
        <f>'Investīciju plāns_2023_2027'!E225</f>
        <v>Transporta infrastruktūras attīstība, t.sk.: 
2023.gads:
Vilces kapu ceļš Nr.54 virskārtas atjaunošana 0.56 km (projektēšana 5832 EUR, būvdarbi ~ 84 000 EUR)
Iepirkumu procedūra projektēšanai uzsākta 2022.gadā, noslēgti līgumi par projektēšanu</v>
      </c>
      <c r="F252" s="161" t="str">
        <f>'Investīciju plāns_2023_2027'!F225</f>
        <v>Transporta infrastruktūra, t.sk. Apgaismojums</v>
      </c>
      <c r="G252" s="366" t="str">
        <f>'Investīciju plāns_2023_2027'!G225</f>
        <v>AG2023
J/Pag/Iedz
Dep/ieros</v>
      </c>
      <c r="H252" s="290">
        <f>'Investīciju plāns_2023_2027'!H225</f>
        <v>89832</v>
      </c>
      <c r="I252" s="303">
        <f>'Investīciju plāns_2023_2027'!I225</f>
        <v>89832</v>
      </c>
      <c r="J252" s="304">
        <f>'Investīciju plāns_2023_2027'!J225</f>
        <v>18432</v>
      </c>
      <c r="K252" s="305">
        <f>'Investīciju plāns_2023_2027'!K225</f>
        <v>71400</v>
      </c>
      <c r="L252" s="306">
        <f>'Investīciju plāns_2023_2027'!L225</f>
        <v>0</v>
      </c>
      <c r="M252" s="307">
        <f>'Investīciju plāns_2023_2027'!M225</f>
        <v>0</v>
      </c>
      <c r="N252" s="196">
        <f>'Investīciju plāns_2023_2027'!N225</f>
        <v>0</v>
      </c>
      <c r="O252" s="372">
        <f>'Investīciju plāns_2023_2027'!O225</f>
        <v>0</v>
      </c>
      <c r="P252" s="375">
        <f>'Investīciju plāns_2023_2027'!P225</f>
        <v>0</v>
      </c>
      <c r="Q252" s="372">
        <f>'Investīciju plāns_2023_2027'!Q225</f>
        <v>0</v>
      </c>
      <c r="R252" s="374">
        <f>'Investīciju plāns_2023_2027'!R225</f>
        <v>0</v>
      </c>
      <c r="S252" s="161" t="str">
        <f>'Investīciju plāns_2023_2027'!S225</f>
        <v>Infrastruktūras un saimnieciskā nodrošinājuma nodaļa/Pagasta pārvalde</v>
      </c>
      <c r="T252" s="292">
        <f>'Investīciju plāns_2023_2027'!T225</f>
        <v>0</v>
      </c>
      <c r="U252" s="282" t="str">
        <f>'Investīciju plāns_2023_2027'!U225</f>
        <v>2022-2027</v>
      </c>
    </row>
    <row r="253" spans="1:21" ht="102" x14ac:dyDescent="0.25">
      <c r="A253" s="161">
        <f>'Investīciju plāns_2023_2027'!A226</f>
        <v>224</v>
      </c>
      <c r="B253" s="277">
        <f>'Investīciju plāns_2023_2027'!B226</f>
        <v>0</v>
      </c>
      <c r="C253" s="161" t="str">
        <f>'Investīciju plāns_2023_2027'!C226</f>
        <v>Vilce</v>
      </c>
      <c r="D253" s="285" t="str">
        <f>'Investīciju plāns_2023_2027'!D226</f>
        <v>Vilces pagasta  transporta infrastruktūras attīstība</v>
      </c>
      <c r="E253" s="285" t="str">
        <f>'Investīciju plāns_2023_2027'!E226</f>
        <v xml:space="preserve">Transporta infrastruktūras attīstība, t.sk.: 
 2023/2024.gads:
1. Vilces pagasta Kalnrozes-Valdeikas Nr.34 virskārtas izbūve 0.60 km
Plānots uzsākt projektēšanu 2023.gada otrajā pusē, izmaksas plānot 2024.gadā 
2. Apgaismojuma izbūve alejā uz Vilces muižu, kā arī pie muižas un kalpu mājas
</v>
      </c>
      <c r="F253" s="161" t="str">
        <f>'Investīciju plāns_2023_2027'!F226</f>
        <v>Transporta infrastruktūra, t.sk. Apgaismojums</v>
      </c>
      <c r="G253" s="366" t="str">
        <f>'Investīciju plāns_2023_2027'!G226</f>
        <v>J/Pag/Iedz
Dep/ieros</v>
      </c>
      <c r="H253" s="290">
        <f>'Investīciju plāns_2023_2027'!H226</f>
        <v>300000</v>
      </c>
      <c r="I253" s="303">
        <f>'Investīciju plāns_2023_2027'!I226</f>
        <v>0</v>
      </c>
      <c r="J253" s="304">
        <f>'Investīciju plāns_2023_2027'!J226</f>
        <v>0</v>
      </c>
      <c r="K253" s="305">
        <f>'Investīciju plāns_2023_2027'!K226</f>
        <v>0</v>
      </c>
      <c r="L253" s="306">
        <f>'Investīciju plāns_2023_2027'!L226</f>
        <v>200000</v>
      </c>
      <c r="M253" s="307">
        <f>'Investīciju plāns_2023_2027'!M226</f>
        <v>100000</v>
      </c>
      <c r="N253" s="196" t="str">
        <f>'Investīciju plāns_2023_2027'!N226</f>
        <v>P2 V RV1</v>
      </c>
      <c r="O253" s="372" t="str">
        <f>'Investīciju plāns_2023_2027'!O226</f>
        <v>P</v>
      </c>
      <c r="P253" s="373" t="str">
        <f>'Investīciju plāns_2023_2027'!P226</f>
        <v>VP2</v>
      </c>
      <c r="Q253" s="373" t="str">
        <f>'Investīciju plāns_2023_2027'!Q226</f>
        <v>RV4</v>
      </c>
      <c r="R253" s="374" t="str">
        <f>'Investīciju plāns_2023_2027'!R226</f>
        <v>4.1.</v>
      </c>
      <c r="S253" s="161" t="str">
        <f>'Investīciju plāns_2023_2027'!S226</f>
        <v>Infrastruktūras un saimnieciskā nodrošinājuma nodaļa/Pagasta pārvalde</v>
      </c>
      <c r="T253" s="309">
        <f>'Investīciju plāns_2023_2027'!T226</f>
        <v>0</v>
      </c>
      <c r="U253" s="282" t="str">
        <f>'Investīciju plāns_2023_2027'!U226</f>
        <v>2022-2027</v>
      </c>
    </row>
    <row r="254" spans="1:21" ht="76.5" x14ac:dyDescent="0.25">
      <c r="A254" s="161">
        <f>'Investīciju plāns_2023_2027'!A227</f>
        <v>225</v>
      </c>
      <c r="B254" s="277" t="str">
        <f>'Investīciju plāns_2023_2027'!B227</f>
        <v>08v</v>
      </c>
      <c r="C254" s="161" t="str">
        <f>'Investīciju plāns_2023_2027'!C227</f>
        <v>Vilce</v>
      </c>
      <c r="D254" s="285" t="str">
        <f>'Investīciju plāns_2023_2027'!D227</f>
        <v>Vilces muižas kompleksa kultūrvēstures vērtību saglabāšana un jaunu pakalpojumu radīšana</v>
      </c>
      <c r="E254" s="295" t="str">
        <f>'Investīciju plāns_2023_2027'!E227</f>
        <v xml:space="preserve">Muižas pagraba izbūve ekspozīcijām, saietu telpas izbūve; vides izglītības centra izveide; parka labiekārtošana, dabas takas izveide, aprīkošana. 
Būvprojekta aktualizācija, jo būvprojekta termiņš beidzās 2022.gadā
Vilces muižas verandas remonts - plānots 2023.gadā
</v>
      </c>
      <c r="F254" s="161" t="str">
        <f>'Investīciju plāns_2023_2027'!F227</f>
        <v>Vēstures mantojums - ēkas</v>
      </c>
      <c r="G254" s="366" t="str">
        <f>'Investīciju plāns_2023_2027'!G227</f>
        <v xml:space="preserve">AG
J/Pag/Iedz
</v>
      </c>
      <c r="H254" s="278">
        <f>'Investīciju plāns_2023_2027'!H227</f>
        <v>1135000</v>
      </c>
      <c r="I254" s="303">
        <f>'Investīciju plāns_2023_2027'!I227</f>
        <v>35000</v>
      </c>
      <c r="J254" s="304">
        <f>'Investīciju plāns_2023_2027'!J227</f>
        <v>35000</v>
      </c>
      <c r="K254" s="305">
        <f>'Investīciju plāns_2023_2027'!K227</f>
        <v>0</v>
      </c>
      <c r="L254" s="306">
        <f>'Investīciju plāns_2023_2027'!L227</f>
        <v>0</v>
      </c>
      <c r="M254" s="307">
        <f>'Investīciju plāns_2023_2027'!M227</f>
        <v>1100000</v>
      </c>
      <c r="N254" s="166" t="str">
        <f>'Investīciju plāns_2023_2027'!N227</f>
        <v>P4 T RV2</v>
      </c>
      <c r="O254" s="372" t="str">
        <f>'Investīciju plāns_2023_2027'!O227</f>
        <v>P</v>
      </c>
      <c r="P254" s="372" t="str">
        <f>'Investīciju plāns_2023_2027'!P227</f>
        <v>VP1</v>
      </c>
      <c r="Q254" s="372" t="str">
        <f>'Investīciju plāns_2023_2027'!Q227</f>
        <v>RV3</v>
      </c>
      <c r="R254" s="374" t="str">
        <f>'Investīciju plāns_2023_2027'!R227</f>
        <v>3.4.</v>
      </c>
      <c r="S254" s="161" t="str">
        <f>'Investīciju plāns_2023_2027'!S227</f>
        <v>Infrastruktūras un saimnieciskā nodrošinājuma nodaļa/pagasta pārvalde</v>
      </c>
      <c r="T254" s="291">
        <f>'Investīciju plāns_2023_2027'!T227</f>
        <v>0</v>
      </c>
      <c r="U254" s="282" t="str">
        <f>'Investīciju plāns_2023_2027'!U227</f>
        <v>2022-2027</v>
      </c>
    </row>
    <row r="255" spans="1:21" x14ac:dyDescent="0.25">
      <c r="A255" s="196" t="e">
        <f>'Investīciju plāns_2023_2027'!#REF!</f>
        <v>#REF!</v>
      </c>
      <c r="B255" s="277" t="e">
        <f>'Investīciju plāns_2023_2027'!#REF!</f>
        <v>#REF!</v>
      </c>
      <c r="C255" s="161" t="e">
        <f>'Investīciju plāns_2023_2027'!#REF!</f>
        <v>#REF!</v>
      </c>
      <c r="D255" s="285" t="e">
        <f>'Investīciju plāns_2023_2027'!#REF!</f>
        <v>#REF!</v>
      </c>
      <c r="E255" s="285" t="e">
        <f>'Investīciju plāns_2023_2027'!#REF!</f>
        <v>#REF!</v>
      </c>
      <c r="F255" s="161" t="e">
        <f>'Investīciju plāns_2023_2027'!#REF!</f>
        <v>#REF!</v>
      </c>
      <c r="G255" s="366" t="e">
        <f>'Investīciju plāns_2023_2027'!#REF!</f>
        <v>#REF!</v>
      </c>
      <c r="H255" s="278" t="e">
        <f>'Investīciju plāns_2023_2027'!#REF!</f>
        <v>#REF!</v>
      </c>
      <c r="I255" s="303" t="e">
        <f>'Investīciju plāns_2023_2027'!#REF!</f>
        <v>#REF!</v>
      </c>
      <c r="J255" s="304" t="e">
        <f>'Investīciju plāns_2023_2027'!#REF!</f>
        <v>#REF!</v>
      </c>
      <c r="K255" s="305" t="e">
        <f>'Investīciju plāns_2023_2027'!#REF!</f>
        <v>#REF!</v>
      </c>
      <c r="L255" s="306" t="e">
        <f>'Investīciju plāns_2023_2027'!#REF!</f>
        <v>#REF!</v>
      </c>
      <c r="M255" s="307" t="e">
        <f>'Investīciju plāns_2023_2027'!#REF!</f>
        <v>#REF!</v>
      </c>
      <c r="N255" s="196" t="e">
        <f>'Investīciju plāns_2023_2027'!#REF!</f>
        <v>#REF!</v>
      </c>
      <c r="O255" s="372" t="e">
        <f>'Investīciju plāns_2023_2027'!#REF!</f>
        <v>#REF!</v>
      </c>
      <c r="P255" s="373" t="e">
        <f>'Investīciju plāns_2023_2027'!#REF!</f>
        <v>#REF!</v>
      </c>
      <c r="Q255" s="373" t="e">
        <f>'Investīciju plāns_2023_2027'!#REF!</f>
        <v>#REF!</v>
      </c>
      <c r="R255" s="374" t="e">
        <f>'Investīciju plāns_2023_2027'!#REF!</f>
        <v>#REF!</v>
      </c>
      <c r="S255" s="161" t="e">
        <f>'Investīciju plāns_2023_2027'!#REF!</f>
        <v>#REF!</v>
      </c>
      <c r="T255" s="309" t="e">
        <f>'Investīciju plāns_2023_2027'!#REF!</f>
        <v>#REF!</v>
      </c>
      <c r="U255" s="282" t="e">
        <f>'Investīciju plāns_2023_2027'!#REF!</f>
        <v>#REF!</v>
      </c>
    </row>
    <row r="256" spans="1:21" x14ac:dyDescent="0.25">
      <c r="A256" s="161" t="e">
        <f>'Investīciju plāns_2023_2027'!#REF!</f>
        <v>#REF!</v>
      </c>
      <c r="B256" s="322" t="e">
        <f>'Investīciju plāns_2023_2027'!#REF!</f>
        <v>#REF!</v>
      </c>
      <c r="C256" s="281" t="e">
        <f>'Investīciju plāns_2023_2027'!#REF!</f>
        <v>#REF!</v>
      </c>
      <c r="D256" s="313" t="e">
        <f>'Investīciju plāns_2023_2027'!#REF!</f>
        <v>#REF!</v>
      </c>
      <c r="E256" s="313" t="e">
        <f>'Investīciju plāns_2023_2027'!#REF!</f>
        <v>#REF!</v>
      </c>
      <c r="F256" s="281" t="e">
        <f>'Investīciju plāns_2023_2027'!#REF!</f>
        <v>#REF!</v>
      </c>
      <c r="G256" s="366" t="e">
        <f>'Investīciju plāns_2023_2027'!#REF!</f>
        <v>#REF!</v>
      </c>
      <c r="H256" s="323" t="e">
        <f>'Investīciju plāns_2023_2027'!#REF!</f>
        <v>#REF!</v>
      </c>
      <c r="I256" s="303" t="e">
        <f>'Investīciju plāns_2023_2027'!#REF!</f>
        <v>#REF!</v>
      </c>
      <c r="J256" s="304" t="e">
        <f>'Investīciju plāns_2023_2027'!#REF!</f>
        <v>#REF!</v>
      </c>
      <c r="K256" s="305" t="e">
        <f>'Investīciju plāns_2023_2027'!#REF!</f>
        <v>#REF!</v>
      </c>
      <c r="L256" s="306" t="e">
        <f>'Investīciju plāns_2023_2027'!#REF!</f>
        <v>#REF!</v>
      </c>
      <c r="M256" s="307" t="e">
        <f>'Investīciju plāns_2023_2027'!#REF!</f>
        <v>#REF!</v>
      </c>
      <c r="N256" s="196" t="e">
        <f>'Investīciju plāns_2023_2027'!#REF!</f>
        <v>#REF!</v>
      </c>
      <c r="O256" s="372" t="e">
        <f>'Investīciju plāns_2023_2027'!#REF!</f>
        <v>#REF!</v>
      </c>
      <c r="P256" s="373" t="e">
        <f>'Investīciju plāns_2023_2027'!#REF!</f>
        <v>#REF!</v>
      </c>
      <c r="Q256" s="373" t="e">
        <f>'Investīciju plāns_2023_2027'!#REF!</f>
        <v>#REF!</v>
      </c>
      <c r="R256" s="374" t="e">
        <f>'Investīciju plāns_2023_2027'!#REF!</f>
        <v>#REF!</v>
      </c>
      <c r="S256" s="336" t="e">
        <f>'Investīciju plāns_2023_2027'!#REF!</f>
        <v>#REF!</v>
      </c>
      <c r="T256" s="328" t="e">
        <f>'Investīciju plāns_2023_2027'!#REF!</f>
        <v>#REF!</v>
      </c>
      <c r="U256" s="282" t="e">
        <f>'Investīciju plāns_2023_2027'!#REF!</f>
        <v>#REF!</v>
      </c>
    </row>
    <row r="257" spans="1:21" ht="51" x14ac:dyDescent="0.25">
      <c r="A257" s="161">
        <f>'Investīciju plāns_2023_2027'!A228</f>
        <v>226</v>
      </c>
      <c r="B257" s="262">
        <f>'Investīciju plāns_2023_2027'!B228</f>
        <v>0</v>
      </c>
      <c r="C257" s="258" t="str">
        <f>'Investīciju plāns_2023_2027'!C228</f>
        <v>Vilce</v>
      </c>
      <c r="D257" s="261" t="str">
        <f>'Investīciju plāns_2023_2027'!D228</f>
        <v>Izveidot digitalizētu muzejistabu Vilcē dzimušajam latviešu dramaturgam Mārtiņam Zīvertam.</v>
      </c>
      <c r="E257" s="343" t="str">
        <f>'Investīciju plāns_2023_2027'!E228</f>
        <v>Izveidota digitalizēta muzejistaba Vilcē dzimušajam latviešu dramaturgam Mārtiņam Zīvertam</v>
      </c>
      <c r="F257" s="258" t="str">
        <f>'Investīciju plāns_2023_2027'!F228</f>
        <v>Vēstures mantojums - ēkas</v>
      </c>
      <c r="G257" s="366" t="str">
        <f>'Investīciju plāns_2023_2027'!G228</f>
        <v>J/Pag/Iedz</v>
      </c>
      <c r="H257" s="260">
        <f>'Investīciju plāns_2023_2027'!H228</f>
        <v>150000</v>
      </c>
      <c r="I257" s="303">
        <f>'Investīciju plāns_2023_2027'!I228</f>
        <v>0</v>
      </c>
      <c r="J257" s="304">
        <f>'Investīciju plāns_2023_2027'!J228</f>
        <v>0</v>
      </c>
      <c r="K257" s="305">
        <f>'Investīciju plāns_2023_2027'!K228</f>
        <v>0</v>
      </c>
      <c r="L257" s="306">
        <f>'Investīciju plāns_2023_2027'!L228</f>
        <v>0</v>
      </c>
      <c r="M257" s="307">
        <f>'Investīciju plāns_2023_2027'!M228</f>
        <v>150000</v>
      </c>
      <c r="N257" s="196">
        <f>'Investīciju plāns_2023_2027'!N228</f>
        <v>0</v>
      </c>
      <c r="O257" s="372">
        <f>'Investīciju plāns_2023_2027'!O228</f>
        <v>0</v>
      </c>
      <c r="P257" s="372">
        <f>'Investīciju plāns_2023_2027'!P228</f>
        <v>0</v>
      </c>
      <c r="Q257" s="372">
        <f>'Investīciju plāns_2023_2027'!Q228</f>
        <v>0</v>
      </c>
      <c r="R257" s="375">
        <f>'Investīciju plāns_2023_2027'!R228</f>
        <v>0</v>
      </c>
      <c r="S257" s="336">
        <f>'Investīciju plāns_2023_2027'!S228</f>
        <v>0</v>
      </c>
      <c r="T257" s="333">
        <f>'Investīciju plāns_2023_2027'!T228</f>
        <v>0</v>
      </c>
      <c r="U257" s="282">
        <f>'Investīciju plāns_2023_2027'!U228</f>
        <v>0</v>
      </c>
    </row>
    <row r="258" spans="1:21" ht="127.5" x14ac:dyDescent="0.25">
      <c r="A258" s="196">
        <f>'Investīciju plāns_2023_2027'!A229</f>
        <v>227</v>
      </c>
      <c r="B258" s="277" t="str">
        <f>'Investīciju plāns_2023_2027'!B229</f>
        <v>05</v>
      </c>
      <c r="C258" s="161" t="str">
        <f>'Investīciju plāns_2023_2027'!C229</f>
        <v>Vilce</v>
      </c>
      <c r="D258" s="285" t="str">
        <f>'Investīciju plāns_2023_2027'!D229</f>
        <v>Dabas parka "Vilce" dabas aizsardzības plāna īstenošana</v>
      </c>
      <c r="E258" s="295" t="str">
        <f>'Investīciju plāns_2023_2027'!E229</f>
        <v>Projekta mērķis: saglabāt dabas parkam raksturīgo ainavu - teritorijai raksturīgo reljefu un esošo zemes lietojuma veidu platības, saglabāt dzīvotspējīgas tipiskās un aizsargājamās upju nogāzes un platlapju mežiem raksturīgās dabiskās augu sugu sabiedrības, dzīvnieku sugas un to dzīvotnes, saglabāt un uzturēt kultūrvēsturiskās vērtības, labiekārtot un pilnveidot atpūtas, dabas un kultūrvēsturisko vērtību apskates un izziņas infrastruktūru.
Plānotie uzdevumi: Izstrādāt jaunu dabas aizsardzības plānu dabas parkam "Vilce", lai efektīvāk varētu apsaimniekot dabas parku "Vilce".
 Izstrādāts būvprojekts (derīgs līdz 2024.gadam)</v>
      </c>
      <c r="F258" s="161" t="str">
        <f>'Investīciju plāns_2023_2027'!F229</f>
        <v>Vides aizsardzība</v>
      </c>
      <c r="G258" s="366" t="str">
        <f>'Investīciju plāns_2023_2027'!G229</f>
        <v xml:space="preserve">AG
J/Pag/Iedz
</v>
      </c>
      <c r="H258" s="278">
        <f>'Investīciju plāns_2023_2027'!H229</f>
        <v>500000</v>
      </c>
      <c r="I258" s="303">
        <f>'Investīciju plāns_2023_2027'!I229</f>
        <v>0</v>
      </c>
      <c r="J258" s="304">
        <f>'Investīciju plāns_2023_2027'!J229</f>
        <v>0</v>
      </c>
      <c r="K258" s="305">
        <f>'Investīciju plāns_2023_2027'!K229</f>
        <v>0</v>
      </c>
      <c r="L258" s="306">
        <f>'Investīciju plāns_2023_2027'!L229</f>
        <v>0</v>
      </c>
      <c r="M258" s="307">
        <f>'Investīciju plāns_2023_2027'!M229</f>
        <v>500000</v>
      </c>
      <c r="N258" s="161" t="str">
        <f>'Investīciju plāns_2023_2027'!N229</f>
        <v>P3 V RV9</v>
      </c>
      <c r="O258" s="372" t="str">
        <f>'Investīciju plāns_2023_2027'!O229</f>
        <v>P</v>
      </c>
      <c r="P258" s="372" t="str">
        <f>'Investīciju plāns_2023_2027'!P229</f>
        <v>VP2</v>
      </c>
      <c r="Q258" s="372" t="str">
        <f>'Investīciju plāns_2023_2027'!Q229</f>
        <v>RV6</v>
      </c>
      <c r="R258" s="374" t="str">
        <f>'Investīciju plāns_2023_2027'!R229</f>
        <v>U.6.1.</v>
      </c>
      <c r="S258" s="161" t="str">
        <f>'Investīciju plāns_2023_2027'!S229</f>
        <v>Īpašuma pārvaldības nodaļa</v>
      </c>
      <c r="T258" s="284">
        <f>'Investīciju plāns_2023_2027'!T229</f>
        <v>0</v>
      </c>
      <c r="U258" s="282" t="str">
        <f>'Investīciju plāns_2023_2027'!U229</f>
        <v>2022-2027</v>
      </c>
    </row>
    <row r="259" spans="1:21" ht="76.5" x14ac:dyDescent="0.25">
      <c r="A259" s="161">
        <f>'Investīciju plāns_2023_2027'!A230</f>
        <v>228</v>
      </c>
      <c r="B259" s="277" t="str">
        <f>'Investīciju plāns_2023_2027'!B230</f>
        <v>09s</v>
      </c>
      <c r="C259" s="161" t="str">
        <f>'Investīciju plāns_2023_2027'!C230</f>
        <v>Vircava</v>
      </c>
      <c r="D259" s="285" t="str">
        <f>'Investīciju plāns_2023_2027'!D230</f>
        <v>Vircavas pagasta sporta halles energoefektivitātes paaugstināšana</v>
      </c>
      <c r="E259" s="295" t="str">
        <f>'Investīciju plāns_2023_2027'!E230</f>
        <v xml:space="preserve">Ventilācijas, siltummezglu un elektroapgādes sistēmu rekonstrukcija, lietusūdeņu savākšanas sistēmas izbūve, noteču remonts, ārējo sienu siltināšana, telpu remonts
Plānots uzsākt projektēšanu 2023.gada otrajā pusē, izmaksas plānot 2024.gadā </v>
      </c>
      <c r="F259" s="161" t="str">
        <f>'Investīciju plāns_2023_2027'!F230</f>
        <v>Energoefektivitāte</v>
      </c>
      <c r="G259" s="366" t="str">
        <f>'Investīciju plāns_2023_2027'!G230</f>
        <v>J/Pag/Iedz
IP/2021</v>
      </c>
      <c r="H259" s="278">
        <f>'Investīciju plāns_2023_2027'!H230</f>
        <v>700000</v>
      </c>
      <c r="I259" s="303">
        <f>'Investīciju plāns_2023_2027'!I230</f>
        <v>0</v>
      </c>
      <c r="J259" s="304">
        <f>'Investīciju plāns_2023_2027'!J230</f>
        <v>0</v>
      </c>
      <c r="K259" s="305">
        <f>'Investīciju plāns_2023_2027'!K230</f>
        <v>0</v>
      </c>
      <c r="L259" s="306">
        <f>'Investīciju plāns_2023_2027'!L230</f>
        <v>700000</v>
      </c>
      <c r="M259" s="307">
        <f>'Investīciju plāns_2023_2027'!M230</f>
        <v>0</v>
      </c>
      <c r="N259" s="196" t="str">
        <f>'Investīciju plāns_2023_2027'!N230</f>
        <v>P2 V RV8</v>
      </c>
      <c r="O259" s="372" t="str">
        <f>'Investīciju plāns_2023_2027'!O230</f>
        <v>P</v>
      </c>
      <c r="P259" s="372" t="str">
        <f>'Investīciju plāns_2023_2027'!P230</f>
        <v>VP1</v>
      </c>
      <c r="Q259" s="372" t="str">
        <f>'Investīciju plāns_2023_2027'!Q230</f>
        <v>RV3</v>
      </c>
      <c r="R259" s="374" t="str">
        <f>'Investīciju plāns_2023_2027'!R230</f>
        <v>3.2.</v>
      </c>
      <c r="S259" s="161" t="str">
        <f>'Investīciju plāns_2023_2027'!S230</f>
        <v>Infrastruktūras un saimnieciskā nodrošinājuma nodaļa/ Sporta centrs</v>
      </c>
      <c r="T259" s="309">
        <f>'Investīciju plāns_2023_2027'!T230</f>
        <v>0</v>
      </c>
      <c r="U259" s="282" t="str">
        <f>'Investīciju plāns_2023_2027'!U230</f>
        <v>2022-2027</v>
      </c>
    </row>
    <row r="260" spans="1:21" ht="76.5" x14ac:dyDescent="0.25">
      <c r="A260" s="161">
        <f>'Investīciju plāns_2023_2027'!A231</f>
        <v>229</v>
      </c>
      <c r="B260" s="279" t="str">
        <f>'Investīciju plāns_2023_2027'!B231</f>
        <v>06</v>
      </c>
      <c r="C260" s="161" t="str">
        <f>'Investīciju plāns_2023_2027'!C231</f>
        <v>Vircava</v>
      </c>
      <c r="D260" s="285" t="str">
        <f>'Investīciju plāns_2023_2027'!D231</f>
        <v>Siltummezglu maiņa iestāžu ēkās Vircavas pagastā</v>
      </c>
      <c r="E260" s="295" t="str">
        <f>'Investīciju plāns_2023_2027'!E231</f>
        <v>Siltummezglu maiņa  visās iestāžu ēkās -  Vircavas vsk.(Jelgavas iela 2), Vircavas PII (Plāksnīšu iela 2); Tautas nams; Vircavas pagasta pārvalde (Jelgavas iela 4)</v>
      </c>
      <c r="F260" s="161" t="str">
        <f>'Investīciju plāns_2023_2027'!F231</f>
        <v>Energoefektivitāte</v>
      </c>
      <c r="G260" s="366" t="str">
        <f>'Investīciju plāns_2023_2027'!G231</f>
        <v>J/Pag/Iedz</v>
      </c>
      <c r="H260" s="278">
        <f>'Investīciju plāns_2023_2027'!H231</f>
        <v>40000</v>
      </c>
      <c r="I260" s="303">
        <f>'Investīciju plāns_2023_2027'!I231</f>
        <v>0</v>
      </c>
      <c r="J260" s="304">
        <f>'Investīciju plāns_2023_2027'!J231</f>
        <v>0</v>
      </c>
      <c r="K260" s="305">
        <f>'Investīciju plāns_2023_2027'!K231</f>
        <v>0</v>
      </c>
      <c r="L260" s="306">
        <f>'Investīciju plāns_2023_2027'!L231</f>
        <v>40000</v>
      </c>
      <c r="M260" s="307">
        <f>'Investīciju plāns_2023_2027'!M231</f>
        <v>0</v>
      </c>
      <c r="N260" s="195" t="str">
        <f>'Investīciju plāns_2023_2027'!N231</f>
        <v>P2 V RV8</v>
      </c>
      <c r="O260" s="372" t="str">
        <f>'Investīciju plāns_2023_2027'!O231</f>
        <v>P</v>
      </c>
      <c r="P260" s="378" t="str">
        <f>'Investīciju plāns_2023_2027'!P231</f>
        <v>VP2</v>
      </c>
      <c r="Q260" s="372" t="str">
        <f>'Investīciju plāns_2023_2027'!Q231</f>
        <v>RV5</v>
      </c>
      <c r="R260" s="374" t="str">
        <f>'Investīciju plāns_2023_2027'!R231</f>
        <v>U.5.1.</v>
      </c>
      <c r="S260" s="325" t="str">
        <f>'Investīciju plāns_2023_2027'!S231</f>
        <v>Infrastruktūras un saimnieciskā nodrošinājuma nodaļa/pagasta pārvalde</v>
      </c>
      <c r="T260" s="195">
        <f>'Investīciju plāns_2023_2027'!T231</f>
        <v>0</v>
      </c>
      <c r="U260" s="331" t="str">
        <f>'Investīciju plāns_2023_2027'!U231</f>
        <v>2022-2027</v>
      </c>
    </row>
    <row r="261" spans="1:21" x14ac:dyDescent="0.25">
      <c r="A261">
        <f>'Investīciju plāns_2023_2027'!A245</f>
        <v>0</v>
      </c>
      <c r="B261">
        <f>'Investīciju plāns_2023_2027'!B245</f>
        <v>0</v>
      </c>
      <c r="C261">
        <f>'Investīciju plāns_2023_2027'!C245</f>
        <v>0</v>
      </c>
      <c r="D261">
        <f>'Investīciju plāns_2023_2027'!D245</f>
        <v>0</v>
      </c>
      <c r="E261">
        <f>'Investīciju plāns_2023_2027'!E245</f>
        <v>0</v>
      </c>
      <c r="F261" t="str">
        <f>'Investīciju plāns_2023_2027'!F245</f>
        <v>Kopā</v>
      </c>
      <c r="G261">
        <f>'Investīciju plāns_2023_2027'!G245</f>
        <v>0</v>
      </c>
      <c r="H261">
        <f>'Investīciju plāns_2023_2027'!H245</f>
        <v>220955452</v>
      </c>
      <c r="I261">
        <f>'Investīciju plāns_2023_2027'!I245</f>
        <v>10124091</v>
      </c>
      <c r="J261">
        <f>'Investīciju plāns_2023_2027'!J245</f>
        <v>4962899</v>
      </c>
      <c r="K261">
        <f>'Investīciju plāns_2023_2027'!K245</f>
        <v>5161192</v>
      </c>
      <c r="L261">
        <f>'Investīciju plāns_2023_2027'!L245</f>
        <v>20802000</v>
      </c>
      <c r="M261">
        <f>'Investīciju plāns_2023_2027'!M245</f>
        <v>190029361</v>
      </c>
      <c r="N261">
        <f>'Investīciju plāns_2023_2027'!N245</f>
        <v>0</v>
      </c>
      <c r="O261">
        <f>'Investīciju plāns_2023_2027'!O245</f>
        <v>0</v>
      </c>
      <c r="P261">
        <f>'Investīciju plāns_2023_2027'!P245</f>
        <v>0</v>
      </c>
      <c r="Q261">
        <f>'Investīciju plāns_2023_2027'!Q245</f>
        <v>0</v>
      </c>
      <c r="R261">
        <f>'Investīciju plāns_2023_2027'!R245</f>
        <v>0</v>
      </c>
      <c r="S261">
        <f>'Investīciju plāns_2023_2027'!S245</f>
        <v>0</v>
      </c>
      <c r="T261">
        <f>'Investīciju plāns_2023_2027'!T245</f>
        <v>0</v>
      </c>
      <c r="U261">
        <f>'Investīciju plāns_2023_2027'!U245</f>
        <v>0</v>
      </c>
    </row>
    <row r="262" spans="1:21" x14ac:dyDescent="0.25">
      <c r="A262" t="str">
        <f>'Investīciju plāns_2023_2027'!A250</f>
        <v>P2 I RV1</v>
      </c>
      <c r="B262" t="str">
        <f>'Investīciju plāns_2023_2027'!B250</f>
        <v>Izglītības iestāžu materiāli tehniskās bāzes pilnveidošana un modernizācija</v>
      </c>
      <c r="C262">
        <f>'Investīciju plāns_2023_2027'!C250</f>
        <v>0</v>
      </c>
      <c r="D262">
        <f>'Investīciju plāns_2023_2027'!D250</f>
        <v>0</v>
      </c>
      <c r="E262">
        <f>'Investīciju plāns_2023_2027'!E250</f>
        <v>0</v>
      </c>
      <c r="F262" t="e">
        <f>'Investīciju plāns_2023_2027'!#REF!</f>
        <v>#REF!</v>
      </c>
      <c r="G262">
        <f>'Investīciju plāns_2023_2027'!P250</f>
        <v>0</v>
      </c>
      <c r="H262">
        <f>'Investīciju plāns_2023_2027'!O250</f>
        <v>0</v>
      </c>
      <c r="I262">
        <f>'Investīciju plāns_2023_2027'!R250</f>
        <v>0</v>
      </c>
      <c r="J262">
        <f>'Investīciju plāns_2023_2027'!S250</f>
        <v>0</v>
      </c>
      <c r="K262">
        <f>'Investīciju plāns_2023_2027'!T250</f>
        <v>0</v>
      </c>
      <c r="L262">
        <f>'Investīciju plāns_2023_2027'!U250</f>
        <v>0</v>
      </c>
      <c r="M262">
        <f>'Investīciju plāns_2023_2027'!V250</f>
        <v>0</v>
      </c>
      <c r="N262">
        <f>'Investīciju plāns_2023_2027'!W250</f>
        <v>0</v>
      </c>
      <c r="O262" t="e">
        <f>'Investīciju plāns_2023_2027'!#REF!</f>
        <v>#REF!</v>
      </c>
      <c r="P262" t="e">
        <f>'Investīciju plāns_2023_2027'!#REF!</f>
        <v>#REF!</v>
      </c>
      <c r="Q262" t="e">
        <f>'Investīciju plāns_2023_2027'!#REF!</f>
        <v>#REF!</v>
      </c>
      <c r="R262" t="e">
        <f>'Investīciju plāns_2023_2027'!#REF!</f>
        <v>#REF!</v>
      </c>
      <c r="S262" t="e">
        <f>'Investīciju plāns_2023_2027'!#REF!</f>
        <v>#REF!</v>
      </c>
      <c r="T262" t="e">
        <f>'Investīciju plāns_2023_2027'!#REF!</f>
        <v>#REF!</v>
      </c>
      <c r="U262" t="e">
        <f>'Investīciju plāns_2023_2027'!#REF!</f>
        <v>#REF!</v>
      </c>
    </row>
    <row r="263" spans="1:21" x14ac:dyDescent="0.25">
      <c r="A263" t="str">
        <f>'Investīciju plāns_2023_2027'!A251</f>
        <v>P1 S RV1</v>
      </c>
      <c r="B263" t="str">
        <f>'Investīciju plāns_2023_2027'!B251</f>
        <v>Sporta izglītība un aktivitātes mūža garumā</v>
      </c>
      <c r="C263">
        <f>'Investīciju plāns_2023_2027'!C251</f>
        <v>0</v>
      </c>
      <c r="D263">
        <f>'Investīciju plāns_2023_2027'!D251</f>
        <v>0</v>
      </c>
      <c r="E263">
        <f>'Investīciju plāns_2023_2027'!E251</f>
        <v>0</v>
      </c>
      <c r="F263">
        <f>'Investīciju plāns_2023_2027'!O251</f>
        <v>0</v>
      </c>
      <c r="G263">
        <f>'Investīciju plāns_2023_2027'!P251</f>
        <v>0</v>
      </c>
      <c r="H263">
        <f>'Investīciju plāns_2023_2027'!Q251</f>
        <v>0</v>
      </c>
      <c r="I263">
        <f>'Investīciju plāns_2023_2027'!R251</f>
        <v>0</v>
      </c>
      <c r="J263">
        <f>'Investīciju plāns_2023_2027'!S251</f>
        <v>0</v>
      </c>
      <c r="K263">
        <f>'Investīciju plāns_2023_2027'!T251</f>
        <v>0</v>
      </c>
      <c r="L263">
        <f>'Investīciju plāns_2023_2027'!U251</f>
        <v>0</v>
      </c>
      <c r="M263">
        <f>'Investīciju plāns_2023_2027'!V251</f>
        <v>0</v>
      </c>
      <c r="N263">
        <f>'Investīciju plāns_2023_2027'!W251</f>
        <v>0</v>
      </c>
      <c r="O263" t="e">
        <f>'Investīciju plāns_2023_2027'!#REF!</f>
        <v>#REF!</v>
      </c>
      <c r="P263" t="e">
        <f>'Investīciju plāns_2023_2027'!#REF!</f>
        <v>#REF!</v>
      </c>
      <c r="Q263" t="e">
        <f>'Investīciju plāns_2023_2027'!#REF!</f>
        <v>#REF!</v>
      </c>
      <c r="R263" t="e">
        <f>'Investīciju plāns_2023_2027'!#REF!</f>
        <v>#REF!</v>
      </c>
      <c r="S263" t="e">
        <f>'Investīciju plāns_2023_2027'!#REF!</f>
        <v>#REF!</v>
      </c>
      <c r="T263" t="e">
        <f>'Investīciju plāns_2023_2027'!#REF!</f>
        <v>#REF!</v>
      </c>
      <c r="U263" t="e">
        <f>'Investīciju plāns_2023_2027'!#REF!</f>
        <v>#REF!</v>
      </c>
    </row>
    <row r="264" spans="1:21" x14ac:dyDescent="0.25">
      <c r="A264" t="str">
        <f>'Investīciju plāns_2023_2027'!A252</f>
        <v>P2 S RV1</v>
      </c>
      <c r="B264" t="str">
        <f>'Investīciju plāns_2023_2027'!B252</f>
        <v>Jaunas sporta infrastruktūras būvniecība</v>
      </c>
      <c r="C264">
        <f>'Investīciju plāns_2023_2027'!C252</f>
        <v>0</v>
      </c>
      <c r="D264">
        <f>'Investīciju plāns_2023_2027'!D252</f>
        <v>0</v>
      </c>
      <c r="E264">
        <f>'Investīciju plāns_2023_2027'!E252</f>
        <v>0</v>
      </c>
      <c r="F264">
        <f>'Investīciju plāns_2023_2027'!O252</f>
        <v>0</v>
      </c>
      <c r="G264" t="e">
        <f>'Investīciju plāns_2023_2027'!#REF!</f>
        <v>#REF!</v>
      </c>
      <c r="H264" t="e">
        <f>'Investīciju plāns_2023_2027'!#REF!</f>
        <v>#REF!</v>
      </c>
      <c r="I264" t="e">
        <f>'Investīciju plāns_2023_2027'!#REF!</f>
        <v>#REF!</v>
      </c>
      <c r="J264" t="e">
        <f>'Investīciju plāns_2023_2027'!#REF!</f>
        <v>#REF!</v>
      </c>
      <c r="K264">
        <f>'Investīciju plāns_2023_2027'!T252</f>
        <v>0</v>
      </c>
      <c r="L264">
        <f>'Investīciju plāns_2023_2027'!U252</f>
        <v>0</v>
      </c>
      <c r="M264">
        <f>'Investīciju plāns_2023_2027'!V252</f>
        <v>0</v>
      </c>
      <c r="N264">
        <f>'Investīciju plāns_2023_2027'!W252</f>
        <v>0</v>
      </c>
      <c r="O264" t="e">
        <f>'Investīciju plāns_2023_2027'!#REF!</f>
        <v>#REF!</v>
      </c>
      <c r="P264" t="e">
        <f>'Investīciju plāns_2023_2027'!#REF!</f>
        <v>#REF!</v>
      </c>
      <c r="Q264" t="e">
        <f>'Investīciju plāns_2023_2027'!#REF!</f>
        <v>#REF!</v>
      </c>
      <c r="R264" t="e">
        <f>'Investīciju plāns_2023_2027'!#REF!</f>
        <v>#REF!</v>
      </c>
      <c r="S264" t="e">
        <f>'Investīciju plāns_2023_2027'!#REF!</f>
        <v>#REF!</v>
      </c>
      <c r="T264" t="e">
        <f>'Investīciju plāns_2023_2027'!#REF!</f>
        <v>#REF!</v>
      </c>
      <c r="U264" t="e">
        <f>'Investīciju plāns_2023_2027'!#REF!</f>
        <v>#REF!</v>
      </c>
    </row>
    <row r="265" spans="1:21" x14ac:dyDescent="0.25">
      <c r="A265" t="str">
        <f>'Investīciju plāns_2023_2027'!A253</f>
        <v>P2 S RV2</v>
      </c>
      <c r="B265" t="str">
        <f>'Investīciju plāns_2023_2027'!B253</f>
        <v>Sporta iestāžu infrastruktūras un 
aprīkojuma atjaunošana</v>
      </c>
      <c r="C265">
        <f>'Investīciju plāns_2023_2027'!C253</f>
        <v>0</v>
      </c>
      <c r="D265">
        <f>'Investīciju plāns_2023_2027'!D253</f>
        <v>0</v>
      </c>
      <c r="E265">
        <f>'Investīciju plāns_2023_2027'!E253</f>
        <v>0</v>
      </c>
      <c r="F265">
        <f>'Investīciju plāns_2023_2027'!O253</f>
        <v>0</v>
      </c>
      <c r="G265" t="e">
        <f>'Investīciju plāns_2023_2027'!#REF!</f>
        <v>#REF!</v>
      </c>
      <c r="H265" t="e">
        <f>'Investīciju plāns_2023_2027'!#REF!</f>
        <v>#REF!</v>
      </c>
      <c r="I265" t="e">
        <f>'Investīciju plāns_2023_2027'!#REF!</f>
        <v>#REF!</v>
      </c>
      <c r="J265" t="e">
        <f>'Investīciju plāns_2023_2027'!#REF!</f>
        <v>#REF!</v>
      </c>
      <c r="K265">
        <f>'Investīciju plāns_2023_2027'!T253</f>
        <v>0</v>
      </c>
      <c r="L265">
        <f>'Investīciju plāns_2023_2027'!U253</f>
        <v>0</v>
      </c>
      <c r="M265">
        <f>'Investīciju plāns_2023_2027'!V253</f>
        <v>0</v>
      </c>
      <c r="N265">
        <f>'Investīciju plāns_2023_2027'!W253</f>
        <v>0</v>
      </c>
      <c r="O265" t="e">
        <f>'Investīciju plāns_2023_2027'!#REF!</f>
        <v>#REF!</v>
      </c>
      <c r="P265" t="e">
        <f>'Investīciju plāns_2023_2027'!#REF!</f>
        <v>#REF!</v>
      </c>
      <c r="Q265" t="e">
        <f>'Investīciju plāns_2023_2027'!#REF!</f>
        <v>#REF!</v>
      </c>
      <c r="R265" t="e">
        <f>'Investīciju plāns_2023_2027'!#REF!</f>
        <v>#REF!</v>
      </c>
      <c r="S265" t="e">
        <f>'Investīciju plāns_2023_2027'!#REF!</f>
        <v>#REF!</v>
      </c>
      <c r="T265" t="e">
        <f>'Investīciju plāns_2023_2027'!#REF!</f>
        <v>#REF!</v>
      </c>
      <c r="U265" t="e">
        <f>'Investīciju plāns_2023_2027'!#REF!</f>
        <v>#REF!</v>
      </c>
    </row>
    <row r="266" spans="1:21" x14ac:dyDescent="0.25">
      <c r="A266" t="str">
        <f>'Investīciju plāns_2023_2027'!A254</f>
        <v>P1 K RV1</v>
      </c>
      <c r="B266" t="str">
        <f>'Investīciju plāns_2023_2027'!B254</f>
        <v>Kultūras pakalpojuma nodrošināšana (pasākumi)</v>
      </c>
      <c r="C266">
        <f>'Investīciju plāns_2023_2027'!C254</f>
        <v>0</v>
      </c>
      <c r="D266">
        <f>'Investīciju plāns_2023_2027'!D254</f>
        <v>0</v>
      </c>
      <c r="E266">
        <f>'Investīciju plāns_2023_2027'!E254</f>
        <v>0</v>
      </c>
      <c r="F266">
        <f>'Investīciju plāns_2023_2027'!O254</f>
        <v>0</v>
      </c>
      <c r="G266" t="e">
        <f>'Investīciju plāns_2023_2027'!#REF!</f>
        <v>#REF!</v>
      </c>
      <c r="H266" t="e">
        <f>'Investīciju plāns_2023_2027'!#REF!</f>
        <v>#REF!</v>
      </c>
      <c r="I266" t="e">
        <f>'Investīciju plāns_2023_2027'!#REF!</f>
        <v>#REF!</v>
      </c>
      <c r="J266" t="e">
        <f>'Investīciju plāns_2023_2027'!#REF!</f>
        <v>#REF!</v>
      </c>
      <c r="K266">
        <f>'Investīciju plāns_2023_2027'!T254</f>
        <v>0</v>
      </c>
      <c r="L266">
        <f>'Investīciju plāns_2023_2027'!U254</f>
        <v>0</v>
      </c>
      <c r="M266">
        <f>'Investīciju plāns_2023_2027'!V254</f>
        <v>0</v>
      </c>
      <c r="N266">
        <f>'Investīciju plāns_2023_2027'!W254</f>
        <v>0</v>
      </c>
      <c r="O266" t="e">
        <f>'Investīciju plāns_2023_2027'!#REF!</f>
        <v>#REF!</v>
      </c>
      <c r="P266" t="e">
        <f>'Investīciju plāns_2023_2027'!#REF!</f>
        <v>#REF!</v>
      </c>
      <c r="Q266" t="e">
        <f>'Investīciju plāns_2023_2027'!#REF!</f>
        <v>#REF!</v>
      </c>
      <c r="R266" t="e">
        <f>'Investīciju plāns_2023_2027'!#REF!</f>
        <v>#REF!</v>
      </c>
      <c r="S266" t="e">
        <f>'Investīciju plāns_2023_2027'!#REF!</f>
        <v>#REF!</v>
      </c>
      <c r="T266" t="e">
        <f>'Investīciju plāns_2023_2027'!#REF!</f>
        <v>#REF!</v>
      </c>
      <c r="U266" t="e">
        <f>'Investīciju plāns_2023_2027'!#REF!</f>
        <v>#REF!</v>
      </c>
    </row>
    <row r="267" spans="1:21" x14ac:dyDescent="0.25">
      <c r="A267" t="str">
        <f>'Investīciju plāns_2023_2027'!A255</f>
        <v>P1 K RV2</v>
      </c>
      <c r="B267" t="str">
        <f>'Investīciju plāns_2023_2027'!B255</f>
        <v>Kultūras pakalpojuma nodrošināšana (uzturēšana)</v>
      </c>
      <c r="C267">
        <f>'Investīciju plāns_2023_2027'!C255</f>
        <v>0</v>
      </c>
      <c r="D267">
        <f>'Investīciju plāns_2023_2027'!D255</f>
        <v>0</v>
      </c>
      <c r="E267">
        <f>'Investīciju plāns_2023_2027'!E255</f>
        <v>0</v>
      </c>
      <c r="F267">
        <f>'Investīciju plāns_2023_2027'!O255</f>
        <v>0</v>
      </c>
      <c r="G267" t="e">
        <f>'Investīciju plāns_2023_2027'!#REF!</f>
        <v>#REF!</v>
      </c>
      <c r="H267" t="e">
        <f>'Investīciju plāns_2023_2027'!#REF!</f>
        <v>#REF!</v>
      </c>
      <c r="I267" t="e">
        <f>'Investīciju plāns_2023_2027'!#REF!</f>
        <v>#REF!</v>
      </c>
      <c r="J267" t="e">
        <f>'Investīciju plāns_2023_2027'!#REF!</f>
        <v>#REF!</v>
      </c>
      <c r="K267">
        <f>'Investīciju plāns_2023_2027'!T255</f>
        <v>0</v>
      </c>
      <c r="L267">
        <f>'Investīciju plāns_2023_2027'!U255</f>
        <v>0</v>
      </c>
      <c r="M267">
        <f>'Investīciju plāns_2023_2027'!V255</f>
        <v>0</v>
      </c>
      <c r="N267">
        <f>'Investīciju plāns_2023_2027'!W255</f>
        <v>0</v>
      </c>
      <c r="O267" t="e">
        <f>'Investīciju plāns_2023_2027'!#REF!</f>
        <v>#REF!</v>
      </c>
      <c r="P267" t="e">
        <f>'Investīciju plāns_2023_2027'!#REF!</f>
        <v>#REF!</v>
      </c>
      <c r="Q267" t="e">
        <f>'Investīciju plāns_2023_2027'!#REF!</f>
        <v>#REF!</v>
      </c>
      <c r="R267" t="e">
        <f>'Investīciju plāns_2023_2027'!#REF!</f>
        <v>#REF!</v>
      </c>
      <c r="S267" t="e">
        <f>'Investīciju plāns_2023_2027'!#REF!</f>
        <v>#REF!</v>
      </c>
      <c r="T267" t="e">
        <f>'Investīciju plāns_2023_2027'!#REF!</f>
        <v>#REF!</v>
      </c>
      <c r="U267" t="e">
        <f>'Investīciju plāns_2023_2027'!#REF!</f>
        <v>#REF!</v>
      </c>
    </row>
    <row r="268" spans="1:21" x14ac:dyDescent="0.25">
      <c r="A268" t="str">
        <f>'Investīciju plāns_2023_2027'!A256</f>
        <v>P2 K RV2</v>
      </c>
      <c r="B268" t="str">
        <f>'Investīciju plāns_2023_2027'!B256</f>
        <v>Kultūras iestāžu materiāli tehniskās bāzes pilnveidošana un modernizācija</v>
      </c>
      <c r="C268">
        <f>'Investīciju plāns_2023_2027'!C256</f>
        <v>0</v>
      </c>
      <c r="D268">
        <f>'Investīciju plāns_2023_2027'!D256</f>
        <v>0</v>
      </c>
      <c r="E268">
        <f>'Investīciju plāns_2023_2027'!E256</f>
        <v>0</v>
      </c>
      <c r="F268">
        <f>'Investīciju plāns_2023_2027'!O256</f>
        <v>0</v>
      </c>
      <c r="G268" t="e">
        <f>'Investīciju plāns_2023_2027'!#REF!</f>
        <v>#REF!</v>
      </c>
      <c r="H268" t="e">
        <f>'Investīciju plāns_2023_2027'!#REF!</f>
        <v>#REF!</v>
      </c>
      <c r="I268" t="e">
        <f>'Investīciju plāns_2023_2027'!#REF!</f>
        <v>#REF!</v>
      </c>
      <c r="J268" t="e">
        <f>'Investīciju plāns_2023_2027'!#REF!</f>
        <v>#REF!</v>
      </c>
      <c r="K268">
        <f>'Investīciju plāns_2023_2027'!T256</f>
        <v>0</v>
      </c>
      <c r="L268">
        <f>'Investīciju plāns_2023_2027'!U256</f>
        <v>0</v>
      </c>
      <c r="M268">
        <f>'Investīciju plāns_2023_2027'!V256</f>
        <v>0</v>
      </c>
      <c r="N268">
        <f>'Investīciju plāns_2023_2027'!W256</f>
        <v>0</v>
      </c>
      <c r="O268" t="e">
        <f>'Investīciju plāns_2023_2027'!#REF!</f>
        <v>#REF!</v>
      </c>
      <c r="P268" t="e">
        <f>'Investīciju plāns_2023_2027'!#REF!</f>
        <v>#REF!</v>
      </c>
      <c r="Q268" t="e">
        <f>'Investīciju plāns_2023_2027'!#REF!</f>
        <v>#REF!</v>
      </c>
      <c r="R268" t="e">
        <f>'Investīciju plāns_2023_2027'!#REF!</f>
        <v>#REF!</v>
      </c>
      <c r="S268" t="e">
        <f>'Investīciju plāns_2023_2027'!#REF!</f>
        <v>#REF!</v>
      </c>
      <c r="T268" t="e">
        <f>'Investīciju plāns_2023_2027'!#REF!</f>
        <v>#REF!</v>
      </c>
      <c r="U268" t="e">
        <f>'Investīciju plāns_2023_2027'!#REF!</f>
        <v>#REF!</v>
      </c>
    </row>
    <row r="269" spans="1:21" x14ac:dyDescent="0.25">
      <c r="A269" t="str">
        <f>'Investīciju plāns_2023_2027'!A257</f>
        <v>P4 T RV1</v>
      </c>
      <c r="B269" t="str">
        <f>'Investīciju plāns_2023_2027'!B257</f>
        <v xml:space="preserve">Tūrisma produktu un pakalpojumu piedāvājuma nodrošināšana un pilnveidošana </v>
      </c>
      <c r="C269">
        <f>'Investīciju plāns_2023_2027'!C257</f>
        <v>0</v>
      </c>
      <c r="D269">
        <f>'Investīciju plāns_2023_2027'!D257</f>
        <v>0</v>
      </c>
      <c r="E269">
        <f>'Investīciju plāns_2023_2027'!E257</f>
        <v>0</v>
      </c>
      <c r="F269">
        <f>'Investīciju plāns_2023_2027'!O257</f>
        <v>0</v>
      </c>
      <c r="G269" t="e">
        <f>'Investīciju plāns_2023_2027'!#REF!</f>
        <v>#REF!</v>
      </c>
      <c r="H269" t="e">
        <f>'Investīciju plāns_2023_2027'!#REF!</f>
        <v>#REF!</v>
      </c>
      <c r="I269" t="e">
        <f>'Investīciju plāns_2023_2027'!#REF!</f>
        <v>#REF!</v>
      </c>
      <c r="J269" t="e">
        <f>'Investīciju plāns_2023_2027'!#REF!</f>
        <v>#REF!</v>
      </c>
      <c r="K269">
        <f>'Investīciju plāns_2023_2027'!T257</f>
        <v>0</v>
      </c>
      <c r="L269">
        <f>'Investīciju plāns_2023_2027'!U257</f>
        <v>0</v>
      </c>
      <c r="M269">
        <f>'Investīciju plāns_2023_2027'!V257</f>
        <v>0</v>
      </c>
      <c r="N269">
        <f>'Investīciju plāns_2023_2027'!W257</f>
        <v>0</v>
      </c>
      <c r="O269" t="e">
        <f>'Investīciju plāns_2023_2027'!#REF!</f>
        <v>#REF!</v>
      </c>
      <c r="P269" t="e">
        <f>'Investīciju plāns_2023_2027'!#REF!</f>
        <v>#REF!</v>
      </c>
      <c r="Q269" t="e">
        <f>'Investīciju plāns_2023_2027'!#REF!</f>
        <v>#REF!</v>
      </c>
      <c r="R269" t="e">
        <f>'Investīciju plāns_2023_2027'!#REF!</f>
        <v>#REF!</v>
      </c>
      <c r="S269" t="e">
        <f>'Investīciju plāns_2023_2027'!#REF!</f>
        <v>#REF!</v>
      </c>
      <c r="T269" t="e">
        <f>'Investīciju plāns_2023_2027'!#REF!</f>
        <v>#REF!</v>
      </c>
      <c r="U269" t="e">
        <f>'Investīciju plāns_2023_2027'!#REF!</f>
        <v>#REF!</v>
      </c>
    </row>
    <row r="270" spans="1:21" x14ac:dyDescent="0.25">
      <c r="A270" t="str">
        <f>'Investīciju plāns_2023_2027'!A258</f>
        <v>P4 T RV2</v>
      </c>
      <c r="B270" t="str">
        <f>'Investīciju plāns_2023_2027'!B258</f>
        <v>Kultūrvēstures mantojuma objektu 
un infrastruktūras uzturēšana un saglabāšana</v>
      </c>
      <c r="C270">
        <f>'Investīciju plāns_2023_2027'!C258</f>
        <v>0</v>
      </c>
      <c r="D270">
        <f>'Investīciju plāns_2023_2027'!D258</f>
        <v>0</v>
      </c>
      <c r="E270">
        <f>'Investīciju plāns_2023_2027'!E258</f>
        <v>0</v>
      </c>
      <c r="F270">
        <f>'Investīciju plāns_2023_2027'!O258</f>
        <v>0</v>
      </c>
      <c r="G270" t="e">
        <f>'Investīciju plāns_2023_2027'!#REF!</f>
        <v>#REF!</v>
      </c>
      <c r="H270" t="e">
        <f>'Investīciju plāns_2023_2027'!#REF!</f>
        <v>#REF!</v>
      </c>
      <c r="I270" t="e">
        <f>'Investīciju plāns_2023_2027'!#REF!</f>
        <v>#REF!</v>
      </c>
      <c r="J270" t="e">
        <f>'Investīciju plāns_2023_2027'!#REF!</f>
        <v>#REF!</v>
      </c>
      <c r="K270">
        <f>'Investīciju plāns_2023_2027'!T258</f>
        <v>0</v>
      </c>
      <c r="L270">
        <f>'Investīciju plāns_2023_2027'!U258</f>
        <v>0</v>
      </c>
      <c r="M270">
        <f>'Investīciju plāns_2023_2027'!V258</f>
        <v>0</v>
      </c>
      <c r="N270">
        <f>'Investīciju plāns_2023_2027'!W258</f>
        <v>0</v>
      </c>
      <c r="O270" t="e">
        <f>'Investīciju plāns_2023_2027'!#REF!</f>
        <v>#REF!</v>
      </c>
      <c r="P270" t="e">
        <f>'Investīciju plāns_2023_2027'!#REF!</f>
        <v>#REF!</v>
      </c>
      <c r="Q270" t="e">
        <f>'Investīciju plāns_2023_2027'!#REF!</f>
        <v>#REF!</v>
      </c>
      <c r="R270" t="e">
        <f>'Investīciju plāns_2023_2027'!#REF!</f>
        <v>#REF!</v>
      </c>
      <c r="S270" t="e">
        <f>'Investīciju plāns_2023_2027'!#REF!</f>
        <v>#REF!</v>
      </c>
      <c r="T270" t="e">
        <f>'Investīciju plāns_2023_2027'!#REF!</f>
        <v>#REF!</v>
      </c>
      <c r="U270" t="e">
        <f>'Investīciju plāns_2023_2027'!#REF!</f>
        <v>#REF!</v>
      </c>
    </row>
    <row r="271" spans="1:21" x14ac:dyDescent="0.25">
      <c r="A271" t="str">
        <f>'Investīciju plāns_2023_2027'!A259</f>
        <v>P4 T RV3</v>
      </c>
      <c r="B271" t="str">
        <f>'Investīciju plāns_2023_2027'!B259</f>
        <v>Tūrisma attīstības veicināšana</v>
      </c>
      <c r="C271">
        <f>'Investīciju plāns_2023_2027'!C259</f>
        <v>0</v>
      </c>
      <c r="D271">
        <f>'Investīciju plāns_2023_2027'!D259</f>
        <v>0</v>
      </c>
      <c r="E271">
        <f>'Investīciju plāns_2023_2027'!E259</f>
        <v>0</v>
      </c>
      <c r="F271">
        <f>'Investīciju plāns_2023_2027'!F259</f>
        <v>0</v>
      </c>
      <c r="G271" t="e">
        <f>'Investīciju plāns_2023_2027'!#REF!</f>
        <v>#REF!</v>
      </c>
      <c r="H271" t="e">
        <f>'Investīciju plāns_2023_2027'!#REF!</f>
        <v>#REF!</v>
      </c>
      <c r="I271" t="e">
        <f>'Investīciju plāns_2023_2027'!#REF!</f>
        <v>#REF!</v>
      </c>
      <c r="J271" t="e">
        <f>'Investīciju plāns_2023_2027'!#REF!</f>
        <v>#REF!</v>
      </c>
      <c r="K271">
        <f>'Investīciju plāns_2023_2027'!K259</f>
        <v>0</v>
      </c>
      <c r="L271">
        <f>'Investīciju plāns_2023_2027'!L259</f>
        <v>0</v>
      </c>
      <c r="M271">
        <f>'Investīciju plāns_2023_2027'!M259</f>
        <v>0</v>
      </c>
      <c r="N271">
        <f>'Investīciju plāns_2023_2027'!N259</f>
        <v>0</v>
      </c>
      <c r="O271">
        <f>'Investīciju plāns_2023_2027'!O259</f>
        <v>0</v>
      </c>
      <c r="P271">
        <f>'Investīciju plāns_2023_2027'!P259</f>
        <v>0</v>
      </c>
      <c r="Q271">
        <f>'Investīciju plāns_2023_2027'!Q259</f>
        <v>0</v>
      </c>
      <c r="R271">
        <f>'Investīciju plāns_2023_2027'!R259</f>
        <v>0</v>
      </c>
      <c r="S271">
        <f>'Investīciju plāns_2023_2027'!S259</f>
        <v>0</v>
      </c>
      <c r="T271">
        <f>'Investīciju plāns_2023_2027'!T259</f>
        <v>0</v>
      </c>
      <c r="U271">
        <f>'Investīciju plāns_2023_2027'!U259</f>
        <v>0</v>
      </c>
    </row>
    <row r="272" spans="1:21" x14ac:dyDescent="0.25">
      <c r="A272" t="str">
        <f>'Investīciju plāns_2023_2027'!A260</f>
        <v>P2 U RV1</v>
      </c>
      <c r="B272" t="str">
        <f>'Investīciju plāns_2023_2027'!B260</f>
        <v>Ekonomisko attīstību veicinoša infrastruktūra (uzņēmējdarbība)</v>
      </c>
      <c r="C272">
        <f>'Investīciju plāns_2023_2027'!C260</f>
        <v>0</v>
      </c>
      <c r="D272">
        <f>'Investīciju plāns_2023_2027'!D260</f>
        <v>0</v>
      </c>
      <c r="E272">
        <f>'Investīciju plāns_2023_2027'!E260</f>
        <v>0</v>
      </c>
      <c r="F272">
        <f>'Investīciju plāns_2023_2027'!F260</f>
        <v>0</v>
      </c>
      <c r="G272" t="e">
        <f>'Investīciju plāns_2023_2027'!#REF!</f>
        <v>#REF!</v>
      </c>
      <c r="H272" t="e">
        <f>'Investīciju plāns_2023_2027'!#REF!</f>
        <v>#REF!</v>
      </c>
      <c r="I272" t="e">
        <f>'Investīciju plāns_2023_2027'!#REF!</f>
        <v>#REF!</v>
      </c>
      <c r="J272" t="e">
        <f>'Investīciju plāns_2023_2027'!#REF!</f>
        <v>#REF!</v>
      </c>
      <c r="K272">
        <f>'Investīciju plāns_2023_2027'!K260</f>
        <v>0</v>
      </c>
      <c r="L272">
        <f>'Investīciju plāns_2023_2027'!L260</f>
        <v>0</v>
      </c>
      <c r="M272">
        <f>'Investīciju plāns_2023_2027'!M260</f>
        <v>0</v>
      </c>
      <c r="N272">
        <f>'Investīciju plāns_2023_2027'!N260</f>
        <v>0</v>
      </c>
      <c r="O272">
        <f>'Investīciju plāns_2023_2027'!O260</f>
        <v>0</v>
      </c>
      <c r="P272">
        <f>'Investīciju plāns_2023_2027'!P260</f>
        <v>0</v>
      </c>
      <c r="Q272">
        <f>'Investīciju plāns_2023_2027'!Q260</f>
        <v>0</v>
      </c>
      <c r="R272">
        <f>'Investīciju plāns_2023_2027'!R260</f>
        <v>0</v>
      </c>
      <c r="S272">
        <f>'Investīciju plāns_2023_2027'!S260</f>
        <v>0</v>
      </c>
      <c r="T272">
        <f>'Investīciju plāns_2023_2027'!T260</f>
        <v>0</v>
      </c>
      <c r="U272">
        <f>'Investīciju plāns_2023_2027'!U260</f>
        <v>0</v>
      </c>
    </row>
    <row r="273" spans="1:21" x14ac:dyDescent="0.25">
      <c r="A273" t="str">
        <f>'Investīciju plāns_2023_2027'!A261</f>
        <v>P4 U RV1</v>
      </c>
      <c r="B273" t="str">
        <f>'Investīciju plāns_2023_2027'!B261</f>
        <v>Nodarbinātības veicināšanas pasākumi</v>
      </c>
      <c r="C273">
        <f>'Investīciju plāns_2023_2027'!C261</f>
        <v>0</v>
      </c>
      <c r="D273">
        <f>'Investīciju plāns_2023_2027'!D261</f>
        <v>0</v>
      </c>
      <c r="E273">
        <f>'Investīciju plāns_2023_2027'!E261</f>
        <v>0</v>
      </c>
      <c r="F273">
        <f>'Investīciju plāns_2023_2027'!F261</f>
        <v>0</v>
      </c>
      <c r="G273" t="e">
        <f>'Investīciju plāns_2023_2027'!#REF!</f>
        <v>#REF!</v>
      </c>
      <c r="H273" t="e">
        <f>'Investīciju plāns_2023_2027'!#REF!</f>
        <v>#REF!</v>
      </c>
      <c r="I273" t="e">
        <f>'Investīciju plāns_2023_2027'!#REF!</f>
        <v>#REF!</v>
      </c>
      <c r="J273" t="e">
        <f>'Investīciju plāns_2023_2027'!#REF!</f>
        <v>#REF!</v>
      </c>
      <c r="K273">
        <f>'Investīciju plāns_2023_2027'!K261</f>
        <v>0</v>
      </c>
      <c r="L273">
        <f>'Investīciju plāns_2023_2027'!L261</f>
        <v>0</v>
      </c>
      <c r="M273">
        <f>'Investīciju plāns_2023_2027'!M261</f>
        <v>0</v>
      </c>
      <c r="N273">
        <f>'Investīciju plāns_2023_2027'!N261</f>
        <v>0</v>
      </c>
      <c r="O273">
        <f>'Investīciju plāns_2023_2027'!O261</f>
        <v>0</v>
      </c>
      <c r="P273">
        <f>'Investīciju plāns_2023_2027'!P261</f>
        <v>0</v>
      </c>
      <c r="Q273">
        <f>'Investīciju plāns_2023_2027'!Q261</f>
        <v>0</v>
      </c>
      <c r="R273">
        <f>'Investīciju plāns_2023_2027'!R261</f>
        <v>0</v>
      </c>
      <c r="S273">
        <f>'Investīciju plāns_2023_2027'!S261</f>
        <v>0</v>
      </c>
      <c r="T273">
        <f>'Investīciju plāns_2023_2027'!T261</f>
        <v>0</v>
      </c>
      <c r="U273">
        <f>'Investīciju plāns_2023_2027'!U261</f>
        <v>0</v>
      </c>
    </row>
    <row r="274" spans="1:21" x14ac:dyDescent="0.25">
      <c r="A274" t="str">
        <f>'Investīciju plāns_2023_2027'!A262</f>
        <v>P4 U RV2</v>
      </c>
      <c r="B274" t="str">
        <f>'Investīciju plāns_2023_2027'!B262</f>
        <v>Atbalsta instrumenti uzņēmējdarbības attīstībai</v>
      </c>
      <c r="C274">
        <f>'Investīciju plāns_2023_2027'!C262</f>
        <v>0</v>
      </c>
      <c r="D274">
        <f>'Investīciju plāns_2023_2027'!D262</f>
        <v>0</v>
      </c>
      <c r="E274">
        <f>'Investīciju plāns_2023_2027'!E262</f>
        <v>0</v>
      </c>
      <c r="F274">
        <f>'Investīciju plāns_2023_2027'!F262</f>
        <v>0</v>
      </c>
      <c r="G274" t="e">
        <f>'Investīciju plāns_2023_2027'!#REF!</f>
        <v>#REF!</v>
      </c>
      <c r="H274" t="e">
        <f>'Investīciju plāns_2023_2027'!#REF!</f>
        <v>#REF!</v>
      </c>
      <c r="I274" t="e">
        <f>'Investīciju plāns_2023_2027'!#REF!</f>
        <v>#REF!</v>
      </c>
      <c r="J274" t="e">
        <f>'Investīciju plāns_2023_2027'!#REF!</f>
        <v>#REF!</v>
      </c>
      <c r="K274">
        <f>'Investīciju plāns_2023_2027'!K262</f>
        <v>0</v>
      </c>
      <c r="L274">
        <f>'Investīciju plāns_2023_2027'!L262</f>
        <v>0</v>
      </c>
      <c r="M274">
        <f>'Investīciju plāns_2023_2027'!M262</f>
        <v>0</v>
      </c>
      <c r="N274">
        <f>'Investīciju plāns_2023_2027'!N262</f>
        <v>0</v>
      </c>
      <c r="O274">
        <f>'Investīciju plāns_2023_2027'!O262</f>
        <v>0</v>
      </c>
      <c r="P274">
        <f>'Investīciju plāns_2023_2027'!P262</f>
        <v>0</v>
      </c>
      <c r="Q274">
        <f>'Investīciju plāns_2023_2027'!Q262</f>
        <v>0</v>
      </c>
      <c r="R274">
        <f>'Investīciju plāns_2023_2027'!R262</f>
        <v>0</v>
      </c>
      <c r="S274">
        <f>'Investīciju plāns_2023_2027'!S262</f>
        <v>0</v>
      </c>
      <c r="T274">
        <f>'Investīciju plāns_2023_2027'!T262</f>
        <v>0</v>
      </c>
      <c r="U274">
        <f>'Investīciju plāns_2023_2027'!U262</f>
        <v>0</v>
      </c>
    </row>
    <row r="275" spans="1:21" x14ac:dyDescent="0.25">
      <c r="A275" t="str">
        <f>'Investīciju plāns_2023_2027'!A263</f>
        <v xml:space="preserve">P2 V RV1 </v>
      </c>
      <c r="B275" t="str">
        <f>'Investīciju plāns_2023_2027'!B263</f>
        <v>Pašvaldības ceļu un ielu sakārtošana</v>
      </c>
      <c r="C275">
        <f>'Investīciju plāns_2023_2027'!C263</f>
        <v>0</v>
      </c>
      <c r="D275">
        <f>'Investīciju plāns_2023_2027'!D263</f>
        <v>0</v>
      </c>
      <c r="E275">
        <f>'Investīciju plāns_2023_2027'!E263</f>
        <v>0</v>
      </c>
      <c r="F275">
        <f>'Investīciju plāns_2023_2027'!F263</f>
        <v>0</v>
      </c>
      <c r="G275" t="e">
        <f>'Investīciju plāns_2023_2027'!#REF!</f>
        <v>#REF!</v>
      </c>
      <c r="H275" t="e">
        <f>'Investīciju plāns_2023_2027'!#REF!</f>
        <v>#REF!</v>
      </c>
      <c r="I275" t="e">
        <f>'Investīciju plāns_2023_2027'!#REF!</f>
        <v>#REF!</v>
      </c>
      <c r="J275" t="e">
        <f>'Investīciju plāns_2023_2027'!#REF!</f>
        <v>#REF!</v>
      </c>
      <c r="K275">
        <f>'Investīciju plāns_2023_2027'!K263</f>
        <v>0</v>
      </c>
      <c r="L275">
        <f>'Investīciju plāns_2023_2027'!L263</f>
        <v>0</v>
      </c>
      <c r="M275">
        <f>'Investīciju plāns_2023_2027'!M263</f>
        <v>0</v>
      </c>
      <c r="N275">
        <f>'Investīciju plāns_2023_2027'!N263</f>
        <v>0</v>
      </c>
      <c r="O275">
        <f>'Investīciju plāns_2023_2027'!O263</f>
        <v>0</v>
      </c>
      <c r="P275">
        <f>'Investīciju plāns_2023_2027'!P263</f>
        <v>0</v>
      </c>
      <c r="Q275">
        <f>'Investīciju plāns_2023_2027'!Q263</f>
        <v>0</v>
      </c>
      <c r="R275">
        <f>'Investīciju plāns_2023_2027'!R263</f>
        <v>0</v>
      </c>
      <c r="S275">
        <f>'Investīciju plāns_2023_2027'!S263</f>
        <v>0</v>
      </c>
      <c r="T275">
        <f>'Investīciju plāns_2023_2027'!T263</f>
        <v>0</v>
      </c>
      <c r="U275">
        <f>'Investīciju plāns_2023_2027'!U263</f>
        <v>0</v>
      </c>
    </row>
    <row r="276" spans="1:21" x14ac:dyDescent="0.25">
      <c r="A276" t="str">
        <f>'Investīciju plāns_2023_2027'!A264</f>
        <v>P2 V RV2</v>
      </c>
      <c r="B276" t="str">
        <f>'Investīciju plāns_2023_2027'!B264</f>
        <v>Atkritumu apsaimniekošana</v>
      </c>
      <c r="C276">
        <f>'Investīciju plāns_2023_2027'!C264</f>
        <v>0</v>
      </c>
      <c r="D276">
        <f>'Investīciju plāns_2023_2027'!D264</f>
        <v>0</v>
      </c>
      <c r="E276">
        <f>'Investīciju plāns_2023_2027'!E264</f>
        <v>0</v>
      </c>
      <c r="F276">
        <f>'Investīciju plāns_2023_2027'!F264</f>
        <v>0</v>
      </c>
      <c r="G276">
        <f>'Investīciju plāns_2023_2027'!P252</f>
        <v>0</v>
      </c>
      <c r="H276">
        <f>'Investīciju plāns_2023_2027'!Q252</f>
        <v>0</v>
      </c>
      <c r="I276">
        <f>'Investīciju plāns_2023_2027'!R252</f>
        <v>0</v>
      </c>
      <c r="J276">
        <f>'Investīciju plāns_2023_2027'!S252</f>
        <v>0</v>
      </c>
      <c r="K276">
        <f>'Investīciju plāns_2023_2027'!K264</f>
        <v>0</v>
      </c>
      <c r="L276">
        <f>'Investīciju plāns_2023_2027'!L264</f>
        <v>0</v>
      </c>
      <c r="M276">
        <f>'Investīciju plāns_2023_2027'!M264</f>
        <v>0</v>
      </c>
      <c r="N276">
        <f>'Investīciju plāns_2023_2027'!N264</f>
        <v>0</v>
      </c>
      <c r="O276">
        <f>'Investīciju plāns_2023_2027'!O264</f>
        <v>0</v>
      </c>
      <c r="P276">
        <f>'Investīciju plāns_2023_2027'!P264</f>
        <v>0</v>
      </c>
      <c r="Q276">
        <f>'Investīciju plāns_2023_2027'!Q264</f>
        <v>0</v>
      </c>
      <c r="R276">
        <f>'Investīciju plāns_2023_2027'!R264</f>
        <v>0</v>
      </c>
      <c r="S276">
        <f>'Investīciju plāns_2023_2027'!S264</f>
        <v>0</v>
      </c>
      <c r="T276">
        <f>'Investīciju plāns_2023_2027'!T264</f>
        <v>0</v>
      </c>
      <c r="U276">
        <f>'Investīciju plāns_2023_2027'!U264</f>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V276"/>
  <sheetViews>
    <sheetView topLeftCell="E1" workbookViewId="0">
      <selection activeCell="Q2" sqref="Q2"/>
    </sheetView>
  </sheetViews>
  <sheetFormatPr defaultRowHeight="15" x14ac:dyDescent="0.25"/>
  <cols>
    <col min="1" max="1" width="9" customWidth="1"/>
    <col min="2" max="3" width="12.42578125" customWidth="1"/>
    <col min="4" max="4" width="24.85546875" customWidth="1"/>
    <col min="5" max="5" width="55.85546875" customWidth="1"/>
    <col min="6" max="21" width="12.42578125" customWidth="1"/>
  </cols>
  <sheetData>
    <row r="1" spans="1:22" s="256" customFormat="1" ht="68.25" customHeight="1" x14ac:dyDescent="0.25">
      <c r="A1" s="293" t="s">
        <v>10</v>
      </c>
      <c r="B1" s="293" t="s">
        <v>11</v>
      </c>
      <c r="C1" s="294" t="s">
        <v>12</v>
      </c>
      <c r="D1" s="294" t="s">
        <v>13</v>
      </c>
      <c r="E1" s="294" t="s">
        <v>14</v>
      </c>
      <c r="F1" s="294" t="s">
        <v>15</v>
      </c>
      <c r="G1" s="334" t="s">
        <v>16</v>
      </c>
      <c r="H1" s="294" t="s">
        <v>17</v>
      </c>
      <c r="I1" s="297" t="s">
        <v>18</v>
      </c>
      <c r="J1" s="298" t="s">
        <v>19</v>
      </c>
      <c r="K1" s="299" t="s">
        <v>20</v>
      </c>
      <c r="L1" s="300" t="s">
        <v>21</v>
      </c>
      <c r="M1" s="301" t="s">
        <v>22</v>
      </c>
      <c r="N1" s="294" t="s">
        <v>23</v>
      </c>
      <c r="O1" s="257" t="s">
        <v>25</v>
      </c>
      <c r="P1" s="345" t="s">
        <v>541</v>
      </c>
      <c r="Q1" s="257" t="s">
        <v>26</v>
      </c>
      <c r="R1" s="271" t="s">
        <v>27</v>
      </c>
      <c r="S1" s="294" t="s">
        <v>28</v>
      </c>
      <c r="T1" s="302" t="s">
        <v>24</v>
      </c>
      <c r="U1" s="294" t="s">
        <v>29</v>
      </c>
      <c r="V1" s="296"/>
    </row>
    <row r="2" spans="1:22" ht="214.5" customHeight="1" x14ac:dyDescent="0.25">
      <c r="A2" s="161" t="e">
        <f>'Investīciju plāns_2023_2027'!#REF!</f>
        <v>#REF!</v>
      </c>
      <c r="B2" s="279" t="e">
        <f>'Investīciju plāns_2023_2027'!#REF!</f>
        <v>#REF!</v>
      </c>
      <c r="C2" s="196" t="e">
        <f>'Investīciju plāns_2023_2027'!#REF!</f>
        <v>#REF!</v>
      </c>
      <c r="D2" s="285" t="e">
        <f>'Investīciju plāns_2023_2027'!#REF!</f>
        <v>#REF!</v>
      </c>
      <c r="E2" s="285" t="e">
        <f>'Investīciju plāns_2023_2027'!#REF!</f>
        <v>#REF!</v>
      </c>
      <c r="F2" s="161" t="e">
        <f>'Investīciju plāns_2023_2027'!#REF!</f>
        <v>#REF!</v>
      </c>
      <c r="G2" s="366" t="e">
        <f>'Investīciju plāns_2023_2027'!#REF!</f>
        <v>#REF!</v>
      </c>
      <c r="H2" s="278" t="e">
        <f>'Investīciju plāns_2023_2027'!#REF!</f>
        <v>#REF!</v>
      </c>
      <c r="I2" s="303" t="e">
        <f>'Investīciju plāns_2023_2027'!#REF!</f>
        <v>#REF!</v>
      </c>
      <c r="J2" s="304" t="e">
        <f>'Investīciju plāns_2023_2027'!#REF!</f>
        <v>#REF!</v>
      </c>
      <c r="K2" s="305" t="e">
        <f>'Investīciju plāns_2023_2027'!#REF!</f>
        <v>#REF!</v>
      </c>
      <c r="L2" s="306" t="e">
        <f>'Investīciju plāns_2023_2027'!#REF!</f>
        <v>#REF!</v>
      </c>
      <c r="M2" s="307" t="e">
        <f>'Investīciju plāns_2023_2027'!#REF!</f>
        <v>#REF!</v>
      </c>
      <c r="N2" s="166" t="e">
        <f>'Investīciju plāns_2023_2027'!#REF!</f>
        <v>#REF!</v>
      </c>
      <c r="O2" s="161" t="e">
        <f>'Investīciju plāns_2023_2027'!#REF!</f>
        <v>#REF!</v>
      </c>
      <c r="P2" s="346" t="e">
        <f>'Investīciju plāns_2023_2027'!#REF!</f>
        <v>#REF!</v>
      </c>
      <c r="Q2" s="166" t="e">
        <f>'Investīciju plāns_2023_2027'!#REF!</f>
        <v>#REF!</v>
      </c>
      <c r="R2" s="196" t="e">
        <f>'Investīciju plāns_2023_2027'!#REF!</f>
        <v>#REF!</v>
      </c>
      <c r="S2" s="161" t="e">
        <f>'Investīciju plāns_2023_2027'!#REF!</f>
        <v>#REF!</v>
      </c>
      <c r="T2" s="166" t="e">
        <f>'Investīciju plāns_2023_2027'!#REF!</f>
        <v>#REF!</v>
      </c>
      <c r="U2" s="282" t="e">
        <f>'Investīciju plāns_2023_2027'!#REF!</f>
        <v>#REF!</v>
      </c>
    </row>
    <row r="3" spans="1:22" x14ac:dyDescent="0.25">
      <c r="A3" s="196" t="e">
        <f>'Investīciju plāns_2023_2027'!#REF!</f>
        <v>#REF!</v>
      </c>
      <c r="B3" s="279" t="e">
        <f>'Investīciju plāns_2023_2027'!#REF!</f>
        <v>#REF!</v>
      </c>
      <c r="C3" s="196" t="e">
        <f>'Investīciju plāns_2023_2027'!#REF!</f>
        <v>#REF!</v>
      </c>
      <c r="D3" s="285" t="e">
        <f>'Investīciju plāns_2023_2027'!#REF!</f>
        <v>#REF!</v>
      </c>
      <c r="E3" s="285" t="e">
        <f>'Investīciju plāns_2023_2027'!#REF!</f>
        <v>#REF!</v>
      </c>
      <c r="F3" s="161" t="e">
        <f>'Investīciju plāns_2023_2027'!#REF!</f>
        <v>#REF!</v>
      </c>
      <c r="G3" s="366" t="e">
        <f>'Investīciju plāns_2023_2027'!#REF!</f>
        <v>#REF!</v>
      </c>
      <c r="H3" s="278" t="e">
        <f>'Investīciju plāns_2023_2027'!#REF!</f>
        <v>#REF!</v>
      </c>
      <c r="I3" s="303" t="e">
        <f>'Investīciju plāns_2023_2027'!#REF!</f>
        <v>#REF!</v>
      </c>
      <c r="J3" s="304" t="e">
        <f>'Investīciju plāns_2023_2027'!#REF!</f>
        <v>#REF!</v>
      </c>
      <c r="K3" s="305" t="e">
        <f>'Investīciju plāns_2023_2027'!#REF!</f>
        <v>#REF!</v>
      </c>
      <c r="L3" s="306" t="e">
        <f>'Investīciju plāns_2023_2027'!#REF!</f>
        <v>#REF!</v>
      </c>
      <c r="M3" s="307" t="e">
        <f>'Investīciju plāns_2023_2027'!#REF!</f>
        <v>#REF!</v>
      </c>
      <c r="N3" s="166" t="e">
        <f>'Investīciju plāns_2023_2027'!#REF!</f>
        <v>#REF!</v>
      </c>
      <c r="O3" s="161" t="e">
        <f>'Investīciju plāns_2023_2027'!#REF!</f>
        <v>#REF!</v>
      </c>
      <c r="P3" s="346" t="e">
        <f>'Investīciju plāns_2023_2027'!#REF!</f>
        <v>#REF!</v>
      </c>
      <c r="Q3" s="166" t="e">
        <f>'Investīciju plāns_2023_2027'!#REF!</f>
        <v>#REF!</v>
      </c>
      <c r="R3" s="196" t="e">
        <f>'Investīciju plāns_2023_2027'!#REF!</f>
        <v>#REF!</v>
      </c>
      <c r="S3" s="161" t="e">
        <f>'Investīciju plāns_2023_2027'!#REF!</f>
        <v>#REF!</v>
      </c>
      <c r="T3" s="166" t="e">
        <f>'Investīciju plāns_2023_2027'!#REF!</f>
        <v>#REF!</v>
      </c>
      <c r="U3" s="282" t="e">
        <f>'Investīciju plāns_2023_2027'!#REF!</f>
        <v>#REF!</v>
      </c>
    </row>
    <row r="4" spans="1:22" x14ac:dyDescent="0.25">
      <c r="A4" s="161" t="e">
        <f>'Investīciju plāns_2023_2027'!#REF!</f>
        <v>#REF!</v>
      </c>
      <c r="B4" s="279" t="e">
        <f>'Investīciju plāns_2023_2027'!#REF!</f>
        <v>#REF!</v>
      </c>
      <c r="C4" s="196" t="e">
        <f>'Investīciju plāns_2023_2027'!#REF!</f>
        <v>#REF!</v>
      </c>
      <c r="D4" s="285" t="e">
        <f>'Investīciju plāns_2023_2027'!#REF!</f>
        <v>#REF!</v>
      </c>
      <c r="E4" s="371" t="e">
        <f>'Investīciju plāns_2023_2027'!#REF!</f>
        <v>#REF!</v>
      </c>
      <c r="F4" s="161" t="e">
        <f>'Investīciju plāns_2023_2027'!#REF!</f>
        <v>#REF!</v>
      </c>
      <c r="G4" s="366" t="e">
        <f>'Investīciju plāns_2023_2027'!#REF!</f>
        <v>#REF!</v>
      </c>
      <c r="H4" s="278" t="e">
        <f>'Investīciju plāns_2023_2027'!#REF!</f>
        <v>#REF!</v>
      </c>
      <c r="I4" s="303" t="e">
        <f>'Investīciju plāns_2023_2027'!#REF!</f>
        <v>#REF!</v>
      </c>
      <c r="J4" s="304" t="e">
        <f>'Investīciju plāns_2023_2027'!#REF!</f>
        <v>#REF!</v>
      </c>
      <c r="K4" s="305" t="e">
        <f>'Investīciju plāns_2023_2027'!#REF!</f>
        <v>#REF!</v>
      </c>
      <c r="L4" s="306" t="e">
        <f>'Investīciju plāns_2023_2027'!#REF!</f>
        <v>#REF!</v>
      </c>
      <c r="M4" s="307" t="e">
        <f>'Investīciju plāns_2023_2027'!#REF!</f>
        <v>#REF!</v>
      </c>
      <c r="N4" s="308" t="e">
        <f>'Investīciju plāns_2023_2027'!#REF!</f>
        <v>#REF!</v>
      </c>
      <c r="O4" s="161" t="e">
        <f>'Investīciju plāns_2023_2027'!#REF!</f>
        <v>#REF!</v>
      </c>
      <c r="P4" s="346" t="e">
        <f>'Investīciju plāns_2023_2027'!#REF!</f>
        <v>#REF!</v>
      </c>
      <c r="Q4" s="308" t="e">
        <f>'Investīciju plāns_2023_2027'!#REF!</f>
        <v>#REF!</v>
      </c>
      <c r="R4" s="312" t="e">
        <f>'Investīciju plāns_2023_2027'!#REF!</f>
        <v>#REF!</v>
      </c>
      <c r="S4" s="161" t="e">
        <f>'Investīciju plāns_2023_2027'!#REF!</f>
        <v>#REF!</v>
      </c>
      <c r="T4" s="166" t="e">
        <f>'Investīciju plāns_2023_2027'!#REF!</f>
        <v>#REF!</v>
      </c>
      <c r="U4" s="314" t="e">
        <f>'Investīciju plāns_2023_2027'!#REF!</f>
        <v>#REF!</v>
      </c>
    </row>
    <row r="5" spans="1:22" x14ac:dyDescent="0.25">
      <c r="A5" s="161" t="e">
        <f>'Investīciju plāns_2023_2027'!#REF!</f>
        <v>#REF!</v>
      </c>
      <c r="B5" s="279" t="e">
        <f>'Investīciju plāns_2023_2027'!#REF!</f>
        <v>#REF!</v>
      </c>
      <c r="C5" s="196" t="e">
        <f>'Investīciju plāns_2023_2027'!#REF!</f>
        <v>#REF!</v>
      </c>
      <c r="D5" s="285" t="e">
        <f>'Investīciju plāns_2023_2027'!#REF!</f>
        <v>#REF!</v>
      </c>
      <c r="E5" s="371" t="e">
        <f>'Investīciju plāns_2023_2027'!#REF!</f>
        <v>#REF!</v>
      </c>
      <c r="F5" s="161" t="e">
        <f>'Investīciju plāns_2023_2027'!#REF!</f>
        <v>#REF!</v>
      </c>
      <c r="G5" s="366" t="e">
        <f>'Investīciju plāns_2023_2027'!#REF!</f>
        <v>#REF!</v>
      </c>
      <c r="H5" s="278" t="e">
        <f>'Investīciju plāns_2023_2027'!#REF!</f>
        <v>#REF!</v>
      </c>
      <c r="I5" s="303" t="e">
        <f>'Investīciju plāns_2023_2027'!#REF!</f>
        <v>#REF!</v>
      </c>
      <c r="J5" s="304" t="e">
        <f>'Investīciju plāns_2023_2027'!#REF!</f>
        <v>#REF!</v>
      </c>
      <c r="K5" s="305" t="e">
        <f>'Investīciju plāns_2023_2027'!#REF!</f>
        <v>#REF!</v>
      </c>
      <c r="L5" s="306" t="e">
        <f>'Investīciju plāns_2023_2027'!#REF!</f>
        <v>#REF!</v>
      </c>
      <c r="M5" s="307" t="e">
        <f>'Investīciju plāns_2023_2027'!#REF!</f>
        <v>#REF!</v>
      </c>
      <c r="N5" s="166" t="e">
        <f>'Investīciju plāns_2023_2027'!#REF!</f>
        <v>#REF!</v>
      </c>
      <c r="O5" s="161" t="e">
        <f>'Investīciju plāns_2023_2027'!#REF!</f>
        <v>#REF!</v>
      </c>
      <c r="P5" s="346" t="e">
        <f>'Investīciju plāns_2023_2027'!#REF!</f>
        <v>#REF!</v>
      </c>
      <c r="Q5" s="166" t="e">
        <f>'Investīciju plāns_2023_2027'!#REF!</f>
        <v>#REF!</v>
      </c>
      <c r="R5" s="196" t="e">
        <f>'Investīciju plāns_2023_2027'!#REF!</f>
        <v>#REF!</v>
      </c>
      <c r="S5" s="161" t="e">
        <f>'Investīciju plāns_2023_2027'!#REF!</f>
        <v>#REF!</v>
      </c>
      <c r="T5" s="291" t="e">
        <f>'Investīciju plāns_2023_2027'!#REF!</f>
        <v>#REF!</v>
      </c>
      <c r="U5" s="282" t="e">
        <f>'Investīciju plāns_2023_2027'!#REF!</f>
        <v>#REF!</v>
      </c>
    </row>
    <row r="6" spans="1:22" x14ac:dyDescent="0.25">
      <c r="A6" s="196" t="e">
        <f>'Investīciju plāns_2023_2027'!#REF!</f>
        <v>#REF!</v>
      </c>
      <c r="B6" s="279" t="e">
        <f>'Investīciju plāns_2023_2027'!#REF!</f>
        <v>#REF!</v>
      </c>
      <c r="C6" s="196" t="e">
        <f>'Investīciju plāns_2023_2027'!#REF!</f>
        <v>#REF!</v>
      </c>
      <c r="D6" s="285" t="e">
        <f>'Investīciju plāns_2023_2027'!#REF!</f>
        <v>#REF!</v>
      </c>
      <c r="E6" s="335" t="e">
        <f>'Investīciju plāns_2023_2027'!#REF!</f>
        <v>#REF!</v>
      </c>
      <c r="F6" s="161" t="e">
        <f>'Investīciju plāns_2023_2027'!#REF!</f>
        <v>#REF!</v>
      </c>
      <c r="G6" s="366" t="e">
        <f>'Investīciju plāns_2023_2027'!#REF!</f>
        <v>#REF!</v>
      </c>
      <c r="H6" s="278" t="e">
        <f>'Investīciju plāns_2023_2027'!#REF!</f>
        <v>#REF!</v>
      </c>
      <c r="I6" s="303" t="e">
        <f>'Investīciju plāns_2023_2027'!#REF!</f>
        <v>#REF!</v>
      </c>
      <c r="J6" s="304" t="e">
        <f>'Investīciju plāns_2023_2027'!#REF!</f>
        <v>#REF!</v>
      </c>
      <c r="K6" s="305" t="e">
        <f>'Investīciju plāns_2023_2027'!#REF!</f>
        <v>#REF!</v>
      </c>
      <c r="L6" s="306" t="e">
        <f>'Investīciju plāns_2023_2027'!#REF!</f>
        <v>#REF!</v>
      </c>
      <c r="M6" s="307" t="e">
        <f>'Investīciju plāns_2023_2027'!#REF!</f>
        <v>#REF!</v>
      </c>
      <c r="N6" s="166" t="e">
        <f>'Investīciju plāns_2023_2027'!#REF!</f>
        <v>#REF!</v>
      </c>
      <c r="O6" s="161" t="e">
        <f>'Investīciju plāns_2023_2027'!#REF!</f>
        <v>#REF!</v>
      </c>
      <c r="P6" s="346" t="e">
        <f>'Investīciju plāns_2023_2027'!#REF!</f>
        <v>#REF!</v>
      </c>
      <c r="Q6" s="166" t="e">
        <f>'Investīciju plāns_2023_2027'!#REF!</f>
        <v>#REF!</v>
      </c>
      <c r="R6" s="196" t="e">
        <f>'Investīciju plāns_2023_2027'!#REF!</f>
        <v>#REF!</v>
      </c>
      <c r="S6" s="161" t="e">
        <f>'Investīciju plāns_2023_2027'!#REF!</f>
        <v>#REF!</v>
      </c>
      <c r="T6" s="291" t="e">
        <f>'Investīciju plāns_2023_2027'!#REF!</f>
        <v>#REF!</v>
      </c>
      <c r="U6" s="282" t="e">
        <f>'Investīciju plāns_2023_2027'!#REF!</f>
        <v>#REF!</v>
      </c>
    </row>
    <row r="7" spans="1:22" x14ac:dyDescent="0.25">
      <c r="A7" s="161" t="e">
        <f>'Investīciju plāns_2023_2027'!#REF!</f>
        <v>#REF!</v>
      </c>
      <c r="B7" s="279" t="e">
        <f>'Investīciju plāns_2023_2027'!#REF!</f>
        <v>#REF!</v>
      </c>
      <c r="C7" s="196" t="e">
        <f>'Investīciju plāns_2023_2027'!#REF!</f>
        <v>#REF!</v>
      </c>
      <c r="D7" s="285" t="e">
        <f>'Investīciju plāns_2023_2027'!#REF!</f>
        <v>#REF!</v>
      </c>
      <c r="E7" s="335" t="e">
        <f>'Investīciju plāns_2023_2027'!#REF!</f>
        <v>#REF!</v>
      </c>
      <c r="F7" s="161" t="e">
        <f>'Investīciju plāns_2023_2027'!#REF!</f>
        <v>#REF!</v>
      </c>
      <c r="G7" s="366" t="e">
        <f>'Investīciju plāns_2023_2027'!#REF!</f>
        <v>#REF!</v>
      </c>
      <c r="H7" s="278" t="e">
        <f>'Investīciju plāns_2023_2027'!#REF!</f>
        <v>#REF!</v>
      </c>
      <c r="I7" s="303" t="e">
        <f>'Investīciju plāns_2023_2027'!#REF!</f>
        <v>#REF!</v>
      </c>
      <c r="J7" s="304" t="e">
        <f>'Investīciju plāns_2023_2027'!#REF!</f>
        <v>#REF!</v>
      </c>
      <c r="K7" s="305" t="e">
        <f>'Investīciju plāns_2023_2027'!#REF!</f>
        <v>#REF!</v>
      </c>
      <c r="L7" s="306" t="e">
        <f>'Investīciju plāns_2023_2027'!#REF!</f>
        <v>#REF!</v>
      </c>
      <c r="M7" s="307" t="e">
        <f>'Investīciju plāns_2023_2027'!#REF!</f>
        <v>#REF!</v>
      </c>
      <c r="N7" s="166" t="e">
        <f>'Investīciju plāns_2023_2027'!#REF!</f>
        <v>#REF!</v>
      </c>
      <c r="O7" s="272" t="e">
        <f>'Investīciju plāns_2023_2027'!#REF!</f>
        <v>#REF!</v>
      </c>
      <c r="P7" s="346" t="e">
        <f>'Investīciju plāns_2023_2027'!#REF!</f>
        <v>#REF!</v>
      </c>
      <c r="Q7" s="166" t="e">
        <f>'Investīciju plāns_2023_2027'!#REF!</f>
        <v>#REF!</v>
      </c>
      <c r="R7" s="196" t="e">
        <f>'Investīciju plāns_2023_2027'!#REF!</f>
        <v>#REF!</v>
      </c>
      <c r="S7" s="161" t="e">
        <f>'Investīciju plāns_2023_2027'!#REF!</f>
        <v>#REF!</v>
      </c>
      <c r="T7" s="291" t="e">
        <f>'Investīciju plāns_2023_2027'!#REF!</f>
        <v>#REF!</v>
      </c>
      <c r="U7" s="282" t="e">
        <f>'Investīciju plāns_2023_2027'!#REF!</f>
        <v>#REF!</v>
      </c>
    </row>
    <row r="8" spans="1:22" x14ac:dyDescent="0.25">
      <c r="A8" s="161" t="e">
        <f>'Investīciju plāns_2023_2027'!#REF!</f>
        <v>#REF!</v>
      </c>
      <c r="B8" s="279" t="e">
        <f>'Investīciju plāns_2023_2027'!#REF!</f>
        <v>#REF!</v>
      </c>
      <c r="C8" s="196" t="e">
        <f>'Investīciju plāns_2023_2027'!#REF!</f>
        <v>#REF!</v>
      </c>
      <c r="D8" s="285" t="e">
        <f>'Investīciju plāns_2023_2027'!#REF!</f>
        <v>#REF!</v>
      </c>
      <c r="E8" s="285" t="e">
        <f>'Investīciju plāns_2023_2027'!#REF!</f>
        <v>#REF!</v>
      </c>
      <c r="F8" s="161" t="e">
        <f>'Investīciju plāns_2023_2027'!#REF!</f>
        <v>#REF!</v>
      </c>
      <c r="G8" s="366" t="e">
        <f>'Investīciju plāns_2023_2027'!#REF!</f>
        <v>#REF!</v>
      </c>
      <c r="H8" s="278" t="e">
        <f>'Investīciju plāns_2023_2027'!#REF!</f>
        <v>#REF!</v>
      </c>
      <c r="I8" s="303" t="e">
        <f>'Investīciju plāns_2023_2027'!#REF!</f>
        <v>#REF!</v>
      </c>
      <c r="J8" s="304" t="e">
        <f>'Investīciju plāns_2023_2027'!#REF!</f>
        <v>#REF!</v>
      </c>
      <c r="K8" s="305" t="e">
        <f>'Investīciju plāns_2023_2027'!#REF!</f>
        <v>#REF!</v>
      </c>
      <c r="L8" s="306" t="e">
        <f>'Investīciju plāns_2023_2027'!#REF!</f>
        <v>#REF!</v>
      </c>
      <c r="M8" s="307" t="e">
        <f>'Investīciju plāns_2023_2027'!#REF!</f>
        <v>#REF!</v>
      </c>
      <c r="N8" s="166" t="e">
        <f>'Investīciju plāns_2023_2027'!#REF!</f>
        <v>#REF!</v>
      </c>
      <c r="O8" s="272" t="e">
        <f>'Investīciju plāns_2023_2027'!#REF!</f>
        <v>#REF!</v>
      </c>
      <c r="P8" s="346" t="e">
        <f>'Investīciju plāns_2023_2027'!#REF!</f>
        <v>#REF!</v>
      </c>
      <c r="Q8" s="166" t="e">
        <f>'Investīciju plāns_2023_2027'!#REF!</f>
        <v>#REF!</v>
      </c>
      <c r="R8" s="196" t="e">
        <f>'Investīciju plāns_2023_2027'!#REF!</f>
        <v>#REF!</v>
      </c>
      <c r="S8" s="336" t="e">
        <f>'Investīciju plāns_2023_2027'!#REF!</f>
        <v>#REF!</v>
      </c>
      <c r="T8" s="291" t="e">
        <f>'Investīciju plāns_2023_2027'!#REF!</f>
        <v>#REF!</v>
      </c>
      <c r="U8" s="282" t="e">
        <f>'Investīciju plāns_2023_2027'!#REF!</f>
        <v>#REF!</v>
      </c>
    </row>
    <row r="9" spans="1:22" ht="76.5" x14ac:dyDescent="0.25">
      <c r="A9" s="196">
        <f>'Investīciju plāns_2023_2027'!A5</f>
        <v>3</v>
      </c>
      <c r="B9" s="279" t="str">
        <f>'Investīciju plāns_2023_2027'!B5</f>
        <v>06</v>
      </c>
      <c r="C9" s="196" t="str">
        <f>'Investīciju plāns_2023_2027'!C5</f>
        <v>Cenas</v>
      </c>
      <c r="D9" s="285" t="str">
        <f>'Investīciju plāns_2023_2027'!D5</f>
        <v>Pašvaldības daudzdzīvokļu ēkas Celtnieku ielā 24, Ānē energoefektivitātes paaugstināšana</v>
      </c>
      <c r="E9" s="285" t="str">
        <f>'Investīciju plāns_2023_2027'!E5</f>
        <v xml:space="preserve">Veikt ēkas pamatu, ārsienu, logu, durvju siltināšanu, centralizētās apkures sistēmas izbūvi.  </v>
      </c>
      <c r="F9" s="161" t="str">
        <f>'Investīciju plāns_2023_2027'!F5</f>
        <v>Energoefektivitāte</v>
      </c>
      <c r="G9" s="366" t="str">
        <f>'Investīciju plāns_2023_2027'!G5</f>
        <v>J/Pag/Iedz
IP/2021</v>
      </c>
      <c r="H9" s="278">
        <f>'Investīciju plāns_2023_2027'!H5</f>
        <v>728000</v>
      </c>
      <c r="I9" s="303">
        <f>'Investīciju plāns_2023_2027'!I5</f>
        <v>0</v>
      </c>
      <c r="J9" s="304">
        <f>'Investīciju plāns_2023_2027'!J5</f>
        <v>0</v>
      </c>
      <c r="K9" s="305">
        <f>'Investīciju plāns_2023_2027'!K5</f>
        <v>0</v>
      </c>
      <c r="L9" s="306">
        <f>'Investīciju plāns_2023_2027'!L5</f>
        <v>0</v>
      </c>
      <c r="M9" s="307">
        <f>'Investīciju plāns_2023_2027'!M5</f>
        <v>728000</v>
      </c>
      <c r="N9" s="161" t="str">
        <f>'Investīciju plāns_2023_2027'!N5</f>
        <v>P2 V RV8</v>
      </c>
      <c r="O9" s="336" t="str">
        <f>'Investīciju plāns_2023_2027'!O5</f>
        <v>P</v>
      </c>
      <c r="P9" s="347" t="str">
        <f>'Investīciju plāns_2023_2027'!P5</f>
        <v>VP2</v>
      </c>
      <c r="Q9" s="336" t="str">
        <f>'Investīciju plāns_2023_2027'!Q5</f>
        <v>RV5</v>
      </c>
      <c r="R9" s="344" t="str">
        <f>'Investīciju plāns_2023_2027'!R5</f>
        <v>U.5.4.</v>
      </c>
      <c r="S9" s="161" t="str">
        <f>'Investīciju plāns_2023_2027'!S5</f>
        <v>Infrastruktūras un saimnieciskā nodrošinājuma nodaļa/Pagasta pārvalde</v>
      </c>
      <c r="T9" s="284">
        <f>'Investīciju plāns_2023_2027'!T5</f>
        <v>0</v>
      </c>
      <c r="U9" s="282" t="str">
        <f>'Investīciju plāns_2023_2027'!U5</f>
        <v>2022-2027</v>
      </c>
    </row>
    <row r="10" spans="1:22" ht="76.5" x14ac:dyDescent="0.25">
      <c r="A10" s="161">
        <f>'Investīciju plāns_2023_2027'!A6</f>
        <v>4</v>
      </c>
      <c r="B10" s="279" t="str">
        <f>'Investīciju plāns_2023_2027'!B6</f>
        <v>06</v>
      </c>
      <c r="C10" s="196" t="str">
        <f>'Investīciju plāns_2023_2027'!C6</f>
        <v>Cenas</v>
      </c>
      <c r="D10" s="285" t="str">
        <f>'Investīciju plāns_2023_2027'!D6</f>
        <v>Branku pakalpojuma centra ēkas energoefektivitātes paaugstināšana</v>
      </c>
      <c r="E10" s="370" t="str">
        <f>'Investīciju plāns_2023_2027'!E6</f>
        <v>Ēkas energoefektivitātes veikšana</v>
      </c>
      <c r="F10" s="161" t="str">
        <f>'Investīciju plāns_2023_2027'!F6</f>
        <v>Energoefektivitāte</v>
      </c>
      <c r="G10" s="366" t="str">
        <f>'Investīciju plāns_2023_2027'!G6</f>
        <v>J/Pag/Iedz
IP/2021</v>
      </c>
      <c r="H10" s="278">
        <f>'Investīciju plāns_2023_2027'!H6</f>
        <v>250000</v>
      </c>
      <c r="I10" s="303">
        <f>'Investīciju plāns_2023_2027'!I6</f>
        <v>0</v>
      </c>
      <c r="J10" s="304">
        <f>'Investīciju plāns_2023_2027'!J6</f>
        <v>0</v>
      </c>
      <c r="K10" s="305">
        <f>'Investīciju plāns_2023_2027'!K6</f>
        <v>0</v>
      </c>
      <c r="L10" s="306">
        <f>'Investīciju plāns_2023_2027'!L6</f>
        <v>0</v>
      </c>
      <c r="M10" s="307">
        <f>'Investīciju plāns_2023_2027'!M6</f>
        <v>250000</v>
      </c>
      <c r="N10" s="161" t="str">
        <f>'Investīciju plāns_2023_2027'!N6</f>
        <v>P2 V RV8</v>
      </c>
      <c r="O10" s="336" t="str">
        <f>'Investīciju plāns_2023_2027'!O6</f>
        <v>D</v>
      </c>
      <c r="P10" s="347" t="str">
        <f>'Investīciju plāns_2023_2027'!P6</f>
        <v>VP2</v>
      </c>
      <c r="Q10" s="336" t="str">
        <f>'Investīciju plāns_2023_2027'!Q6</f>
        <v>RV5</v>
      </c>
      <c r="R10" s="344" t="str">
        <f>'Investīciju plāns_2023_2027'!R6</f>
        <v>U.5.4.</v>
      </c>
      <c r="S10" s="161" t="str">
        <f>'Investīciju plāns_2023_2027'!S6</f>
        <v>Infrastruktūras un saimnieciskā nodrošinājuma nodaļa/Pagasta pārvalde</v>
      </c>
      <c r="T10" s="284">
        <f>'Investīciju plāns_2023_2027'!T6</f>
        <v>0</v>
      </c>
      <c r="U10" s="282" t="str">
        <f>'Investīciju plāns_2023_2027'!U6</f>
        <v>2022-2027</v>
      </c>
    </row>
    <row r="11" spans="1:22" ht="76.5" x14ac:dyDescent="0.25">
      <c r="A11" s="161">
        <f>'Investīciju plāns_2023_2027'!A7</f>
        <v>5</v>
      </c>
      <c r="B11" s="279" t="str">
        <f>'Investīciju plāns_2023_2027'!B7</f>
        <v>08</v>
      </c>
      <c r="C11" s="196" t="str">
        <f>'Investīciju plāns_2023_2027'!C7</f>
        <v>Cenas</v>
      </c>
      <c r="D11" s="285" t="str">
        <f>'Investīciju plāns_2023_2027'!D7</f>
        <v>Ānes Tautas nama fasādes remonts</v>
      </c>
      <c r="E11" s="285" t="str">
        <f>'Investīciju plāns_2023_2027'!E7</f>
        <v xml:space="preserve">Fasādes apmetuma remonts </v>
      </c>
      <c r="F11" s="161" t="str">
        <f>'Investīciju plāns_2023_2027'!F7</f>
        <v>Ēku remontdarbi</v>
      </c>
      <c r="G11" s="366" t="str">
        <f>'Investīciju plāns_2023_2027'!G7</f>
        <v>J/Pag/Iedz
IP/2021</v>
      </c>
      <c r="H11" s="278">
        <f>'Investīciju plāns_2023_2027'!H7</f>
        <v>60000</v>
      </c>
      <c r="I11" s="303">
        <f>'Investīciju plāns_2023_2027'!I7</f>
        <v>0</v>
      </c>
      <c r="J11" s="304">
        <f>'Investīciju plāns_2023_2027'!J7</f>
        <v>0</v>
      </c>
      <c r="K11" s="305">
        <f>'Investīciju plāns_2023_2027'!K7</f>
        <v>0</v>
      </c>
      <c r="L11" s="306">
        <f>'Investīciju plāns_2023_2027'!L7</f>
        <v>0</v>
      </c>
      <c r="M11" s="307">
        <f>'Investīciju plāns_2023_2027'!M7</f>
        <v>60000</v>
      </c>
      <c r="N11" s="161" t="str">
        <f>'Investīciju plāns_2023_2027'!N7</f>
        <v>P2 K RV1</v>
      </c>
      <c r="O11" s="336" t="str">
        <f>'Investīciju plāns_2023_2027'!O7</f>
        <v>P</v>
      </c>
      <c r="P11" s="347" t="str">
        <f>'Investīciju plāns_2023_2027'!P7</f>
        <v>VP1</v>
      </c>
      <c r="Q11" s="336" t="str">
        <f>'Investīciju plāns_2023_2027'!Q7</f>
        <v>RV3</v>
      </c>
      <c r="R11" s="344" t="str">
        <f>'Investīciju plāns_2023_2027'!R7</f>
        <v>3.3.</v>
      </c>
      <c r="S11" s="161" t="str">
        <f>'Investīciju plāns_2023_2027'!S7</f>
        <v>Infrastruktūras un saimnieciskā nodrošinājuma nodaļa/Pagasta pārvalde</v>
      </c>
      <c r="T11" s="284">
        <f>'Investīciju plāns_2023_2027'!T7</f>
        <v>0</v>
      </c>
      <c r="U11" s="282" t="str">
        <f>'Investīciju plāns_2023_2027'!U7</f>
        <v>2022-2027</v>
      </c>
    </row>
    <row r="12" spans="1:22" ht="76.5" x14ac:dyDescent="0.25">
      <c r="A12" s="196">
        <f>'Investīciju plāns_2023_2027'!A8</f>
        <v>6</v>
      </c>
      <c r="B12" s="279" t="str">
        <f>'Investīciju plāns_2023_2027'!B8</f>
        <v>09</v>
      </c>
      <c r="C12" s="196" t="str">
        <f>'Investīciju plāns_2023_2027'!C8</f>
        <v>Cenas</v>
      </c>
      <c r="D12" s="285" t="str">
        <f>'Investīciju plāns_2023_2027'!D8</f>
        <v>Teteles pamatskolas teritorijas labiekārtošana</v>
      </c>
      <c r="E12" s="285" t="str">
        <f>'Investīciju plāns_2023_2027'!E8</f>
        <v>Bruģētu taciņu un laukuma ierīkošana pie tornīša</v>
      </c>
      <c r="F12" s="161" t="str">
        <f>'Investīciju plāns_2023_2027'!F8</f>
        <v>Izglītības iestāžu infrastruktūra</v>
      </c>
      <c r="G12" s="366" t="str">
        <f>'Investīciju plāns_2023_2027'!G8</f>
        <v>J/Pag/Iedz
IP/2021</v>
      </c>
      <c r="H12" s="278">
        <f>'Investīciju plāns_2023_2027'!H8</f>
        <v>50000</v>
      </c>
      <c r="I12" s="303">
        <f>'Investīciju plāns_2023_2027'!I8</f>
        <v>0</v>
      </c>
      <c r="J12" s="304">
        <f>'Investīciju plāns_2023_2027'!J8</f>
        <v>0</v>
      </c>
      <c r="K12" s="305">
        <f>'Investīciju plāns_2023_2027'!K8</f>
        <v>0</v>
      </c>
      <c r="L12" s="306">
        <f>'Investīciju plāns_2023_2027'!L8</f>
        <v>0</v>
      </c>
      <c r="M12" s="307">
        <f>'Investīciju plāns_2023_2027'!M8</f>
        <v>50000</v>
      </c>
      <c r="N12" s="161" t="str">
        <f>'Investīciju plāns_2023_2027'!N8</f>
        <v>P2 I RV1</v>
      </c>
      <c r="O12" s="161" t="str">
        <f>'Investīciju plāns_2023_2027'!O8</f>
        <v>D</v>
      </c>
      <c r="P12" s="347" t="str">
        <f>'Investīciju plāns_2023_2027'!P8</f>
        <v>VP1</v>
      </c>
      <c r="Q12" s="336" t="str">
        <f>'Investīciju plāns_2023_2027'!Q8</f>
        <v>RV1</v>
      </c>
      <c r="R12" s="344" t="str">
        <f>'Investīciju plāns_2023_2027'!R8</f>
        <v>1.1.</v>
      </c>
      <c r="S12" s="161" t="str">
        <f>'Investīciju plāns_2023_2027'!S8</f>
        <v>Infrastruktūras un saimnieciskā nodrošinājuma nodaļa/Pagasta pārvalde</v>
      </c>
      <c r="T12" s="284">
        <f>'Investīciju plāns_2023_2027'!T8</f>
        <v>0</v>
      </c>
      <c r="U12" s="282" t="str">
        <f>'Investīciju plāns_2023_2027'!U8</f>
        <v>2022-2027</v>
      </c>
    </row>
    <row r="13" spans="1:22" ht="76.5" x14ac:dyDescent="0.25">
      <c r="A13" s="161">
        <f>'Investīciju plāns_2023_2027'!A9</f>
        <v>7</v>
      </c>
      <c r="B13" s="279" t="str">
        <f>'Investīciju plāns_2023_2027'!B9</f>
        <v>06</v>
      </c>
      <c r="C13" s="196" t="str">
        <f>'Investīciju plāns_2023_2027'!C9</f>
        <v>Cenas</v>
      </c>
      <c r="D13" s="285" t="str">
        <f>'Investīciju plāns_2023_2027'!D9</f>
        <v>Teteles kapličas būvniecība</v>
      </c>
      <c r="E13" s="285" t="str">
        <f>'Investīciju plāns_2023_2027'!E9</f>
        <v>Izstrādātā būvprojekta aktualizācija</v>
      </c>
      <c r="F13" s="161" t="str">
        <f>'Investīciju plāns_2023_2027'!F9</f>
        <v>Kapu teritorijas labiekārtošana</v>
      </c>
      <c r="G13" s="366" t="str">
        <f>'Investīciju plāns_2023_2027'!G9</f>
        <v>J/Pag/Iedz
IP/2021</v>
      </c>
      <c r="H13" s="278">
        <f>'Investīciju plāns_2023_2027'!H9</f>
        <v>300000</v>
      </c>
      <c r="I13" s="303">
        <f>'Investīciju plāns_2023_2027'!I9</f>
        <v>0</v>
      </c>
      <c r="J13" s="304">
        <f>'Investīciju plāns_2023_2027'!J9</f>
        <v>0</v>
      </c>
      <c r="K13" s="305">
        <f>'Investīciju plāns_2023_2027'!K9</f>
        <v>0</v>
      </c>
      <c r="L13" s="306">
        <f>'Investīciju plāns_2023_2027'!L9</f>
        <v>0</v>
      </c>
      <c r="M13" s="307">
        <f>'Investīciju plāns_2023_2027'!M9</f>
        <v>300000</v>
      </c>
      <c r="N13" s="196" t="str">
        <f>'Investīciju plāns_2023_2027'!N9</f>
        <v>P3 V RV9</v>
      </c>
      <c r="O13" s="161" t="str">
        <f>'Investīciju plāns_2023_2027'!O9</f>
        <v>P</v>
      </c>
      <c r="P13" s="347" t="str">
        <f>'Investīciju plāns_2023_2027'!P9</f>
        <v>VP2</v>
      </c>
      <c r="Q13" s="336" t="str">
        <f>'Investīciju plāns_2023_2027'!Q9</f>
        <v>RV5</v>
      </c>
      <c r="R13" s="344" t="str">
        <f>'Investīciju plāns_2023_2027'!R9</f>
        <v>U.5.5.</v>
      </c>
      <c r="S13" s="161" t="str">
        <f>'Investīciju plāns_2023_2027'!S9</f>
        <v>Infrastruktūras un saimnieciskā nodrošinājuma nodaļa/Pagasta pārvalde</v>
      </c>
      <c r="T13" s="309">
        <f>'Investīciju plāns_2023_2027'!T9</f>
        <v>0</v>
      </c>
      <c r="U13" s="282" t="str">
        <f>'Investīciju plāns_2023_2027'!U9</f>
        <v>2022-2027</v>
      </c>
    </row>
    <row r="14" spans="1:22" ht="76.5" x14ac:dyDescent="0.25">
      <c r="A14" s="161">
        <f>'Investīciju plāns_2023_2027'!A10</f>
        <v>8</v>
      </c>
      <c r="B14" s="279" t="str">
        <f>'Investīciju plāns_2023_2027'!B10</f>
        <v>06</v>
      </c>
      <c r="C14" s="196" t="str">
        <f>'Investīciju plāns_2023_2027'!C10</f>
        <v>Cenas</v>
      </c>
      <c r="D14" s="285" t="str">
        <f>'Investīciju plāns_2023_2027'!D10</f>
        <v xml:space="preserve">Džammu dīķa teritorijas labiekārtošana </v>
      </c>
      <c r="E14" s="285" t="str">
        <f>'Investīciju plāns_2023_2027'!E10</f>
        <v xml:space="preserve">Pludmales izveide, rotaļu iekārtu uzstādīšana </v>
      </c>
      <c r="F14" s="161" t="str">
        <f>'Investīciju plāns_2023_2027'!F10</f>
        <v>Teritorijas labiekārtošana</v>
      </c>
      <c r="G14" s="366" t="str">
        <f>'Investīciju plāns_2023_2027'!G10</f>
        <v>J/Pag/Iedz
IP/2021</v>
      </c>
      <c r="H14" s="278">
        <f>'Investīciju plāns_2023_2027'!H10</f>
        <v>20000</v>
      </c>
      <c r="I14" s="303">
        <f>'Investīciju plāns_2023_2027'!I10</f>
        <v>0</v>
      </c>
      <c r="J14" s="304">
        <f>'Investīciju plāns_2023_2027'!J10</f>
        <v>0</v>
      </c>
      <c r="K14" s="305">
        <f>'Investīciju plāns_2023_2027'!K10</f>
        <v>0</v>
      </c>
      <c r="L14" s="306">
        <f>'Investīciju plāns_2023_2027'!L10</f>
        <v>20000</v>
      </c>
      <c r="M14" s="307">
        <f>'Investīciju plāns_2023_2027'!M10</f>
        <v>0</v>
      </c>
      <c r="N14" s="196" t="str">
        <f>'Investīciju plāns_2023_2027'!N10</f>
        <v>P3 V RV9</v>
      </c>
      <c r="O14" s="161" t="str">
        <f>'Investīciju plāns_2023_2027'!O10</f>
        <v>P</v>
      </c>
      <c r="P14" s="347" t="str">
        <f>'Investīciju plāns_2023_2027'!P10</f>
        <v>VP2</v>
      </c>
      <c r="Q14" s="336" t="str">
        <f>'Investīciju plāns_2023_2027'!Q10</f>
        <v>RV5</v>
      </c>
      <c r="R14" s="344" t="str">
        <f>'Investīciju plāns_2023_2027'!R10</f>
        <v>U.5.5.</v>
      </c>
      <c r="S14" s="161" t="str">
        <f>'Investīciju plāns_2023_2027'!S10</f>
        <v>Infrastruktūras un saimnieciskā nodrošinājuma nodaļa/Pagasta pārvalde</v>
      </c>
      <c r="T14" s="309">
        <f>'Investīciju plāns_2023_2027'!T10</f>
        <v>0</v>
      </c>
      <c r="U14" s="282" t="str">
        <f>'Investīciju plāns_2023_2027'!U10</f>
        <v>2022-2027</v>
      </c>
    </row>
    <row r="15" spans="1:22" ht="76.5" x14ac:dyDescent="0.25">
      <c r="A15" s="196">
        <f>'Investīciju plāns_2023_2027'!A11</f>
        <v>9</v>
      </c>
      <c r="B15" s="279" t="str">
        <f>'Investīciju plāns_2023_2027'!B11</f>
        <v>06</v>
      </c>
      <c r="C15" s="196" t="str">
        <f>'Investīciju plāns_2023_2027'!C11</f>
        <v>Cenas</v>
      </c>
      <c r="D15" s="285" t="str">
        <f>'Investīciju plāns_2023_2027'!D11</f>
        <v>Spartaka sporta laukuma labiekārtošana</v>
      </c>
      <c r="E15" s="285" t="str">
        <f>'Investīciju plāns_2023_2027'!E11</f>
        <v>Vingrošanas rīku izvietošana pie sporta laukuma</v>
      </c>
      <c r="F15" s="161" t="str">
        <f>'Investīciju plāns_2023_2027'!F11</f>
        <v>Teritorijas labiekārtošana</v>
      </c>
      <c r="G15" s="366" t="str">
        <f>'Investīciju plāns_2023_2027'!G11</f>
        <v>J/Pag/Iedz
IP/2021</v>
      </c>
      <c r="H15" s="278">
        <f>'Investīciju plāns_2023_2027'!H11</f>
        <v>15000</v>
      </c>
      <c r="I15" s="303">
        <f>'Investīciju plāns_2023_2027'!I11</f>
        <v>0</v>
      </c>
      <c r="J15" s="304">
        <f>'Investīciju plāns_2023_2027'!J11</f>
        <v>0</v>
      </c>
      <c r="K15" s="305">
        <f>'Investīciju plāns_2023_2027'!K11</f>
        <v>0</v>
      </c>
      <c r="L15" s="306">
        <f>'Investīciju plāns_2023_2027'!L11</f>
        <v>15000</v>
      </c>
      <c r="M15" s="307">
        <f>'Investīciju plāns_2023_2027'!M11</f>
        <v>0</v>
      </c>
      <c r="N15" s="196" t="str">
        <f>'Investīciju plāns_2023_2027'!N11</f>
        <v>P3 V RV9</v>
      </c>
      <c r="O15" s="161" t="str">
        <f>'Investīciju plāns_2023_2027'!O11</f>
        <v>P</v>
      </c>
      <c r="P15" s="347" t="str">
        <f>'Investīciju plāns_2023_2027'!P11</f>
        <v>VP1</v>
      </c>
      <c r="Q15" s="336" t="str">
        <f>'Investīciju plāns_2023_2027'!Q11</f>
        <v>RV3</v>
      </c>
      <c r="R15" s="344" t="str">
        <f>'Investīciju plāns_2023_2027'!R11</f>
        <v>3.1.</v>
      </c>
      <c r="S15" s="161" t="str">
        <f>'Investīciju plāns_2023_2027'!S11</f>
        <v>Infrastruktūras un saimnieciskā nodrošinājuma nodaļa/Pagasta pārvalde</v>
      </c>
      <c r="T15" s="309">
        <f>'Investīciju plāns_2023_2027'!T11</f>
        <v>0</v>
      </c>
      <c r="U15" s="282" t="str">
        <f>'Investīciju plāns_2023_2027'!U11</f>
        <v>2022-2027</v>
      </c>
    </row>
    <row r="16" spans="1:22" ht="76.5" x14ac:dyDescent="0.25">
      <c r="A16" s="161">
        <f>'Investīciju plāns_2023_2027'!A12</f>
        <v>10</v>
      </c>
      <c r="B16" s="279" t="str">
        <f>'Investīciju plāns_2023_2027'!B12</f>
        <v>06</v>
      </c>
      <c r="C16" s="196" t="str">
        <f>'Investīciju plāns_2023_2027'!C12</f>
        <v>Cenas</v>
      </c>
      <c r="D16" s="285" t="str">
        <f>'Investīciju plāns_2023_2027'!D12</f>
        <v>Branku parka teritorijas labiekārtošana</v>
      </c>
      <c r="E16" s="285" t="str">
        <f>'Investīciju plāns_2023_2027'!E12</f>
        <v xml:space="preserve">Taciņu uzbēršana, dīķa aizrakšana, pāraugušo koku izzāģēšana, jaunu koku un krūmu stādīšana. </v>
      </c>
      <c r="F16" s="161" t="str">
        <f>'Investīciju plāns_2023_2027'!F12</f>
        <v>Teritorijas labiekārtošana</v>
      </c>
      <c r="G16" s="366" t="str">
        <f>'Investīciju plāns_2023_2027'!G12</f>
        <v>J/Pag/Iedz
IP/2021</v>
      </c>
      <c r="H16" s="278">
        <f>'Investīciju plāns_2023_2027'!H12</f>
        <v>20000</v>
      </c>
      <c r="I16" s="303">
        <f>'Investīciju plāns_2023_2027'!I12</f>
        <v>0</v>
      </c>
      <c r="J16" s="304">
        <f>'Investīciju plāns_2023_2027'!J12</f>
        <v>0</v>
      </c>
      <c r="K16" s="305">
        <f>'Investīciju plāns_2023_2027'!K12</f>
        <v>0</v>
      </c>
      <c r="L16" s="306">
        <f>'Investīciju plāns_2023_2027'!L12</f>
        <v>20000</v>
      </c>
      <c r="M16" s="307">
        <f>'Investīciju plāns_2023_2027'!M12</f>
        <v>0</v>
      </c>
      <c r="N16" s="196" t="str">
        <f>'Investīciju plāns_2023_2027'!N12</f>
        <v>P3 V RV9</v>
      </c>
      <c r="O16" s="336" t="str">
        <f>'Investīciju plāns_2023_2027'!O12</f>
        <v>P</v>
      </c>
      <c r="P16" s="347" t="str">
        <f>'Investīciju plāns_2023_2027'!P12</f>
        <v>VP2</v>
      </c>
      <c r="Q16" s="336" t="str">
        <f>'Investīciju plāns_2023_2027'!Q12</f>
        <v>RV5</v>
      </c>
      <c r="R16" s="344" t="str">
        <f>'Investīciju plāns_2023_2027'!R12</f>
        <v>U.5.5.</v>
      </c>
      <c r="S16" s="161" t="str">
        <f>'Investīciju plāns_2023_2027'!S12</f>
        <v>Infrastruktūras un saimnieciskā nodrošinājuma nodaļa/Pagasta pārvalde</v>
      </c>
      <c r="T16" s="309">
        <f>'Investīciju plāns_2023_2027'!T12</f>
        <v>0</v>
      </c>
      <c r="U16" s="282" t="str">
        <f>'Investīciju plāns_2023_2027'!U12</f>
        <v>2022-2027</v>
      </c>
    </row>
    <row r="17" spans="1:21" ht="76.5" x14ac:dyDescent="0.25">
      <c r="A17" s="161">
        <f>'Investīciju plāns_2023_2027'!A13</f>
        <v>11</v>
      </c>
      <c r="B17" s="279" t="str">
        <f>'Investīciju plāns_2023_2027'!B13</f>
        <v>06</v>
      </c>
      <c r="C17" s="196" t="str">
        <f>'Investīciju plāns_2023_2027'!C13</f>
        <v>Cenas</v>
      </c>
      <c r="D17" s="285" t="str">
        <f>'Investīciju plāns_2023_2027'!D13</f>
        <v xml:space="preserve">Ānes dīķa teritorijas labiekārtošana
 </v>
      </c>
      <c r="E17" s="285" t="str">
        <f>'Investīciju plāns_2023_2027'!E13</f>
        <v>Taciņas posma izbūve, peldvietas teritorijas labiekārtošana, labiekārtojuma elementu uzstādīšana.  Turpmāk, dīķa teritorijas niedru pļaušana, 2 putnu vērošanas terašu izveide, pontonu laipas izbūve Lielupē. Treniņu laukuma izveide birzī aiz pagrabiem</v>
      </c>
      <c r="F17" s="161" t="str">
        <f>'Investīciju plāns_2023_2027'!F13</f>
        <v>Teritorijas labiekārtošana</v>
      </c>
      <c r="G17" s="366" t="str">
        <f>'Investīciju plāns_2023_2027'!G13</f>
        <v>J/Pag/Iedz
IP/2021</v>
      </c>
      <c r="H17" s="278">
        <f>'Investīciju plāns_2023_2027'!H13</f>
        <v>70000</v>
      </c>
      <c r="I17" s="303">
        <f>'Investīciju plāns_2023_2027'!I13</f>
        <v>0</v>
      </c>
      <c r="J17" s="304">
        <f>'Investīciju plāns_2023_2027'!J13</f>
        <v>0</v>
      </c>
      <c r="K17" s="305">
        <f>'Investīciju plāns_2023_2027'!K13</f>
        <v>0</v>
      </c>
      <c r="L17" s="306">
        <f>'Investīciju plāns_2023_2027'!L13</f>
        <v>0</v>
      </c>
      <c r="M17" s="307">
        <f>'Investīciju plāns_2023_2027'!M13</f>
        <v>70000</v>
      </c>
      <c r="N17" s="196" t="str">
        <f>'Investīciju plāns_2023_2027'!N13</f>
        <v>P3 V RV9</v>
      </c>
      <c r="O17" s="161" t="str">
        <f>'Investīciju plāns_2023_2027'!O13</f>
        <v>P</v>
      </c>
      <c r="P17" s="347" t="str">
        <f>'Investīciju plāns_2023_2027'!P13</f>
        <v>VP2</v>
      </c>
      <c r="Q17" s="336" t="str">
        <f>'Investīciju plāns_2023_2027'!Q13</f>
        <v>RV5</v>
      </c>
      <c r="R17" s="344" t="str">
        <f>'Investīciju plāns_2023_2027'!R13</f>
        <v>U.5.5.</v>
      </c>
      <c r="S17" s="161" t="str">
        <f>'Investīciju plāns_2023_2027'!S13</f>
        <v>Infrastruktūras un saimnieciskā nodrošinājuma nodaļa/Pagasta pārvalde</v>
      </c>
      <c r="T17" s="309">
        <f>'Investīciju plāns_2023_2027'!T13</f>
        <v>0</v>
      </c>
      <c r="U17" s="282" t="str">
        <f>'Investīciju plāns_2023_2027'!U13</f>
        <v>2022-2027</v>
      </c>
    </row>
    <row r="18" spans="1:21" ht="89.25" x14ac:dyDescent="0.25">
      <c r="A18" s="196">
        <f>'Investīciju plāns_2023_2027'!A14</f>
        <v>12</v>
      </c>
      <c r="B18" s="279" t="str">
        <f>'Investīciju plāns_2023_2027'!B14</f>
        <v>06</v>
      </c>
      <c r="C18" s="196" t="str">
        <f>'Investīciju plāns_2023_2027'!C14</f>
        <v>Cenas</v>
      </c>
      <c r="D18" s="285" t="str">
        <f>'Investīciju plāns_2023_2027'!D14</f>
        <v>Ānes parka labiekārtošana</v>
      </c>
      <c r="E18" s="285" t="str">
        <f>'Investīciju plāns_2023_2027'!E14</f>
        <v>Grants seguma taciņu izveide, labiekārtojuma elementu uzstādīšana, bērnu rotaļu laukuma elementu uzstādīšana. 
2022.gadā uzsākta Ānes parka labiekārtošanas celiņu izbūve 1.kārta, ELFLA projekta “Ānes parka labiekārtošana, I kārta” (Nr.22-06-AL019.2203-000005) ietvaros
2022.gadā plānots realizēt projeka 1.kārtu 28000EUR atbilstoši plānotajam</v>
      </c>
      <c r="F18" s="161" t="str">
        <f>'Investīciju plāns_2023_2027'!F14</f>
        <v>Teritorijas labiekārtošana</v>
      </c>
      <c r="G18" s="366" t="str">
        <f>'Investīciju plāns_2023_2027'!G14</f>
        <v xml:space="preserve">PP
</v>
      </c>
      <c r="H18" s="278">
        <f>'Investīciju plāns_2023_2027'!H14</f>
        <v>144494</v>
      </c>
      <c r="I18" s="303">
        <f>'Investīciju plāns_2023_2027'!I14</f>
        <v>39494</v>
      </c>
      <c r="J18" s="304">
        <f>'Investīciju plāns_2023_2027'!J14</f>
        <v>39494</v>
      </c>
      <c r="K18" s="305">
        <f>'Investīciju plāns_2023_2027'!K14</f>
        <v>0</v>
      </c>
      <c r="L18" s="306">
        <f>'Investīciju plāns_2023_2027'!L14</f>
        <v>0</v>
      </c>
      <c r="M18" s="307">
        <f>'Investīciju plāns_2023_2027'!M14</f>
        <v>105000</v>
      </c>
      <c r="N18" s="196" t="str">
        <f>'Investīciju plāns_2023_2027'!N14</f>
        <v>P3 V RV9</v>
      </c>
      <c r="O18" s="161" t="str">
        <f>'Investīciju plāns_2023_2027'!O14</f>
        <v>P</v>
      </c>
      <c r="P18" s="347" t="str">
        <f>'Investīciju plāns_2023_2027'!P14</f>
        <v>VP2</v>
      </c>
      <c r="Q18" s="336" t="str">
        <f>'Investīciju plāns_2023_2027'!Q14</f>
        <v>RV5</v>
      </c>
      <c r="R18" s="344" t="str">
        <f>'Investīciju plāns_2023_2027'!R14</f>
        <v>U.5.5.</v>
      </c>
      <c r="S18" s="161" t="str">
        <f>'Investīciju plāns_2023_2027'!S14</f>
        <v>Infrastruktūras un saimnieciskā nodrošinājuma nodaļa/Pagasta pārvalde</v>
      </c>
      <c r="T18" s="309">
        <f>'Investīciju plāns_2023_2027'!T14</f>
        <v>0</v>
      </c>
      <c r="U18" s="282" t="str">
        <f>'Investīciju plāns_2023_2027'!U14</f>
        <v>2022-2027</v>
      </c>
    </row>
    <row r="19" spans="1:21" ht="89.25" x14ac:dyDescent="0.25">
      <c r="A19" s="161">
        <f>'Investīciju plāns_2023_2027'!A15</f>
        <v>13</v>
      </c>
      <c r="B19" s="279">
        <f>'Investīciju plāns_2023_2027'!B15</f>
        <v>0</v>
      </c>
      <c r="C19" s="196" t="str">
        <f>'Investīciju plāns_2023_2027'!C15</f>
        <v>Cenas</v>
      </c>
      <c r="D19" s="285" t="str">
        <f>'Investīciju plāns_2023_2027'!D15</f>
        <v>Cenu pagasta  transporta infrastruktūras attīstība</v>
      </c>
      <c r="E19" s="285" t="str">
        <f>'Investīciju plāns_2023_2027'!E15</f>
        <v>Transporta infrastruktūras attīstība, t.sk.: 
 2022/2023.gads:
Cietā seguma un apgaismojuma izbūve Ievu ielā, Iecēnu ciemā, Cenu pagastā - būvprojekta izstrāde (9770.75EUR), būvniecība (~260 000EUR)
Iepirkumu procedūra projektēšanai uzsākta 2022.gadā, noslēgti līgumi par projektēšanu</v>
      </c>
      <c r="F19" s="161" t="str">
        <f>'Investīciju plāns_2023_2027'!F15</f>
        <v>Transporta infrastruktūra, t.sk. Apgaismojums</v>
      </c>
      <c r="G19" s="366" t="str">
        <f>'Investīciju plāns_2023_2027'!G15</f>
        <v>AG2023
J/Pag/Iedz
Dep/ieros</v>
      </c>
      <c r="H19" s="278">
        <f>'Investīciju plāns_2023_2027'!H15</f>
        <v>269771</v>
      </c>
      <c r="I19" s="303">
        <f>'Investīciju plāns_2023_2027'!I15</f>
        <v>269771</v>
      </c>
      <c r="J19" s="304">
        <f>'Investīciju plāns_2023_2027'!J15</f>
        <v>48771</v>
      </c>
      <c r="K19" s="305">
        <f>'Investīciju plāns_2023_2027'!K15</f>
        <v>221000</v>
      </c>
      <c r="L19" s="306">
        <f>'Investīciju plāns_2023_2027'!L15</f>
        <v>0</v>
      </c>
      <c r="M19" s="307">
        <f>'Investīciju plāns_2023_2027'!M15</f>
        <v>0</v>
      </c>
      <c r="N19" s="196" t="str">
        <f>'Investīciju plāns_2023_2027'!N15</f>
        <v>P2 V RV1</v>
      </c>
      <c r="O19" s="161">
        <f>'Investīciju plāns_2023_2027'!O15</f>
        <v>0</v>
      </c>
      <c r="P19" s="347">
        <f>'Investīciju plāns_2023_2027'!P15</f>
        <v>0</v>
      </c>
      <c r="Q19" s="336" t="str">
        <f>'Investīciju plāns_2023_2027'!Q15</f>
        <v>RV4</v>
      </c>
      <c r="R19" s="344" t="str">
        <f>'Investīciju plāns_2023_2027'!R15</f>
        <v>4.1.</v>
      </c>
      <c r="S19" s="161" t="str">
        <f>'Investīciju plāns_2023_2027'!S15</f>
        <v>Infrastruktūras un saimnieciskā nodrošinājuma nodaļa/Pagasta pārvalde</v>
      </c>
      <c r="T19" s="309">
        <f>'Investīciju plāns_2023_2027'!T15</f>
        <v>0</v>
      </c>
      <c r="U19" s="282" t="str">
        <f>'Investīciju plāns_2023_2027'!U15</f>
        <v>2022-2027</v>
      </c>
    </row>
    <row r="20" spans="1:21" ht="255" x14ac:dyDescent="0.25">
      <c r="A20" s="161">
        <f>'Investīciju plāns_2023_2027'!A16</f>
        <v>14</v>
      </c>
      <c r="B20" s="279">
        <f>'Investīciju plāns_2023_2027'!B16</f>
        <v>0</v>
      </c>
      <c r="C20" s="196" t="str">
        <f>'Investīciju plāns_2023_2027'!C16</f>
        <v>Cenas</v>
      </c>
      <c r="D20" s="285" t="str">
        <f>'Investīciju plāns_2023_2027'!D16</f>
        <v>Cenu pagasta  transporta infrastruktūras attīstība</v>
      </c>
      <c r="E20" s="285" t="str">
        <f>'Investīciju plāns_2023_2027'!E16</f>
        <v>Transporta infrastruktūras attīstība, t.sk.: 
2024.-2027.gads
1. Parka ielas virskārtas atjaunošana, Branku ciemā , ~330m
Plānots uzsākt projektēšanu 2023.gada otrajā pusē, izmaksas plānot 2024.gadā 
2. Garozas šoseja (Smēdes) - Spartaka iela ceļa posma seguma uzlabošana (Veikt asfaltbetona ceļa seguma izbūvi. Projekts uzņēmējdarbības atbalstam un apdzīvotības veicināšanai)
3. Pašvaldības ceļa  Brankas - Tiltiņi asfalta seguma atjaunošana
4. Valdavu ceļa seguma atjaunošana
5. Muižas ielas gājēju celiņa izbūve - no Teteles pamatskolas līdz autobusu pieturvietai, gājēju - skolēnu un ciema iedzīvotāju drošības nodrošināšanai
6. Gājēju un velo celiņa izbūve no Ānes ciema līdz Jelgavas pilsētas robežai
7. Gājēju pārejas ar apgaismojumu izveide Tetelē (pie P93 gājēju drošības uzlabošanai)
8. Ielu apgaismojuma izbūve no Brankstūriem līdz DUS, t.sk. Gājēju ietves izbūve gar autoceļu V1068 no Ausekļu ielas Branku ciemā līdz DUS ASTARTE "Brankstūri"</v>
      </c>
      <c r="F20" s="161" t="str">
        <f>'Investīciju plāns_2023_2027'!F16</f>
        <v>Transporta infrastruktūra, t.sk. Apgaismojums</v>
      </c>
      <c r="G20" s="366" t="str">
        <f>'Investīciju plāns_2023_2027'!G16</f>
        <v>J/Pag/Iedz
Dep/ieros</v>
      </c>
      <c r="H20" s="278">
        <f>'Investīciju plāns_2023_2027'!H16</f>
        <v>2872000</v>
      </c>
      <c r="I20" s="303">
        <f>'Investīciju plāns_2023_2027'!I16</f>
        <v>0</v>
      </c>
      <c r="J20" s="304">
        <f>'Investīciju plāns_2023_2027'!J16</f>
        <v>0</v>
      </c>
      <c r="K20" s="305">
        <f>'Investīciju plāns_2023_2027'!K16</f>
        <v>0</v>
      </c>
      <c r="L20" s="306">
        <f>'Investīciju plāns_2023_2027'!L16</f>
        <v>100000</v>
      </c>
      <c r="M20" s="307">
        <f>'Investīciju plāns_2023_2027'!M16</f>
        <v>2772000</v>
      </c>
      <c r="N20" s="196" t="str">
        <f>'Investīciju plāns_2023_2027'!N16</f>
        <v>P2 V RV1</v>
      </c>
      <c r="O20" s="161">
        <f>'Investīciju plāns_2023_2027'!O16</f>
        <v>0</v>
      </c>
      <c r="P20" s="347">
        <f>'Investīciju plāns_2023_2027'!P16</f>
        <v>0</v>
      </c>
      <c r="Q20" s="336" t="str">
        <f>'Investīciju plāns_2023_2027'!Q16</f>
        <v>RV4</v>
      </c>
      <c r="R20" s="344" t="str">
        <f>'Investīciju plāns_2023_2027'!R16</f>
        <v>4.1.</v>
      </c>
      <c r="S20" s="161" t="str">
        <f>'Investīciju plāns_2023_2027'!S16</f>
        <v>Infrastruktūras un saimnieciskā nodrošinājuma nodaļa/Pagasta pārvalde</v>
      </c>
      <c r="T20" s="309">
        <f>'Investīciju plāns_2023_2027'!T16</f>
        <v>0</v>
      </c>
      <c r="U20" s="282" t="str">
        <f>'Investīciju plāns_2023_2027'!U16</f>
        <v>2022-2027</v>
      </c>
    </row>
    <row r="21" spans="1:21" ht="76.5" x14ac:dyDescent="0.25">
      <c r="A21" s="196">
        <f>'Investīciju plāns_2023_2027'!A17</f>
        <v>15</v>
      </c>
      <c r="B21" s="279" t="str">
        <f>'Investīciju plāns_2023_2027'!B17</f>
        <v>06</v>
      </c>
      <c r="C21" s="196" t="str">
        <f>'Investīciju plāns_2023_2027'!C17</f>
        <v>Cenas</v>
      </c>
      <c r="D21" s="285" t="str">
        <f>'Investīciju plāns_2023_2027'!D17</f>
        <v>Notekūdeņu attīrīšanas iekārtu izbūve Jaunpēternieku ciemā</v>
      </c>
      <c r="E21" s="285" t="str">
        <f>'Investīciju plāns_2023_2027'!E17</f>
        <v>OKSDU projekts Divām daudzdzīvokļu dzīvojamām mājām jāveic bioloģiskās NAI izbūve.
2023.gadā plānots Jaunu NAI izbūve Jaunpēternieki, Cenu pagasts</v>
      </c>
      <c r="F21" s="161" t="str">
        <f>'Investīciju plāns_2023_2027'!F17</f>
        <v>Ūdenssaimniecības attīstība</v>
      </c>
      <c r="G21" s="366" t="str">
        <f>'Investīciju plāns_2023_2027'!G17</f>
        <v>J/Pag/Iedz
IP/2021</v>
      </c>
      <c r="H21" s="278">
        <f>'Investīciju plāns_2023_2027'!H17</f>
        <v>100000</v>
      </c>
      <c r="I21" s="303">
        <f>'Investīciju plāns_2023_2027'!I17</f>
        <v>0</v>
      </c>
      <c r="J21" s="304">
        <f>'Investīciju plāns_2023_2027'!J17</f>
        <v>0</v>
      </c>
      <c r="K21" s="305">
        <f>'Investīciju plāns_2023_2027'!K17</f>
        <v>0</v>
      </c>
      <c r="L21" s="306">
        <f>'Investīciju plāns_2023_2027'!L17</f>
        <v>100000</v>
      </c>
      <c r="M21" s="307">
        <f>'Investīciju plāns_2023_2027'!M17</f>
        <v>0</v>
      </c>
      <c r="N21" s="196" t="str">
        <f>'Investīciju plāns_2023_2027'!N17</f>
        <v>P2 V RV3</v>
      </c>
      <c r="O21" s="336" t="str">
        <f>'Investīciju plāns_2023_2027'!O17</f>
        <v>P</v>
      </c>
      <c r="P21" s="347" t="str">
        <f>'Investīciju plāns_2023_2027'!P17</f>
        <v>VP2</v>
      </c>
      <c r="Q21" s="336" t="str">
        <f>'Investīciju plāns_2023_2027'!Q17</f>
        <v>RV5</v>
      </c>
      <c r="R21" s="344" t="str">
        <f>'Investīciju plāns_2023_2027'!R17</f>
        <v>U.5.1.</v>
      </c>
      <c r="S21" s="161" t="str">
        <f>'Investīciju plāns_2023_2027'!S17</f>
        <v>Infrastruktūras un saimnieciskā nodrošinājuma nodaļa/Pagasta pārvalde</v>
      </c>
      <c r="T21" s="309">
        <f>'Investīciju plāns_2023_2027'!T17</f>
        <v>0</v>
      </c>
      <c r="U21" s="282" t="str">
        <f>'Investīciju plāns_2023_2027'!U17</f>
        <v>2022-2027</v>
      </c>
    </row>
    <row r="22" spans="1:21" ht="76.5" x14ac:dyDescent="0.25">
      <c r="A22" s="161">
        <f>'Investīciju plāns_2023_2027'!A18</f>
        <v>16</v>
      </c>
      <c r="B22" s="279" t="str">
        <f>'Investīciju plāns_2023_2027'!B18</f>
        <v>06</v>
      </c>
      <c r="C22" s="196" t="str">
        <f>'Investīciju plāns_2023_2027'!C18</f>
        <v>Cenas</v>
      </c>
      <c r="D22" s="285" t="str">
        <f>'Investīciju plāns_2023_2027'!D18</f>
        <v>Ūdenssaimniecības pakalpojumu attīstība Ānes un Teteles ciemu savrupmāju rajonā - ūdens, sadzīves kanalizācija, NAI, LŪK, ietve</v>
      </c>
      <c r="E22" s="285" t="str">
        <f>'Investīciju plāns_2023_2027'!E18</f>
        <v xml:space="preserve">Projektēšana, ietverot Tirgoņu rajonu, Progresa ielas mājas, pārslēdzot esošo kanalizāciju pie kopējiem tīkliem. 
2023.gadā plānots- kanalizācijas tīklu paplašināšana Ānē, Cenu pagastā, 550m garā posmā (Atpūtas iela, Pļavu iela, Tirgotāju iela)  būvprojekta izstrāde 
</v>
      </c>
      <c r="F22" s="161" t="str">
        <f>'Investīciju plāns_2023_2027'!F18</f>
        <v>Ūdenssaimniecības attīstība</v>
      </c>
      <c r="G22" s="366" t="str">
        <f>'Investīciju plāns_2023_2027'!G18</f>
        <v>J/Pag/Iedz
IP/2021</v>
      </c>
      <c r="H22" s="278">
        <f>'Investīciju plāns_2023_2027'!H18</f>
        <v>800000</v>
      </c>
      <c r="I22" s="303">
        <f>'Investīciju plāns_2023_2027'!I18</f>
        <v>0</v>
      </c>
      <c r="J22" s="304">
        <f>'Investīciju plāns_2023_2027'!J18</f>
        <v>0</v>
      </c>
      <c r="K22" s="305">
        <f>'Investīciju plāns_2023_2027'!K18</f>
        <v>0</v>
      </c>
      <c r="L22" s="306">
        <f>'Investīciju plāns_2023_2027'!L18</f>
        <v>100000</v>
      </c>
      <c r="M22" s="307">
        <f>'Investīciju plāns_2023_2027'!M18</f>
        <v>700000</v>
      </c>
      <c r="N22" s="161" t="str">
        <f>'Investīciju plāns_2023_2027'!N18</f>
        <v>P2 V RV3</v>
      </c>
      <c r="O22" s="336" t="str">
        <f>'Investīciju plāns_2023_2027'!O18</f>
        <v>P</v>
      </c>
      <c r="P22" s="347" t="str">
        <f>'Investīciju plāns_2023_2027'!P18</f>
        <v>VP2</v>
      </c>
      <c r="Q22" s="336" t="str">
        <f>'Investīciju plāns_2023_2027'!Q18</f>
        <v>RV5</v>
      </c>
      <c r="R22" s="344" t="str">
        <f>'Investīciju plāns_2023_2027'!R18</f>
        <v>U.5.1.</v>
      </c>
      <c r="S22" s="161" t="str">
        <f>'Investīciju plāns_2023_2027'!S18</f>
        <v>Infrastruktūras un saimnieciskā nodrošinājuma nodaļa/Pagasta pārvalde</v>
      </c>
      <c r="T22" s="284">
        <f>'Investīciju plāns_2023_2027'!T18</f>
        <v>0</v>
      </c>
      <c r="U22" s="282" t="str">
        <f>'Investīciju plāns_2023_2027'!U18</f>
        <v>2022-2027</v>
      </c>
    </row>
    <row r="23" spans="1:21" x14ac:dyDescent="0.25">
      <c r="A23" s="161" t="e">
        <f>'Investīciju plāns_2023_2027'!#REF!</f>
        <v>#REF!</v>
      </c>
      <c r="B23" s="279" t="e">
        <f>'Investīciju plāns_2023_2027'!#REF!</f>
        <v>#REF!</v>
      </c>
      <c r="C23" s="196" t="e">
        <f>'Investīciju plāns_2023_2027'!#REF!</f>
        <v>#REF!</v>
      </c>
      <c r="D23" s="285" t="e">
        <f>'Investīciju plāns_2023_2027'!#REF!</f>
        <v>#REF!</v>
      </c>
      <c r="E23" s="285" t="e">
        <f>'Investīciju plāns_2023_2027'!#REF!</f>
        <v>#REF!</v>
      </c>
      <c r="F23" s="161" t="e">
        <f>'Investīciju plāns_2023_2027'!#REF!</f>
        <v>#REF!</v>
      </c>
      <c r="G23" s="366" t="e">
        <f>'Investīciju plāns_2023_2027'!#REF!</f>
        <v>#REF!</v>
      </c>
      <c r="H23" s="278" t="e">
        <f>'Investīciju plāns_2023_2027'!#REF!</f>
        <v>#REF!</v>
      </c>
      <c r="I23" s="303" t="e">
        <f>'Investīciju plāns_2023_2027'!#REF!</f>
        <v>#REF!</v>
      </c>
      <c r="J23" s="304" t="e">
        <f>'Investīciju plāns_2023_2027'!#REF!</f>
        <v>#REF!</v>
      </c>
      <c r="K23" s="305" t="e">
        <f>'Investīciju plāns_2023_2027'!#REF!</f>
        <v>#REF!</v>
      </c>
      <c r="L23" s="306" t="e">
        <f>'Investīciju plāns_2023_2027'!#REF!</f>
        <v>#REF!</v>
      </c>
      <c r="M23" s="307" t="e">
        <f>'Investīciju plāns_2023_2027'!#REF!</f>
        <v>#REF!</v>
      </c>
      <c r="N23" s="161" t="e">
        <f>'Investīciju plāns_2023_2027'!#REF!</f>
        <v>#REF!</v>
      </c>
      <c r="O23" s="336" t="e">
        <f>'Investīciju plāns_2023_2027'!#REF!</f>
        <v>#REF!</v>
      </c>
      <c r="P23" s="347" t="e">
        <f>'Investīciju plāns_2023_2027'!#REF!</f>
        <v>#REF!</v>
      </c>
      <c r="Q23" s="336" t="e">
        <f>'Investīciju plāns_2023_2027'!#REF!</f>
        <v>#REF!</v>
      </c>
      <c r="R23" s="344" t="e">
        <f>'Investīciju plāns_2023_2027'!#REF!</f>
        <v>#REF!</v>
      </c>
      <c r="S23" s="161" t="e">
        <f>'Investīciju plāns_2023_2027'!#REF!</f>
        <v>#REF!</v>
      </c>
      <c r="T23" s="284" t="e">
        <f>'Investīciju plāns_2023_2027'!#REF!</f>
        <v>#REF!</v>
      </c>
      <c r="U23" s="282" t="e">
        <f>'Investīciju plāns_2023_2027'!#REF!</f>
        <v>#REF!</v>
      </c>
    </row>
    <row r="24" spans="1:21" ht="178.5" x14ac:dyDescent="0.25">
      <c r="A24" s="196">
        <f>'Investīciju plāns_2023_2027'!A19</f>
        <v>17</v>
      </c>
      <c r="B24" s="279" t="str">
        <f>'Investīciju plāns_2023_2027'!B19</f>
        <v>04</v>
      </c>
      <c r="C24" s="196" t="str">
        <f>'Investīciju plāns_2023_2027'!C19</f>
        <v>Eleja</v>
      </c>
      <c r="D24" s="285" t="str">
        <f>'Investīciju plāns_2023_2027'!D19</f>
        <v>Atjaunojamo energoresursu izmantošanas veicināšana - ģeotermālās enerģijas izmantošana</v>
      </c>
      <c r="E24" s="285" t="str">
        <f>'Investīciju plāns_2023_2027'!E19</f>
        <v>Sadarbojoties pilsētu un lauku teritorijām, attīstīt  uzņēmējdarbību ģeotermālās enerģijas ieguves vietā- peldbaseina, vannas, pirtis un balneoloģiju, lauksaimniecība, akvakultūra.
Ģeotermālās enerģijas izmantošanas izpēte Elejas pagastā. 2 izpētes tehnisko projektu izstrāde Elejas termālajiem ūdeņiem, zemes dzīļu skanēšana. Ģeotermālās enerģijas izmantošana Elejas pagastā Jelgavas novadā (saistība ar reģionālo projektu). Provizoriski kopējā summa 33 200 000 EUR
Ģeotermālās enerģijas izmantošana Elejā ir iespējama vairākos veidos:
• siltumapgāde un dzesēšana, iekļaujot arī centralizēto siltumapgādi;
• peldbaseini, vannas, pirtis un balneoloģija;
• lauksaimniecība;
• akvakultūra;
• ražošana ( ir interese no dažādiem uzņēmējiem)</v>
      </c>
      <c r="F24" s="161" t="str">
        <f>'Investīciju plāns_2023_2027'!F19</f>
        <v>Atbalsts uzņēmējdarbībai</v>
      </c>
      <c r="G24" s="366" t="str">
        <f>'Investīciju plāns_2023_2027'!G19</f>
        <v xml:space="preserve">J/Pag/Iedz
</v>
      </c>
      <c r="H24" s="278">
        <f>'Investīciju plāns_2023_2027'!H19</f>
        <v>33200000</v>
      </c>
      <c r="I24" s="303">
        <f>'Investīciju plāns_2023_2027'!I19</f>
        <v>0</v>
      </c>
      <c r="J24" s="304">
        <f>'Investīciju plāns_2023_2027'!J19</f>
        <v>0</v>
      </c>
      <c r="K24" s="305">
        <f>'Investīciju plāns_2023_2027'!K19</f>
        <v>0</v>
      </c>
      <c r="L24" s="306">
        <f>'Investīciju plāns_2023_2027'!L19</f>
        <v>0</v>
      </c>
      <c r="M24" s="307">
        <f>'Investīciju plāns_2023_2027'!M19</f>
        <v>33200000</v>
      </c>
      <c r="N24" s="161" t="str">
        <f>'Investīciju plāns_2023_2027'!N19</f>
        <v>P2 U RV1</v>
      </c>
      <c r="O24" s="336" t="str">
        <f>'Investīciju plāns_2023_2027'!O19</f>
        <v>D</v>
      </c>
      <c r="P24" s="347" t="str">
        <f>'Investīciju plāns_2023_2027'!P19</f>
        <v>VP3</v>
      </c>
      <c r="Q24" s="336" t="str">
        <f>'Investīciju plāns_2023_2027'!Q19</f>
        <v>RV7</v>
      </c>
      <c r="R24" s="344" t="str">
        <f>'Investīciju plāns_2023_2027'!R19</f>
        <v>U.7.1.</v>
      </c>
      <c r="S24" s="161" t="str">
        <f>'Investīciju plāns_2023_2027'!S19</f>
        <v>Attīstības nodaļa/Infrastruktūras un saimnieciskā nodrošinājuma nodaļa/pagasta pārvalde</v>
      </c>
      <c r="T24" s="284">
        <f>'Investīciju plāns_2023_2027'!T19</f>
        <v>0</v>
      </c>
      <c r="U24" s="282" t="str">
        <f>'Investīciju plāns_2023_2027'!U19</f>
        <v>2022-2027</v>
      </c>
    </row>
    <row r="25" spans="1:21" x14ac:dyDescent="0.25">
      <c r="A25" s="161" t="e">
        <f>'Investīciju plāns_2023_2027'!#REF!</f>
        <v>#REF!</v>
      </c>
      <c r="B25" s="279" t="e">
        <f>'Investīciju plāns_2023_2027'!#REF!</f>
        <v>#REF!</v>
      </c>
      <c r="C25" s="196" t="e">
        <f>'Investīciju plāns_2023_2027'!#REF!</f>
        <v>#REF!</v>
      </c>
      <c r="D25" s="285" t="e">
        <f>'Investīciju plāns_2023_2027'!#REF!</f>
        <v>#REF!</v>
      </c>
      <c r="E25" s="285" t="e">
        <f>'Investīciju plāns_2023_2027'!#REF!</f>
        <v>#REF!</v>
      </c>
      <c r="F25" s="161" t="e">
        <f>'Investīciju plāns_2023_2027'!#REF!</f>
        <v>#REF!</v>
      </c>
      <c r="G25" s="366" t="e">
        <f>'Investīciju plāns_2023_2027'!#REF!</f>
        <v>#REF!</v>
      </c>
      <c r="H25" s="278" t="e">
        <f>'Investīciju plāns_2023_2027'!#REF!</f>
        <v>#REF!</v>
      </c>
      <c r="I25" s="303" t="e">
        <f>'Investīciju plāns_2023_2027'!#REF!</f>
        <v>#REF!</v>
      </c>
      <c r="J25" s="304" t="e">
        <f>'Investīciju plāns_2023_2027'!#REF!</f>
        <v>#REF!</v>
      </c>
      <c r="K25" s="305" t="e">
        <f>'Investīciju plāns_2023_2027'!#REF!</f>
        <v>#REF!</v>
      </c>
      <c r="L25" s="306" t="e">
        <f>'Investīciju plāns_2023_2027'!#REF!</f>
        <v>#REF!</v>
      </c>
      <c r="M25" s="307" t="e">
        <f>'Investīciju plāns_2023_2027'!#REF!</f>
        <v>#REF!</v>
      </c>
      <c r="N25" s="161" t="e">
        <f>'Investīciju plāns_2023_2027'!#REF!</f>
        <v>#REF!</v>
      </c>
      <c r="O25" s="336" t="e">
        <f>'Investīciju plāns_2023_2027'!#REF!</f>
        <v>#REF!</v>
      </c>
      <c r="P25" s="346" t="e">
        <f>'Investīciju plāns_2023_2027'!#REF!</f>
        <v>#REF!</v>
      </c>
      <c r="Q25" s="348" t="e">
        <f>'Investīciju plāns_2023_2027'!#REF!</f>
        <v>#REF!</v>
      </c>
      <c r="R25" s="344" t="e">
        <f>'Investīciju plāns_2023_2027'!#REF!</f>
        <v>#REF!</v>
      </c>
      <c r="S25" s="161" t="e">
        <f>'Investīciju plāns_2023_2027'!#REF!</f>
        <v>#REF!</v>
      </c>
      <c r="T25" s="284" t="e">
        <f>'Investīciju plāns_2023_2027'!#REF!</f>
        <v>#REF!</v>
      </c>
      <c r="U25" s="282" t="e">
        <f>'Investīciju plāns_2023_2027'!#REF!</f>
        <v>#REF!</v>
      </c>
    </row>
    <row r="26" spans="1:21" x14ac:dyDescent="0.25">
      <c r="A26" s="161" t="e">
        <f>'Investīciju plāns_2023_2027'!#REF!</f>
        <v>#REF!</v>
      </c>
      <c r="B26" s="279" t="e">
        <f>'Investīciju plāns_2023_2027'!#REF!</f>
        <v>#REF!</v>
      </c>
      <c r="C26" s="196" t="e">
        <f>'Investīciju plāns_2023_2027'!#REF!</f>
        <v>#REF!</v>
      </c>
      <c r="D26" s="285" t="e">
        <f>'Investīciju plāns_2023_2027'!#REF!</f>
        <v>#REF!</v>
      </c>
      <c r="E26" s="335" t="e">
        <f>'Investīciju plāns_2023_2027'!#REF!</f>
        <v>#REF!</v>
      </c>
      <c r="F26" s="161" t="e">
        <f>'Investīciju plāns_2023_2027'!#REF!</f>
        <v>#REF!</v>
      </c>
      <c r="G26" s="366" t="e">
        <f>'Investīciju plāns_2023_2027'!#REF!</f>
        <v>#REF!</v>
      </c>
      <c r="H26" s="278" t="e">
        <f>'Investīciju plāns_2023_2027'!#REF!</f>
        <v>#REF!</v>
      </c>
      <c r="I26" s="303" t="e">
        <f>'Investīciju plāns_2023_2027'!#REF!</f>
        <v>#REF!</v>
      </c>
      <c r="J26" s="304" t="e">
        <f>'Investīciju plāns_2023_2027'!#REF!</f>
        <v>#REF!</v>
      </c>
      <c r="K26" s="305" t="e">
        <f>'Investīciju plāns_2023_2027'!#REF!</f>
        <v>#REF!</v>
      </c>
      <c r="L26" s="306" t="e">
        <f>'Investīciju plāns_2023_2027'!#REF!</f>
        <v>#REF!</v>
      </c>
      <c r="M26" s="307" t="e">
        <f>'Investīciju plāns_2023_2027'!#REF!</f>
        <v>#REF!</v>
      </c>
      <c r="N26" s="161" t="e">
        <f>'Investīciju plāns_2023_2027'!#REF!</f>
        <v>#REF!</v>
      </c>
      <c r="O26" s="336" t="e">
        <f>'Investīciju plāns_2023_2027'!#REF!</f>
        <v>#REF!</v>
      </c>
      <c r="P26" s="346" t="e">
        <f>'Investīciju plāns_2023_2027'!#REF!</f>
        <v>#REF!</v>
      </c>
      <c r="Q26" s="348" t="e">
        <f>'Investīciju plāns_2023_2027'!#REF!</f>
        <v>#REF!</v>
      </c>
      <c r="R26" s="344" t="e">
        <f>'Investīciju plāns_2023_2027'!#REF!</f>
        <v>#REF!</v>
      </c>
      <c r="S26" s="161" t="e">
        <f>'Investīciju plāns_2023_2027'!#REF!</f>
        <v>#REF!</v>
      </c>
      <c r="T26" s="284" t="e">
        <f>'Investīciju plāns_2023_2027'!#REF!</f>
        <v>#REF!</v>
      </c>
      <c r="U26" s="282" t="e">
        <f>'Investīciju plāns_2023_2027'!#REF!</f>
        <v>#REF!</v>
      </c>
    </row>
    <row r="27" spans="1:21" ht="76.5" x14ac:dyDescent="0.25">
      <c r="A27" s="196">
        <f>'Investīciju plāns_2023_2027'!A20</f>
        <v>18</v>
      </c>
      <c r="B27" s="277" t="str">
        <f>'Investīciju plāns_2023_2027'!B20</f>
        <v>09</v>
      </c>
      <c r="C27" s="161" t="str">
        <f>'Investīciju plāns_2023_2027'!C20</f>
        <v>Eleja</v>
      </c>
      <c r="D27" s="285" t="str">
        <f>'Investīciju plāns_2023_2027'!D20</f>
        <v>Elejas vidusskolas mājturības un tehnoloģiju darbnīcas energoefektivitātes paaugstināšana</v>
      </c>
      <c r="E27" s="295" t="str">
        <f>'Investīciju plāns_2023_2027'!E20</f>
        <v>Uzsākts dizaina un tehnoloģiju virziens vidējā izglītībā no 7.-12.kl. Nepieciešams ēkas energoefektivitātes paaugstināšana. 2023.gadā uzsākta iepirkumu procedūra būvprojekta izstrādi ~ 15 000 EUR un būvdarbus plānots uzsākt 2023.gadā ~ 400000 EUR)</v>
      </c>
      <c r="F27" s="161" t="str">
        <f>'Investīciju plāns_2023_2027'!F20</f>
        <v>Energoefektivitāte</v>
      </c>
      <c r="G27" s="366" t="str">
        <f>'Investīciju plāns_2023_2027'!G20</f>
        <v xml:space="preserve">J/Pag/Iedz
</v>
      </c>
      <c r="H27" s="290">
        <f>'Investīciju plāns_2023_2027'!H20</f>
        <v>415000</v>
      </c>
      <c r="I27" s="303">
        <f>'Investīciju plāns_2023_2027'!I20</f>
        <v>415000</v>
      </c>
      <c r="J27" s="304">
        <f>'Investīciju plāns_2023_2027'!J20</f>
        <v>55000</v>
      </c>
      <c r="K27" s="305">
        <f>'Investīciju plāns_2023_2027'!K20</f>
        <v>360000</v>
      </c>
      <c r="L27" s="306">
        <f>'Investīciju plāns_2023_2027'!L20</f>
        <v>0</v>
      </c>
      <c r="M27" s="307">
        <f>'Investīciju plāns_2023_2027'!M20</f>
        <v>0</v>
      </c>
      <c r="N27" s="195" t="str">
        <f>'Investīciju plāns_2023_2027'!N20</f>
        <v>P2 I RV1</v>
      </c>
      <c r="O27" s="336" t="str">
        <f>'Investīciju plāns_2023_2027'!O20</f>
        <v>P</v>
      </c>
      <c r="P27" s="349" t="str">
        <f>'Investīciju plāns_2023_2027'!P20</f>
        <v>VP1</v>
      </c>
      <c r="Q27" s="336" t="str">
        <f>'Investīciju plāns_2023_2027'!Q20</f>
        <v>RV1</v>
      </c>
      <c r="R27" s="344" t="str">
        <f>'Investīciju plāns_2023_2027'!R20</f>
        <v>1.1.</v>
      </c>
      <c r="S27" s="161" t="str">
        <f>'Investīciju plāns_2023_2027'!S20</f>
        <v>Infrastruktūras un saimnieciskā nodrošinājuma nodaļa/Izglītības pārvalde</v>
      </c>
      <c r="T27" s="310">
        <f>'Investīciju plāns_2023_2027'!T20</f>
        <v>0</v>
      </c>
      <c r="U27" s="282" t="str">
        <f>'Investīciju plāns_2023_2027'!U20</f>
        <v>2022-2027</v>
      </c>
    </row>
    <row r="28" spans="1:21" ht="127.5" x14ac:dyDescent="0.25">
      <c r="A28" s="161">
        <f>'Investīciju plāns_2023_2027'!A21</f>
        <v>19</v>
      </c>
      <c r="B28" s="277" t="str">
        <f>'Investīciju plāns_2023_2027'!B21</f>
        <v>10</v>
      </c>
      <c r="C28" s="161" t="str">
        <f>'Investīciju plāns_2023_2027'!C21</f>
        <v>Eleja</v>
      </c>
      <c r="D28" s="285" t="str">
        <f>'Investīciju plāns_2023_2027'!D21</f>
        <v>SARC Eleja ēku energoefektivitātes paaugstināšana un pārbūve</v>
      </c>
      <c r="E28" s="285" t="str">
        <f>'Investīciju plāns_2023_2027'!E21</f>
        <v>2022.gadā uzsāktais investīciju projekts saskaņā ar 2022.gada 8.februāra noteikumiem Nr.112 “Kārtība, kādā piešķiramas un izlietojamas mērķdotācijas investīcijām pašvaldībām”  - 1 500 000EUR= PB finansējums būvuzraudzība 12099 EUR un autoruzraudzība 12099EUR
Finansējuma sadalījums pa gadiem:
2022.gads 65% = 975000 būvdarbi mērķdotācijas projekts +autoruzraudzība 7864 EUR+ būvuzraudzība 7864 =990 728 EUR
2023.gads 35% = 525000 EUR būvdarbi mērķdotācijas projekts + autoruzraudzība 423EUR5+ būvuzraudzība 4235EUR=533 468 EUR</v>
      </c>
      <c r="F28" s="161" t="str">
        <f>'Investīciju plāns_2023_2027'!F21</f>
        <v>Energoefektivitāte</v>
      </c>
      <c r="G28" s="368" t="str">
        <f>'Investīciju plāns_2023_2027'!G21</f>
        <v xml:space="preserve">PP
J/Pag/Iedz
</v>
      </c>
      <c r="H28" s="278">
        <f>'Investīciju plāns_2023_2027'!H21</f>
        <v>533470</v>
      </c>
      <c r="I28" s="303">
        <f>'Investīciju plāns_2023_2027'!I21</f>
        <v>533470</v>
      </c>
      <c r="J28" s="304">
        <f>'Investīciju plāns_2023_2027'!J21</f>
        <v>533470</v>
      </c>
      <c r="K28" s="305">
        <f>'Investīciju plāns_2023_2027'!K21</f>
        <v>0</v>
      </c>
      <c r="L28" s="306">
        <f>'Investīciju plāns_2023_2027'!L21</f>
        <v>0</v>
      </c>
      <c r="M28" s="307">
        <f>'Investīciju plāns_2023_2027'!M21</f>
        <v>0</v>
      </c>
      <c r="N28" s="166" t="str">
        <f>'Investīciju plāns_2023_2027'!N21</f>
        <v>P2 V RV8</v>
      </c>
      <c r="O28" s="336" t="str">
        <f>'Investīciju plāns_2023_2027'!O21</f>
        <v>P</v>
      </c>
      <c r="P28" s="347" t="str">
        <f>'Investīciju plāns_2023_2027'!P21</f>
        <v>VP1</v>
      </c>
      <c r="Q28" s="336" t="str">
        <f>'Investīciju plāns_2023_2027'!Q21</f>
        <v>RV2</v>
      </c>
      <c r="R28" s="344" t="str">
        <f>'Investīciju plāns_2023_2027'!R21</f>
        <v>2.2.</v>
      </c>
      <c r="S28" s="161" t="str">
        <f>'Investīciju plāns_2023_2027'!S21</f>
        <v xml:space="preserve">Infrastruktūras un saimnieciskā nodrošinājuma nodaļa/SARC Eleja </v>
      </c>
      <c r="T28" s="291">
        <f>'Investīciju plāns_2023_2027'!T21</f>
        <v>0</v>
      </c>
      <c r="U28" s="282" t="str">
        <f>'Investīciju plāns_2023_2027'!U21</f>
        <v>2022-2027</v>
      </c>
    </row>
    <row r="29" spans="1:21" ht="76.5" x14ac:dyDescent="0.25">
      <c r="A29" s="161">
        <f>'Investīciju plāns_2023_2027'!A22</f>
        <v>20</v>
      </c>
      <c r="B29" s="277" t="str">
        <f>'Investīciju plāns_2023_2027'!B22</f>
        <v>08k</v>
      </c>
      <c r="C29" s="161" t="str">
        <f>'Investīciju plāns_2023_2027'!C22</f>
        <v>Eleja</v>
      </c>
      <c r="D29" s="285" t="str">
        <f>'Investīciju plāns_2023_2027'!D22</f>
        <v>Elejas vidusskolas sporta zāles pārveidošana par kultūras pakalpojumu iestādi</v>
      </c>
      <c r="E29" s="285" t="str">
        <f>'Investīciju plāns_2023_2027'!E22</f>
        <v xml:space="preserve">Vecās skolas sporta zāles pārveide par  kultūras centru, jo Elejas pagastā nav nodrošināta vieta kultūras iekštelpu  pasākumiem. Secīgi darbi pēc Elejas pagasta sporta kompleksa būvniecības.
Izstrādāts būvprojekts estrādes būvniecībai - derīgs līdz 2024.gadam
</v>
      </c>
      <c r="F29" s="161" t="str">
        <f>'Investīciju plāns_2023_2027'!F22</f>
        <v>Kultūras iestāžu infrastruktūra</v>
      </c>
      <c r="G29" s="366" t="str">
        <f>'Investīciju plāns_2023_2027'!G22</f>
        <v xml:space="preserve">AG
J/Pag/Iedz
</v>
      </c>
      <c r="H29" s="278">
        <f>'Investīciju plāns_2023_2027'!H22</f>
        <v>1600000</v>
      </c>
      <c r="I29" s="303">
        <f>'Investīciju plāns_2023_2027'!I22</f>
        <v>0</v>
      </c>
      <c r="J29" s="304">
        <f>'Investīciju plāns_2023_2027'!J22</f>
        <v>0</v>
      </c>
      <c r="K29" s="305">
        <f>'Investīciju plāns_2023_2027'!K22</f>
        <v>0</v>
      </c>
      <c r="L29" s="306">
        <f>'Investīciju plāns_2023_2027'!L22</f>
        <v>0</v>
      </c>
      <c r="M29" s="307">
        <f>'Investīciju plāns_2023_2027'!M22</f>
        <v>1600000</v>
      </c>
      <c r="N29" s="196" t="str">
        <f>'Investīciju plāns_2023_2027'!N22</f>
        <v>P2 V RV8</v>
      </c>
      <c r="O29" s="336" t="str">
        <f>'Investīciju plāns_2023_2027'!O22</f>
        <v>P</v>
      </c>
      <c r="P29" s="346" t="str">
        <f>'Investīciju plāns_2023_2027'!P22</f>
        <v>VP1</v>
      </c>
      <c r="Q29" s="348" t="str">
        <f>'Investīciju plāns_2023_2027'!Q22</f>
        <v>RV3</v>
      </c>
      <c r="R29" s="344" t="str">
        <f>'Investīciju plāns_2023_2027'!R22</f>
        <v>3.3.</v>
      </c>
      <c r="S29" s="161" t="str">
        <f>'Investīciju plāns_2023_2027'!S22</f>
        <v>Infrastruktūras un saimnieciskā nodrošinājuma nodaļa/pagasta pārvalde</v>
      </c>
      <c r="T29" s="309">
        <f>'Investīciju plāns_2023_2027'!T22</f>
        <v>0</v>
      </c>
      <c r="U29" s="282" t="str">
        <f>'Investīciju plāns_2023_2027'!U22</f>
        <v>2022-2027</v>
      </c>
    </row>
    <row r="30" spans="1:21" ht="63.75" x14ac:dyDescent="0.25">
      <c r="A30" s="196">
        <f>'Investīciju plāns_2023_2027'!A23</f>
        <v>21</v>
      </c>
      <c r="B30" s="279" t="str">
        <f>'Investīciju plāns_2023_2027'!B23</f>
        <v>04</v>
      </c>
      <c r="C30" s="196" t="str">
        <f>'Investīciju plāns_2023_2027'!C23</f>
        <v>Eleja</v>
      </c>
      <c r="D30" s="285" t="str">
        <f>'Investīciju plāns_2023_2027'!D23</f>
        <v>Elejas pagasta Elejas ciema Lietus ūdens un kanalizācijas (LKT) sistēmas pārbūve 2.kārta</v>
      </c>
      <c r="E30" s="285" t="str">
        <f>'Investīciju plāns_2023_2027'!E23</f>
        <v>Lietus ūdens un kanalizācijas (LKT) sakārtošanai Bauskas, Parka, Pelšes un Ievu ielām (būvprojekts, būvniecība)</v>
      </c>
      <c r="F30" s="161" t="str">
        <f>'Investīciju plāns_2023_2027'!F23</f>
        <v>LŪK attīstība</v>
      </c>
      <c r="G30" s="366" t="str">
        <f>'Investīciju plāns_2023_2027'!G23</f>
        <v xml:space="preserve">J/Pag/Iedz
</v>
      </c>
      <c r="H30" s="278">
        <f>'Investīciju plāns_2023_2027'!H23</f>
        <v>330000</v>
      </c>
      <c r="I30" s="303">
        <f>'Investīciju plāns_2023_2027'!I23</f>
        <v>0</v>
      </c>
      <c r="J30" s="304">
        <f>'Investīciju plāns_2023_2027'!J23</f>
        <v>0</v>
      </c>
      <c r="K30" s="305">
        <f>'Investīciju plāns_2023_2027'!K23</f>
        <v>0</v>
      </c>
      <c r="L30" s="306">
        <f>'Investīciju plāns_2023_2027'!L23</f>
        <v>5000</v>
      </c>
      <c r="M30" s="307">
        <f>'Investīciju plāns_2023_2027'!M23</f>
        <v>325000</v>
      </c>
      <c r="N30" s="196" t="str">
        <f>'Investīciju plāns_2023_2027'!N23</f>
        <v>P2 V RV6</v>
      </c>
      <c r="O30" s="336" t="str">
        <f>'Investīciju plāns_2023_2027'!O23</f>
        <v>P</v>
      </c>
      <c r="P30" s="347" t="str">
        <f>'Investīciju plāns_2023_2027'!P23</f>
        <v>VP2</v>
      </c>
      <c r="Q30" s="336" t="str">
        <f>'Investīciju plāns_2023_2027'!Q23</f>
        <v>RV5</v>
      </c>
      <c r="R30" s="344" t="str">
        <f>'Investīciju plāns_2023_2027'!R23</f>
        <v>U.5.2.</v>
      </c>
      <c r="S30" s="161" t="str">
        <f>'Investīciju plāns_2023_2027'!S23</f>
        <v>Infrastruktūras un saimnieciskā nodrošinājuma nodaļa</v>
      </c>
      <c r="T30" s="309">
        <f>'Investīciju plāns_2023_2027'!T23</f>
        <v>0</v>
      </c>
      <c r="U30" s="282" t="str">
        <f>'Investīciju plāns_2023_2027'!U23</f>
        <v>2022-2027</v>
      </c>
    </row>
    <row r="31" spans="1:21" ht="76.5" x14ac:dyDescent="0.25">
      <c r="A31" s="161">
        <f>'Investīciju plāns_2023_2027'!A24</f>
        <v>22</v>
      </c>
      <c r="B31" s="277" t="str">
        <f>'Investīciju plāns_2023_2027'!B24</f>
        <v>10</v>
      </c>
      <c r="C31" s="161" t="str">
        <f>'Investīciju plāns_2023_2027'!C24</f>
        <v>Eleja</v>
      </c>
      <c r="D31" s="285" t="str">
        <f>'Investīciju plāns_2023_2027'!D24</f>
        <v xml:space="preserve">SARC Eleja, Lietuvas 19 teritorijas labiekārtošana </v>
      </c>
      <c r="E31" s="295" t="str">
        <f>'Investīciju plāns_2023_2027'!E24</f>
        <v>Žoga izbūve, celiņu izbūve, apgaismojuma, LŪK, ūdensapgāde, elektroapgāde, siltumapgāde, kanalizācijas labiekārtošana.
Teritorijas labiekārtošana ~300 000 EUR + izstrādājot atsevišķu projektēšanu (cenu aptauja par projektēšanu 8470 EUR)</v>
      </c>
      <c r="F31" s="161" t="str">
        <f>'Investīciju plāns_2023_2027'!F24</f>
        <v>Sociālo pakalpojumu infrastruktūra</v>
      </c>
      <c r="G31" s="366" t="str">
        <f>'Investīciju plāns_2023_2027'!G24</f>
        <v xml:space="preserve">PP
J/Pag/Iedz
</v>
      </c>
      <c r="H31" s="278">
        <f>'Investīciju plāns_2023_2027'!H24</f>
        <v>308470</v>
      </c>
      <c r="I31" s="303">
        <f>'Investīciju plāns_2023_2027'!I24</f>
        <v>308470</v>
      </c>
      <c r="J31" s="304">
        <f>'Investīciju plāns_2023_2027'!J24</f>
        <v>308470</v>
      </c>
      <c r="K31" s="305">
        <f>'Investīciju plāns_2023_2027'!K24</f>
        <v>0</v>
      </c>
      <c r="L31" s="306">
        <f>'Investīciju plāns_2023_2027'!L24</f>
        <v>0</v>
      </c>
      <c r="M31" s="307">
        <f>'Investīciju plāns_2023_2027'!M24</f>
        <v>0</v>
      </c>
      <c r="N31" s="195" t="str">
        <f>'Investīciju plāns_2023_2027'!N24</f>
        <v>P2 L RV2</v>
      </c>
      <c r="O31" s="336" t="str">
        <f>'Investīciju plāns_2023_2027'!O24</f>
        <v>P</v>
      </c>
      <c r="P31" s="347" t="str">
        <f>'Investīciju plāns_2023_2027'!P24</f>
        <v>VP1</v>
      </c>
      <c r="Q31" s="336" t="str">
        <f>'Investīciju plāns_2023_2027'!Q24</f>
        <v>RV2</v>
      </c>
      <c r="R31" s="344" t="str">
        <f>'Investīciju plāns_2023_2027'!R24</f>
        <v>2.2.</v>
      </c>
      <c r="S31" s="161" t="str">
        <f>'Investīciju plāns_2023_2027'!S24</f>
        <v xml:space="preserve">Infrastruktūras un saimnieciskā nodrošinājuma nodaļa/SARC Eleja </v>
      </c>
      <c r="T31" s="310">
        <f>'Investīciju plāns_2023_2027'!T24</f>
        <v>0</v>
      </c>
      <c r="U31" s="282" t="str">
        <f>'Investīciju plāns_2023_2027'!U24</f>
        <v>2022-2027</v>
      </c>
    </row>
    <row r="32" spans="1:21" x14ac:dyDescent="0.25">
      <c r="A32" s="161" t="e">
        <f>'Investīciju plāns_2023_2027'!#REF!</f>
        <v>#REF!</v>
      </c>
      <c r="B32" s="279" t="e">
        <f>'Investīciju plāns_2023_2027'!#REF!</f>
        <v>#REF!</v>
      </c>
      <c r="C32" s="161" t="e">
        <f>'Investīciju plāns_2023_2027'!#REF!</f>
        <v>#REF!</v>
      </c>
      <c r="D32" s="285" t="e">
        <f>'Investīciju plāns_2023_2027'!#REF!</f>
        <v>#REF!</v>
      </c>
      <c r="E32" s="285" t="e">
        <f>'Investīciju plāns_2023_2027'!#REF!</f>
        <v>#REF!</v>
      </c>
      <c r="F32" s="161" t="e">
        <f>'Investīciju plāns_2023_2027'!#REF!</f>
        <v>#REF!</v>
      </c>
      <c r="G32" s="368" t="e">
        <f>'Investīciju plāns_2023_2027'!#REF!</f>
        <v>#REF!</v>
      </c>
      <c r="H32" s="278" t="e">
        <f>'Investīciju plāns_2023_2027'!#REF!</f>
        <v>#REF!</v>
      </c>
      <c r="I32" s="303" t="e">
        <f>'Investīciju plāns_2023_2027'!#REF!</f>
        <v>#REF!</v>
      </c>
      <c r="J32" s="304" t="e">
        <f>'Investīciju plāns_2023_2027'!#REF!</f>
        <v>#REF!</v>
      </c>
      <c r="K32" s="305" t="e">
        <f>'Investīciju plāns_2023_2027'!#REF!</f>
        <v>#REF!</v>
      </c>
      <c r="L32" s="306" t="e">
        <f>'Investīciju plāns_2023_2027'!#REF!</f>
        <v>#REF!</v>
      </c>
      <c r="M32" s="307" t="e">
        <f>'Investīciju plāns_2023_2027'!#REF!</f>
        <v>#REF!</v>
      </c>
      <c r="N32" s="195" t="e">
        <f>'Investīciju plāns_2023_2027'!#REF!</f>
        <v>#REF!</v>
      </c>
      <c r="O32" s="336" t="e">
        <f>'Investīciju plāns_2023_2027'!#REF!</f>
        <v>#REF!</v>
      </c>
      <c r="P32" s="349" t="e">
        <f>'Investīciju plāns_2023_2027'!#REF!</f>
        <v>#REF!</v>
      </c>
      <c r="Q32" s="336" t="e">
        <f>'Investīciju plāns_2023_2027'!#REF!</f>
        <v>#REF!</v>
      </c>
      <c r="R32" s="344" t="e">
        <f>'Investīciju plāns_2023_2027'!#REF!</f>
        <v>#REF!</v>
      </c>
      <c r="S32" s="161" t="e">
        <f>'Investīciju plāns_2023_2027'!#REF!</f>
        <v>#REF!</v>
      </c>
      <c r="T32" s="310" t="e">
        <f>'Investīciju plāns_2023_2027'!#REF!</f>
        <v>#REF!</v>
      </c>
      <c r="U32" s="282" t="e">
        <f>'Investīciju plāns_2023_2027'!#REF!</f>
        <v>#REF!</v>
      </c>
    </row>
    <row r="33" spans="1:21" ht="76.5" x14ac:dyDescent="0.25">
      <c r="A33" s="196">
        <f>'Investīciju plāns_2023_2027'!A25</f>
        <v>23</v>
      </c>
      <c r="B33" s="277" t="str">
        <f>'Investīciju plāns_2023_2027'!B25</f>
        <v>08s</v>
      </c>
      <c r="C33" s="161" t="str">
        <f>'Investīciju plāns_2023_2027'!C25</f>
        <v>Eleja</v>
      </c>
      <c r="D33" s="285" t="str">
        <f>'Investīciju plāns_2023_2027'!D25</f>
        <v>Elejas pagasta sporta kompleksa būvniecība</v>
      </c>
      <c r="E33" s="295" t="str">
        <f>'Investīciju plāns_2023_2027'!E25</f>
        <v xml:space="preserve">Jaunas sporta infrastruktūras vietas izveidošana.
2023.gadā uzsākta iepirkumu procedūra par būvprojekta pārstrāde (termiņš 2023.g.decembris). ~50 000 EUR;
Būvdarbi 2024/2025.gads ~ 2 000 000EUR 
</v>
      </c>
      <c r="F33" s="161" t="str">
        <f>'Investīciju plāns_2023_2027'!F25</f>
        <v>Sporta infrastruktūra</v>
      </c>
      <c r="G33" s="366" t="str">
        <f>'Investīciju plāns_2023_2027'!G25</f>
        <v xml:space="preserve">AG
J/Pag/Iedz
</v>
      </c>
      <c r="H33" s="278">
        <f>'Investīciju plāns_2023_2027'!H25</f>
        <v>6050000</v>
      </c>
      <c r="I33" s="303">
        <f>'Investīciju plāns_2023_2027'!I25</f>
        <v>50000</v>
      </c>
      <c r="J33" s="304">
        <f>'Investīciju plāns_2023_2027'!J25</f>
        <v>50000</v>
      </c>
      <c r="K33" s="305">
        <f>'Investīciju plāns_2023_2027'!K25</f>
        <v>0</v>
      </c>
      <c r="L33" s="306">
        <f>'Investīciju plāns_2023_2027'!L25</f>
        <v>0</v>
      </c>
      <c r="M33" s="307">
        <f>'Investīciju plāns_2023_2027'!M25</f>
        <v>6000000</v>
      </c>
      <c r="N33" s="166" t="str">
        <f>'Investīciju plāns_2023_2027'!N25</f>
        <v xml:space="preserve">P2 S RV1
</v>
      </c>
      <c r="O33" s="336" t="str">
        <f>'Investīciju plāns_2023_2027'!O25</f>
        <v>P</v>
      </c>
      <c r="P33" s="347" t="str">
        <f>'Investīciju plāns_2023_2027'!P25</f>
        <v>VP1</v>
      </c>
      <c r="Q33" s="336" t="str">
        <f>'Investīciju plāns_2023_2027'!Q25</f>
        <v>RV3</v>
      </c>
      <c r="R33" s="357" t="str">
        <f>'Investīciju plāns_2023_2027'!R25</f>
        <v>3.2.</v>
      </c>
      <c r="S33" s="161" t="str">
        <f>'Investīciju plāns_2023_2027'!S25</f>
        <v>Infrastruktūras un saimnieciskā nodrošinājuma nodaļa/pagasta pārvalde</v>
      </c>
      <c r="T33" s="291">
        <f>'Investīciju plāns_2023_2027'!T25</f>
        <v>0</v>
      </c>
      <c r="U33" s="282" t="str">
        <f>'Investīciju plāns_2023_2027'!U25</f>
        <v>2022-2027</v>
      </c>
    </row>
    <row r="34" spans="1:21" ht="114.75" x14ac:dyDescent="0.25">
      <c r="A34" s="161">
        <f>'Investīciju plāns_2023_2027'!A27</f>
        <v>25</v>
      </c>
      <c r="B34" s="277" t="str">
        <f>'Investīciju plāns_2023_2027'!B27</f>
        <v>04</v>
      </c>
      <c r="C34" s="161" t="str">
        <f>'Investīciju plāns_2023_2027'!C27</f>
        <v>Eleja</v>
      </c>
      <c r="D34" s="285" t="str">
        <f>'Investīciju plāns_2023_2027'!D27</f>
        <v>Elejas pagasta  transporta infrastruktūras attīstība</v>
      </c>
      <c r="E34" s="295" t="str">
        <f>'Investīciju plāns_2023_2027'!E27</f>
        <v xml:space="preserve">Transporta infrastruktūras attīstība, t.sk.: 
 2022/2023.gads:
1.Parka ielas, Eleja- virskārtas atjaunošana 820 m (projektēšana 4114 EUR, būvdarbi ~ 123 000EUR)
2.Stacijas ielas, Eleja - virskārtas atjaunošana 80 m (projektēšana 3146 EUR, būvdarbi ~ 12 000 EUR)
Iepirkumu procedūra projektēšanai uzsākta 2022.gadā, noslēgti līgumi par projektēšanu
</v>
      </c>
      <c r="F34" s="161" t="str">
        <f>'Investīciju plāns_2023_2027'!F27</f>
        <v>Transporta infrastruktūra, t.sk. Apgaismojums</v>
      </c>
      <c r="G34" s="366" t="str">
        <f>'Investīciju plāns_2023_2027'!G27</f>
        <v>AG2023
J/Pag/Iedz
Dep/ieros</v>
      </c>
      <c r="H34" s="278">
        <f>'Investīciju plāns_2023_2027'!H27</f>
        <v>142260</v>
      </c>
      <c r="I34" s="303">
        <f>'Investīciju plāns_2023_2027'!I27</f>
        <v>142260</v>
      </c>
      <c r="J34" s="304">
        <f>'Investīciju plāns_2023_2027'!J27</f>
        <v>27510</v>
      </c>
      <c r="K34" s="305">
        <f>'Investīciju plāns_2023_2027'!K27</f>
        <v>114750</v>
      </c>
      <c r="L34" s="306">
        <f>'Investīciju plāns_2023_2027'!L27</f>
        <v>0</v>
      </c>
      <c r="M34" s="307">
        <f>'Investīciju plāns_2023_2027'!M27</f>
        <v>0</v>
      </c>
      <c r="N34" s="196" t="str">
        <f>'Investīciju plāns_2023_2027'!N27</f>
        <v>P2 V RV1</v>
      </c>
      <c r="O34" s="336">
        <f>'Investīciju plāns_2023_2027'!O27</f>
        <v>0</v>
      </c>
      <c r="P34" s="350">
        <f>'Investīciju plāns_2023_2027'!P27</f>
        <v>0</v>
      </c>
      <c r="Q34" s="344" t="str">
        <f>'Investīciju plāns_2023_2027'!Q27</f>
        <v>RV4</v>
      </c>
      <c r="R34" s="344" t="str">
        <f>'Investīciju plāns_2023_2027'!R27</f>
        <v>4.1.</v>
      </c>
      <c r="S34" s="161" t="str">
        <f>'Investīciju plāns_2023_2027'!S27</f>
        <v>Infrastruktūras un saimnieciskā nodrošinājuma nodaļa/Pagasta pārvalde</v>
      </c>
      <c r="T34" s="309">
        <f>'Investīciju plāns_2023_2027'!T27</f>
        <v>0</v>
      </c>
      <c r="U34" s="282" t="str">
        <f>'Investīciju plāns_2023_2027'!U27</f>
        <v>2022-2027</v>
      </c>
    </row>
    <row r="35" spans="1:21" ht="127.5" x14ac:dyDescent="0.25">
      <c r="A35" s="161">
        <f>'Investīciju plāns_2023_2027'!A28</f>
        <v>26</v>
      </c>
      <c r="B35" s="277" t="str">
        <f>'Investīciju plāns_2023_2027'!B28</f>
        <v>08</v>
      </c>
      <c r="C35" s="161" t="str">
        <f>'Investīciju plāns_2023_2027'!C28</f>
        <v>Eleja</v>
      </c>
      <c r="D35" s="285" t="str">
        <f>'Investīciju plāns_2023_2027'!D28</f>
        <v>Elejas muižas parka teritorijas infrastruktūras atjaunošana</v>
      </c>
      <c r="E35" s="295" t="str">
        <f>'Investīciju plāns_2023_2027'!E28</f>
        <v>Elejas muižas parka teritorijas infrastruktūras atjaunošana- izstāžu zāles izveidošana (uzsākts 2021.gadā) un iekārtošana (ekspozīcija, mēbeles, interjers), estrādes  rekonstrukcija/būvniecība (Izstrādāts būvprojekts estrādes būvniecībai - derīgs līdz 2023.gadam, būvdarbi provizoriski būtu jāuzsāk 2024.gadā). 
Teritorijas infrastruktūras atjaunošanai piesaistīti vairāki ES fondu projektu  un pašvaldības finansējums.
2023. gadā paredzmie darbi:
Lietus ūdens kanalizācijas sakārtošana pie izstāžu zāles apliecinājuma kartes iztrāde -  3025 EUR; darbi 2023.gadā ~120 000 EUR</v>
      </c>
      <c r="F35" s="161" t="str">
        <f>'Investīciju plāns_2023_2027'!F28</f>
        <v>Vēstures mantojums - teritorija</v>
      </c>
      <c r="G35" s="366" t="str">
        <f>'Investīciju plāns_2023_2027'!G28</f>
        <v>PP
AG</v>
      </c>
      <c r="H35" s="278">
        <f>'Investīciju plāns_2023_2027'!H28</f>
        <v>1123025</v>
      </c>
      <c r="I35" s="303">
        <f>'Investīciju plāns_2023_2027'!I28</f>
        <v>123025</v>
      </c>
      <c r="J35" s="304">
        <f>'Investīciju plāns_2023_2027'!J28</f>
        <v>123025</v>
      </c>
      <c r="K35" s="305">
        <f>'Investīciju plāns_2023_2027'!K28</f>
        <v>0</v>
      </c>
      <c r="L35" s="306">
        <f>'Investīciju plāns_2023_2027'!L28</f>
        <v>400000</v>
      </c>
      <c r="M35" s="307">
        <f>'Investīciju plāns_2023_2027'!M28</f>
        <v>600000</v>
      </c>
      <c r="N35" s="166" t="str">
        <f>'Investīciju plāns_2023_2027'!N28</f>
        <v>P4 T RV2</v>
      </c>
      <c r="O35" s="281" t="str">
        <f>'Investīciju plāns_2023_2027'!O28</f>
        <v>P</v>
      </c>
      <c r="P35" s="275" t="str">
        <f>'Investīciju plāns_2023_2027'!P28</f>
        <v>VP1</v>
      </c>
      <c r="Q35" s="195" t="str">
        <f>'Investīciju plāns_2023_2027'!Q28</f>
        <v>RV3</v>
      </c>
      <c r="R35" s="268" t="str">
        <f>'Investīciju plāns_2023_2027'!R28</f>
        <v>3.3.</v>
      </c>
      <c r="S35" s="161" t="str">
        <f>'Investīciju plāns_2023_2027'!S28</f>
        <v>Infrastruktūras un saimnieciskā nodrošinājuma nodaļa/pagasta pārvalde/Attīstības nodaļa</v>
      </c>
      <c r="T35" s="291">
        <f>'Investīciju plāns_2023_2027'!T28</f>
        <v>0</v>
      </c>
      <c r="U35" s="282" t="str">
        <f>'Investīciju plāns_2023_2027'!U28</f>
        <v>2022-2027</v>
      </c>
    </row>
    <row r="36" spans="1:21" ht="140.25" x14ac:dyDescent="0.25">
      <c r="A36" s="196">
        <f>'Investīciju plāns_2023_2027'!A29</f>
        <v>27</v>
      </c>
      <c r="B36" s="277" t="str">
        <f>'Investīciju plāns_2023_2027'!B29</f>
        <v>09</v>
      </c>
      <c r="C36" s="161" t="str">
        <f>'Investīciju plāns_2023_2027'!C29</f>
        <v>Glūda</v>
      </c>
      <c r="D36" s="285" t="str">
        <f>'Investīciju plāns_2023_2027'!D29</f>
        <v>Jelgavas novada Mūzikas un mākslas skolas ēkas un teritorijas labiekārtošana</v>
      </c>
      <c r="E36" s="295" t="str">
        <f>'Investīciju plāns_2023_2027'!E29</f>
        <v>Būvprojekta izstrāde-izstāžu zāle, vēstures liecību krātuve, autostāvlaukuma izbūve, zaļās klases izveide, estrādes būvniecība,  teritorijas labiekārtošana.
Vizuāli skolas teritorija neatbilst tās būtībai un mērķim veicināt estētisku un ētisku lietu skatījumu. Autostāvlaukuma izbūve pie ēkas. Skolas ēkā izvietots arī vēstures informācijas centrs, tādēļ teritorijā būtu lietderīgi atvēlēt vietu vēstures liecību (priekšmetu) krātuvei.  Teritorija tiek izmantota arī kultūras pasākumiem, tajā plānots izbūvēt estrādi. Veicot teritorijas labiekārtošanu, ieguvēji būtu ne tikai MMS audzēkņi un pedagogi, bet arī kultūras un sporta atbalstītāji un baudītāji.</v>
      </c>
      <c r="F36" s="161" t="str">
        <f>'Investīciju plāns_2023_2027'!F29</f>
        <v>Izglītības iestāžu infrastruktūra</v>
      </c>
      <c r="G36" s="366" t="str">
        <f>'Investīciju plāns_2023_2027'!G29</f>
        <v>J/Pag/Iedz</v>
      </c>
      <c r="H36" s="278">
        <f>'Investīciju plāns_2023_2027'!H29</f>
        <v>600000</v>
      </c>
      <c r="I36" s="303">
        <f>'Investīciju plāns_2023_2027'!I29</f>
        <v>0</v>
      </c>
      <c r="J36" s="304">
        <f>'Investīciju plāns_2023_2027'!J29</f>
        <v>0</v>
      </c>
      <c r="K36" s="305">
        <f>'Investīciju plāns_2023_2027'!K29</f>
        <v>0</v>
      </c>
      <c r="L36" s="306">
        <f>'Investīciju plāns_2023_2027'!L29</f>
        <v>0</v>
      </c>
      <c r="M36" s="307">
        <f>'Investīciju plāns_2023_2027'!M29</f>
        <v>600000</v>
      </c>
      <c r="N36" s="196" t="str">
        <f>'Investīciju plāns_2023_2027'!N29</f>
        <v>P2 I RV1</v>
      </c>
      <c r="O36" s="151" t="str">
        <f>'Investīciju plāns_2023_2027'!O29</f>
        <v>P</v>
      </c>
      <c r="P36" s="287" t="str">
        <f>'Investīciju plāns_2023_2027'!P29</f>
        <v>VP1</v>
      </c>
      <c r="Q36" s="195" t="str">
        <f>'Investīciju plāns_2023_2027'!Q29</f>
        <v>RV1</v>
      </c>
      <c r="R36" s="268" t="str">
        <f>'Investīciju plāns_2023_2027'!R29</f>
        <v>1.1.</v>
      </c>
      <c r="S36" s="161" t="str">
        <f>'Investīciju plāns_2023_2027'!S29</f>
        <v>Infrastruktūras un saimnieciskā nodrošinājuma nodaļa</v>
      </c>
      <c r="T36" s="309">
        <f>'Investīciju plāns_2023_2027'!T29</f>
        <v>0</v>
      </c>
      <c r="U36" s="282" t="str">
        <f>'Investīciju plāns_2023_2027'!U29</f>
        <v>2022-2027</v>
      </c>
    </row>
    <row r="37" spans="1:21" ht="102" x14ac:dyDescent="0.25">
      <c r="A37" s="161">
        <f>'Investīciju plāns_2023_2027'!A30</f>
        <v>28</v>
      </c>
      <c r="B37" s="277" t="str">
        <f>'Investīciju plāns_2023_2027'!B30</f>
        <v>09</v>
      </c>
      <c r="C37" s="161" t="str">
        <f>'Investīciju plāns_2023_2027'!C30</f>
        <v>Glūda</v>
      </c>
      <c r="D37" s="285" t="str">
        <f>'Investīciju plāns_2023_2027'!D30</f>
        <v>Glūdas pagasta Šķibes pamatskolas pirmsskolas ēkas teritorijas labiekārtošana</v>
      </c>
      <c r="E37" s="295" t="str">
        <f>'Investīciju plāns_2023_2027'!E30</f>
        <v xml:space="preserve">Bērnudārza tehniskā laukuma asfaltēšana satiksmes noteikumu apmācību laukuma izbūve. Teritorijas apgaismojuma izbūve. Teritorijas labiekārtošana (celiņi, soliņi, rotaļu elementi, nožogojums). Tehnisko (saimniecisko) telpu izbūve ēkas galā.
Plānots uzsākt projektēšanu 2023.gada otrajā pusē, izmaksas plānot 2024.gadā </v>
      </c>
      <c r="F37" s="161" t="str">
        <f>'Investīciju plāns_2023_2027'!F30</f>
        <v>Izglītības iestāžu infrastruktūra</v>
      </c>
      <c r="G37" s="368" t="str">
        <f>'Investīciju plāns_2023_2027'!G30</f>
        <v>J/Pag/Iedz</v>
      </c>
      <c r="H37" s="278">
        <f>'Investīciju plāns_2023_2027'!H30</f>
        <v>300000</v>
      </c>
      <c r="I37" s="303">
        <f>'Investīciju plāns_2023_2027'!I30</f>
        <v>0</v>
      </c>
      <c r="J37" s="304">
        <f>'Investīciju plāns_2023_2027'!J30</f>
        <v>0</v>
      </c>
      <c r="K37" s="305">
        <f>'Investīciju plāns_2023_2027'!K30</f>
        <v>0</v>
      </c>
      <c r="L37" s="306">
        <f>'Investīciju plāns_2023_2027'!L30</f>
        <v>300000</v>
      </c>
      <c r="M37" s="307">
        <f>'Investīciju plāns_2023_2027'!M30</f>
        <v>0</v>
      </c>
      <c r="N37" s="196" t="str">
        <f>'Investīciju plāns_2023_2027'!N30</f>
        <v>P2 I RV1</v>
      </c>
      <c r="O37" s="352" t="str">
        <f>'Investīciju plāns_2023_2027'!O30</f>
        <v>P</v>
      </c>
      <c r="P37" s="356" t="str">
        <f>'Investīciju plāns_2023_2027'!P30</f>
        <v>VP1</v>
      </c>
      <c r="Q37" s="336" t="str">
        <f>'Investīciju plāns_2023_2027'!Q30</f>
        <v>RV1</v>
      </c>
      <c r="R37" s="344" t="str">
        <f>'Investīciju plāns_2023_2027'!R30</f>
        <v>1.1.</v>
      </c>
      <c r="S37" s="161" t="str">
        <f>'Investīciju plāns_2023_2027'!S30</f>
        <v>Infrastruktūras un saimnieciskā nodrošinājuma nodaļa'/pagasta pārvalde/Izglītības pārvalde</v>
      </c>
      <c r="T37" s="309">
        <f>'Investīciju plāns_2023_2027'!T30</f>
        <v>0</v>
      </c>
      <c r="U37" s="282" t="str">
        <f>'Investīciju plāns_2023_2027'!U30</f>
        <v>2022-2027</v>
      </c>
    </row>
    <row r="38" spans="1:21" ht="114.75" x14ac:dyDescent="0.25">
      <c r="A38" s="161">
        <f>'Investīciju plāns_2023_2027'!A31</f>
        <v>29</v>
      </c>
      <c r="B38" s="279" t="str">
        <f>'Investīciju plāns_2023_2027'!B31</f>
        <v>04</v>
      </c>
      <c r="C38" s="196" t="str">
        <f>'Investīciju plāns_2023_2027'!C31</f>
        <v>Glūda</v>
      </c>
      <c r="D38" s="285" t="str">
        <f>'Investīciju plāns_2023_2027'!D31</f>
        <v>Glūdas pagasta  transporta infrastruktūras attīstība</v>
      </c>
      <c r="E38" s="285" t="str">
        <f>'Investīciju plāns_2023_2027'!E31</f>
        <v>Transporta infrastruktūras attīstība, t.sk.: 
2024.-2027.gads
1. Glūdas pagasta ceļa „Dailes”- Tomsona iela virskārtas atjaunošana , t.sk. gājēju celiņu un ielu apgaismojuma izbūve
Plānots uzsākt projektēšanu 2023.gada otrajā pusē, izmaksas plānot 2024.gadā 
2. Ielu apgaismojuma izbūve Glūdas pagasta Ūdelēs
3. Kalnenieku ceļa sakārtošana Glūdas pagastā ( Mētras – Mazkaušnieki – Kalnenieki – Zemgaļi)</v>
      </c>
      <c r="F38" s="161" t="str">
        <f>'Investīciju plāns_2023_2027'!F31</f>
        <v>Transporta infrastruktūra, t.sk. Apgaismojums</v>
      </c>
      <c r="G38" s="367" t="str">
        <f>'Investīciju plāns_2023_2027'!G31</f>
        <v xml:space="preserve">J/Pag/Iedz
</v>
      </c>
      <c r="H38" s="278">
        <f>'Investīciju plāns_2023_2027'!H31</f>
        <v>840000</v>
      </c>
      <c r="I38" s="303">
        <f>'Investīciju plāns_2023_2027'!I31</f>
        <v>0</v>
      </c>
      <c r="J38" s="304">
        <f>'Investīciju plāns_2023_2027'!J31</f>
        <v>0</v>
      </c>
      <c r="K38" s="305">
        <f>'Investīciju plāns_2023_2027'!K31</f>
        <v>0</v>
      </c>
      <c r="L38" s="306">
        <f>'Investīciju plāns_2023_2027'!L31</f>
        <v>200000</v>
      </c>
      <c r="M38" s="307">
        <f>'Investīciju plāns_2023_2027'!M31</f>
        <v>640000</v>
      </c>
      <c r="N38" s="166" t="str">
        <f>'Investīciju plāns_2023_2027'!N31</f>
        <v>P2 V RV1</v>
      </c>
      <c r="O38" s="336">
        <f>'Investīciju plāns_2023_2027'!O31</f>
        <v>0</v>
      </c>
      <c r="P38" s="346" t="str">
        <f>'Investīciju plāns_2023_2027'!P31</f>
        <v>VP2</v>
      </c>
      <c r="Q38" s="336" t="str">
        <f>'Investīciju plāns_2023_2027'!Q31</f>
        <v>RV4</v>
      </c>
      <c r="R38" s="344" t="str">
        <f>'Investīciju plāns_2023_2027'!R31</f>
        <v>4.1.</v>
      </c>
      <c r="S38" s="161" t="str">
        <f>'Investīciju plāns_2023_2027'!S31</f>
        <v>Infrastruktūras un saimnieciskā nodrošinājuma nodaļa/Pagasta pārvalde</v>
      </c>
      <c r="T38" s="291">
        <f>'Investīciju plāns_2023_2027'!T31</f>
        <v>0</v>
      </c>
      <c r="U38" s="282" t="str">
        <f>'Investīciju plāns_2023_2027'!U31</f>
        <v>2022-2027</v>
      </c>
    </row>
    <row r="39" spans="1:21" ht="89.25" x14ac:dyDescent="0.25">
      <c r="A39" s="196">
        <f>'Investīciju plāns_2023_2027'!A32</f>
        <v>30</v>
      </c>
      <c r="B39" s="279" t="str">
        <f>'Investīciju plāns_2023_2027'!B32</f>
        <v>04</v>
      </c>
      <c r="C39" s="196" t="str">
        <f>'Investīciju plāns_2023_2027'!C32</f>
        <v>Glūda</v>
      </c>
      <c r="D39" s="285" t="str">
        <f>'Investīciju plāns_2023_2027'!D32</f>
        <v>Glūdas pagasta  transporta infrastruktūras attīstība</v>
      </c>
      <c r="E39" s="285" t="str">
        <f>'Investīciju plāns_2023_2027'!E32</f>
        <v xml:space="preserve">Transporta infrastruktūras attīstība, t.sk.: 
 2022/2023.gads:
Skolas un Dārza iela, Glūda -  virskārtas atjaunošana 1km (projektēšana 12584 EUR, būvdarbi ~ 150 000EUR)
Iepirkumu procedūra projektēšanai uzsākta 2022.gadā, noslēgti līgumi par projektēšanu
</v>
      </c>
      <c r="F39" s="161" t="str">
        <f>'Investīciju plāns_2023_2027'!F32</f>
        <v>Transporta infrastruktūra, t.sk. Apgaismojums</v>
      </c>
      <c r="G39" s="367" t="str">
        <f>'Investīciju plāns_2023_2027'!G32</f>
        <v>AG2023
J/Pag/Iedz
Dep/ieros</v>
      </c>
      <c r="H39" s="278">
        <f>'Investīciju plāns_2023_2027'!H32</f>
        <v>162584</v>
      </c>
      <c r="I39" s="303">
        <f>'Investīciju plāns_2023_2027'!I32</f>
        <v>162584</v>
      </c>
      <c r="J39" s="304">
        <f>'Investīciju plāns_2023_2027'!J32</f>
        <v>35084</v>
      </c>
      <c r="K39" s="305">
        <f>'Investīciju plāns_2023_2027'!K32</f>
        <v>127500</v>
      </c>
      <c r="L39" s="306">
        <f>'Investīciju plāns_2023_2027'!L32</f>
        <v>0</v>
      </c>
      <c r="M39" s="307">
        <f>'Investīciju plāns_2023_2027'!M32</f>
        <v>0</v>
      </c>
      <c r="N39" s="166" t="str">
        <f>'Investīciju plāns_2023_2027'!N32</f>
        <v>P2 V RV1</v>
      </c>
      <c r="O39" s="336">
        <f>'Investīciju plāns_2023_2027'!O32</f>
        <v>0</v>
      </c>
      <c r="P39" s="346" t="str">
        <f>'Investīciju plāns_2023_2027'!P32</f>
        <v>VP2</v>
      </c>
      <c r="Q39" s="336" t="str">
        <f>'Investīciju plāns_2023_2027'!Q32</f>
        <v>RV4</v>
      </c>
      <c r="R39" s="344" t="str">
        <f>'Investīciju plāns_2023_2027'!R32</f>
        <v>4.1.</v>
      </c>
      <c r="S39" s="161" t="str">
        <f>'Investīciju plāns_2023_2027'!S32</f>
        <v>Infrastruktūras un saimnieciskā nodrošinājuma nodaļa/Pagasta pārvalde</v>
      </c>
      <c r="T39" s="291">
        <f>'Investīciju plāns_2023_2027'!T32</f>
        <v>0</v>
      </c>
      <c r="U39" s="282">
        <f>'Investīciju plāns_2023_2027'!U32</f>
        <v>0</v>
      </c>
    </row>
    <row r="40" spans="1:21" x14ac:dyDescent="0.25">
      <c r="A40" s="161" t="e">
        <f>'Investīciju plāns_2023_2027'!#REF!</f>
        <v>#REF!</v>
      </c>
      <c r="B40" s="279" t="e">
        <f>'Investīciju plāns_2023_2027'!#REF!</f>
        <v>#REF!</v>
      </c>
      <c r="C40" s="196" t="e">
        <f>'Investīciju plāns_2023_2027'!#REF!</f>
        <v>#REF!</v>
      </c>
      <c r="D40" s="285" t="e">
        <f>'Investīciju plāns_2023_2027'!#REF!</f>
        <v>#REF!</v>
      </c>
      <c r="E40" s="285" t="e">
        <f>'Investīciju plāns_2023_2027'!#REF!</f>
        <v>#REF!</v>
      </c>
      <c r="F40" s="161" t="e">
        <f>'Investīciju plāns_2023_2027'!#REF!</f>
        <v>#REF!</v>
      </c>
      <c r="G40" s="366" t="e">
        <f>'Investīciju plāns_2023_2027'!#REF!</f>
        <v>#REF!</v>
      </c>
      <c r="H40" s="278" t="e">
        <f>'Investīciju plāns_2023_2027'!#REF!</f>
        <v>#REF!</v>
      </c>
      <c r="I40" s="303" t="e">
        <f>'Investīciju plāns_2023_2027'!#REF!</f>
        <v>#REF!</v>
      </c>
      <c r="J40" s="304" t="e">
        <f>'Investīciju plāns_2023_2027'!#REF!</f>
        <v>#REF!</v>
      </c>
      <c r="K40" s="305" t="e">
        <f>'Investīciju plāns_2023_2027'!#REF!</f>
        <v>#REF!</v>
      </c>
      <c r="L40" s="306" t="e">
        <f>'Investīciju plāns_2023_2027'!#REF!</f>
        <v>#REF!</v>
      </c>
      <c r="M40" s="307" t="e">
        <f>'Investīciju plāns_2023_2027'!#REF!</f>
        <v>#REF!</v>
      </c>
      <c r="N40" s="161" t="e">
        <f>'Investīciju plāns_2023_2027'!#REF!</f>
        <v>#REF!</v>
      </c>
      <c r="O40" s="352" t="e">
        <f>'Investīciju plāns_2023_2027'!#REF!</f>
        <v>#REF!</v>
      </c>
      <c r="P40" s="383" t="e">
        <f>'Investīciju plāns_2023_2027'!#REF!</f>
        <v>#REF!</v>
      </c>
      <c r="Q40" s="355" t="e">
        <f>'Investīciju plāns_2023_2027'!#REF!</f>
        <v>#REF!</v>
      </c>
      <c r="R40" s="354" t="e">
        <f>'Investīciju plāns_2023_2027'!#REF!</f>
        <v>#REF!</v>
      </c>
      <c r="S40" s="161" t="e">
        <f>'Investīciju plāns_2023_2027'!#REF!</f>
        <v>#REF!</v>
      </c>
      <c r="T40" s="284" t="e">
        <f>'Investīciju plāns_2023_2027'!#REF!</f>
        <v>#REF!</v>
      </c>
      <c r="U40" s="282" t="e">
        <f>'Investīciju plāns_2023_2027'!#REF!</f>
        <v>#REF!</v>
      </c>
    </row>
    <row r="41" spans="1:21" x14ac:dyDescent="0.25">
      <c r="A41" s="161" t="e">
        <f>'Investīciju plāns_2023_2027'!#REF!</f>
        <v>#REF!</v>
      </c>
      <c r="B41" s="279" t="e">
        <f>'Investīciju plāns_2023_2027'!#REF!</f>
        <v>#REF!</v>
      </c>
      <c r="C41" s="196" t="e">
        <f>'Investīciju plāns_2023_2027'!#REF!</f>
        <v>#REF!</v>
      </c>
      <c r="D41" s="285" t="e">
        <f>'Investīciju plāns_2023_2027'!#REF!</f>
        <v>#REF!</v>
      </c>
      <c r="E41" s="285" t="e">
        <f>'Investīciju plāns_2023_2027'!#REF!</f>
        <v>#REF!</v>
      </c>
      <c r="F41" s="161" t="e">
        <f>'Investīciju plāns_2023_2027'!#REF!</f>
        <v>#REF!</v>
      </c>
      <c r="G41" s="366" t="e">
        <f>'Investīciju plāns_2023_2027'!#REF!</f>
        <v>#REF!</v>
      </c>
      <c r="H41" s="278" t="e">
        <f>'Investīciju plāns_2023_2027'!#REF!</f>
        <v>#REF!</v>
      </c>
      <c r="I41" s="303" t="e">
        <f>'Investīciju plāns_2023_2027'!#REF!</f>
        <v>#REF!</v>
      </c>
      <c r="J41" s="304" t="e">
        <f>'Investīciju plāns_2023_2027'!#REF!</f>
        <v>#REF!</v>
      </c>
      <c r="K41" s="305" t="e">
        <f>'Investīciju plāns_2023_2027'!#REF!</f>
        <v>#REF!</v>
      </c>
      <c r="L41" s="306" t="e">
        <f>'Investīciju plāns_2023_2027'!#REF!</f>
        <v>#REF!</v>
      </c>
      <c r="M41" s="307" t="e">
        <f>'Investīciju plāns_2023_2027'!#REF!</f>
        <v>#REF!</v>
      </c>
      <c r="N41" s="161" t="e">
        <f>'Investīciju plāns_2023_2027'!#REF!</f>
        <v>#REF!</v>
      </c>
      <c r="O41" s="336" t="e">
        <f>'Investīciju plāns_2023_2027'!#REF!</f>
        <v>#REF!</v>
      </c>
      <c r="P41" s="346" t="e">
        <f>'Investīciju plāns_2023_2027'!#REF!</f>
        <v>#REF!</v>
      </c>
      <c r="Q41" s="348" t="e">
        <f>'Investīciju plāns_2023_2027'!#REF!</f>
        <v>#REF!</v>
      </c>
      <c r="R41" s="344" t="e">
        <f>'Investīciju plāns_2023_2027'!#REF!</f>
        <v>#REF!</v>
      </c>
      <c r="S41" s="161" t="e">
        <f>'Investīciju plāns_2023_2027'!#REF!</f>
        <v>#REF!</v>
      </c>
      <c r="T41" s="284" t="e">
        <f>'Investīciju plāns_2023_2027'!#REF!</f>
        <v>#REF!</v>
      </c>
      <c r="U41" s="282" t="e">
        <f>'Investīciju plāns_2023_2027'!#REF!</f>
        <v>#REF!</v>
      </c>
    </row>
    <row r="42" spans="1:21" x14ac:dyDescent="0.25">
      <c r="A42" s="196" t="e">
        <f>'Investīciju plāns_2023_2027'!#REF!</f>
        <v>#REF!</v>
      </c>
      <c r="B42" s="279" t="e">
        <f>'Investīciju plāns_2023_2027'!#REF!</f>
        <v>#REF!</v>
      </c>
      <c r="C42" s="196" t="e">
        <f>'Investīciju plāns_2023_2027'!#REF!</f>
        <v>#REF!</v>
      </c>
      <c r="D42" s="285" t="e">
        <f>'Investīciju plāns_2023_2027'!#REF!</f>
        <v>#REF!</v>
      </c>
      <c r="E42" s="285" t="e">
        <f>'Investīciju plāns_2023_2027'!#REF!</f>
        <v>#REF!</v>
      </c>
      <c r="F42" s="161" t="e">
        <f>'Investīciju plāns_2023_2027'!#REF!</f>
        <v>#REF!</v>
      </c>
      <c r="G42" s="368" t="e">
        <f>'Investīciju plāns_2023_2027'!#REF!</f>
        <v>#REF!</v>
      </c>
      <c r="H42" s="290" t="e">
        <f>'Investīciju plāns_2023_2027'!#REF!</f>
        <v>#REF!</v>
      </c>
      <c r="I42" s="303" t="e">
        <f>'Investīciju plāns_2023_2027'!#REF!</f>
        <v>#REF!</v>
      </c>
      <c r="J42" s="304" t="e">
        <f>'Investīciju plāns_2023_2027'!#REF!</f>
        <v>#REF!</v>
      </c>
      <c r="K42" s="305" t="e">
        <f>'Investīciju plāns_2023_2027'!#REF!</f>
        <v>#REF!</v>
      </c>
      <c r="L42" s="306" t="e">
        <f>'Investīciju plāns_2023_2027'!#REF!</f>
        <v>#REF!</v>
      </c>
      <c r="M42" s="307" t="e">
        <f>'Investīciju plāns_2023_2027'!#REF!</f>
        <v>#REF!</v>
      </c>
      <c r="N42" s="195" t="e">
        <f>'Investīciju plāns_2023_2027'!#REF!</f>
        <v>#REF!</v>
      </c>
      <c r="O42" s="336" t="e">
        <f>'Investīciju plāns_2023_2027'!#REF!</f>
        <v>#REF!</v>
      </c>
      <c r="P42" s="347" t="e">
        <f>'Investīciju plāns_2023_2027'!#REF!</f>
        <v>#REF!</v>
      </c>
      <c r="Q42" s="351" t="e">
        <f>'Investīciju plāns_2023_2027'!#REF!</f>
        <v>#REF!</v>
      </c>
      <c r="R42" s="344" t="e">
        <f>'Investīciju plāns_2023_2027'!#REF!</f>
        <v>#REF!</v>
      </c>
      <c r="S42" s="161" t="e">
        <f>'Investīciju plāns_2023_2027'!#REF!</f>
        <v>#REF!</v>
      </c>
      <c r="T42" s="310" t="e">
        <f>'Investīciju plāns_2023_2027'!#REF!</f>
        <v>#REF!</v>
      </c>
      <c r="U42" s="282" t="e">
        <f>'Investīciju plāns_2023_2027'!#REF!</f>
        <v>#REF!</v>
      </c>
    </row>
    <row r="43" spans="1:21" ht="140.25" x14ac:dyDescent="0.25">
      <c r="A43" s="161">
        <f>'Investīciju plāns_2023_2027'!A35</f>
        <v>33</v>
      </c>
      <c r="B43" s="277" t="str">
        <f>'Investīciju plāns_2023_2027'!B35</f>
        <v>09</v>
      </c>
      <c r="C43" s="161" t="str">
        <f>'Investīciju plāns_2023_2027'!C35</f>
        <v>Jaunsvirlauka</v>
      </c>
      <c r="D43" s="285" t="str">
        <f>'Investīciju plāns_2023_2027'!D35</f>
        <v>Staļģenes vidusskolas teritorijas labiekārtošana</v>
      </c>
      <c r="E43" s="285" t="str">
        <f>'Investīciju plāns_2023_2027'!E35</f>
        <v>1.kārta: teritorijas norobežojošā žoga un vārtu uzstādīšana, vienlaikus paplašinot skolas teritoriju. Uzlabota bērnu drošība teritorijā; gājēju un transporta celiņu atjaunošana, nomainot sadrupušo asfaltu ar betona bruģi un jaunu asfalta segumu; jaunas teritorijas apgaismojuma izbūve;	 lietus ūdens kanalizācijas sistēmas izbūve; sporta laukuma ierīkošana; āra sporta un rotaļu rīku, atbilstoši  LR normatīvajiem aktiem, uzstādīšana; teritorijas apzaļumošana un košumkrūmu iestādīšana. Pabeigti darbi 2021.gadā
Izstrādāts būvprojekts (derīgs līdz 2023.gadam): 
2.kārta: Staļģenes vidusskolas parka teritorijas labiekārtošana.
3.kārta: Staļģenes vidusskolas galvenās ieejas puses labiekārtošana.</v>
      </c>
      <c r="F43" s="161" t="str">
        <f>'Investīciju plāns_2023_2027'!F35</f>
        <v>Izglītības iestāžu teritorijas labiekārtošana</v>
      </c>
      <c r="G43" s="366" t="str">
        <f>'Investīciju plāns_2023_2027'!G35</f>
        <v xml:space="preserve">AG
J/Pag/Iedz
</v>
      </c>
      <c r="H43" s="278">
        <f>'Investīciju plāns_2023_2027'!H35</f>
        <v>600000</v>
      </c>
      <c r="I43" s="303">
        <f>'Investīciju plāns_2023_2027'!I35</f>
        <v>0</v>
      </c>
      <c r="J43" s="304">
        <f>'Investīciju plāns_2023_2027'!J35</f>
        <v>0</v>
      </c>
      <c r="K43" s="305">
        <f>'Investīciju plāns_2023_2027'!K35</f>
        <v>0</v>
      </c>
      <c r="L43" s="306">
        <f>'Investīciju plāns_2023_2027'!L35</f>
        <v>0</v>
      </c>
      <c r="M43" s="307">
        <f>'Investīciju plāns_2023_2027'!M35</f>
        <v>600000</v>
      </c>
      <c r="N43" s="166" t="str">
        <f>'Investīciju plāns_2023_2027'!N35</f>
        <v>P2 I RV1</v>
      </c>
      <c r="O43" s="352" t="str">
        <f>'Investīciju plāns_2023_2027'!O35</f>
        <v>P</v>
      </c>
      <c r="P43" s="353" t="str">
        <f>'Investīciju plāns_2023_2027'!P35</f>
        <v>VP1</v>
      </c>
      <c r="Q43" s="336" t="str">
        <f>'Investīciju plāns_2023_2027'!Q35</f>
        <v>RV1</v>
      </c>
      <c r="R43" s="344" t="str">
        <f>'Investīciju plāns_2023_2027'!R35</f>
        <v>1.1.</v>
      </c>
      <c r="S43" s="161" t="str">
        <f>'Investīciju plāns_2023_2027'!S35</f>
        <v>Infrastruktūras un saimnieciskā nodrošinājuma nodaļa</v>
      </c>
      <c r="T43" s="291">
        <f>'Investīciju plāns_2023_2027'!T35</f>
        <v>0</v>
      </c>
      <c r="U43" s="282" t="str">
        <f>'Investīciju plāns_2023_2027'!U35</f>
        <v>2022-2027</v>
      </c>
    </row>
    <row r="44" spans="1:21" x14ac:dyDescent="0.25">
      <c r="A44" s="161" t="e">
        <f>'Investīciju plāns_2023_2027'!#REF!</f>
        <v>#REF!</v>
      </c>
      <c r="B44" s="279" t="e">
        <f>'Investīciju plāns_2023_2027'!#REF!</f>
        <v>#REF!</v>
      </c>
      <c r="C44" s="196" t="e">
        <f>'Investīciju plāns_2023_2027'!#REF!</f>
        <v>#REF!</v>
      </c>
      <c r="D44" s="285" t="e">
        <f>'Investīciju plāns_2023_2027'!#REF!</f>
        <v>#REF!</v>
      </c>
      <c r="E44" s="285" t="e">
        <f>'Investīciju plāns_2023_2027'!#REF!</f>
        <v>#REF!</v>
      </c>
      <c r="F44" s="161" t="e">
        <f>'Investīciju plāns_2023_2027'!#REF!</f>
        <v>#REF!</v>
      </c>
      <c r="G44" s="368" t="e">
        <f>'Investīciju plāns_2023_2027'!#REF!</f>
        <v>#REF!</v>
      </c>
      <c r="H44" s="278" t="e">
        <f>'Investīciju plāns_2023_2027'!#REF!</f>
        <v>#REF!</v>
      </c>
      <c r="I44" s="303" t="e">
        <f>'Investīciju plāns_2023_2027'!#REF!</f>
        <v>#REF!</v>
      </c>
      <c r="J44" s="304" t="e">
        <f>'Investīciju plāns_2023_2027'!#REF!</f>
        <v>#REF!</v>
      </c>
      <c r="K44" s="305" t="e">
        <f>'Investīciju plāns_2023_2027'!#REF!</f>
        <v>#REF!</v>
      </c>
      <c r="L44" s="306" t="e">
        <f>'Investīciju plāns_2023_2027'!#REF!</f>
        <v>#REF!</v>
      </c>
      <c r="M44" s="307" t="e">
        <f>'Investīciju plāns_2023_2027'!#REF!</f>
        <v>#REF!</v>
      </c>
      <c r="N44" s="166" t="e">
        <f>'Investīciju plāns_2023_2027'!#REF!</f>
        <v>#REF!</v>
      </c>
      <c r="O44" s="336" t="e">
        <f>'Investīciju plāns_2023_2027'!#REF!</f>
        <v>#REF!</v>
      </c>
      <c r="P44" s="346" t="e">
        <f>'Investīciju plāns_2023_2027'!#REF!</f>
        <v>#REF!</v>
      </c>
      <c r="Q44" s="348" t="e">
        <f>'Investīciju plāns_2023_2027'!#REF!</f>
        <v>#REF!</v>
      </c>
      <c r="R44" s="344" t="e">
        <f>'Investīciju plāns_2023_2027'!#REF!</f>
        <v>#REF!</v>
      </c>
      <c r="S44" s="161" t="e">
        <f>'Investīciju plāns_2023_2027'!#REF!</f>
        <v>#REF!</v>
      </c>
      <c r="T44" s="291" t="e">
        <f>'Investīciju plāns_2023_2027'!#REF!</f>
        <v>#REF!</v>
      </c>
      <c r="U44" s="282" t="e">
        <f>'Investīciju plāns_2023_2027'!#REF!</f>
        <v>#REF!</v>
      </c>
    </row>
    <row r="45" spans="1:21" ht="102" x14ac:dyDescent="0.25">
      <c r="A45" s="196">
        <f>'Investīciju plāns_2023_2027'!A36</f>
        <v>34</v>
      </c>
      <c r="B45" s="277" t="str">
        <f>'Investīciju plāns_2023_2027'!B36</f>
        <v>08k</v>
      </c>
      <c r="C45" s="161" t="str">
        <f>'Investīciju plāns_2023_2027'!C36</f>
        <v>Jaunsvirlauka</v>
      </c>
      <c r="D45" s="285" t="str">
        <f>'Investīciju plāns_2023_2027'!D36</f>
        <v>Jaunsvirlaukas pagasta IKSC „Līdumi” ēkas remontdarbi, renovācija</v>
      </c>
      <c r="E45" s="285" t="str">
        <f>'Investīciju plāns_2023_2027'!E36</f>
        <v>Fasādes remonts, pamatu hidroizolācija, pagraba renovācija, telpu izbūve u.c., ventilācijas sistēmas rekonstrukcija.</v>
      </c>
      <c r="F45" s="161" t="str">
        <f>'Investīciju plāns_2023_2027'!F36</f>
        <v>Kultūras iestāžu infrastruktūra</v>
      </c>
      <c r="G45" s="366" t="str">
        <f>'Investīciju plāns_2023_2027'!G36</f>
        <v>J/Pag/Iedz</v>
      </c>
      <c r="H45" s="278">
        <f>'Investīciju plāns_2023_2027'!H36</f>
        <v>100000</v>
      </c>
      <c r="I45" s="303">
        <f>'Investīciju plāns_2023_2027'!I36</f>
        <v>0</v>
      </c>
      <c r="J45" s="304">
        <f>'Investīciju plāns_2023_2027'!J36</f>
        <v>0</v>
      </c>
      <c r="K45" s="305">
        <f>'Investīciju plāns_2023_2027'!K36</f>
        <v>0</v>
      </c>
      <c r="L45" s="306">
        <f>'Investīciju plāns_2023_2027'!L36</f>
        <v>70000</v>
      </c>
      <c r="M45" s="307">
        <f>'Investīciju plāns_2023_2027'!M36</f>
        <v>30000</v>
      </c>
      <c r="N45" s="166" t="str">
        <f>'Investīciju plāns_2023_2027'!N36</f>
        <v>P2 K RV1</v>
      </c>
      <c r="O45" s="336" t="str">
        <f>'Investīciju plāns_2023_2027'!O36</f>
        <v>P</v>
      </c>
      <c r="P45" s="347" t="str">
        <f>'Investīciju plāns_2023_2027'!P36</f>
        <v>VP1</v>
      </c>
      <c r="Q45" s="336" t="str">
        <f>'Investīciju plāns_2023_2027'!Q36</f>
        <v>RV3</v>
      </c>
      <c r="R45" s="344" t="str">
        <f>'Investīciju plāns_2023_2027'!R36</f>
        <v>3.3.</v>
      </c>
      <c r="S45" s="161" t="str">
        <f>'Investīciju plāns_2023_2027'!S36</f>
        <v>Infrastruktūras un saimnieciskā nodrošinājuma nodaļa/Kultūras pārvalde/Pagasta pārvalde</v>
      </c>
      <c r="T45" s="291">
        <f>'Investīciju plāns_2023_2027'!T36</f>
        <v>0</v>
      </c>
      <c r="U45" s="282" t="str">
        <f>'Investīciju plāns_2023_2027'!U36</f>
        <v>2022-2027</v>
      </c>
    </row>
    <row r="46" spans="1:21" x14ac:dyDescent="0.25">
      <c r="A46" s="161" t="e">
        <f>'Investīciju plāns_2023_2027'!#REF!</f>
        <v>#REF!</v>
      </c>
      <c r="B46" s="277" t="e">
        <f>'Investīciju plāns_2023_2027'!#REF!</f>
        <v>#REF!</v>
      </c>
      <c r="C46" s="161" t="e">
        <f>'Investīciju plāns_2023_2027'!#REF!</f>
        <v>#REF!</v>
      </c>
      <c r="D46" s="285" t="e">
        <f>'Investīciju plāns_2023_2027'!#REF!</f>
        <v>#REF!</v>
      </c>
      <c r="E46" s="285" t="e">
        <f>'Investīciju plāns_2023_2027'!#REF!</f>
        <v>#REF!</v>
      </c>
      <c r="F46" s="161" t="e">
        <f>'Investīciju plāns_2023_2027'!#REF!</f>
        <v>#REF!</v>
      </c>
      <c r="G46" s="366" t="e">
        <f>'Investīciju plāns_2023_2027'!#REF!</f>
        <v>#REF!</v>
      </c>
      <c r="H46" s="278" t="e">
        <f>'Investīciju plāns_2023_2027'!#REF!</f>
        <v>#REF!</v>
      </c>
      <c r="I46" s="303" t="e">
        <f>'Investīciju plāns_2023_2027'!#REF!</f>
        <v>#REF!</v>
      </c>
      <c r="J46" s="304" t="e">
        <f>'Investīciju plāns_2023_2027'!#REF!</f>
        <v>#REF!</v>
      </c>
      <c r="K46" s="305" t="e">
        <f>'Investīciju plāns_2023_2027'!#REF!</f>
        <v>#REF!</v>
      </c>
      <c r="L46" s="306" t="e">
        <f>'Investīciju plāns_2023_2027'!#REF!</f>
        <v>#REF!</v>
      </c>
      <c r="M46" s="307" t="e">
        <f>'Investīciju plāns_2023_2027'!#REF!</f>
        <v>#REF!</v>
      </c>
      <c r="N46" s="161" t="e">
        <f>'Investīciju plāns_2023_2027'!#REF!</f>
        <v>#REF!</v>
      </c>
      <c r="O46" s="336" t="e">
        <f>'Investīciju plāns_2023_2027'!#REF!</f>
        <v>#REF!</v>
      </c>
      <c r="P46" s="346" t="e">
        <f>'Investīciju plāns_2023_2027'!#REF!</f>
        <v>#REF!</v>
      </c>
      <c r="Q46" s="348" t="e">
        <f>'Investīciju plāns_2023_2027'!#REF!</f>
        <v>#REF!</v>
      </c>
      <c r="R46" s="344" t="e">
        <f>'Investīciju plāns_2023_2027'!#REF!</f>
        <v>#REF!</v>
      </c>
      <c r="S46" s="161" t="e">
        <f>'Investīciju plāns_2023_2027'!#REF!</f>
        <v>#REF!</v>
      </c>
      <c r="T46" s="284" t="e">
        <f>'Investīciju plāns_2023_2027'!#REF!</f>
        <v>#REF!</v>
      </c>
      <c r="U46" s="282" t="e">
        <f>'Investīciju plāns_2023_2027'!#REF!</f>
        <v>#REF!</v>
      </c>
    </row>
    <row r="47" spans="1:21" ht="127.5" x14ac:dyDescent="0.25">
      <c r="A47" s="161">
        <f>'Investīciju plāns_2023_2027'!A38</f>
        <v>36</v>
      </c>
      <c r="B47" s="277">
        <f>'Investīciju plāns_2023_2027'!B38</f>
        <v>0</v>
      </c>
      <c r="C47" s="161" t="str">
        <f>'Investīciju plāns_2023_2027'!C38</f>
        <v>Jaunsvirlauka</v>
      </c>
      <c r="D47" s="285" t="str">
        <f>'Investīciju plāns_2023_2027'!D38</f>
        <v>Jaunsvirlaukas pagasta  transporta infrastruktūras attīstība</v>
      </c>
      <c r="E47" s="285" t="str">
        <f>'Investīciju plāns_2023_2027'!E38</f>
        <v xml:space="preserve">Transporta infrastruktūras attīstība, t.sk.: 
2023.-2027gads:
Jaunsvirlaukas pagastā gar P94 no Staļģenes līdz Emburgai gājēju celiņa izbūve  (projektēšana 12 000 EUR, būvdarbi ~ 260 000 EUR)
Plānots uzsākt projektēšanu 2023.gada otrajā pusē, izmaksas plānot 2024.gadā 
2. Jaunsvirlaukas pagasta  Dzirnieku ciema ielu virskārtas atjaunošana
3. Apgaismojuma ierīkošana un ielas cietā seguma uzklāšana Meža ielā, Mežciemā
</v>
      </c>
      <c r="F47" s="161" t="str">
        <f>'Investīciju plāns_2023_2027'!F38</f>
        <v>Transporta infrastruktūra, t.sk. Apgaismojums</v>
      </c>
      <c r="G47" s="366" t="str">
        <f>'Investīciju plāns_2023_2027'!G38</f>
        <v>J/Pag/Iedz</v>
      </c>
      <c r="H47" s="278">
        <f>'Investīciju plāns_2023_2027'!H38</f>
        <v>400000</v>
      </c>
      <c r="I47" s="303">
        <f>'Investīciju plāns_2023_2027'!I38</f>
        <v>0</v>
      </c>
      <c r="J47" s="304">
        <f>'Investīciju plāns_2023_2027'!J38</f>
        <v>0</v>
      </c>
      <c r="K47" s="305">
        <f>'Investīciju plāns_2023_2027'!K38</f>
        <v>0</v>
      </c>
      <c r="L47" s="306">
        <f>'Investīciju plāns_2023_2027'!L38</f>
        <v>25000</v>
      </c>
      <c r="M47" s="307">
        <f>'Investīciju plāns_2023_2027'!M38</f>
        <v>375000</v>
      </c>
      <c r="N47" s="283">
        <f>'Investīciju plāns_2023_2027'!N38</f>
        <v>0</v>
      </c>
      <c r="O47" s="336">
        <f>'Investīciju plāns_2023_2027'!O38</f>
        <v>0</v>
      </c>
      <c r="P47" s="347">
        <f>'Investīciju plāns_2023_2027'!P38</f>
        <v>0</v>
      </c>
      <c r="Q47" s="336">
        <f>'Investīciju plāns_2023_2027'!Q38</f>
        <v>0</v>
      </c>
      <c r="R47" s="344">
        <f>'Investīciju plāns_2023_2027'!R38</f>
        <v>0</v>
      </c>
      <c r="S47" s="161" t="str">
        <f>'Investīciju plāns_2023_2027'!S38</f>
        <v>Infrastruktūras un saimnieciskā nodrošinājuma nodaļa/Pagasta pārvalde</v>
      </c>
      <c r="T47" s="311">
        <f>'Investīciju plāns_2023_2027'!T38</f>
        <v>0</v>
      </c>
      <c r="U47" s="282" t="str">
        <f>'Investīciju plāns_2023_2027'!U38</f>
        <v>2022-2027</v>
      </c>
    </row>
    <row r="48" spans="1:21" ht="127.5" x14ac:dyDescent="0.25">
      <c r="A48" s="196">
        <f>'Investīciju plāns_2023_2027'!A39</f>
        <v>37</v>
      </c>
      <c r="B48" s="277" t="str">
        <f>'Investīciju plāns_2023_2027'!B39</f>
        <v>09</v>
      </c>
      <c r="C48" s="161" t="str">
        <f>'Investīciju plāns_2023_2027'!C39</f>
        <v>Kalnciems</v>
      </c>
      <c r="D48" s="285" t="str">
        <f>'Investīciju plāns_2023_2027'!D39</f>
        <v>Kalnciema pagasta vidusskolas telpu atjaunošana un teritorijas labiekārtošana</v>
      </c>
      <c r="E48" s="285" t="str">
        <f>'Investīciju plāns_2023_2027'!E39</f>
        <v>Paredzēts veikt ēkas energoefektivitātes paaugstināšanu, veidojot jaunu izskatu esošajai ēkai, ietverot jaunas iekšējās un ārējās inženierkomunikācijas, izbūvējot liftu un nodrošinot visā ēkā nokļūšanu cilvēkiem ar kustības traucējumiem.
Profesionālās ievirzes izglītības programmas attīstība,  šūšanas kabinetu un darbmācības kabinetu labiekārtošana Telpas pielāgot atbilstoši Latvijas Būvnormatīvu, VUGD un Veselības Inspekcijas prasībām.
2021.gadā veikts 1.stāva gaiteņa un garderobes remonts 
Izstrādāts būvprojekts (derīgs līdz 2024.gadam)</v>
      </c>
      <c r="F48" s="161" t="str">
        <f>'Investīciju plāns_2023_2027'!F39</f>
        <v>Izglītības iestāžu teritorijas labiekārtošana</v>
      </c>
      <c r="G48" s="366" t="str">
        <f>'Investīciju plāns_2023_2027'!G39</f>
        <v xml:space="preserve">AG
J/Pag/Iedz
</v>
      </c>
      <c r="H48" s="278">
        <f>'Investīciju plāns_2023_2027'!H39</f>
        <v>4300000</v>
      </c>
      <c r="I48" s="303">
        <f>'Investīciju plāns_2023_2027'!I39</f>
        <v>0</v>
      </c>
      <c r="J48" s="304">
        <f>'Investīciju plāns_2023_2027'!J39</f>
        <v>0</v>
      </c>
      <c r="K48" s="305">
        <f>'Investīciju plāns_2023_2027'!K39</f>
        <v>0</v>
      </c>
      <c r="L48" s="306">
        <f>'Investīciju plāns_2023_2027'!L39</f>
        <v>300000</v>
      </c>
      <c r="M48" s="307">
        <f>'Investīciju plāns_2023_2027'!M39</f>
        <v>4000000</v>
      </c>
      <c r="N48" s="166" t="str">
        <f>'Investīciju plāns_2023_2027'!N39</f>
        <v>P2 I RV1</v>
      </c>
      <c r="O48" s="336" t="str">
        <f>'Investīciju plāns_2023_2027'!O39</f>
        <v>P</v>
      </c>
      <c r="P48" s="347" t="str">
        <f>'Investīciju plāns_2023_2027'!P39</f>
        <v>VP1</v>
      </c>
      <c r="Q48" s="336" t="str">
        <f>'Investīciju plāns_2023_2027'!Q39</f>
        <v>RV1</v>
      </c>
      <c r="R48" s="344" t="str">
        <f>'Investīciju plāns_2023_2027'!R39</f>
        <v>1.1.</v>
      </c>
      <c r="S48" s="161" t="str">
        <f>'Investīciju plāns_2023_2027'!S39</f>
        <v>Infrastruktūras un saimnieciskā nodrošinājuma nodaļa/Izglītības pārvalde</v>
      </c>
      <c r="T48" s="291">
        <f>'Investīciju plāns_2023_2027'!T39</f>
        <v>0</v>
      </c>
      <c r="U48" s="282" t="str">
        <f>'Investīciju plāns_2023_2027'!U39</f>
        <v>2022-2027</v>
      </c>
    </row>
    <row r="49" spans="1:21" ht="76.5" x14ac:dyDescent="0.25">
      <c r="A49" s="161">
        <f>'Investīciju plāns_2023_2027'!A40</f>
        <v>38</v>
      </c>
      <c r="B49" s="277" t="str">
        <f>'Investīciju plāns_2023_2027'!B40</f>
        <v>04</v>
      </c>
      <c r="C49" s="161" t="str">
        <f>'Investīciju plāns_2023_2027'!C40</f>
        <v>Kalnciems</v>
      </c>
      <c r="D49" s="285" t="str">
        <f>'Investīciju plāns_2023_2027'!D40</f>
        <v>Kalnciema pagasta Lielupes ielas pagarinājuma, dambja būvniecība</v>
      </c>
      <c r="E49" s="295" t="str">
        <f>'Investīciju plāns_2023_2027'!E40</f>
        <v>Esošā posma asfalta seguma atjaunošana, jauna ceļa posma - plūdu aizsargdambja izbūve. 
Pastāv augsts risks zemju applūšanai ar palu ūdeni, jo aizsargdambis tikai daļēji pilda savas funkcijas. Nepieciešams veikt būvdarbus, lai nodrošinātu Kalnciema apdzīvotās vietas aizsardzību pret paliem. 2018. gadā veikta aizsargdambja inventarizācija un izpēte</v>
      </c>
      <c r="F49" s="161" t="str">
        <f>'Investīciju plāns_2023_2027'!F40</f>
        <v>Meliorācijas sistēmu sakārtošana</v>
      </c>
      <c r="G49" s="366" t="str">
        <f>'Investīciju plāns_2023_2027'!G40</f>
        <v>J/Pag/Iedz</v>
      </c>
      <c r="H49" s="278">
        <f>'Investīciju plāns_2023_2027'!H40</f>
        <v>1200000</v>
      </c>
      <c r="I49" s="303">
        <f>'Investīciju plāns_2023_2027'!I40</f>
        <v>0</v>
      </c>
      <c r="J49" s="304">
        <f>'Investīciju plāns_2023_2027'!J40</f>
        <v>0</v>
      </c>
      <c r="K49" s="305">
        <f>'Investīciju plāns_2023_2027'!K40</f>
        <v>0</v>
      </c>
      <c r="L49" s="306">
        <f>'Investīciju plāns_2023_2027'!L40</f>
        <v>0</v>
      </c>
      <c r="M49" s="307">
        <f>'Investīciju plāns_2023_2027'!M40</f>
        <v>1200000</v>
      </c>
      <c r="N49" s="195" t="str">
        <f>'Investīciju plāns_2023_2027'!N40</f>
        <v>P2 V RV6</v>
      </c>
      <c r="O49" s="336" t="str">
        <f>'Investīciju plāns_2023_2027'!O40</f>
        <v>P</v>
      </c>
      <c r="P49" s="349" t="str">
        <f>'Investīciju plāns_2023_2027'!P40</f>
        <v>VP2</v>
      </c>
      <c r="Q49" s="336" t="str">
        <f>'Investīciju plāns_2023_2027'!Q40</f>
        <v>RV4</v>
      </c>
      <c r="R49" s="344" t="str">
        <f>'Investīciju plāns_2023_2027'!R40</f>
        <v>4.1.</v>
      </c>
      <c r="S49" s="161" t="str">
        <f>'Investīciju plāns_2023_2027'!S40</f>
        <v>Infrastruktūras un saimnieciskā nodrošinājuma nodaļa/Pagasta pārvalde</v>
      </c>
      <c r="T49" s="310">
        <f>'Investīciju plāns_2023_2027'!T40</f>
        <v>0</v>
      </c>
      <c r="U49" s="282" t="str">
        <f>'Investīciju plāns_2023_2027'!U40</f>
        <v>2022-2027</v>
      </c>
    </row>
    <row r="50" spans="1:21" x14ac:dyDescent="0.25">
      <c r="A50" s="161" t="e">
        <f>'Investīciju plāns_2023_2027'!#REF!</f>
        <v>#REF!</v>
      </c>
      <c r="B50" s="277" t="e">
        <f>'Investīciju plāns_2023_2027'!#REF!</f>
        <v>#REF!</v>
      </c>
      <c r="C50" s="161" t="e">
        <f>'Investīciju plāns_2023_2027'!#REF!</f>
        <v>#REF!</v>
      </c>
      <c r="D50" s="285" t="e">
        <f>'Investīciju plāns_2023_2027'!#REF!</f>
        <v>#REF!</v>
      </c>
      <c r="E50" s="295" t="e">
        <f>'Investīciju plāns_2023_2027'!#REF!</f>
        <v>#REF!</v>
      </c>
      <c r="F50" s="161" t="e">
        <f>'Investīciju plāns_2023_2027'!#REF!</f>
        <v>#REF!</v>
      </c>
      <c r="G50" s="368" t="e">
        <f>'Investīciju plāns_2023_2027'!#REF!</f>
        <v>#REF!</v>
      </c>
      <c r="H50" s="278" t="e">
        <f>'Investīciju plāns_2023_2027'!#REF!</f>
        <v>#REF!</v>
      </c>
      <c r="I50" s="303" t="e">
        <f>'Investīciju plāns_2023_2027'!#REF!</f>
        <v>#REF!</v>
      </c>
      <c r="J50" s="304" t="e">
        <f>'Investīciju plāns_2023_2027'!#REF!</f>
        <v>#REF!</v>
      </c>
      <c r="K50" s="305" t="e">
        <f>'Investīciju plāns_2023_2027'!#REF!</f>
        <v>#REF!</v>
      </c>
      <c r="L50" s="306" t="e">
        <f>'Investīciju plāns_2023_2027'!#REF!</f>
        <v>#REF!</v>
      </c>
      <c r="M50" s="307" t="e">
        <f>'Investīciju plāns_2023_2027'!#REF!</f>
        <v>#REF!</v>
      </c>
      <c r="N50" s="195" t="e">
        <f>'Investīciju plāns_2023_2027'!#REF!</f>
        <v>#REF!</v>
      </c>
      <c r="O50" s="336" t="e">
        <f>'Investīciju plāns_2023_2027'!#REF!</f>
        <v>#REF!</v>
      </c>
      <c r="P50" s="347" t="e">
        <f>'Investīciju plāns_2023_2027'!#REF!</f>
        <v>#REF!</v>
      </c>
      <c r="Q50" s="336" t="e">
        <f>'Investīciju plāns_2023_2027'!#REF!</f>
        <v>#REF!</v>
      </c>
      <c r="R50" s="344" t="e">
        <f>'Investīciju plāns_2023_2027'!#REF!</f>
        <v>#REF!</v>
      </c>
      <c r="S50" s="161" t="e">
        <f>'Investīciju plāns_2023_2027'!#REF!</f>
        <v>#REF!</v>
      </c>
      <c r="T50" s="310" t="e">
        <f>'Investīciju plāns_2023_2027'!#REF!</f>
        <v>#REF!</v>
      </c>
      <c r="U50" s="282" t="e">
        <f>'Investīciju plāns_2023_2027'!#REF!</f>
        <v>#REF!</v>
      </c>
    </row>
    <row r="51" spans="1:21" ht="102" x14ac:dyDescent="0.25">
      <c r="A51" s="196">
        <f>'Investīciju plāns_2023_2027'!A41</f>
        <v>39</v>
      </c>
      <c r="B51" s="277" t="str">
        <f>'Investīciju plāns_2023_2027'!B41</f>
        <v>10</v>
      </c>
      <c r="C51" s="161" t="str">
        <f>'Investīciju plāns_2023_2027'!C41</f>
        <v>Kalnciems</v>
      </c>
      <c r="D51" s="285" t="str">
        <f>'Investīciju plāns_2023_2027'!D41</f>
        <v>SARC Kalnciems ēkas remonts un teritorijas labiekārtošana</v>
      </c>
      <c r="E51" s="295" t="str">
        <f>'Investīciju plāns_2023_2027'!E41</f>
        <v>Teritorijas labiekārtošana, iežogošana, kāpņu remonts, lai nodrošinātu drošu un estētiski sakārtotu vidi cilvēkiem ar kustību un funkcionāliem traucējumiem atpūtai un kvalitatīvai laika pavadīšanai. Teritorijas iežogošana nepieciešama, lai radītu klientiem drošību, lai pasargātu cilvēkus ar demenci un garīga rakstura traucējumiem no iekļūšanas bīstamās situācijās, aizklīšanas, nomaldīšanās, kā arī lai pasargātu teritoriju no izdemolēšanas, nepiederošām personām un SARC klientu miera traucēšanas nakts stundās.</v>
      </c>
      <c r="F51" s="161" t="str">
        <f>'Investīciju plāns_2023_2027'!F41</f>
        <v>Teritorijas labiekārtošana</v>
      </c>
      <c r="G51" s="366" t="str">
        <f>'Investīciju plāns_2023_2027'!G41</f>
        <v xml:space="preserve">J/Pag/Iedz
</v>
      </c>
      <c r="H51" s="278">
        <f>'Investīciju plāns_2023_2027'!H41</f>
        <v>150000</v>
      </c>
      <c r="I51" s="303">
        <f>'Investīciju plāns_2023_2027'!I41</f>
        <v>0</v>
      </c>
      <c r="J51" s="304">
        <f>'Investīciju plāns_2023_2027'!J41</f>
        <v>0</v>
      </c>
      <c r="K51" s="305">
        <f>'Investīciju plāns_2023_2027'!K41</f>
        <v>0</v>
      </c>
      <c r="L51" s="306">
        <f>'Investīciju plāns_2023_2027'!L41</f>
        <v>150000</v>
      </c>
      <c r="M51" s="307">
        <f>'Investīciju plāns_2023_2027'!M41</f>
        <v>0</v>
      </c>
      <c r="N51" s="161" t="str">
        <f>'Investīciju plāns_2023_2027'!N41</f>
        <v>P2 L RV2</v>
      </c>
      <c r="O51" s="336" t="str">
        <f>'Investīciju plāns_2023_2027'!O41</f>
        <v>P</v>
      </c>
      <c r="P51" s="346" t="str">
        <f>'Investīciju plāns_2023_2027'!P41</f>
        <v>VP1</v>
      </c>
      <c r="Q51" s="348" t="str">
        <f>'Investīciju plāns_2023_2027'!Q41</f>
        <v>RV2</v>
      </c>
      <c r="R51" s="344" t="str">
        <f>'Investīciju plāns_2023_2027'!R41</f>
        <v>2.2.</v>
      </c>
      <c r="S51" s="161" t="str">
        <f>'Investīciju plāns_2023_2027'!S41</f>
        <v>Infrastruktūras un saimnieciskā nodrošinājuma nodaļa/pagasta pārvalde/Labklājības pārvalde</v>
      </c>
      <c r="T51" s="284">
        <f>'Investīciju plāns_2023_2027'!T41</f>
        <v>0</v>
      </c>
      <c r="U51" s="282" t="str">
        <f>'Investīciju plāns_2023_2027'!U41</f>
        <v>2022-2027</v>
      </c>
    </row>
    <row r="52" spans="1:21" ht="76.5" x14ac:dyDescent="0.25">
      <c r="A52" s="161">
        <f>'Investīciju plāns_2023_2027'!A42</f>
        <v>40</v>
      </c>
      <c r="B52" s="277" t="str">
        <f>'Investīciju plāns_2023_2027'!B42</f>
        <v>04</v>
      </c>
      <c r="C52" s="161" t="str">
        <f>'Investīciju plāns_2023_2027'!C42</f>
        <v>Kalnciems</v>
      </c>
      <c r="D52" s="285" t="str">
        <f>'Investīciju plāns_2023_2027'!D42</f>
        <v>Kalnciema pagasta  transporta infrastruktūras attīstība</v>
      </c>
      <c r="E52" s="295" t="str">
        <f>'Investīciju plāns_2023_2027'!E42</f>
        <v>Ielas seguma atjaunošana t.sk.:
2022/2023.gads
Lielā iela un Mazā iela - (projektēšana 4211 EUR, būvdarbi ~ 60 000EUR)
Iepirkumu procedūra projektēšanai uzsākta 2022.gadā, noslēgti līgumi par projektēšanu</v>
      </c>
      <c r="F52" s="161" t="str">
        <f>'Investīciju plāns_2023_2027'!F42</f>
        <v>Transporta infrastruktūra, t.sk. Apgaismojums</v>
      </c>
      <c r="G52" s="366" t="str">
        <f>'Investīciju plāns_2023_2027'!G42</f>
        <v>AG2023
J/Pag/Iedz
Dep/ieros</v>
      </c>
      <c r="H52" s="278">
        <f>'Investīciju plāns_2023_2027'!H42</f>
        <v>64211</v>
      </c>
      <c r="I52" s="303">
        <f>'Investīciju plāns_2023_2027'!I42</f>
        <v>64211</v>
      </c>
      <c r="J52" s="304">
        <f>'Investīciju plāns_2023_2027'!J42</f>
        <v>13211</v>
      </c>
      <c r="K52" s="305">
        <f>'Investīciju plāns_2023_2027'!K42</f>
        <v>51000</v>
      </c>
      <c r="L52" s="306">
        <f>'Investīciju plāns_2023_2027'!L42</f>
        <v>0</v>
      </c>
      <c r="M52" s="307">
        <f>'Investīciju plāns_2023_2027'!M42</f>
        <v>0</v>
      </c>
      <c r="N52" s="161" t="str">
        <f>'Investīciju plāns_2023_2027'!N42</f>
        <v>P2 V RV1</v>
      </c>
      <c r="O52" s="336" t="str">
        <f>'Investīciju plāns_2023_2027'!O42</f>
        <v>P</v>
      </c>
      <c r="P52" s="346" t="str">
        <f>'Investīciju plāns_2023_2027'!P42</f>
        <v>VP2</v>
      </c>
      <c r="Q52" s="348" t="str">
        <f>'Investīciju plāns_2023_2027'!Q42</f>
        <v>RV4</v>
      </c>
      <c r="R52" s="344" t="str">
        <f>'Investīciju plāns_2023_2027'!R42</f>
        <v>4.1.</v>
      </c>
      <c r="S52" s="161" t="str">
        <f>'Investīciju plāns_2023_2027'!S42</f>
        <v>Infrastruktūras un saimnieciskā nodrošinājuma nodaļa/Pagasta pārvalde</v>
      </c>
      <c r="T52" s="284">
        <f>'Investīciju plāns_2023_2027'!T42</f>
        <v>0</v>
      </c>
      <c r="U52" s="282" t="str">
        <f>'Investīciju plāns_2023_2027'!U42</f>
        <v>2022-2027</v>
      </c>
    </row>
    <row r="53" spans="1:21" ht="76.5" x14ac:dyDescent="0.25">
      <c r="A53" s="161">
        <f>'Investīciju plāns_2023_2027'!A44</f>
        <v>42</v>
      </c>
      <c r="B53" s="277" t="str">
        <f>'Investīciju plāns_2023_2027'!B44</f>
        <v>10</v>
      </c>
      <c r="C53" s="161" t="str">
        <f>'Investīciju plāns_2023_2027'!C44</f>
        <v>Lielplatone</v>
      </c>
      <c r="D53" s="285" t="str">
        <f>'Investīciju plāns_2023_2027'!D44</f>
        <v xml:space="preserve">Aktivitāšu centra Birztaliņas ēkas energoefektivitāte </v>
      </c>
      <c r="E53" s="285" t="str">
        <f>'Investīciju plāns_2023_2027'!E44</f>
        <v>Jumta seguma nomaiņa, ēkas sienu siltināšana, apkures sistēmas nomaiņa</v>
      </c>
      <c r="F53" s="161" t="str">
        <f>'Investīciju plāns_2023_2027'!F44</f>
        <v xml:space="preserve">Energoefektivitāte </v>
      </c>
      <c r="G53" s="366" t="str">
        <f>'Investīciju plāns_2023_2027'!G44</f>
        <v>J/Pag/Iedz
IP/2021</v>
      </c>
      <c r="H53" s="278">
        <f>'Investīciju plāns_2023_2027'!H44</f>
        <v>150000</v>
      </c>
      <c r="I53" s="303">
        <f>'Investīciju plāns_2023_2027'!I44</f>
        <v>0</v>
      </c>
      <c r="J53" s="304">
        <f>'Investīciju plāns_2023_2027'!J44</f>
        <v>0</v>
      </c>
      <c r="K53" s="305">
        <f>'Investīciju plāns_2023_2027'!K44</f>
        <v>0</v>
      </c>
      <c r="L53" s="306">
        <f>'Investīciju plāns_2023_2027'!L44</f>
        <v>0</v>
      </c>
      <c r="M53" s="307">
        <f>'Investīciju plāns_2023_2027'!M44</f>
        <v>150000</v>
      </c>
      <c r="N53" s="195" t="str">
        <f>'Investīciju plāns_2023_2027'!N44</f>
        <v>P2 V RV8</v>
      </c>
      <c r="O53" s="151" t="str">
        <f>'Investīciju plāns_2023_2027'!O44</f>
        <v>P</v>
      </c>
      <c r="P53" s="286" t="str">
        <f>'Investīciju plāns_2023_2027'!P44</f>
        <v>VP2</v>
      </c>
      <c r="Q53" s="145" t="str">
        <f>'Investīciju plāns_2023_2027'!Q44</f>
        <v>RV5</v>
      </c>
      <c r="R53" s="268" t="str">
        <f>'Investīciju plāns_2023_2027'!R44</f>
        <v>U.5.4.</v>
      </c>
      <c r="S53" s="161" t="str">
        <f>'Investīciju plāns_2023_2027'!S44</f>
        <v>Infrastruktūras un saimnieciskā nodrošinājuma nodaļa/pagasta pārvalde</v>
      </c>
      <c r="T53" s="310">
        <f>'Investīciju plāns_2023_2027'!T44</f>
        <v>0</v>
      </c>
      <c r="U53" s="282" t="str">
        <f>'Investīciju plāns_2023_2027'!U44</f>
        <v>2022-2027</v>
      </c>
    </row>
    <row r="54" spans="1:21" ht="63.75" x14ac:dyDescent="0.25">
      <c r="A54" s="196">
        <f>'Investīciju plāns_2023_2027'!A45</f>
        <v>43</v>
      </c>
      <c r="B54" s="277" t="str">
        <f>'Investīciju plāns_2023_2027'!B45</f>
        <v>08k</v>
      </c>
      <c r="C54" s="161" t="str">
        <f>'Investīciju plāns_2023_2027'!C45</f>
        <v>Lielplatone</v>
      </c>
      <c r="D54" s="285" t="str">
        <f>'Investīciju plāns_2023_2027'!D45</f>
        <v>Lielplatones pagasta tautas nama rekonstrukcija, teritorijas labiekārtošana, apgaismojuma izbūve</v>
      </c>
      <c r="E54" s="285" t="str">
        <f>'Investīciju plāns_2023_2027'!E45</f>
        <v>Tautas nama rekonstrukcija, teritorijas labiekārtošana un apgaismojuma izbūve.
Aktuāls problēma lielās zāles un skatuves grīdas remonta darbi</v>
      </c>
      <c r="F54" s="161" t="str">
        <f>'Investīciju plāns_2023_2027'!F45</f>
        <v>Kultūras iestāžu infrastruktūra</v>
      </c>
      <c r="G54" s="366" t="str">
        <f>'Investīciju plāns_2023_2027'!G45</f>
        <v>J/Pag/Iedz
IP/2021</v>
      </c>
      <c r="H54" s="278">
        <f>'Investīciju plāns_2023_2027'!H45</f>
        <v>500000</v>
      </c>
      <c r="I54" s="303">
        <f>'Investīciju plāns_2023_2027'!I45</f>
        <v>0</v>
      </c>
      <c r="J54" s="304">
        <f>'Investīciju plāns_2023_2027'!J45</f>
        <v>0</v>
      </c>
      <c r="K54" s="305">
        <f>'Investīciju plāns_2023_2027'!K45</f>
        <v>0</v>
      </c>
      <c r="L54" s="306">
        <f>'Investīciju plāns_2023_2027'!L45</f>
        <v>0</v>
      </c>
      <c r="M54" s="307">
        <f>'Investīciju plāns_2023_2027'!M45</f>
        <v>500000</v>
      </c>
      <c r="N54" s="196" t="str">
        <f>'Investīciju plāns_2023_2027'!N45</f>
        <v>P2 K RV1</v>
      </c>
      <c r="O54" s="336" t="str">
        <f>'Investīciju plāns_2023_2027'!O45</f>
        <v>P</v>
      </c>
      <c r="P54" s="347" t="str">
        <f>'Investīciju plāns_2023_2027'!P45</f>
        <v>VP1</v>
      </c>
      <c r="Q54" s="336" t="str">
        <f>'Investīciju plāns_2023_2027'!Q45</f>
        <v>RV3</v>
      </c>
      <c r="R54" s="344" t="str">
        <f>'Investīciju plāns_2023_2027'!R45</f>
        <v>3.3.</v>
      </c>
      <c r="S54" s="161" t="str">
        <f>'Investīciju plāns_2023_2027'!S45</f>
        <v>Infrastruktūras un saimnieciskā nodrošinājuma nodaļa</v>
      </c>
      <c r="T54" s="309">
        <f>'Investīciju plāns_2023_2027'!T45</f>
        <v>0</v>
      </c>
      <c r="U54" s="282" t="str">
        <f>'Investīciju plāns_2023_2027'!U45</f>
        <v>2022-2027</v>
      </c>
    </row>
    <row r="55" spans="1:21" ht="76.5" x14ac:dyDescent="0.25">
      <c r="A55" s="161">
        <f>'Investīciju plāns_2023_2027'!A46</f>
        <v>44</v>
      </c>
      <c r="B55" s="277" t="str">
        <f>'Investīciju plāns_2023_2027'!B46</f>
        <v>04</v>
      </c>
      <c r="C55" s="161" t="str">
        <f>'Investīciju plāns_2023_2027'!C46</f>
        <v>Lielplatone</v>
      </c>
      <c r="D55" s="285" t="str">
        <f>'Investīciju plāns_2023_2027'!D46</f>
        <v>Stāvlaukuma izveide pie Lielplatones muižas</v>
      </c>
      <c r="E55" s="285" t="str">
        <f>'Investīciju plāns_2023_2027'!E46</f>
        <v>Stāvlaukuma izbūve, drošas satiksmes vides nodrošināšanai</v>
      </c>
      <c r="F55" s="161" t="str">
        <f>'Investīciju plāns_2023_2027'!F46</f>
        <v>Teritorijas labiekārtošana</v>
      </c>
      <c r="G55" s="366" t="str">
        <f>'Investīciju plāns_2023_2027'!G46</f>
        <v>J/Pag/Iedz
IP/2021</v>
      </c>
      <c r="H55" s="278">
        <f>'Investīciju plāns_2023_2027'!H46</f>
        <v>80000</v>
      </c>
      <c r="I55" s="303">
        <f>'Investīciju plāns_2023_2027'!I46</f>
        <v>0</v>
      </c>
      <c r="J55" s="304">
        <f>'Investīciju plāns_2023_2027'!J46</f>
        <v>0</v>
      </c>
      <c r="K55" s="305">
        <f>'Investīciju plāns_2023_2027'!K46</f>
        <v>0</v>
      </c>
      <c r="L55" s="306">
        <f>'Investīciju plāns_2023_2027'!L46</f>
        <v>80000</v>
      </c>
      <c r="M55" s="307">
        <f>'Investīciju plāns_2023_2027'!M46</f>
        <v>0</v>
      </c>
      <c r="N55" s="196" t="str">
        <f>'Investīciju plāns_2023_2027'!N46</f>
        <v>P3 V RV9</v>
      </c>
      <c r="O55" s="336" t="str">
        <f>'Investīciju plāns_2023_2027'!O46</f>
        <v>P</v>
      </c>
      <c r="P55" s="346">
        <f>'Investīciju plāns_2023_2027'!P46</f>
        <v>0</v>
      </c>
      <c r="Q55" s="348">
        <f>'Investīciju plāns_2023_2027'!Q46</f>
        <v>0</v>
      </c>
      <c r="R55" s="344">
        <f>'Investīciju plāns_2023_2027'!R46</f>
        <v>0</v>
      </c>
      <c r="S55" s="161" t="str">
        <f>'Investīciju plāns_2023_2027'!S46</f>
        <v>Infrastruktūras un saimnieciskā nodrošinājuma nodaļa/Pagasta pārvalde</v>
      </c>
      <c r="T55" s="309">
        <f>'Investīciju plāns_2023_2027'!T46</f>
        <v>0</v>
      </c>
      <c r="U55" s="282" t="str">
        <f>'Investīciju plāns_2023_2027'!U46</f>
        <v>2022-2027</v>
      </c>
    </row>
    <row r="56" spans="1:21" ht="102" x14ac:dyDescent="0.25">
      <c r="A56" s="161">
        <f>'Investīciju plāns_2023_2027'!A47</f>
        <v>45</v>
      </c>
      <c r="B56" s="277" t="str">
        <f>'Investīciju plāns_2023_2027'!B47</f>
        <v>09</v>
      </c>
      <c r="C56" s="161" t="str">
        <f>'Investīciju plāns_2023_2027'!C47</f>
        <v>Lielplatone</v>
      </c>
      <c r="D56" s="285" t="str">
        <f>'Investīciju plāns_2023_2027'!D47</f>
        <v>Lielplatones pamatskola - atbalsta centra teritorijas  labiekārtošana</v>
      </c>
      <c r="E56" s="285" t="str">
        <f>'Investīciju plāns_2023_2027'!E47</f>
        <v>Katlu mājas pāreja no fosilās apkures uz atjaunojamiem resursiem, apkures mobilā bloka montāža un ugunsdrošības jautājuma risinājums (dīķis, piekļūšana, teritorija) pabeigts 2020.gadā. Nepieciešama teritorijas labiekārtošana. Izstrādāts būvprojekts teritorijas labiekārtošanai (derīgs līdz 2023.gadam)</v>
      </c>
      <c r="F56" s="161" t="str">
        <f>'Investīciju plāns_2023_2027'!F47</f>
        <v>Teritorijas labiekārtošana</v>
      </c>
      <c r="G56" s="366" t="str">
        <f>'Investīciju plāns_2023_2027'!G47</f>
        <v xml:space="preserve">AG
J/Pag/Iedz
</v>
      </c>
      <c r="H56" s="278">
        <f>'Investīciju plāns_2023_2027'!H47</f>
        <v>200000</v>
      </c>
      <c r="I56" s="303">
        <f>'Investīciju plāns_2023_2027'!I47</f>
        <v>0</v>
      </c>
      <c r="J56" s="304">
        <f>'Investīciju plāns_2023_2027'!J47</f>
        <v>0</v>
      </c>
      <c r="K56" s="305">
        <f>'Investīciju plāns_2023_2027'!K47</f>
        <v>0</v>
      </c>
      <c r="L56" s="306">
        <f>'Investīciju plāns_2023_2027'!L47</f>
        <v>200000</v>
      </c>
      <c r="M56" s="307">
        <f>'Investīciju plāns_2023_2027'!M47</f>
        <v>0</v>
      </c>
      <c r="N56" s="196" t="str">
        <f>'Investīciju plāns_2023_2027'!N47</f>
        <v>P2 I RV1</v>
      </c>
      <c r="O56" s="336" t="str">
        <f>'Investīciju plāns_2023_2027'!O47</f>
        <v>P</v>
      </c>
      <c r="P56" s="346" t="str">
        <f>'Investīciju plāns_2023_2027'!P47</f>
        <v>VP1</v>
      </c>
      <c r="Q56" s="348" t="str">
        <f>'Investīciju plāns_2023_2027'!Q47</f>
        <v>RV1</v>
      </c>
      <c r="R56" s="344" t="str">
        <f>'Investīciju plāns_2023_2027'!R47</f>
        <v>1.1.</v>
      </c>
      <c r="S56" s="161" t="str">
        <f>'Investīciju plāns_2023_2027'!S47</f>
        <v>Infrastruktūras un saimnieciskā nodrošinājuma nodaļa/pagasta pārvalde/Izglītības pārvalde</v>
      </c>
      <c r="T56" s="309">
        <f>'Investīciju plāns_2023_2027'!T47</f>
        <v>0</v>
      </c>
      <c r="U56" s="282" t="str">
        <f>'Investīciju plāns_2023_2027'!U47</f>
        <v>2022-2027</v>
      </c>
    </row>
    <row r="57" spans="1:21" x14ac:dyDescent="0.25">
      <c r="A57" s="196" t="e">
        <f>'Investīciju plāns_2023_2027'!#REF!</f>
        <v>#REF!</v>
      </c>
      <c r="B57" s="277" t="e">
        <f>'Investīciju plāns_2023_2027'!#REF!</f>
        <v>#REF!</v>
      </c>
      <c r="C57" s="161" t="e">
        <f>'Investīciju plāns_2023_2027'!#REF!</f>
        <v>#REF!</v>
      </c>
      <c r="D57" s="285" t="e">
        <f>'Investīciju plāns_2023_2027'!#REF!</f>
        <v>#REF!</v>
      </c>
      <c r="E57" s="285" t="e">
        <f>'Investīciju plāns_2023_2027'!#REF!</f>
        <v>#REF!</v>
      </c>
      <c r="F57" s="161" t="e">
        <f>'Investīciju plāns_2023_2027'!#REF!</f>
        <v>#REF!</v>
      </c>
      <c r="G57" s="366" t="e">
        <f>'Investīciju plāns_2023_2027'!#REF!</f>
        <v>#REF!</v>
      </c>
      <c r="H57" s="278" t="e">
        <f>'Investīciju plāns_2023_2027'!#REF!</f>
        <v>#REF!</v>
      </c>
      <c r="I57" s="303" t="e">
        <f>'Investīciju plāns_2023_2027'!#REF!</f>
        <v>#REF!</v>
      </c>
      <c r="J57" s="304" t="e">
        <f>'Investīciju plāns_2023_2027'!#REF!</f>
        <v>#REF!</v>
      </c>
      <c r="K57" s="305" t="e">
        <f>'Investīciju plāns_2023_2027'!#REF!</f>
        <v>#REF!</v>
      </c>
      <c r="L57" s="306" t="e">
        <f>'Investīciju plāns_2023_2027'!#REF!</f>
        <v>#REF!</v>
      </c>
      <c r="M57" s="307" t="e">
        <f>'Investīciju plāns_2023_2027'!#REF!</f>
        <v>#REF!</v>
      </c>
      <c r="N57" s="196" t="e">
        <f>'Investīciju plāns_2023_2027'!#REF!</f>
        <v>#REF!</v>
      </c>
      <c r="O57" s="151" t="e">
        <f>'Investīciju plāns_2023_2027'!#REF!</f>
        <v>#REF!</v>
      </c>
      <c r="P57" s="291" t="e">
        <f>'Investīciju plāns_2023_2027'!#REF!</f>
        <v>#REF!</v>
      </c>
      <c r="Q57" s="166" t="e">
        <f>'Investīciju plāns_2023_2027'!#REF!</f>
        <v>#REF!</v>
      </c>
      <c r="R57" s="160" t="e">
        <f>'Investīciju plāns_2023_2027'!#REF!</f>
        <v>#REF!</v>
      </c>
      <c r="S57" s="161" t="e">
        <f>'Investīciju plāns_2023_2027'!#REF!</f>
        <v>#REF!</v>
      </c>
      <c r="T57" s="309" t="e">
        <f>'Investīciju plāns_2023_2027'!#REF!</f>
        <v>#REF!</v>
      </c>
      <c r="U57" s="282" t="e">
        <f>'Investīciju plāns_2023_2027'!#REF!</f>
        <v>#REF!</v>
      </c>
    </row>
    <row r="58" spans="1:21" ht="89.25" x14ac:dyDescent="0.25">
      <c r="A58" s="161">
        <f>'Investīciju plāns_2023_2027'!A48</f>
        <v>46</v>
      </c>
      <c r="B58" s="279" t="str">
        <f>'Investīciju plāns_2023_2027'!B48</f>
        <v>04</v>
      </c>
      <c r="C58" s="161" t="str">
        <f>'Investīciju plāns_2023_2027'!C48</f>
        <v>Lielplatone</v>
      </c>
      <c r="D58" s="285" t="str">
        <f>'Investīciju plāns_2023_2027'!D48</f>
        <v>Lielplatones pagasta transporta infrastruktūras attīstība</v>
      </c>
      <c r="E58" s="285" t="str">
        <f>'Investīciju plāns_2023_2027'!E48</f>
        <v>Inženierizpēte, seguma atjaunošana, joslas paplašināšana, stāvvietas izveide, satiksmes kustības uzlabošanai
2022/2023.gads: 
Tirgus ielas virskārtas seguma atjaunošana-  (projektēšana 3509 EUR, būvdarbi ~ 60 000EUR)
Iepirkumu procedūra projektēšanai uzsākta 2022.gadā, noslēgti līgumi par projektēšanu</v>
      </c>
      <c r="F58" s="161" t="str">
        <f>'Investīciju plāns_2023_2027'!F48</f>
        <v>Transporta infrastruktūra, t.sk. Apgaismojums</v>
      </c>
      <c r="G58" s="366" t="str">
        <f>'Investīciju plāns_2023_2027'!G48</f>
        <v xml:space="preserve">AG2023
J/Pag/Iedz
</v>
      </c>
      <c r="H58" s="278">
        <f>'Investīciju plāns_2023_2027'!H48</f>
        <v>63509</v>
      </c>
      <c r="I58" s="303">
        <f>'Investīciju plāns_2023_2027'!I48</f>
        <v>63509</v>
      </c>
      <c r="J58" s="304">
        <f>'Investīciju plāns_2023_2027'!J48</f>
        <v>12509</v>
      </c>
      <c r="K58" s="305">
        <f>'Investīciju plāns_2023_2027'!K48</f>
        <v>51000</v>
      </c>
      <c r="L58" s="306">
        <f>'Investīciju plāns_2023_2027'!L48</f>
        <v>0</v>
      </c>
      <c r="M58" s="307">
        <f>'Investīciju plāns_2023_2027'!M48</f>
        <v>0</v>
      </c>
      <c r="N58" s="196" t="str">
        <f>'Investīciju plāns_2023_2027'!N48</f>
        <v>P2 V RV1</v>
      </c>
      <c r="O58" s="151" t="str">
        <f>'Investīciju plāns_2023_2027'!O48</f>
        <v>P</v>
      </c>
      <c r="P58" s="284" t="str">
        <f>'Investīciju plāns_2023_2027'!P48</f>
        <v>VP2</v>
      </c>
      <c r="Q58" s="281" t="str">
        <f>'Investīciju plāns_2023_2027'!Q48</f>
        <v>RV4</v>
      </c>
      <c r="R58" s="312" t="str">
        <f>'Investīciju plāns_2023_2027'!R48</f>
        <v>4.2.</v>
      </c>
      <c r="S58" s="161" t="str">
        <f>'Investīciju plāns_2023_2027'!S48</f>
        <v>Infrastruktūras un saimnieciskā nodrošinājuma nodaļa/Pagasta pārvalde</v>
      </c>
      <c r="T58" s="309">
        <f>'Investīciju plāns_2023_2027'!T48</f>
        <v>0</v>
      </c>
      <c r="U58" s="282" t="str">
        <f>'Investīciju plāns_2023_2027'!U48</f>
        <v>2022-2027</v>
      </c>
    </row>
    <row r="59" spans="1:21" ht="76.5" x14ac:dyDescent="0.25">
      <c r="A59" s="161">
        <f>'Investīciju plāns_2023_2027'!A49</f>
        <v>47</v>
      </c>
      <c r="B59" s="279" t="str">
        <f>'Investīciju plāns_2023_2027'!B49</f>
        <v>04</v>
      </c>
      <c r="C59" s="196" t="str">
        <f>'Investīciju plāns_2023_2027'!C49</f>
        <v>Lielplatone</v>
      </c>
      <c r="D59" s="285" t="str">
        <f>'Investīciju plāns_2023_2027'!D49</f>
        <v>Lielplatones pagasta transporta infrastruktūras attīstība</v>
      </c>
      <c r="E59" s="285" t="str">
        <f>'Investīciju plāns_2023_2027'!E49</f>
        <v xml:space="preserve">Transporta infrastruktūras attīstība, t.sk.: 
2024.-2027gads:
1. Gājēju celiņa un apgaismojuma izbūve gar Alejas ielu līdz Tirgus ielai un gar ceļu Alejas iela-Mazeleja, drošas satiksmes vides nodrošināšanai 
2. Mazplatones ielas apgaismojuma būvniecība </v>
      </c>
      <c r="F59" s="161" t="str">
        <f>'Investīciju plāns_2023_2027'!F49</f>
        <v>Transporta infrastruktūra, t.sk. Apgaismojums</v>
      </c>
      <c r="G59" s="366" t="str">
        <f>'Investīciju plāns_2023_2027'!G49</f>
        <v xml:space="preserve">J/Pag/Iedz
</v>
      </c>
      <c r="H59" s="278">
        <f>'Investīciju plāns_2023_2027'!H49</f>
        <v>220000</v>
      </c>
      <c r="I59" s="303">
        <f>'Investīciju plāns_2023_2027'!I49</f>
        <v>0</v>
      </c>
      <c r="J59" s="304">
        <f>'Investīciju plāns_2023_2027'!J49</f>
        <v>0</v>
      </c>
      <c r="K59" s="305">
        <f>'Investīciju plāns_2023_2027'!K49</f>
        <v>0</v>
      </c>
      <c r="L59" s="306">
        <f>'Investīciju plāns_2023_2027'!L49</f>
        <v>0</v>
      </c>
      <c r="M59" s="307">
        <f>'Investīciju plāns_2023_2027'!M49</f>
        <v>220000</v>
      </c>
      <c r="N59" s="196" t="str">
        <f>'Investīciju plāns_2023_2027'!N49</f>
        <v>P2 V RV1</v>
      </c>
      <c r="O59" s="151" t="str">
        <f>'Investīciju plāns_2023_2027'!O49</f>
        <v>P</v>
      </c>
      <c r="P59" s="291" t="str">
        <f>'Investīciju plāns_2023_2027'!P49</f>
        <v>VP2</v>
      </c>
      <c r="Q59" s="166" t="str">
        <f>'Investīciju plāns_2023_2027'!Q49</f>
        <v>RV4</v>
      </c>
      <c r="R59" s="160" t="str">
        <f>'Investīciju plāns_2023_2027'!R49</f>
        <v>4.3.</v>
      </c>
      <c r="S59" s="161" t="str">
        <f>'Investīciju plāns_2023_2027'!S49</f>
        <v>Infrastruktūras un saimnieciskā nodrošinājuma nodaļa/Pagasta pārvalde</v>
      </c>
      <c r="T59" s="309">
        <f>'Investīciju plāns_2023_2027'!T49</f>
        <v>0</v>
      </c>
      <c r="U59" s="282" t="str">
        <f>'Investīciju plāns_2023_2027'!U49</f>
        <v>2022-2027</v>
      </c>
    </row>
    <row r="60" spans="1:21" ht="51" x14ac:dyDescent="0.25">
      <c r="A60" s="196">
        <f>'Investīciju plāns_2023_2027'!A50</f>
        <v>48</v>
      </c>
      <c r="B60" s="277" t="str">
        <f>'Investīciju plāns_2023_2027'!B50</f>
        <v>04</v>
      </c>
      <c r="C60" s="161" t="str">
        <f>'Investīciju plāns_2023_2027'!C50</f>
        <v>Līvbērze</v>
      </c>
      <c r="D60" s="285" t="str">
        <f>'Investīciju plāns_2023_2027'!D50</f>
        <v>“Laflora” vēja parks un Zaļās industriālās zonas iecere Kaigu purvā, Jelgavas novadā</v>
      </c>
      <c r="E60" s="295" t="str">
        <f>'Investīciju plāns_2023_2027'!E50</f>
        <v>Zaļās enerģijas avots uzņēmuma ražošanas un tehnoloģiskajos procesos • 
Vēja parks kā atjaunīgo enerģijas nesēju avots - ceļa infrastruktūras uzlabošana</v>
      </c>
      <c r="F60" s="161" t="str">
        <f>'Investīciju plāns_2023_2027'!F50</f>
        <v>Atbalsts uzņēmējdarbībai</v>
      </c>
      <c r="G60" s="366" t="str">
        <f>'Investīciju plāns_2023_2027'!G50</f>
        <v>J/Pag/Iedz</v>
      </c>
      <c r="H60" s="278">
        <f>'Investīciju plāns_2023_2027'!H50</f>
        <v>600000</v>
      </c>
      <c r="I60" s="303">
        <f>'Investīciju plāns_2023_2027'!I50</f>
        <v>0</v>
      </c>
      <c r="J60" s="304">
        <f>'Investīciju plāns_2023_2027'!J50</f>
        <v>0</v>
      </c>
      <c r="K60" s="305">
        <f>'Investīciju plāns_2023_2027'!K50</f>
        <v>0</v>
      </c>
      <c r="L60" s="306">
        <f>'Investīciju plāns_2023_2027'!L50</f>
        <v>0</v>
      </c>
      <c r="M60" s="307">
        <f>'Investīciju plāns_2023_2027'!M50</f>
        <v>600000</v>
      </c>
      <c r="N60" s="195" t="str">
        <f>'Investīciju plāns_2023_2027'!N50</f>
        <v>P2 U RV1</v>
      </c>
      <c r="O60" s="151" t="str">
        <f>'Investīciju plāns_2023_2027'!O50</f>
        <v>D</v>
      </c>
      <c r="P60" s="286" t="str">
        <f>'Investīciju plāns_2023_2027'!P50</f>
        <v>VP3</v>
      </c>
      <c r="Q60" s="151" t="str">
        <f>'Investīciju plāns_2023_2027'!Q50</f>
        <v>RV7</v>
      </c>
      <c r="R60" s="160" t="str">
        <f>'Investīciju plāns_2023_2027'!R50</f>
        <v>U.7.1.</v>
      </c>
      <c r="S60" s="161" t="str">
        <f>'Investīciju plāns_2023_2027'!S50</f>
        <v>ZPR, Jelgavas novada pašvaldība</v>
      </c>
      <c r="T60" s="310">
        <f>'Investīciju plāns_2023_2027'!T50</f>
        <v>0</v>
      </c>
      <c r="U60" s="282" t="str">
        <f>'Investīciju plāns_2023_2027'!U50</f>
        <v>2022-2027</v>
      </c>
    </row>
    <row r="61" spans="1:21" ht="76.5" x14ac:dyDescent="0.25">
      <c r="A61" s="161">
        <f>'Investīciju plāns_2023_2027'!A51</f>
        <v>49</v>
      </c>
      <c r="B61" s="277">
        <f>'Investīciju plāns_2023_2027'!B51</f>
        <v>0</v>
      </c>
      <c r="C61" s="161" t="str">
        <f>'Investīciju plāns_2023_2027'!C51</f>
        <v>Līvbērze</v>
      </c>
      <c r="D61" s="285" t="str">
        <f>'Investīciju plāns_2023_2027'!D51</f>
        <v>Līvbērzes pagasta pārvaldes ēkas  energoefektivitātes paaugstināšana</v>
      </c>
      <c r="E61" s="285" t="str">
        <f>'Investīciju plāns_2023_2027'!E51</f>
        <v>Ēkas energoefektivitātes paaugstināšana , tai skaitā projekts EUR 10 000, būvdarbi EUR 590 000 
 2022/2023.gads:
Energosertifikāta izstrāde, būvprojekta izstrāde, būvdarbi</v>
      </c>
      <c r="F61" s="161" t="str">
        <f>'Investīciju plāns_2023_2027'!F51</f>
        <v>Energoefektivitāte</v>
      </c>
      <c r="G61" s="366" t="str">
        <f>'Investīciju plāns_2023_2027'!G51</f>
        <v xml:space="preserve">AG2024
J/Pag/Iedz
</v>
      </c>
      <c r="H61" s="278">
        <f>'Investīciju plāns_2023_2027'!H51</f>
        <v>600000</v>
      </c>
      <c r="I61" s="303">
        <f>'Investīciju plāns_2023_2027'!I51</f>
        <v>600000</v>
      </c>
      <c r="J61" s="304">
        <f>'Investīciju plāns_2023_2027'!J51</f>
        <v>98500</v>
      </c>
      <c r="K61" s="305">
        <f>'Investīciju plāns_2023_2027'!K51</f>
        <v>501500</v>
      </c>
      <c r="L61" s="306">
        <f>'Investīciju plāns_2023_2027'!L51</f>
        <v>0</v>
      </c>
      <c r="M61" s="307">
        <f>'Investīciju plāns_2023_2027'!M51</f>
        <v>0</v>
      </c>
      <c r="N61" s="196">
        <f>'Investīciju plāns_2023_2027'!N51</f>
        <v>0</v>
      </c>
      <c r="O61" s="161">
        <f>'Investīciju plāns_2023_2027'!O51</f>
        <v>0</v>
      </c>
      <c r="P61" s="284">
        <f>'Investīciju plāns_2023_2027'!P51</f>
        <v>0</v>
      </c>
      <c r="Q61" s="161">
        <f>'Investīciju plāns_2023_2027'!Q51</f>
        <v>0</v>
      </c>
      <c r="R61" s="160">
        <f>'Investīciju plāns_2023_2027'!R51</f>
        <v>0</v>
      </c>
      <c r="S61" s="336" t="str">
        <f>'Investīciju plāns_2023_2027'!S51</f>
        <v>Infrastruktūras  pārvaldības nodaļa/Projektu nodaļa/Pagasta pārvalde</v>
      </c>
      <c r="T61" s="309">
        <f>'Investīciju plāns_2023_2027'!T51</f>
        <v>0</v>
      </c>
      <c r="U61" s="282" t="str">
        <f>'Investīciju plāns_2023_2027'!U51</f>
        <v>2022-2027</v>
      </c>
    </row>
    <row r="62" spans="1:21" ht="76.5" x14ac:dyDescent="0.25">
      <c r="A62" s="161">
        <f>'Investīciju plāns_2023_2027'!A52</f>
        <v>50</v>
      </c>
      <c r="B62" s="277">
        <f>'Investīciju plāns_2023_2027'!B52</f>
        <v>0</v>
      </c>
      <c r="C62" s="161" t="str">
        <f>'Investīciju plāns_2023_2027'!C52</f>
        <v>Līvbērze</v>
      </c>
      <c r="D62" s="285" t="str">
        <f>'Investīciju plāns_2023_2027'!D52</f>
        <v>Līvbērzes pagasta Aktivitāšu centrs " Līvbērze" , Ceriņu iela 2, Vārpa  energoefektivitātes paaugstināšana</v>
      </c>
      <c r="E62" s="285" t="str">
        <f>'Investīciju plāns_2023_2027'!E52</f>
        <v>Ēkas energoefektivitātes paaugstināšana, ta iskaitā projekts EUR 10 000, būvdarbi EUR 590 000
 2022/2023.gads:
Energosertifikāta izstrāde, būvprojekta izstrāde, būvdarbi</v>
      </c>
      <c r="F62" s="161" t="str">
        <f>'Investīciju plāns_2023_2027'!F52</f>
        <v>Energoefektivitāte</v>
      </c>
      <c r="G62" s="366" t="str">
        <f>'Investīciju plāns_2023_2027'!G52</f>
        <v xml:space="preserve">AG2024
J/Pag/Iedz
</v>
      </c>
      <c r="H62" s="278">
        <f>'Investīciju plāns_2023_2027'!H52</f>
        <v>600000</v>
      </c>
      <c r="I62" s="303">
        <f>'Investīciju plāns_2023_2027'!I52</f>
        <v>600000</v>
      </c>
      <c r="J62" s="304">
        <f>'Investīciju plāns_2023_2027'!J52</f>
        <v>98500</v>
      </c>
      <c r="K62" s="305">
        <f>'Investīciju plāns_2023_2027'!K52</f>
        <v>501500</v>
      </c>
      <c r="L62" s="306">
        <f>'Investīciju plāns_2023_2027'!L52</f>
        <v>0</v>
      </c>
      <c r="M62" s="307">
        <f>'Investīciju plāns_2023_2027'!M52</f>
        <v>0</v>
      </c>
      <c r="N62" s="196">
        <f>'Investīciju plāns_2023_2027'!N52</f>
        <v>0</v>
      </c>
      <c r="O62" s="161">
        <f>'Investīciju plāns_2023_2027'!O52</f>
        <v>0</v>
      </c>
      <c r="P62" s="161">
        <f>'Investīciju plāns_2023_2027'!P52</f>
        <v>0</v>
      </c>
      <c r="Q62" s="161">
        <f>'Investīciju plāns_2023_2027'!Q52</f>
        <v>0</v>
      </c>
      <c r="R62" s="160">
        <f>'Investīciju plāns_2023_2027'!R52</f>
        <v>0</v>
      </c>
      <c r="S62" s="161" t="str">
        <f>'Investīciju plāns_2023_2027'!S52</f>
        <v>Infrastruktūras  pārvaldības nodaļa/Projektu nodaļa/Pagasta pārvalde</v>
      </c>
      <c r="T62" s="309">
        <f>'Investīciju plāns_2023_2027'!T52</f>
        <v>0</v>
      </c>
      <c r="U62" s="282" t="str">
        <f>'Investīciju plāns_2023_2027'!U52</f>
        <v>2022-2027</v>
      </c>
    </row>
    <row r="63" spans="1:21" x14ac:dyDescent="0.25">
      <c r="A63" s="196" t="e">
        <f>'Investīciju plāns_2023_2027'!#REF!</f>
        <v>#REF!</v>
      </c>
      <c r="B63" s="277" t="e">
        <f>'Investīciju plāns_2023_2027'!#REF!</f>
        <v>#REF!</v>
      </c>
      <c r="C63" s="161" t="e">
        <f>'Investīciju plāns_2023_2027'!#REF!</f>
        <v>#REF!</v>
      </c>
      <c r="D63" s="285" t="e">
        <f>'Investīciju plāns_2023_2027'!#REF!</f>
        <v>#REF!</v>
      </c>
      <c r="E63" s="285" t="e">
        <f>'Investīciju plāns_2023_2027'!#REF!</f>
        <v>#REF!</v>
      </c>
      <c r="F63" s="161" t="e">
        <f>'Investīciju plāns_2023_2027'!#REF!</f>
        <v>#REF!</v>
      </c>
      <c r="G63" s="366" t="e">
        <f>'Investīciju plāns_2023_2027'!#REF!</f>
        <v>#REF!</v>
      </c>
      <c r="H63" s="278" t="e">
        <f>'Investīciju plāns_2023_2027'!#REF!</f>
        <v>#REF!</v>
      </c>
      <c r="I63" s="303" t="e">
        <f>'Investīciju plāns_2023_2027'!#REF!</f>
        <v>#REF!</v>
      </c>
      <c r="J63" s="304" t="e">
        <f>'Investīciju plāns_2023_2027'!#REF!</f>
        <v>#REF!</v>
      </c>
      <c r="K63" s="305" t="e">
        <f>'Investīciju plāns_2023_2027'!#REF!</f>
        <v>#REF!</v>
      </c>
      <c r="L63" s="306" t="e">
        <f>'Investīciju plāns_2023_2027'!#REF!</f>
        <v>#REF!</v>
      </c>
      <c r="M63" s="307" t="e">
        <f>'Investīciju plāns_2023_2027'!#REF!</f>
        <v>#REF!</v>
      </c>
      <c r="N63" s="196" t="e">
        <f>'Investīciju plāns_2023_2027'!#REF!</f>
        <v>#REF!</v>
      </c>
      <c r="O63" s="151" t="e">
        <f>'Investīciju plāns_2023_2027'!#REF!</f>
        <v>#REF!</v>
      </c>
      <c r="P63" s="166" t="e">
        <f>'Investīciju plāns_2023_2027'!#REF!</f>
        <v>#REF!</v>
      </c>
      <c r="Q63" s="166" t="e">
        <f>'Investīciju plāns_2023_2027'!#REF!</f>
        <v>#REF!</v>
      </c>
      <c r="R63" s="160" t="e">
        <f>'Investīciju plāns_2023_2027'!#REF!</f>
        <v>#REF!</v>
      </c>
      <c r="S63" s="161" t="e">
        <f>'Investīciju plāns_2023_2027'!#REF!</f>
        <v>#REF!</v>
      </c>
      <c r="T63" s="309" t="e">
        <f>'Investīciju plāns_2023_2027'!#REF!</f>
        <v>#REF!</v>
      </c>
      <c r="U63" s="282" t="e">
        <f>'Investīciju plāns_2023_2027'!#REF!</f>
        <v>#REF!</v>
      </c>
    </row>
    <row r="64" spans="1:21" x14ac:dyDescent="0.25">
      <c r="A64" s="161" t="e">
        <f>'Investīciju plāns_2023_2027'!#REF!</f>
        <v>#REF!</v>
      </c>
      <c r="B64" s="279" t="e">
        <f>'Investīciju plāns_2023_2027'!#REF!</f>
        <v>#REF!</v>
      </c>
      <c r="C64" s="196" t="e">
        <f>'Investīciju plāns_2023_2027'!#REF!</f>
        <v>#REF!</v>
      </c>
      <c r="D64" s="285" t="e">
        <f>'Investīciju plāns_2023_2027'!#REF!</f>
        <v>#REF!</v>
      </c>
      <c r="E64" s="285" t="e">
        <f>'Investīciju plāns_2023_2027'!#REF!</f>
        <v>#REF!</v>
      </c>
      <c r="F64" s="161" t="e">
        <f>'Investīciju plāns_2023_2027'!#REF!</f>
        <v>#REF!</v>
      </c>
      <c r="G64" s="368" t="e">
        <f>'Investīciju plāns_2023_2027'!#REF!</f>
        <v>#REF!</v>
      </c>
      <c r="H64" s="278" t="e">
        <f>'Investīciju plāns_2023_2027'!#REF!</f>
        <v>#REF!</v>
      </c>
      <c r="I64" s="303" t="e">
        <f>'Investīciju plāns_2023_2027'!#REF!</f>
        <v>#REF!</v>
      </c>
      <c r="J64" s="304" t="e">
        <f>'Investīciju plāns_2023_2027'!#REF!</f>
        <v>#REF!</v>
      </c>
      <c r="K64" s="305" t="e">
        <f>'Investīciju plāns_2023_2027'!#REF!</f>
        <v>#REF!</v>
      </c>
      <c r="L64" s="306" t="e">
        <f>'Investīciju plāns_2023_2027'!#REF!</f>
        <v>#REF!</v>
      </c>
      <c r="M64" s="307" t="e">
        <f>'Investīciju plāns_2023_2027'!#REF!</f>
        <v>#REF!</v>
      </c>
      <c r="N64" s="196" t="e">
        <f>'Investīciju plāns_2023_2027'!#REF!</f>
        <v>#REF!</v>
      </c>
      <c r="O64" s="161" t="e">
        <f>'Investīciju plāns_2023_2027'!#REF!</f>
        <v>#REF!</v>
      </c>
      <c r="P64" s="161" t="e">
        <f>'Investīciju plāns_2023_2027'!#REF!</f>
        <v>#REF!</v>
      </c>
      <c r="Q64" s="161" t="e">
        <f>'Investīciju plāns_2023_2027'!#REF!</f>
        <v>#REF!</v>
      </c>
      <c r="R64" s="160" t="e">
        <f>'Investīciju plāns_2023_2027'!#REF!</f>
        <v>#REF!</v>
      </c>
      <c r="S64" s="161" t="e">
        <f>'Investīciju plāns_2023_2027'!#REF!</f>
        <v>#REF!</v>
      </c>
      <c r="T64" s="309" t="e">
        <f>'Investīciju plāns_2023_2027'!#REF!</f>
        <v>#REF!</v>
      </c>
      <c r="U64" s="282" t="e">
        <f>'Investīciju plāns_2023_2027'!#REF!</f>
        <v>#REF!</v>
      </c>
    </row>
    <row r="65" spans="1:21" ht="76.5" x14ac:dyDescent="0.25">
      <c r="A65" s="161">
        <f>'Investīciju plāns_2023_2027'!A54</f>
        <v>52</v>
      </c>
      <c r="B65" s="279" t="str">
        <f>'Investīciju plāns_2023_2027'!B54</f>
        <v>04</v>
      </c>
      <c r="C65" s="196" t="str">
        <f>'Investīciju plāns_2023_2027'!C54</f>
        <v>Līvbērze</v>
      </c>
      <c r="D65" s="285" t="str">
        <f>'Investīciju plāns_2023_2027'!D54</f>
        <v xml:space="preserve">Līvbērzes pagasta katlu mājas (noliktavas) pārbūve </v>
      </c>
      <c r="E65" s="285" t="str">
        <f>'Investīciju plāns_2023_2027'!E54</f>
        <v>Katlu mājas (noliktavas) rekonstrukcija, energoefektivitāte (Jelgavas iela 19 (2.korpuss))</v>
      </c>
      <c r="F65" s="161" t="str">
        <f>'Investīciju plāns_2023_2027'!F54</f>
        <v>Ēku apsaimniekošana</v>
      </c>
      <c r="G65" s="366" t="str">
        <f>'Investīciju plāns_2023_2027'!G54</f>
        <v xml:space="preserve">J/Pag/Iedz
</v>
      </c>
      <c r="H65" s="278">
        <f>'Investīciju plāns_2023_2027'!H54</f>
        <v>100000</v>
      </c>
      <c r="I65" s="303">
        <f>'Investīciju plāns_2023_2027'!I54</f>
        <v>0</v>
      </c>
      <c r="J65" s="304">
        <f>'Investīciju plāns_2023_2027'!J54</f>
        <v>0</v>
      </c>
      <c r="K65" s="305">
        <f>'Investīciju plāns_2023_2027'!K54</f>
        <v>0</v>
      </c>
      <c r="L65" s="306">
        <f>'Investīciju plāns_2023_2027'!L54</f>
        <v>0</v>
      </c>
      <c r="M65" s="307">
        <f>'Investīciju plāns_2023_2027'!M54</f>
        <v>100000</v>
      </c>
      <c r="N65" s="166" t="str">
        <f>'Investīciju plāns_2023_2027'!N54</f>
        <v>P3 V RV9</v>
      </c>
      <c r="O65" s="151" t="str">
        <f>'Investīciju plāns_2023_2027'!O54</f>
        <v>P</v>
      </c>
      <c r="P65" s="156" t="str">
        <f>'Investīciju plāns_2023_2027'!P54</f>
        <v>VP2</v>
      </c>
      <c r="Q65" s="151" t="str">
        <f>'Investīciju plāns_2023_2027'!Q54</f>
        <v>RV5</v>
      </c>
      <c r="R65" s="160" t="str">
        <f>'Investīciju plāns_2023_2027'!R54</f>
        <v>U.5.4.</v>
      </c>
      <c r="S65" s="161" t="str">
        <f>'Investīciju plāns_2023_2027'!S54</f>
        <v>Infrastruktūras un saimnieciskā nodrošinājuma nodaļa/pagasta pārvalde</v>
      </c>
      <c r="T65" s="291">
        <f>'Investīciju plāns_2023_2027'!T54</f>
        <v>0</v>
      </c>
      <c r="U65" s="282" t="str">
        <f>'Investīciju plāns_2023_2027'!U54</f>
        <v>2022-2027</v>
      </c>
    </row>
    <row r="66" spans="1:21" ht="102" x14ac:dyDescent="0.25">
      <c r="A66" s="196">
        <f>'Investīciju plāns_2023_2027'!A55</f>
        <v>53</v>
      </c>
      <c r="B66" s="277" t="str">
        <f>'Investīciju plāns_2023_2027'!B55</f>
        <v>09</v>
      </c>
      <c r="C66" s="161" t="str">
        <f>'Investīciju plāns_2023_2027'!C55</f>
        <v>Līvbērze</v>
      </c>
      <c r="D66" s="285" t="str">
        <f>'Investīciju plāns_2023_2027'!D55</f>
        <v>Aizupes pamatskolas teritorijas labiekārtošana un apbūve</v>
      </c>
      <c r="E66" s="295" t="str">
        <f>'Investīciju plāns_2023_2027'!E55</f>
        <v>Aizupes pamatskolas teritorijas labiekārtošana un apbūve - zema enerģijas patēriņa ēkas būvniecība (piebūve, teritorijas labiekārtošana mācību procesa nodrošināšanai). Paredzamie darbi - topogrāfija un saskaņošanas darbi, komunikācijas, projektēšana un būvniecība.
Tiks nodrošinātas telpas pirmsskolas izglītības grupām un nodrošināti tehnoloģiju un dabas zinātņu kabineti, slēgta tipa pāreja un sporta zāle.
2021.gadā noslēdzies metu konkurss, secīgi jāiztrādā būvprojekts</v>
      </c>
      <c r="F66" s="161" t="str">
        <f>'Investīciju plāns_2023_2027'!F55</f>
        <v>Izglītības iestāžu infrastruktūra</v>
      </c>
      <c r="G66" s="366" t="str">
        <f>'Investīciju plāns_2023_2027'!G55</f>
        <v xml:space="preserve">AG
J/Pag/Iedz
</v>
      </c>
      <c r="H66" s="278">
        <f>'Investīciju plāns_2023_2027'!H55</f>
        <v>5300000</v>
      </c>
      <c r="I66" s="303">
        <f>'Investīciju plāns_2023_2027'!I55</f>
        <v>0</v>
      </c>
      <c r="J66" s="304">
        <f>'Investīciju plāns_2023_2027'!J55</f>
        <v>0</v>
      </c>
      <c r="K66" s="305">
        <f>'Investīciju plāns_2023_2027'!K55</f>
        <v>0</v>
      </c>
      <c r="L66" s="306">
        <f>'Investīciju plāns_2023_2027'!L55</f>
        <v>300000</v>
      </c>
      <c r="M66" s="307">
        <f>'Investīciju plāns_2023_2027'!M55</f>
        <v>5000000</v>
      </c>
      <c r="N66" s="166" t="str">
        <f>'Investīciju plāns_2023_2027'!N55</f>
        <v>P2 I RV1</v>
      </c>
      <c r="O66" s="151" t="str">
        <f>'Investīciju plāns_2023_2027'!O55</f>
        <v>P</v>
      </c>
      <c r="P66" s="156" t="str">
        <f>'Investīciju plāns_2023_2027'!P55</f>
        <v>VP1</v>
      </c>
      <c r="Q66" s="156" t="str">
        <f>'Investīciju plāns_2023_2027'!Q55</f>
        <v>RV1</v>
      </c>
      <c r="R66" s="160" t="str">
        <f>'Investīciju plāns_2023_2027'!R55</f>
        <v>1.1.</v>
      </c>
      <c r="S66" s="161" t="str">
        <f>'Investīciju plāns_2023_2027'!S55</f>
        <v>Infrastruktūras un saimnieciskā nodrošinājuma nodaļa/Izglītības pārvalde</v>
      </c>
      <c r="T66" s="291">
        <f>'Investīciju plāns_2023_2027'!T55</f>
        <v>0</v>
      </c>
      <c r="U66" s="282" t="str">
        <f>'Investīciju plāns_2023_2027'!U55</f>
        <v>2022-2027</v>
      </c>
    </row>
    <row r="67" spans="1:21" ht="76.5" x14ac:dyDescent="0.25">
      <c r="A67" s="161">
        <f>'Investīciju plāns_2023_2027'!A58</f>
        <v>56</v>
      </c>
      <c r="B67" s="279" t="str">
        <f>'Investīciju plāns_2023_2027'!B58</f>
        <v>04</v>
      </c>
      <c r="C67" s="196" t="str">
        <f>'Investīciju plāns_2023_2027'!C58</f>
        <v>Līvbērze</v>
      </c>
      <c r="D67" s="285" t="str">
        <f>'Investīciju plāns_2023_2027'!D58</f>
        <v>Līvbērzes pagasta  transporta infrastruktūras attīstība</v>
      </c>
      <c r="E67" s="285" t="str">
        <f>'Investīciju plāns_2023_2027'!E58</f>
        <v>Transporta infrastruktūras attīstība, t.sk.: 
2025.-2027gads:
Būriņu ceļa pārbūve - sakarā ar lielo transporta intensitāti, iespējams kopīgs risinājums ar Jelgavas valstspilsētu</v>
      </c>
      <c r="F67" s="161" t="str">
        <f>'Investīciju plāns_2023_2027'!F58</f>
        <v>Transporta infrastruktūra, t.sk. Apgaismojums</v>
      </c>
      <c r="G67" s="367" t="str">
        <f>'Investīciju plāns_2023_2027'!G58</f>
        <v xml:space="preserve">J/Pag/Iedz
</v>
      </c>
      <c r="H67" s="278">
        <f>'Investīciju plāns_2023_2027'!H58</f>
        <v>1000000</v>
      </c>
      <c r="I67" s="303">
        <f>'Investīciju plāns_2023_2027'!I58</f>
        <v>0</v>
      </c>
      <c r="J67" s="304">
        <f>'Investīciju plāns_2023_2027'!J58</f>
        <v>0</v>
      </c>
      <c r="K67" s="305">
        <f>'Investīciju plāns_2023_2027'!K58</f>
        <v>0</v>
      </c>
      <c r="L67" s="306">
        <f>'Investīciju plāns_2023_2027'!L58</f>
        <v>0</v>
      </c>
      <c r="M67" s="307">
        <f>'Investīciju plāns_2023_2027'!M58</f>
        <v>1000000</v>
      </c>
      <c r="N67" s="196" t="str">
        <f>'Investīciju plāns_2023_2027'!N58</f>
        <v>P2 V RV1</v>
      </c>
      <c r="O67" s="161" t="str">
        <f>'Investīciju plāns_2023_2027'!O58</f>
        <v>P</v>
      </c>
      <c r="P67" s="196" t="str">
        <f>'Investīciju plāns_2023_2027'!P58</f>
        <v>VP2</v>
      </c>
      <c r="Q67" s="196" t="str">
        <f>'Investīciju plāns_2023_2027'!Q58</f>
        <v>RV4</v>
      </c>
      <c r="R67" s="196" t="str">
        <f>'Investīciju plāns_2023_2027'!R58</f>
        <v>4.1.</v>
      </c>
      <c r="S67" s="161" t="str">
        <f>'Investīciju plāns_2023_2027'!S58</f>
        <v>Infrastruktūras un saimnieciskā nodrošinājuma nodaļa/Pagasta pārvalde</v>
      </c>
      <c r="T67" s="309">
        <f>'Investīciju plāns_2023_2027'!T58</f>
        <v>0</v>
      </c>
      <c r="U67" s="282" t="str">
        <f>'Investīciju plāns_2023_2027'!U58</f>
        <v>2022-2027</v>
      </c>
    </row>
    <row r="68" spans="1:21" ht="76.5" x14ac:dyDescent="0.25">
      <c r="A68" s="161">
        <f>'Investīciju plāns_2023_2027'!A59</f>
        <v>57</v>
      </c>
      <c r="B68" s="277" t="str">
        <f>'Investīciju plāns_2023_2027'!B59</f>
        <v>06</v>
      </c>
      <c r="C68" s="161" t="str">
        <f>'Investīciju plāns_2023_2027'!C59</f>
        <v>Novads</v>
      </c>
      <c r="D68" s="285" t="str">
        <f>'Investīciju plāns_2023_2027'!D59</f>
        <v>Āra apgaismojuma uzlabošanas darbi Jelgavas novadā - pārbūve/izbūve/armatūru nomaiņa</v>
      </c>
      <c r="E68" s="295" t="str">
        <f>'Investīciju plāns_2023_2027'!E59</f>
        <v>Āra apgaismojuma uzlabošanas darbi Jelgavas novadā, vienots iepirkums, lai nodrošinātu publisko teritoriju apgaismojumu uzturēšanu</v>
      </c>
      <c r="F68" s="161" t="str">
        <f>'Investīciju plāns_2023_2027'!F59</f>
        <v>Apgaismojuma infrastruktūra</v>
      </c>
      <c r="G68" s="366" t="str">
        <f>'Investīciju plāns_2023_2027'!G59</f>
        <v>Kopīgs/J/Pag/Iedz</v>
      </c>
      <c r="H68" s="290">
        <f>'Investīciju plāns_2023_2027'!H59</f>
        <v>1100000</v>
      </c>
      <c r="I68" s="303">
        <f>'Investīciju plāns_2023_2027'!I59</f>
        <v>0</v>
      </c>
      <c r="J68" s="304">
        <f>'Investīciju plāns_2023_2027'!J59</f>
        <v>0</v>
      </c>
      <c r="K68" s="305">
        <f>'Investīciju plāns_2023_2027'!K59</f>
        <v>0</v>
      </c>
      <c r="L68" s="306">
        <f>'Investīciju plāns_2023_2027'!L59</f>
        <v>100000</v>
      </c>
      <c r="M68" s="307">
        <f>'Investīciju plāns_2023_2027'!M59</f>
        <v>1000000</v>
      </c>
      <c r="N68" s="195" t="str">
        <f>'Investīciju plāns_2023_2027'!N59</f>
        <v>P2 V RV8</v>
      </c>
      <c r="O68" s="151" t="str">
        <f>'Investīciju plāns_2023_2027'!O59</f>
        <v>P</v>
      </c>
      <c r="P68" s="161" t="str">
        <f>'Investīciju plāns_2023_2027'!P59</f>
        <v>VP2</v>
      </c>
      <c r="Q68" s="161" t="str">
        <f>'Investīciju plāns_2023_2027'!Q59</f>
        <v>RV4</v>
      </c>
      <c r="R68" s="196" t="str">
        <f>'Investīciju plāns_2023_2027'!R59</f>
        <v>4.2.</v>
      </c>
      <c r="S68" s="161" t="str">
        <f>'Investīciju plāns_2023_2027'!S59</f>
        <v>Infrastruktūras un saimnieciskā nodrošinājuma nodaļa/pagasta pārvalde</v>
      </c>
      <c r="T68" s="310">
        <f>'Investīciju plāns_2023_2027'!T59</f>
        <v>0</v>
      </c>
      <c r="U68" s="282" t="str">
        <f>'Investīciju plāns_2023_2027'!U59</f>
        <v>2022-2027</v>
      </c>
    </row>
    <row r="69" spans="1:21" ht="76.5" x14ac:dyDescent="0.25">
      <c r="A69" s="196">
        <f>'Investīciju plāns_2023_2027'!A60</f>
        <v>58</v>
      </c>
      <c r="B69" s="277" t="str">
        <f>'Investīciju plāns_2023_2027'!B60</f>
        <v>04</v>
      </c>
      <c r="C69" s="161" t="str">
        <f>'Investīciju plāns_2023_2027'!C60</f>
        <v>Novads</v>
      </c>
      <c r="D69" s="285" t="str">
        <f>'Investīciju plāns_2023_2027'!D60</f>
        <v>Ekonomiskās attīstības veicināšanai pašvaldības ceļu atjaunošana visā novada teritorijā</v>
      </c>
      <c r="E69" s="295" t="str">
        <f>'Investīciju plāns_2023_2027'!E60</f>
        <v>Ceļu  atjaunošana visā novada teritorijā ekonomiskās attīstības veicināšanai</v>
      </c>
      <c r="F69" s="161" t="str">
        <f>'Investīciju plāns_2023_2027'!F60</f>
        <v>Atbalsts uzņēmējdarbībai</v>
      </c>
      <c r="G69" s="366" t="str">
        <f>'Investīciju plāns_2023_2027'!G60</f>
        <v>Kopīgs/J/Pag/Iedz</v>
      </c>
      <c r="H69" s="290">
        <f>'Investīciju plāns_2023_2027'!H60</f>
        <v>4000000</v>
      </c>
      <c r="I69" s="303">
        <f>'Investīciju plāns_2023_2027'!I60</f>
        <v>0</v>
      </c>
      <c r="J69" s="304">
        <f>'Investīciju plāns_2023_2027'!J60</f>
        <v>0</v>
      </c>
      <c r="K69" s="305">
        <f>'Investīciju plāns_2023_2027'!K60</f>
        <v>0</v>
      </c>
      <c r="L69" s="306">
        <f>'Investīciju plāns_2023_2027'!L60</f>
        <v>1000000</v>
      </c>
      <c r="M69" s="307">
        <f>'Investīciju plāns_2023_2027'!M60</f>
        <v>3000000</v>
      </c>
      <c r="N69" s="195" t="str">
        <f>'Investīciju plāns_2023_2027'!N60</f>
        <v>P2 U RV1</v>
      </c>
      <c r="O69" s="151" t="str">
        <f>'Investīciju plāns_2023_2027'!O60</f>
        <v>P</v>
      </c>
      <c r="P69" s="161" t="str">
        <f>'Investīciju plāns_2023_2027'!P60</f>
        <v>VP2</v>
      </c>
      <c r="Q69" s="161" t="str">
        <f>'Investīciju plāns_2023_2027'!Q60</f>
        <v>RV4</v>
      </c>
      <c r="R69" s="196" t="str">
        <f>'Investīciju plāns_2023_2027'!R60</f>
        <v>4.1.</v>
      </c>
      <c r="S69" s="161" t="str">
        <f>'Investīciju plāns_2023_2027'!S60</f>
        <v>Infrastruktūras un saimnieciskā nodrošinājuma nodaļa/pagasta pārvalde</v>
      </c>
      <c r="T69" s="310">
        <f>'Investīciju plāns_2023_2027'!T60</f>
        <v>0</v>
      </c>
      <c r="U69" s="282" t="str">
        <f>'Investīciju plāns_2023_2027'!U60</f>
        <v>2022-2027</v>
      </c>
    </row>
    <row r="70" spans="1:21" ht="38.25" x14ac:dyDescent="0.25">
      <c r="A70" s="161">
        <f>'Investīciju plāns_2023_2027'!A61</f>
        <v>59</v>
      </c>
      <c r="B70" s="277" t="str">
        <f>'Investīciju plāns_2023_2027'!B61</f>
        <v>04</v>
      </c>
      <c r="C70" s="161" t="str">
        <f>'Investīciju plāns_2023_2027'!C61</f>
        <v>Novads</v>
      </c>
      <c r="D70" s="285" t="str">
        <f>'Investīciju plāns_2023_2027'!D61</f>
        <v xml:space="preserve">Tirdzniecības vietu ierīkošana/iekārtošana Jelgavas novada ciemos </v>
      </c>
      <c r="E70" s="341" t="str">
        <f>'Investīciju plāns_2023_2027'!E61</f>
        <v>Tirdzniecības vietu ierīkošana/iekārtošana Jelgavas novada ciemos</v>
      </c>
      <c r="F70" s="161" t="str">
        <f>'Investīciju plāns_2023_2027'!F61</f>
        <v>Atbalsts uzņēmējdarbībai</v>
      </c>
      <c r="G70" s="366" t="str">
        <f>'Investīciju plāns_2023_2027'!G61</f>
        <v>Kopīgs/J/Pag/Iedz</v>
      </c>
      <c r="H70" s="290">
        <f>'Investīciju plāns_2023_2027'!H61</f>
        <v>200000</v>
      </c>
      <c r="I70" s="303">
        <f>'Investīciju plāns_2023_2027'!I61</f>
        <v>0</v>
      </c>
      <c r="J70" s="304">
        <f>'Investīciju plāns_2023_2027'!J61</f>
        <v>0</v>
      </c>
      <c r="K70" s="305">
        <f>'Investīciju plāns_2023_2027'!K61</f>
        <v>0</v>
      </c>
      <c r="L70" s="306">
        <f>'Investīciju plāns_2023_2027'!L61</f>
        <v>0</v>
      </c>
      <c r="M70" s="307">
        <f>'Investīciju plāns_2023_2027'!M61</f>
        <v>200000</v>
      </c>
      <c r="N70" s="195" t="str">
        <f>'Investīciju plāns_2023_2027'!N61</f>
        <v>P2 U RV1</v>
      </c>
      <c r="O70" s="151" t="str">
        <f>'Investīciju plāns_2023_2027'!O61</f>
        <v>D</v>
      </c>
      <c r="P70" s="145" t="str">
        <f>'Investīciju plāns_2023_2027'!P61</f>
        <v>VP3</v>
      </c>
      <c r="Q70" s="151" t="str">
        <f>'Investīciju plāns_2023_2027'!Q61</f>
        <v>RV7</v>
      </c>
      <c r="R70" s="151" t="str">
        <f>'Investīciju plāns_2023_2027'!R61</f>
        <v>U.7.2.</v>
      </c>
      <c r="S70" s="161" t="str">
        <f>'Investīciju plāns_2023_2027'!S61</f>
        <v>Pagasta pārvalde/Attīstības nodaļa</v>
      </c>
      <c r="T70" s="310">
        <f>'Investīciju plāns_2023_2027'!T61</f>
        <v>0</v>
      </c>
      <c r="U70" s="282" t="str">
        <f>'Investīciju plāns_2023_2027'!U61</f>
        <v>2022-2027</v>
      </c>
    </row>
    <row r="71" spans="1:21" ht="51" x14ac:dyDescent="0.25">
      <c r="A71" s="161">
        <f>'Investīciju plāns_2023_2027'!A62</f>
        <v>60</v>
      </c>
      <c r="B71" s="277" t="str">
        <f>'Investīciju plāns_2023_2027'!B62</f>
        <v>04</v>
      </c>
      <c r="C71" s="161" t="str">
        <f>'Investīciju plāns_2023_2027'!C62</f>
        <v>Novads</v>
      </c>
      <c r="D71" s="285" t="str">
        <f>'Investīciju plāns_2023_2027'!D62</f>
        <v>Pārejas uz klimatneitralitāti radīto ekonomisko, sociālo un vides seku mazināšana visvairāk skartajos reģionos</v>
      </c>
      <c r="E71" s="295" t="str">
        <f>'Investīciju plāns_2023_2027'!E62</f>
        <v xml:space="preserve">Atbalsts uzņēmējdarbībai nepieciešamās publiskās infrastruktūras attīstībai, veicinot pāreju uz klimatneitrālu ekonomiku industriālajās zonās </v>
      </c>
      <c r="F71" s="161" t="str">
        <f>'Investīciju plāns_2023_2027'!F62</f>
        <v>Atbalsts uzņēmējdarbībai</v>
      </c>
      <c r="G71" s="366" t="str">
        <f>'Investīciju plāns_2023_2027'!G62</f>
        <v>Kopīgs/J/Pag/Iedz
SAM</v>
      </c>
      <c r="H71" s="290">
        <f>'Investīciju plāns_2023_2027'!H62</f>
        <v>2000000</v>
      </c>
      <c r="I71" s="303">
        <f>'Investīciju plāns_2023_2027'!I62</f>
        <v>0</v>
      </c>
      <c r="J71" s="304">
        <f>'Investīciju plāns_2023_2027'!J62</f>
        <v>0</v>
      </c>
      <c r="K71" s="305">
        <f>'Investīciju plāns_2023_2027'!K62</f>
        <v>0</v>
      </c>
      <c r="L71" s="306">
        <f>'Investīciju plāns_2023_2027'!L62</f>
        <v>0</v>
      </c>
      <c r="M71" s="307">
        <f>'Investīciju plāns_2023_2027'!M62</f>
        <v>2000000</v>
      </c>
      <c r="N71" s="195" t="str">
        <f>'Investīciju plāns_2023_2027'!N62</f>
        <v>P2 U RV1</v>
      </c>
      <c r="O71" s="151" t="str">
        <f>'Investīciju plāns_2023_2027'!O62</f>
        <v>D</v>
      </c>
      <c r="P71" s="145" t="str">
        <f>'Investīciju plāns_2023_2027'!P62</f>
        <v>VP3</v>
      </c>
      <c r="Q71" s="151" t="str">
        <f>'Investīciju plāns_2023_2027'!Q62</f>
        <v>RV7</v>
      </c>
      <c r="R71" s="160" t="str">
        <f>'Investīciju plāns_2023_2027'!R62</f>
        <v>U.7.2.</v>
      </c>
      <c r="S71" s="161" t="str">
        <f>'Investīciju plāns_2023_2027'!S62</f>
        <v>Plānošanas un attīstības departamenta</v>
      </c>
      <c r="T71" s="310">
        <f>'Investīciju plāns_2023_2027'!T62</f>
        <v>0</v>
      </c>
      <c r="U71" s="282" t="str">
        <f>'Investīciju plāns_2023_2027'!U62</f>
        <v>2022-2027</v>
      </c>
    </row>
    <row r="72" spans="1:21" ht="51" x14ac:dyDescent="0.25">
      <c r="A72" s="196">
        <f>'Investīciju plāns_2023_2027'!A63</f>
        <v>61</v>
      </c>
      <c r="B72" s="279" t="str">
        <f>'Investīciju plāns_2023_2027'!B63</f>
        <v>04</v>
      </c>
      <c r="C72" s="161" t="str">
        <f>'Investīciju plāns_2023_2027'!C63</f>
        <v>Novads</v>
      </c>
      <c r="D72" s="285" t="str">
        <f>'Investīciju plāns_2023_2027'!D63</f>
        <v>Investīcijas uzņēmējdarbības publiskajā infrastruktūrā industriālo parku un teritoriju attīstīšanai reģionos</v>
      </c>
      <c r="E72" s="285" t="str">
        <f>'Investīciju plāns_2023_2027'!E63</f>
        <v>Investīcijas uzņēmējdarbības publiskajā infrastruktūrā industriālo parku un teritoriju attīstīšanai reģionos</v>
      </c>
      <c r="F72" s="161" t="str">
        <f>'Investīciju plāns_2023_2027'!F63</f>
        <v>Atbalsts uzņēmējdarbībai</v>
      </c>
      <c r="G72" s="366" t="str">
        <f>'Investīciju plāns_2023_2027'!G63</f>
        <v>Kopīgs/J/Pag/Iedz
SAM</v>
      </c>
      <c r="H72" s="290">
        <f>'Investīciju plāns_2023_2027'!H63</f>
        <v>2000000</v>
      </c>
      <c r="I72" s="303">
        <f>'Investīciju plāns_2023_2027'!I63</f>
        <v>0</v>
      </c>
      <c r="J72" s="304">
        <f>'Investīciju plāns_2023_2027'!J63</f>
        <v>0</v>
      </c>
      <c r="K72" s="305">
        <f>'Investīciju plāns_2023_2027'!K63</f>
        <v>0</v>
      </c>
      <c r="L72" s="306">
        <f>'Investīciju plāns_2023_2027'!L63</f>
        <v>0</v>
      </c>
      <c r="M72" s="307">
        <f>'Investīciju plāns_2023_2027'!M63</f>
        <v>2000000</v>
      </c>
      <c r="N72" s="196" t="str">
        <f>'Investīciju plāns_2023_2027'!N63</f>
        <v>P2 U RV1</v>
      </c>
      <c r="O72" s="151" t="str">
        <f>'Investīciju plāns_2023_2027'!O63</f>
        <v>D</v>
      </c>
      <c r="P72" s="160" t="str">
        <f>'Investīciju plāns_2023_2027'!P63</f>
        <v>VP3</v>
      </c>
      <c r="Q72" s="151" t="str">
        <f>'Investīciju plāns_2023_2027'!Q63</f>
        <v>RV7</v>
      </c>
      <c r="R72" s="160" t="str">
        <f>'Investīciju plāns_2023_2027'!R63</f>
        <v>U.7.2.</v>
      </c>
      <c r="S72" s="161" t="str">
        <f>'Investīciju plāns_2023_2027'!S63</f>
        <v>Plānošanas un attīstības departamenta</v>
      </c>
      <c r="T72" s="309">
        <f>'Investīciju plāns_2023_2027'!T63</f>
        <v>0</v>
      </c>
      <c r="U72" s="282" t="str">
        <f>'Investīciju plāns_2023_2027'!U63</f>
        <v>2022-2027</v>
      </c>
    </row>
    <row r="73" spans="1:21" ht="89.25" x14ac:dyDescent="0.25">
      <c r="A73" s="161">
        <f>'Investīciju plāns_2023_2027'!A64</f>
        <v>62</v>
      </c>
      <c r="B73" s="279" t="str">
        <f>'Investīciju plāns_2023_2027'!B64</f>
        <v>04</v>
      </c>
      <c r="C73" s="161" t="str">
        <f>'Investīciju plāns_2023_2027'!C64</f>
        <v>Novads</v>
      </c>
      <c r="D73" s="285" t="str">
        <f>'Investīciju plāns_2023_2027'!D64</f>
        <v>Civilās aizsardzības sistēmas attīstība un pilnveide</v>
      </c>
      <c r="E73" s="295" t="str">
        <f>'Investīciju plāns_2023_2027'!E64</f>
        <v xml:space="preserve">Pilnveidot sadarbību civilās aizsardzības jautājumos starp pilsētu un novadu, kā arī ar kaimiņu teritorijām.
2022.gadā. Civilās aizsardzības plāns izstrādāts Jelgavas novada pašvaldības teritorijai
Droša vide, informēta sabiedrība, saskaņota rīcība starp dažādām institūcijām mazina draudu riskus. 
</v>
      </c>
      <c r="F73" s="161" t="str">
        <f>'Investīciju plāns_2023_2027'!F64</f>
        <v>Civilā aizsardzība</v>
      </c>
      <c r="G73" s="366" t="str">
        <f>'Investīciju plāns_2023_2027'!G64</f>
        <v>Kopīgs/J/Pag/Iedz</v>
      </c>
      <c r="H73" s="278">
        <f>'Investīciju plāns_2023_2027'!H64</f>
        <v>810000</v>
      </c>
      <c r="I73" s="303">
        <f>'Investīciju plāns_2023_2027'!I64</f>
        <v>0</v>
      </c>
      <c r="J73" s="304">
        <f>'Investīciju plāns_2023_2027'!J64</f>
        <v>0</v>
      </c>
      <c r="K73" s="305">
        <f>'Investīciju plāns_2023_2027'!K64</f>
        <v>0</v>
      </c>
      <c r="L73" s="306">
        <f>'Investīciju plāns_2023_2027'!L64</f>
        <v>10000</v>
      </c>
      <c r="M73" s="307">
        <f>'Investīciju plāns_2023_2027'!M64</f>
        <v>800000</v>
      </c>
      <c r="N73" s="166" t="str">
        <f>'Investīciju plāns_2023_2027'!N64</f>
        <v>P5 A RV5</v>
      </c>
      <c r="O73" s="151" t="str">
        <f>'Investīciju plāns_2023_2027'!O64</f>
        <v>D</v>
      </c>
      <c r="P73" s="161" t="str">
        <f>'Investīciju plāns_2023_2027'!P64</f>
        <v>HP5</v>
      </c>
      <c r="Q73" s="161" t="str">
        <f>'Investīciju plāns_2023_2027'!Q64</f>
        <v>RV5</v>
      </c>
      <c r="R73" s="196">
        <f>'Investīciju plāns_2023_2027'!R64</f>
        <v>5.7</v>
      </c>
      <c r="S73" s="161" t="str">
        <f>'Investīciju plāns_2023_2027'!S64</f>
        <v>Darba aizsardzības, ugunsdrošības
un civilās aizsardzības nodaļa</v>
      </c>
      <c r="T73" s="291">
        <f>'Investīciju plāns_2023_2027'!T64</f>
        <v>0</v>
      </c>
      <c r="U73" s="282" t="str">
        <f>'Investīciju plāns_2023_2027'!U64</f>
        <v>2022-2027</v>
      </c>
    </row>
    <row r="74" spans="1:21" ht="63.75" x14ac:dyDescent="0.25">
      <c r="A74" s="161">
        <f>'Investīciju plāns_2023_2027'!A65</f>
        <v>63</v>
      </c>
      <c r="B74" s="277" t="str">
        <f>'Investīciju plāns_2023_2027'!B65</f>
        <v>03</v>
      </c>
      <c r="C74" s="161" t="str">
        <f>'Investīciju plāns_2023_2027'!C65</f>
        <v>Novads</v>
      </c>
      <c r="D74" s="285" t="str">
        <f>'Investīciju plāns_2023_2027'!D65</f>
        <v>Jelgavas novada pašvaldības policijas infrastruktūras un materiāltehniskā nodrošinājuma attīstība un pilnveidošana</v>
      </c>
      <c r="E74" s="285" t="str">
        <f>'Investīciju plāns_2023_2027'!E65</f>
        <v>Materiāltehniskās bāzes atjaunošana/papildināšana/modernizēšana, drošības pasākumu nodrošināšanai Jelgavas novada teritorijā (specializēts transports, materiāltehniskās bāzes papildināšana t.sk. zivju fonda….)</v>
      </c>
      <c r="F74" s="161" t="str">
        <f>'Investīciju plāns_2023_2027'!F65</f>
        <v>Drošības pasākumu īstenošana</v>
      </c>
      <c r="G74" s="366" t="str">
        <f>'Investīciju plāns_2023_2027'!G65</f>
        <v>Kopīgs/J/Pag/Iedz</v>
      </c>
      <c r="H74" s="278">
        <f>'Investīciju plāns_2023_2027'!H65</f>
        <v>550000</v>
      </c>
      <c r="I74" s="303">
        <f>'Investīciju plāns_2023_2027'!I65</f>
        <v>0</v>
      </c>
      <c r="J74" s="304">
        <f>'Investīciju plāns_2023_2027'!J65</f>
        <v>0</v>
      </c>
      <c r="K74" s="305">
        <f>'Investīciju plāns_2023_2027'!K65</f>
        <v>0</v>
      </c>
      <c r="L74" s="306">
        <f>'Investīciju plāns_2023_2027'!L65</f>
        <v>50000</v>
      </c>
      <c r="M74" s="307">
        <f>'Investīciju plāns_2023_2027'!M65</f>
        <v>500000</v>
      </c>
      <c r="N74" s="166" t="str">
        <f>'Investīciju plāns_2023_2027'!N65</f>
        <v>P1 A RV1</v>
      </c>
      <c r="O74" s="151" t="str">
        <f>'Investīciju plāns_2023_2027'!O65</f>
        <v>D</v>
      </c>
      <c r="P74" s="161" t="str">
        <f>'Investīciju plāns_2023_2027'!P65</f>
        <v>HP4</v>
      </c>
      <c r="Q74" s="161" t="str">
        <f>'Investīciju plāns_2023_2027'!Q65</f>
        <v>RV8</v>
      </c>
      <c r="R74" s="160">
        <f>'Investīciju plāns_2023_2027'!R65</f>
        <v>8.1</v>
      </c>
      <c r="S74" s="161" t="str">
        <f>'Investīciju plāns_2023_2027'!S65</f>
        <v>Pašvaldības policija</v>
      </c>
      <c r="T74" s="291">
        <f>'Investīciju plāns_2023_2027'!T65</f>
        <v>0</v>
      </c>
      <c r="U74" s="282" t="str">
        <f>'Investīciju plāns_2023_2027'!U65</f>
        <v>2022-2027</v>
      </c>
    </row>
    <row r="75" spans="1:21" ht="102" x14ac:dyDescent="0.25">
      <c r="A75" s="196">
        <f>'Investīciju plāns_2023_2027'!A66</f>
        <v>64</v>
      </c>
      <c r="B75" s="277" t="str">
        <f>'Investīciju plāns_2023_2027'!B66</f>
        <v>06</v>
      </c>
      <c r="C75" s="161" t="str">
        <f>'Investīciju plāns_2023_2027'!C66</f>
        <v>Novads</v>
      </c>
      <c r="D75" s="285" t="str">
        <f>'Investīciju plāns_2023_2027'!D66</f>
        <v>Pašvaldību ēku un infrastruktūras uzlabošana, veicinot pāreju uz atjaunojamo energoresursu tehnoloģiju izmantošanu un uzlabojot energoefektivitāti, t.sk. siltumnīcefekta gāzu emisiju samazināšana</v>
      </c>
      <c r="E75" s="285" t="str">
        <f>'Investīciju plāns_2023_2027'!E66</f>
        <v>Pašvaldību ēku un infrastruktūras uzlabošana, veicinot pāreju uz atjaunojamo energoresursu tehnoloģiju izmantošanu un uzlabojot energoefektivitāti, t.sk. siltumnīcefekta gāzu emisiju samazināšana. Pasākumu komplekss ēku energoefektivitātes uzlabošanai ieviešot viedus risinājumus pašvaldības ēkās, t.sk. automatizētas ēku pārvaldības sistēmas attīstīšana un energoefektīvu pasākumu nodrošināšana (alokatori, u.c, ēku energosertifikācija)</v>
      </c>
      <c r="F75" s="161" t="str">
        <f>'Investīciju plāns_2023_2027'!F66</f>
        <v>Energoefektivitāte</v>
      </c>
      <c r="G75" s="366" t="str">
        <f>'Investīciju plāns_2023_2027'!G66</f>
        <v>Kopīgs/J/Pag/Iedz
SAM</v>
      </c>
      <c r="H75" s="278">
        <f>'Investīciju plāns_2023_2027'!H66</f>
        <v>8000000</v>
      </c>
      <c r="I75" s="303">
        <f>'Investīciju plāns_2023_2027'!I66</f>
        <v>0</v>
      </c>
      <c r="J75" s="304">
        <f>'Investīciju plāns_2023_2027'!J66</f>
        <v>0</v>
      </c>
      <c r="K75" s="305">
        <f>'Investīciju plāns_2023_2027'!K66</f>
        <v>0</v>
      </c>
      <c r="L75" s="306">
        <f>'Investīciju plāns_2023_2027'!L66</f>
        <v>0</v>
      </c>
      <c r="M75" s="307">
        <f>'Investīciju plāns_2023_2027'!M66</f>
        <v>8000000</v>
      </c>
      <c r="N75" s="166" t="str">
        <f>'Investīciju plāns_2023_2027'!N66</f>
        <v>P2 V RV8</v>
      </c>
      <c r="O75" s="151" t="str">
        <f>'Investīciju plāns_2023_2027'!O66</f>
        <v>D</v>
      </c>
      <c r="P75" s="284" t="str">
        <f>'Investīciju plāns_2023_2027'!P66</f>
        <v>VP2</v>
      </c>
      <c r="Q75" s="161" t="str">
        <f>'Investīciju plāns_2023_2027'!Q66</f>
        <v>RV5</v>
      </c>
      <c r="R75" s="160" t="str">
        <f>'Investīciju plāns_2023_2027'!R66</f>
        <v>U.5.4.</v>
      </c>
      <c r="S75" s="161" t="str">
        <f>'Investīciju plāns_2023_2027'!S66</f>
        <v>Infrastruktūras un saimnieciskā nodrošinājuma nodaļa/pagasta pārvalde</v>
      </c>
      <c r="T75" s="291">
        <f>'Investīciju plāns_2023_2027'!T66</f>
        <v>0</v>
      </c>
      <c r="U75" s="282" t="str">
        <f>'Investīciju plāns_2023_2027'!U66</f>
        <v>2022-2027</v>
      </c>
    </row>
    <row r="76" spans="1:21" ht="140.25" x14ac:dyDescent="0.25">
      <c r="A76" s="161">
        <f>'Investīciju plāns_2023_2027'!A67</f>
        <v>65</v>
      </c>
      <c r="B76" s="279" t="str">
        <f>'Investīciju plāns_2023_2027'!B67</f>
        <v>09</v>
      </c>
      <c r="C76" s="161" t="str">
        <f>'Investīciju plāns_2023_2027'!C67</f>
        <v>Novads</v>
      </c>
      <c r="D76" s="285" t="str">
        <f>'Investīciju plāns_2023_2027'!D67</f>
        <v>Izglītības iestāžu remontdarbi, telpu aprīkošana, modernizācija</v>
      </c>
      <c r="E76" s="285" t="str">
        <f>'Investīciju plāns_2023_2027'!E67</f>
        <v>Izglītības iestāžu remontdarbi, telpu aprīkošana, modernizācija (ventilācijas, ugunsdrošības un elektroinstalācijas u.c.),  lai tiktu nodrošināts kvalitatīvs, drošs izglītības pakalpojums - ieviešot un attīstot dažādas izglītības programmas Jelgavas novada izglītības iestādēs, tajā skaitā:
*Skolu mājturības kabinetiem programmējamie darbagaldi;
*Vispārējo pamatizglītības iestāžu dabaszinātņu kabinetu iekārtošana;
*Inovatīvu IKT risinājumu ieviešana vispārizglītojošo skolu mācību procesā;
*Atbalsts metodisko centru funkciju īstenošanai IKT jomā;
*Vides izglītības programmu attīstība un aprīkošana;</v>
      </c>
      <c r="F76" s="161" t="str">
        <f>'Investīciju plāns_2023_2027'!F67</f>
        <v>Ēku remontdarbi</v>
      </c>
      <c r="G76" s="366" t="str">
        <f>'Investīciju plāns_2023_2027'!G67</f>
        <v>Kopīgs/J/Pag/Iedz</v>
      </c>
      <c r="H76" s="278">
        <f>'Investīciju plāns_2023_2027'!H67</f>
        <v>1500000</v>
      </c>
      <c r="I76" s="303">
        <f>'Investīciju plāns_2023_2027'!I67</f>
        <v>0</v>
      </c>
      <c r="J76" s="304">
        <f>'Investīciju plāns_2023_2027'!J67</f>
        <v>0</v>
      </c>
      <c r="K76" s="305">
        <f>'Investīciju plāns_2023_2027'!K67</f>
        <v>0</v>
      </c>
      <c r="L76" s="306">
        <f>'Investīciju plāns_2023_2027'!L67</f>
        <v>500000</v>
      </c>
      <c r="M76" s="307">
        <f>'Investīciju plāns_2023_2027'!M67</f>
        <v>1000000</v>
      </c>
      <c r="N76" s="166" t="str">
        <f>'Investīciju plāns_2023_2027'!N67</f>
        <v>P2 I RV1</v>
      </c>
      <c r="O76" s="161" t="str">
        <f>'Investīciju plāns_2023_2027'!O67</f>
        <v>P</v>
      </c>
      <c r="P76" s="196" t="str">
        <f>'Investīciju plāns_2023_2027'!P67</f>
        <v>VP1</v>
      </c>
      <c r="Q76" s="196" t="str">
        <f>'Investīciju plāns_2023_2027'!Q67</f>
        <v>RV1</v>
      </c>
      <c r="R76" s="196" t="str">
        <f>'Investīciju plāns_2023_2027'!R67</f>
        <v>1.1.</v>
      </c>
      <c r="S76" s="161" t="str">
        <f>'Investīciju plāns_2023_2027'!S67</f>
        <v>Infrastruktūras un saimnieciskā nodrošinājuma nodaļa/Izglītības pārvalde</v>
      </c>
      <c r="T76" s="291">
        <f>'Investīciju plāns_2023_2027'!T67</f>
        <v>0</v>
      </c>
      <c r="U76" s="282" t="str">
        <f>'Investīciju plāns_2023_2027'!U67</f>
        <v>2022-2027</v>
      </c>
    </row>
    <row r="77" spans="1:21" ht="76.5" x14ac:dyDescent="0.25">
      <c r="A77" s="161">
        <f>'Investīciju plāns_2023_2027'!A68</f>
        <v>66</v>
      </c>
      <c r="B77" s="277" t="str">
        <f>'Investīciju plāns_2023_2027'!B68</f>
        <v>01</v>
      </c>
      <c r="C77" s="161" t="str">
        <f>'Investīciju plāns_2023_2027'!C68</f>
        <v>Novads</v>
      </c>
      <c r="D77" s="285" t="str">
        <f>'Investīciju plāns_2023_2027'!D68</f>
        <v>Pašvaldības ēku remontdarbi</v>
      </c>
      <c r="E77" s="295" t="str">
        <f>'Investīciju plāns_2023_2027'!E68</f>
        <v>Pašvaldības ēku remonti - fasādes krāsošanas, tīrīšanas, vides pieejamības nodrošināšana, telpu remonti, t.sk. administratīvās ēkas Jelgava, Pasta ielas 37 remontdarbi -  kabinetu durvju nomaiņa un koridoru kosmētiskais remonts, logu nomaiņa, grīdas seguma remonts lielajai zālei</v>
      </c>
      <c r="F77" s="161" t="str">
        <f>'Investīciju plāns_2023_2027'!F68</f>
        <v>Ēku remontdarbi</v>
      </c>
      <c r="G77" s="366" t="str">
        <f>'Investīciju plāns_2023_2027'!G68</f>
        <v>Kopīgs/J/Pag/Iedz</v>
      </c>
      <c r="H77" s="278">
        <f>'Investīciju plāns_2023_2027'!H68</f>
        <v>2000000</v>
      </c>
      <c r="I77" s="303">
        <f>'Investīciju plāns_2023_2027'!I68</f>
        <v>0</v>
      </c>
      <c r="J77" s="304">
        <f>'Investīciju plāns_2023_2027'!J68</f>
        <v>0</v>
      </c>
      <c r="K77" s="305">
        <f>'Investīciju plāns_2023_2027'!K68</f>
        <v>0</v>
      </c>
      <c r="L77" s="306">
        <f>'Investīciju plāns_2023_2027'!L68</f>
        <v>0</v>
      </c>
      <c r="M77" s="307">
        <f>'Investīciju plāns_2023_2027'!M68</f>
        <v>2000000</v>
      </c>
      <c r="N77" s="166" t="str">
        <f>'Investīciju plāns_2023_2027'!N68</f>
        <v>P3 V RV9</v>
      </c>
      <c r="O77" s="161" t="str">
        <f>'Investīciju plāns_2023_2027'!O68</f>
        <v>D</v>
      </c>
      <c r="P77" s="196" t="str">
        <f>'Investīciju plāns_2023_2027'!P68</f>
        <v>VP2</v>
      </c>
      <c r="Q77" s="196" t="str">
        <f>'Investīciju plāns_2023_2027'!Q68</f>
        <v>RV5</v>
      </c>
      <c r="R77" s="196" t="str">
        <f>'Investīciju plāns_2023_2027'!R68</f>
        <v>U.5.4.</v>
      </c>
      <c r="S77" s="161" t="str">
        <f>'Investīciju plāns_2023_2027'!S68</f>
        <v>Infrastruktūras un saimnieciskā nodrošinājuma nodaļa/pagasta pārvalde</v>
      </c>
      <c r="T77" s="291">
        <f>'Investīciju plāns_2023_2027'!T68</f>
        <v>0</v>
      </c>
      <c r="U77" s="282" t="str">
        <f>'Investīciju plāns_2023_2027'!U68</f>
        <v>2022-2027</v>
      </c>
    </row>
    <row r="78" spans="1:21" x14ac:dyDescent="0.25">
      <c r="A78" s="196" t="e">
        <f>'Investīciju plāns_2023_2027'!#REF!</f>
        <v>#REF!</v>
      </c>
      <c r="B78" s="277" t="e">
        <f>'Investīciju plāns_2023_2027'!#REF!</f>
        <v>#REF!</v>
      </c>
      <c r="C78" s="161" t="e">
        <f>'Investīciju plāns_2023_2027'!#REF!</f>
        <v>#REF!</v>
      </c>
      <c r="D78" s="285" t="e">
        <f>'Investīciju plāns_2023_2027'!#REF!</f>
        <v>#REF!</v>
      </c>
      <c r="E78" s="295" t="e">
        <f>'Investīciju plāns_2023_2027'!#REF!</f>
        <v>#REF!</v>
      </c>
      <c r="F78" s="161" t="e">
        <f>'Investīciju plāns_2023_2027'!#REF!</f>
        <v>#REF!</v>
      </c>
      <c r="G78" s="366" t="e">
        <f>'Investīciju plāns_2023_2027'!#REF!</f>
        <v>#REF!</v>
      </c>
      <c r="H78" s="278" t="e">
        <f>'Investīciju plāns_2023_2027'!#REF!</f>
        <v>#REF!</v>
      </c>
      <c r="I78" s="303" t="e">
        <f>'Investīciju plāns_2023_2027'!#REF!</f>
        <v>#REF!</v>
      </c>
      <c r="J78" s="304" t="e">
        <f>'Investīciju plāns_2023_2027'!#REF!</f>
        <v>#REF!</v>
      </c>
      <c r="K78" s="305" t="e">
        <f>'Investīciju plāns_2023_2027'!#REF!</f>
        <v>#REF!</v>
      </c>
      <c r="L78" s="306" t="e">
        <f>'Investīciju plāns_2023_2027'!#REF!</f>
        <v>#REF!</v>
      </c>
      <c r="M78" s="307" t="e">
        <f>'Investīciju plāns_2023_2027'!#REF!</f>
        <v>#REF!</v>
      </c>
      <c r="N78" s="166" t="e">
        <f>'Investīciju plāns_2023_2027'!#REF!</f>
        <v>#REF!</v>
      </c>
      <c r="O78" s="161" t="e">
        <f>'Investīciju plāns_2023_2027'!#REF!</f>
        <v>#REF!</v>
      </c>
      <c r="P78" s="196" t="e">
        <f>'Investīciju plāns_2023_2027'!#REF!</f>
        <v>#REF!</v>
      </c>
      <c r="Q78" s="196" t="e">
        <f>'Investīciju plāns_2023_2027'!#REF!</f>
        <v>#REF!</v>
      </c>
      <c r="R78" s="196" t="e">
        <f>'Investīciju plāns_2023_2027'!#REF!</f>
        <v>#REF!</v>
      </c>
      <c r="S78" s="336" t="e">
        <f>'Investīciju plāns_2023_2027'!#REF!</f>
        <v>#REF!</v>
      </c>
      <c r="T78" s="291" t="e">
        <f>'Investīciju plāns_2023_2027'!#REF!</f>
        <v>#REF!</v>
      </c>
      <c r="U78" s="282" t="e">
        <f>'Investīciju plāns_2023_2027'!#REF!</f>
        <v>#REF!</v>
      </c>
    </row>
    <row r="79" spans="1:21" ht="63.75" x14ac:dyDescent="0.25">
      <c r="A79" s="161">
        <f>'Investīciju plāns_2023_2027'!A69</f>
        <v>67</v>
      </c>
      <c r="B79" s="196" t="str">
        <f>'Investīciju plāns_2023_2027'!B69</f>
        <v>09</v>
      </c>
      <c r="C79" s="161" t="str">
        <f>'Investīciju plāns_2023_2027'!C69</f>
        <v>Novads</v>
      </c>
      <c r="D79" s="285" t="str">
        <f>'Investīciju plāns_2023_2027'!D69</f>
        <v>Izglītības iestāžu infrastruktūras sakārtošana/teritorijas labiekārtošana/modernizācija/atjaunošana/remonti</v>
      </c>
      <c r="E79" s="285" t="str">
        <f>'Investīciju plāns_2023_2027'!E69</f>
        <v>Izglītības iestāžu teritoriju infrastruktūras sakārtošana/modernizācija/atjaunošana/labiekārtošana (t.sk. rotaļlaukumi, jaunsardzes attīstīšana, tehniskie laukumi, ceļu satiksmes noteikumu mācību laukuma ierīkošana/būvniecība) Jelgavas novada izglītības iestādēs</v>
      </c>
      <c r="F79" s="161" t="str">
        <f>'Investīciju plāns_2023_2027'!F69</f>
        <v>Izglītības iestāžu infrastruktūra</v>
      </c>
      <c r="G79" s="366" t="str">
        <f>'Investīciju plāns_2023_2027'!G69</f>
        <v>Kopīgs/J/Pag/Iedz
SAM</v>
      </c>
      <c r="H79" s="278">
        <f>'Investīciju plāns_2023_2027'!H69</f>
        <v>1200000</v>
      </c>
      <c r="I79" s="303">
        <f>'Investīciju plāns_2023_2027'!I69</f>
        <v>0</v>
      </c>
      <c r="J79" s="304">
        <f>'Investīciju plāns_2023_2027'!J69</f>
        <v>0</v>
      </c>
      <c r="K79" s="305">
        <f>'Investīciju plāns_2023_2027'!K69</f>
        <v>0</v>
      </c>
      <c r="L79" s="306">
        <f>'Investīciju plāns_2023_2027'!L69</f>
        <v>200000</v>
      </c>
      <c r="M79" s="307">
        <f>'Investīciju plāns_2023_2027'!M69</f>
        <v>1000000</v>
      </c>
      <c r="N79" s="196" t="str">
        <f>'Investīciju plāns_2023_2027'!N69</f>
        <v>P2 I RV1</v>
      </c>
      <c r="O79" s="151" t="str">
        <f>'Investīciju plāns_2023_2027'!O69</f>
        <v>P</v>
      </c>
      <c r="P79" s="284" t="str">
        <f>'Investīciju plāns_2023_2027'!P69</f>
        <v>VP1</v>
      </c>
      <c r="Q79" s="161" t="str">
        <f>'Investīciju plāns_2023_2027'!Q69</f>
        <v>RV1</v>
      </c>
      <c r="R79" s="160" t="str">
        <f>'Investīciju plāns_2023_2027'!R69</f>
        <v>1.1.</v>
      </c>
      <c r="S79" s="161" t="str">
        <f>'Investīciju plāns_2023_2027'!S69</f>
        <v>Izglītības pārvalde</v>
      </c>
      <c r="T79" s="309">
        <f>'Investīciju plāns_2023_2027'!T69</f>
        <v>0</v>
      </c>
      <c r="U79" s="282" t="str">
        <f>'Investīciju plāns_2023_2027'!U69</f>
        <v>2022-2027</v>
      </c>
    </row>
    <row r="80" spans="1:21" ht="306" x14ac:dyDescent="0.25">
      <c r="A80" s="161">
        <f>'Investīciju plāns_2023_2027'!A70</f>
        <v>68</v>
      </c>
      <c r="B80" s="196" t="str">
        <f>'Investīciju plāns_2023_2027'!B70</f>
        <v>09</v>
      </c>
      <c r="C80" s="196" t="str">
        <f>'Investīciju plāns_2023_2027'!C70</f>
        <v>Novads</v>
      </c>
      <c r="D80" s="285" t="str">
        <f>'Investīciju plāns_2023_2027'!D70</f>
        <v>Izglītības iestāžu  mācību vides pilnveidošana un materiāli tehniskās bāzes atjaunošana Jelgavas novada izglītības iestādēs</v>
      </c>
      <c r="E80" s="285" t="str">
        <f>'Investīciju plāns_2023_2027'!E70</f>
        <v>Mācību vides pilnveidošana un materiāli tehniskās bāzes atjaunošana Jelgavas novada izglītības iestādēs, izglītības iestāžu  nodrošinājums jaunā mācību satura kvalitatīvai ieviešana, tajā skaitā:
*Informācijas tehnoloģiju iegāde Jelgavas novada pašvaldības izglītības iestādēs mācību procesa nodrošināšanai;
*Profesionālās izglītības mācību vides pilnveidošana atbilstoši tautsaimniecības nozaru attīstībai (Zaļenieku KAV);
*Profesionālās ievirzes izglītības programmu ieviešana vispārizglītojošās skolās atbilstoši tautsaimniecības nozaru attīstībai;
*Mazo lauku skolu tīkla un darbības pilnveide (Izveidot mācību klases Lauku skolu projekta īstenošanai, lai izglītojamie varētu apgūt obligāto mācību saturu ārpusskolas mācībās);
*Sākotnējās profesionālās izglītības programmu īstenošana ( pamatbāzes izveide izvēlēto profesiju pamatu apguvei. Skolās ir atšķirīga profesionālā izvēle. Līdzekļi nepieciešami mācību satura veidošanai un mācību programmu izstrādei);
*Praktiskās mācības un mācību prakses profesionālajā izglītībā (Sadarbības attīstīšana ar LLU un darba devējiem);
*Jelgavas novada jaunsargu bāzes inventāra iegāde (Pārgājienu inventāra iegāde jaunsargiem Valgundē, nojumes iekārtošana "Tīsu "bāzē. Parka sadaļas pielāgošana fizisko aktivitāšu vajadzībām Kalnciema Vsk. Šautuves labiekārtošana un ieroču iegāde Kalnciema vsk. un Kalnciema pagasta vsk. Konteinera iegāde jaunsargu ekipējuma un materiālu glabāšanai) u.c.</v>
      </c>
      <c r="F80" s="161" t="str">
        <f>'Investīciju plāns_2023_2027'!F70</f>
        <v xml:space="preserve">Izglītības iestāžu materiāli tehniskā bāze </v>
      </c>
      <c r="G80" s="366" t="str">
        <f>'Investīciju plāns_2023_2027'!G70</f>
        <v>Kopīgs/J/Pag/Iedz
SAM</v>
      </c>
      <c r="H80" s="278">
        <f>'Investīciju plāns_2023_2027'!H70</f>
        <v>4000000</v>
      </c>
      <c r="I80" s="303">
        <f>'Investīciju plāns_2023_2027'!I70</f>
        <v>0</v>
      </c>
      <c r="J80" s="304">
        <f>'Investīciju plāns_2023_2027'!J70</f>
        <v>0</v>
      </c>
      <c r="K80" s="305">
        <f>'Investīciju plāns_2023_2027'!K70</f>
        <v>0</v>
      </c>
      <c r="L80" s="306">
        <f>'Investīciju plāns_2023_2027'!L70</f>
        <v>1000000</v>
      </c>
      <c r="M80" s="307">
        <f>'Investīciju plāns_2023_2027'!M70</f>
        <v>3000000</v>
      </c>
      <c r="N80" s="161" t="str">
        <f>'Investīciju plāns_2023_2027'!N70</f>
        <v>P1 I RV1</v>
      </c>
      <c r="O80" s="151" t="str">
        <f>'Investīciju plāns_2023_2027'!O70</f>
        <v>D</v>
      </c>
      <c r="P80" s="151" t="str">
        <f>'Investīciju plāns_2023_2027'!P70</f>
        <v>VP1</v>
      </c>
      <c r="Q80" s="151" t="str">
        <f>'Investīciju plāns_2023_2027'!Q70</f>
        <v>RV1</v>
      </c>
      <c r="R80" s="196" t="str">
        <f>'Investīciju plāns_2023_2027'!R70</f>
        <v>1.1.
1.2.</v>
      </c>
      <c r="S80" s="161" t="str">
        <f>'Investīciju plāns_2023_2027'!S70</f>
        <v>Izglītības pārvalde</v>
      </c>
      <c r="T80" s="284">
        <f>'Investīciju plāns_2023_2027'!T70</f>
        <v>0</v>
      </c>
      <c r="U80" s="282" t="str">
        <f>'Investīciju plāns_2023_2027'!U70</f>
        <v>2022-2027</v>
      </c>
    </row>
    <row r="81" spans="1:21" ht="38.25" x14ac:dyDescent="0.25">
      <c r="A81" s="196">
        <f>'Investīciju plāns_2023_2027'!A71</f>
        <v>69</v>
      </c>
      <c r="B81" s="277" t="str">
        <f>'Investīciju plāns_2023_2027'!B71</f>
        <v>06</v>
      </c>
      <c r="C81" s="161" t="str">
        <f>'Investīciju plāns_2023_2027'!C71</f>
        <v>Novads</v>
      </c>
      <c r="D81" s="285" t="str">
        <f>'Investīciju plāns_2023_2027'!D71</f>
        <v>Kapu teritoriju paplašināšana, uzturēšana; kapliču remonts Jelgavas novada teritorijā</v>
      </c>
      <c r="E81" s="295" t="str">
        <f>'Investīciju plāns_2023_2027'!E71</f>
        <v>Paplašināta kapsēta, kapliču remonti, uzturēšana Jelgavas novada teritorijā</v>
      </c>
      <c r="F81" s="161" t="str">
        <f>'Investīciju plāns_2023_2027'!F71</f>
        <v>Kapu teritoriju paplašināšana</v>
      </c>
      <c r="G81" s="366" t="str">
        <f>'Investīciju plāns_2023_2027'!G71</f>
        <v>Kopīgs/J/Pag/Iedz</v>
      </c>
      <c r="H81" s="278">
        <f>'Investīciju plāns_2023_2027'!H71</f>
        <v>898898</v>
      </c>
      <c r="I81" s="303">
        <f>'Investīciju plāns_2023_2027'!I71</f>
        <v>598898</v>
      </c>
      <c r="J81" s="304">
        <f>'Investīciju plāns_2023_2027'!J71</f>
        <v>598898</v>
      </c>
      <c r="K81" s="305">
        <f>'Investīciju plāns_2023_2027'!K71</f>
        <v>0</v>
      </c>
      <c r="L81" s="306">
        <f>'Investīciju plāns_2023_2027'!L71</f>
        <v>0</v>
      </c>
      <c r="M81" s="307">
        <f>'Investīciju plāns_2023_2027'!M71</f>
        <v>300000</v>
      </c>
      <c r="N81" s="195" t="str">
        <f>'Investīciju plāns_2023_2027'!N71</f>
        <v>P3 V RV11</v>
      </c>
      <c r="O81" s="336" t="str">
        <f>'Investīciju plāns_2023_2027'!O71</f>
        <v>D</v>
      </c>
      <c r="P81" s="284" t="str">
        <f>'Investīciju plāns_2023_2027'!P71</f>
        <v>VP2</v>
      </c>
      <c r="Q81" s="196" t="str">
        <f>'Investīciju plāns_2023_2027'!Q71</f>
        <v>RV5</v>
      </c>
      <c r="R81" s="336" t="str">
        <f>'Investīciju plāns_2023_2027'!R71</f>
        <v>U.5.5.</v>
      </c>
      <c r="S81" s="161" t="str">
        <f>'Investīciju plāns_2023_2027'!S71</f>
        <v>Īpašuma pārvaldības nodaļa</v>
      </c>
      <c r="T81" s="310">
        <f>'Investīciju plāns_2023_2027'!T71</f>
        <v>0</v>
      </c>
      <c r="U81" s="282" t="str">
        <f>'Investīciju plāns_2023_2027'!U71</f>
        <v>2022-2027</v>
      </c>
    </row>
    <row r="82" spans="1:21" ht="76.5" x14ac:dyDescent="0.25">
      <c r="A82" s="161">
        <f>'Investīciju plāns_2023_2027'!A72</f>
        <v>70</v>
      </c>
      <c r="B82" s="277" t="str">
        <f>'Investīciju plāns_2023_2027'!B72</f>
        <v>08</v>
      </c>
      <c r="C82" s="161" t="str">
        <f>'Investīciju plāns_2023_2027'!C72</f>
        <v>Novads</v>
      </c>
      <c r="D82" s="285" t="str">
        <f>'Investīciju plāns_2023_2027'!D72</f>
        <v>Kultūras iestāžu  infrastruktūras sakārtošana/ēku labiekārtošana/modernizācija/atjaunošana/remonti Jelgavas novada kultūras iestādēs</v>
      </c>
      <c r="E82" s="285" t="str">
        <f>'Investīciju plāns_2023_2027'!E72</f>
        <v>Kultūras iestāžu ēku infrastruktūras sakārtošana/modernizācija/atjaunošana/labiekārtošana</v>
      </c>
      <c r="F82" s="161" t="str">
        <f>'Investīciju plāns_2023_2027'!F72</f>
        <v>Kultūras iestāžu infrastruktūra</v>
      </c>
      <c r="G82" s="366" t="str">
        <f>'Investīciju plāns_2023_2027'!G72</f>
        <v>Kopīgs/J/Pag/Iedz</v>
      </c>
      <c r="H82" s="278">
        <f>'Investīciju plāns_2023_2027'!H72</f>
        <v>3000000</v>
      </c>
      <c r="I82" s="303">
        <f>'Investīciju plāns_2023_2027'!I72</f>
        <v>0</v>
      </c>
      <c r="J82" s="304">
        <f>'Investīciju plāns_2023_2027'!J72</f>
        <v>0</v>
      </c>
      <c r="K82" s="305">
        <f>'Investīciju plāns_2023_2027'!K72</f>
        <v>0</v>
      </c>
      <c r="L82" s="306">
        <f>'Investīciju plāns_2023_2027'!L72</f>
        <v>1000000</v>
      </c>
      <c r="M82" s="307">
        <f>'Investīciju plāns_2023_2027'!M72</f>
        <v>2000000</v>
      </c>
      <c r="N82" s="195" t="str">
        <f>'Investīciju plāns_2023_2027'!N72</f>
        <v>P2 K RV1</v>
      </c>
      <c r="O82" s="151" t="str">
        <f>'Investīciju plāns_2023_2027'!O72</f>
        <v>P</v>
      </c>
      <c r="P82" s="145" t="str">
        <f>'Investīciju plāns_2023_2027'!P72</f>
        <v>VP1</v>
      </c>
      <c r="Q82" s="145" t="str">
        <f>'Investīciju plāns_2023_2027'!Q72</f>
        <v>RV3</v>
      </c>
      <c r="R82" s="160" t="str">
        <f>'Investīciju plāns_2023_2027'!R72</f>
        <v>3.3.</v>
      </c>
      <c r="S82" s="161" t="str">
        <f>'Investīciju plāns_2023_2027'!S72</f>
        <v>Kultūraspārvalde/pagastu pārvaldes</v>
      </c>
      <c r="T82" s="310">
        <f>'Investīciju plāns_2023_2027'!T72</f>
        <v>0</v>
      </c>
      <c r="U82" s="282" t="str">
        <f>'Investīciju plāns_2023_2027'!U72</f>
        <v>2022-2027</v>
      </c>
    </row>
    <row r="83" spans="1:21" ht="102" x14ac:dyDescent="0.25">
      <c r="A83" s="161">
        <f>'Investīciju plāns_2023_2027'!A73</f>
        <v>71</v>
      </c>
      <c r="B83" s="277" t="str">
        <f>'Investīciju plāns_2023_2027'!B73</f>
        <v>08k</v>
      </c>
      <c r="C83" s="161" t="str">
        <f>'Investīciju plāns_2023_2027'!C73</f>
        <v>Novads</v>
      </c>
      <c r="D83" s="285" t="str">
        <f>'Investīciju plāns_2023_2027'!D73</f>
        <v>Modernizēti kultūras un tautas nami ar viedajiem risinājumiem</v>
      </c>
      <c r="E83" s="285" t="str">
        <f>'Investīciju plāns_2023_2027'!E73</f>
        <v>Ieviesti digitalizēti risinājumi kultūras un tautas namos Jelgavas novadā - apmeklētāju plūsmas uzskaite, biļešu elektroniska kontrole u.c. digitalizēti risinājumi</v>
      </c>
      <c r="F83" s="161" t="str">
        <f>'Investīciju plāns_2023_2027'!F73</f>
        <v>Kultūras iestāžu infrastruktūra</v>
      </c>
      <c r="G83" s="366" t="str">
        <f>'Investīciju plāns_2023_2027'!G73</f>
        <v>Kopīgs/J/Pag/Iedz</v>
      </c>
      <c r="H83" s="278">
        <f>'Investīciju plāns_2023_2027'!H73</f>
        <v>500000</v>
      </c>
      <c r="I83" s="303">
        <f>'Investīciju plāns_2023_2027'!I73</f>
        <v>0</v>
      </c>
      <c r="J83" s="304">
        <f>'Investīciju plāns_2023_2027'!J73</f>
        <v>0</v>
      </c>
      <c r="K83" s="305">
        <f>'Investīciju plāns_2023_2027'!K73</f>
        <v>0</v>
      </c>
      <c r="L83" s="306">
        <f>'Investīciju plāns_2023_2027'!L73</f>
        <v>0</v>
      </c>
      <c r="M83" s="307">
        <f>'Investīciju plāns_2023_2027'!M73</f>
        <v>500000</v>
      </c>
      <c r="N83" s="196" t="str">
        <f>'Investīciju plāns_2023_2027'!N73</f>
        <v>P2 K RV1</v>
      </c>
      <c r="O83" s="336" t="str">
        <f>'Investīciju plāns_2023_2027'!O73</f>
        <v>P</v>
      </c>
      <c r="P83" s="161" t="str">
        <f>'Investīciju plāns_2023_2027'!P73</f>
        <v>VP1</v>
      </c>
      <c r="Q83" s="196" t="str">
        <f>'Investīciju plāns_2023_2027'!Q73</f>
        <v>RV3</v>
      </c>
      <c r="R83" s="336" t="str">
        <f>'Investīciju plāns_2023_2027'!R73</f>
        <v>3.3.</v>
      </c>
      <c r="S83" s="161" t="str">
        <f>'Investīciju plāns_2023_2027'!S73</f>
        <v>Infrastruktūras un saimnieciskā nodrošinājuma nodaļa/Kultūras pārvalde/Pagasta pārvalde</v>
      </c>
      <c r="T83" s="309">
        <f>'Investīciju plāns_2023_2027'!T73</f>
        <v>0</v>
      </c>
      <c r="U83" s="282" t="str">
        <f>'Investīciju plāns_2023_2027'!U73</f>
        <v>2022-2027</v>
      </c>
    </row>
    <row r="84" spans="1:21" x14ac:dyDescent="0.25">
      <c r="A84" s="196" t="e">
        <f>'Investīciju plāns_2023_2027'!#REF!</f>
        <v>#REF!</v>
      </c>
      <c r="B84" s="279" t="e">
        <f>'Investīciju plāns_2023_2027'!#REF!</f>
        <v>#REF!</v>
      </c>
      <c r="C84" s="196" t="e">
        <f>'Investīciju plāns_2023_2027'!#REF!</f>
        <v>#REF!</v>
      </c>
      <c r="D84" s="285" t="e">
        <f>'Investīciju plāns_2023_2027'!#REF!</f>
        <v>#REF!</v>
      </c>
      <c r="E84" s="285" t="e">
        <f>'Investīciju plāns_2023_2027'!#REF!</f>
        <v>#REF!</v>
      </c>
      <c r="F84" s="161" t="e">
        <f>'Investīciju plāns_2023_2027'!#REF!</f>
        <v>#REF!</v>
      </c>
      <c r="G84" s="366" t="e">
        <f>'Investīciju plāns_2023_2027'!#REF!</f>
        <v>#REF!</v>
      </c>
      <c r="H84" s="278" t="e">
        <f>'Investīciju plāns_2023_2027'!#REF!</f>
        <v>#REF!</v>
      </c>
      <c r="I84" s="303" t="e">
        <f>'Investīciju plāns_2023_2027'!#REF!</f>
        <v>#REF!</v>
      </c>
      <c r="J84" s="304" t="e">
        <f>'Investīciju plāns_2023_2027'!#REF!</f>
        <v>#REF!</v>
      </c>
      <c r="K84" s="305" t="e">
        <f>'Investīciju plāns_2023_2027'!#REF!</f>
        <v>#REF!</v>
      </c>
      <c r="L84" s="306" t="e">
        <f>'Investīciju plāns_2023_2027'!#REF!</f>
        <v>#REF!</v>
      </c>
      <c r="M84" s="307" t="e">
        <f>'Investīciju plāns_2023_2027'!#REF!</f>
        <v>#REF!</v>
      </c>
      <c r="N84" s="166" t="e">
        <f>'Investīciju plāns_2023_2027'!#REF!</f>
        <v>#REF!</v>
      </c>
      <c r="O84" s="336" t="e">
        <f>'Investīciju plāns_2023_2027'!#REF!</f>
        <v>#REF!</v>
      </c>
      <c r="P84" s="348" t="e">
        <f>'Investīciju plāns_2023_2027'!#REF!</f>
        <v>#REF!</v>
      </c>
      <c r="Q84" s="348" t="e">
        <f>'Investīciju plāns_2023_2027'!#REF!</f>
        <v>#REF!</v>
      </c>
      <c r="R84" s="337" t="e">
        <f>'Investīciju plāns_2023_2027'!#REF!</f>
        <v>#REF!</v>
      </c>
      <c r="S84" s="161" t="e">
        <f>'Investīciju plāns_2023_2027'!#REF!</f>
        <v>#REF!</v>
      </c>
      <c r="T84" s="291" t="e">
        <f>'Investīciju plāns_2023_2027'!#REF!</f>
        <v>#REF!</v>
      </c>
      <c r="U84" s="282" t="e">
        <f>'Investīciju plāns_2023_2027'!#REF!</f>
        <v>#REF!</v>
      </c>
    </row>
    <row r="85" spans="1:21" ht="51" x14ac:dyDescent="0.25">
      <c r="A85" s="161">
        <f>'Investīciju plāns_2023_2027'!A74</f>
        <v>72</v>
      </c>
      <c r="B85" s="279" t="str">
        <f>'Investīciju plāns_2023_2027'!B74</f>
        <v>04</v>
      </c>
      <c r="C85" s="161" t="str">
        <f>'Investīciju plāns_2023_2027'!C74</f>
        <v>Novads</v>
      </c>
      <c r="D85" s="335" t="str">
        <f>'Investīciju plāns_2023_2027'!D74</f>
        <v>Digitālo mārketinga rīku izmantošana tūrisma objektu popularizēšanā Jelgavas novadā</v>
      </c>
      <c r="E85" s="341" t="str">
        <f>'Investīciju plāns_2023_2027'!E74</f>
        <v>Attīstīt digitālo rīku izmantošanas tūrisma objektos, muižās, parkos Jelgavas novadā - mobilās aplikācijas -  QR kodi, audio gidi, apmeklētāju skaitītāji un tml.  Muižu un pagastu vēsturiskā materiāla digitalizācija, noformēšana, interaktīvu ekspozīciju izveidošana.</v>
      </c>
      <c r="F85" s="161" t="str">
        <f>'Investīciju plāns_2023_2027'!F74</f>
        <v>Kultūras iestāžu infrastruktūra</v>
      </c>
      <c r="G85" s="366" t="str">
        <f>'Investīciju plāns_2023_2027'!G74</f>
        <v>Kopīgs/J/Pag/Iedz</v>
      </c>
      <c r="H85" s="278">
        <f>'Investīciju plāns_2023_2027'!H74</f>
        <v>500000</v>
      </c>
      <c r="I85" s="303">
        <f>'Investīciju plāns_2023_2027'!I74</f>
        <v>0</v>
      </c>
      <c r="J85" s="304">
        <f>'Investīciju plāns_2023_2027'!J74</f>
        <v>0</v>
      </c>
      <c r="K85" s="305">
        <f>'Investīciju plāns_2023_2027'!K74</f>
        <v>0</v>
      </c>
      <c r="L85" s="306">
        <f>'Investīciju plāns_2023_2027'!L74</f>
        <v>0</v>
      </c>
      <c r="M85" s="307">
        <f>'Investīciju plāns_2023_2027'!M74</f>
        <v>500000</v>
      </c>
      <c r="N85" s="166" t="str">
        <f>'Investīciju plāns_2023_2027'!N74</f>
        <v>P4 T RV2</v>
      </c>
      <c r="O85" s="336" t="str">
        <f>'Investīciju plāns_2023_2027'!O74</f>
        <v>P</v>
      </c>
      <c r="P85" s="336" t="str">
        <f>'Investīciju plāns_2023_2027'!P74</f>
        <v>VP1</v>
      </c>
      <c r="Q85" s="348" t="str">
        <f>'Investīciju plāns_2023_2027'!Q74</f>
        <v>RV1</v>
      </c>
      <c r="R85" s="336" t="str">
        <f>'Investīciju plāns_2023_2027'!R74</f>
        <v>1.1.</v>
      </c>
      <c r="S85" s="161" t="str">
        <f>'Investīciju plāns_2023_2027'!S74</f>
        <v>Attīstības nodaļa</v>
      </c>
      <c r="T85" s="291">
        <f>'Investīciju plāns_2023_2027'!T74</f>
        <v>0</v>
      </c>
      <c r="U85" s="282" t="str">
        <f>'Investīciju plāns_2023_2027'!U74</f>
        <v>2022-2027</v>
      </c>
    </row>
    <row r="86" spans="1:21" x14ac:dyDescent="0.25">
      <c r="A86" s="161" t="e">
        <f>'Investīciju plāns_2023_2027'!#REF!</f>
        <v>#REF!</v>
      </c>
      <c r="B86" s="279" t="e">
        <f>'Investīciju plāns_2023_2027'!#REF!</f>
        <v>#REF!</v>
      </c>
      <c r="C86" s="161" t="e">
        <f>'Investīciju plāns_2023_2027'!#REF!</f>
        <v>#REF!</v>
      </c>
      <c r="D86" s="285" t="e">
        <f>'Investīciju plāns_2023_2027'!#REF!</f>
        <v>#REF!</v>
      </c>
      <c r="E86" s="295" t="e">
        <f>'Investīciju plāns_2023_2027'!#REF!</f>
        <v>#REF!</v>
      </c>
      <c r="F86" s="161" t="e">
        <f>'Investīciju plāns_2023_2027'!#REF!</f>
        <v>#REF!</v>
      </c>
      <c r="G86" s="366" t="e">
        <f>'Investīciju plāns_2023_2027'!#REF!</f>
        <v>#REF!</v>
      </c>
      <c r="H86" s="278" t="e">
        <f>'Investīciju plāns_2023_2027'!#REF!</f>
        <v>#REF!</v>
      </c>
      <c r="I86" s="303" t="e">
        <f>'Investīciju plāns_2023_2027'!#REF!</f>
        <v>#REF!</v>
      </c>
      <c r="J86" s="304" t="e">
        <f>'Investīciju plāns_2023_2027'!#REF!</f>
        <v>#REF!</v>
      </c>
      <c r="K86" s="305" t="e">
        <f>'Investīciju plāns_2023_2027'!#REF!</f>
        <v>#REF!</v>
      </c>
      <c r="L86" s="306" t="e">
        <f>'Investīciju plāns_2023_2027'!#REF!</f>
        <v>#REF!</v>
      </c>
      <c r="M86" s="307" t="e">
        <f>'Investīciju plāns_2023_2027'!#REF!</f>
        <v>#REF!</v>
      </c>
      <c r="N86" s="317" t="e">
        <f>'Investīciju plāns_2023_2027'!#REF!</f>
        <v>#REF!</v>
      </c>
      <c r="O86" s="336" t="e">
        <f>'Investīciju plāns_2023_2027'!#REF!</f>
        <v>#REF!</v>
      </c>
      <c r="P86" s="336" t="e">
        <f>'Investīciju plāns_2023_2027'!#REF!</f>
        <v>#REF!</v>
      </c>
      <c r="Q86" s="348" t="e">
        <f>'Investīciju plāns_2023_2027'!#REF!</f>
        <v>#REF!</v>
      </c>
      <c r="R86" s="336" t="e">
        <f>'Investīciju plāns_2023_2027'!#REF!</f>
        <v>#REF!</v>
      </c>
      <c r="S86" s="336" t="e">
        <f>'Investīciju plāns_2023_2027'!#REF!</f>
        <v>#REF!</v>
      </c>
      <c r="T86" s="318" t="e">
        <f>'Investīciju plāns_2023_2027'!#REF!</f>
        <v>#REF!</v>
      </c>
      <c r="U86" s="282" t="e">
        <f>'Investīciju plāns_2023_2027'!#REF!</f>
        <v>#REF!</v>
      </c>
    </row>
    <row r="87" spans="1:21" ht="102" x14ac:dyDescent="0.25">
      <c r="A87" s="196">
        <f>'Investīciju plāns_2023_2027'!A75</f>
        <v>73</v>
      </c>
      <c r="B87" s="279" t="str">
        <f>'Investīciju plāns_2023_2027'!B75</f>
        <v>09</v>
      </c>
      <c r="C87" s="161" t="str">
        <f>'Investīciju plāns_2023_2027'!C75</f>
        <v>Novads</v>
      </c>
      <c r="D87" s="285" t="str">
        <f>'Investīciju plāns_2023_2027'!D75</f>
        <v>Uzlabot piekļuvi iekļaujošiem un kvalitatīviem pakalpojumiem izglītībā, mācībās un mūžizglītībā, attīstot infrastruktūru, tostarp stiprinot tālmācību, tiešsaistes izglītību un mācības</v>
      </c>
      <c r="E87" s="295" t="str">
        <f>'Investīciju plāns_2023_2027'!E75</f>
        <v>Izglītības iestāžu  nodrošinājums jaunā mācību satura kvalitatīvai ieviešanai t.sk. vai -   izglītības iestāžu infrastruktūras uzlabošanu un mācību vides labiekārtošanu mūsdienīgas un kvalitatīvas izglītības nodrošināšanai veselībai drošos apstākļos  -  speciālās izglītības efektīvai nodrošināšanai;
kvalitatīvas un mūsdienīgas izglītības īstenošanai pirmskolas izglītības iestādēs;
pirmskolas izglītības infrastruktūras attīstībai.</v>
      </c>
      <c r="F87" s="161" t="str">
        <f>'Investīciju plāns_2023_2027'!F75</f>
        <v>Kvalitatīva un mūsdienīga izglītība</v>
      </c>
      <c r="G87" s="366" t="str">
        <f>'Investīciju plāns_2023_2027'!G75</f>
        <v>Kopīgs/J/Pag/Iedz
SAM</v>
      </c>
      <c r="H87" s="278">
        <f>'Investīciju plāns_2023_2027'!H75</f>
        <v>600000</v>
      </c>
      <c r="I87" s="303">
        <f>'Investīciju plāns_2023_2027'!I75</f>
        <v>0</v>
      </c>
      <c r="J87" s="304">
        <f>'Investīciju plāns_2023_2027'!J75</f>
        <v>0</v>
      </c>
      <c r="K87" s="305">
        <f>'Investīciju plāns_2023_2027'!K75</f>
        <v>0</v>
      </c>
      <c r="L87" s="306">
        <f>'Investīciju plāns_2023_2027'!L75</f>
        <v>100000</v>
      </c>
      <c r="M87" s="307">
        <f>'Investīciju plāns_2023_2027'!M75</f>
        <v>500000</v>
      </c>
      <c r="N87" s="166" t="str">
        <f>'Investīciju plāns_2023_2027'!N75</f>
        <v>P1 I RV1</v>
      </c>
      <c r="O87" s="336" t="str">
        <f>'Investīciju plāns_2023_2027'!O75</f>
        <v>D</v>
      </c>
      <c r="P87" s="347" t="str">
        <f>'Investīciju plāns_2023_2027'!P75</f>
        <v>VP1</v>
      </c>
      <c r="Q87" s="348" t="str">
        <f>'Investīciju plāns_2023_2027'!Q75</f>
        <v>RV1</v>
      </c>
      <c r="R87" s="336" t="str">
        <f>'Investīciju plāns_2023_2027'!R75</f>
        <v>1.1.</v>
      </c>
      <c r="S87" s="161" t="str">
        <f>'Investīciju plāns_2023_2027'!S75</f>
        <v>Izglītības pārvalde</v>
      </c>
      <c r="T87" s="291">
        <f>'Investīciju plāns_2023_2027'!T75</f>
        <v>0</v>
      </c>
      <c r="U87" s="282" t="str">
        <f>'Investīciju plāns_2023_2027'!U75</f>
        <v>2022-2027</v>
      </c>
    </row>
    <row r="88" spans="1:21" ht="165.75" x14ac:dyDescent="0.25">
      <c r="A88" s="161">
        <f>'Investīciju plāns_2023_2027'!A76</f>
        <v>74</v>
      </c>
      <c r="B88" s="279" t="str">
        <f>'Investīciju plāns_2023_2027'!B76</f>
        <v>09</v>
      </c>
      <c r="C88" s="161" t="str">
        <f>'Investīciju plāns_2023_2027'!C76</f>
        <v>Novads</v>
      </c>
      <c r="D88" s="285" t="str">
        <f>'Investīciju plāns_2023_2027'!D76</f>
        <v>Veicināt vienlīdzīgu piekļuvi kvalitatīvai un iekļaujošai izglītībai un mācībām un to pabeigšanu, jo īpaši nelabvēlīgā situācijā esošām grupām, sākot no agrīnās pirmsskolas izglītības un aprūpes līdz pat vispārējai, profesionālajai un augstākajai izglītībai, kā arī pieaugušo izglītībā un mācībās, tostarp veicinot mācību mobilitāti visiem</v>
      </c>
      <c r="E88" s="285" t="str">
        <f>'Investīciju plāns_2023_2027'!E76</f>
        <v>Integrēta "skola-kopiena" sadarbības programma atstumtības riska mazināšanai izglītības iestādēs.
Interešu izglītības, brīvā laika un bērnu pieskatīšanas pakalpojumu pieejamības paplašināšana sociālās atstumtības riskam pakļautiem izglītojamajiem un bērniem ar speciālām vajadzībām</v>
      </c>
      <c r="F88" s="161" t="str">
        <f>'Investīciju plāns_2023_2027'!F76</f>
        <v>Kvalitatīva un mūsdienīga izglītība</v>
      </c>
      <c r="G88" s="366" t="str">
        <f>'Investīciju plāns_2023_2027'!G76</f>
        <v>Kopīgs/J/Pag/Iedz
SAM</v>
      </c>
      <c r="H88" s="278">
        <f>'Investīciju plāns_2023_2027'!H76</f>
        <v>600000</v>
      </c>
      <c r="I88" s="303">
        <f>'Investīciju plāns_2023_2027'!I76</f>
        <v>0</v>
      </c>
      <c r="J88" s="304">
        <f>'Investīciju plāns_2023_2027'!J76</f>
        <v>0</v>
      </c>
      <c r="K88" s="305">
        <f>'Investīciju plāns_2023_2027'!K76</f>
        <v>0</v>
      </c>
      <c r="L88" s="306">
        <f>'Investīciju plāns_2023_2027'!L76</f>
        <v>100000</v>
      </c>
      <c r="M88" s="307">
        <f>'Investīciju plāns_2023_2027'!M76</f>
        <v>500000</v>
      </c>
      <c r="N88" s="196" t="str">
        <f>'Investīciju plāns_2023_2027'!N76</f>
        <v>P1 I RV1</v>
      </c>
      <c r="O88" s="336" t="str">
        <f>'Investīciju plāns_2023_2027'!O76</f>
        <v>D</v>
      </c>
      <c r="P88" s="347" t="str">
        <f>'Investīciju plāns_2023_2027'!P76</f>
        <v>VP1</v>
      </c>
      <c r="Q88" s="348" t="str">
        <f>'Investīciju plāns_2023_2027'!Q76</f>
        <v>RV1</v>
      </c>
      <c r="R88" s="336" t="str">
        <f>'Investīciju plāns_2023_2027'!R76</f>
        <v>1.2.</v>
      </c>
      <c r="S88" s="161" t="str">
        <f>'Investīciju plāns_2023_2027'!S76</f>
        <v>Izglītības pārvalde</v>
      </c>
      <c r="T88" s="309">
        <f>'Investīciju plāns_2023_2027'!T76</f>
        <v>0</v>
      </c>
      <c r="U88" s="282" t="str">
        <f>'Investīciju plāns_2023_2027'!U76</f>
        <v>2022-2027</v>
      </c>
    </row>
    <row r="89" spans="1:21" ht="153" x14ac:dyDescent="0.25">
      <c r="A89" s="161">
        <f>'Investīciju plāns_2023_2027'!A77</f>
        <v>75</v>
      </c>
      <c r="B89" s="277" t="str">
        <f>'Investīciju plāns_2023_2027'!B77</f>
        <v>09</v>
      </c>
      <c r="C89" s="161" t="str">
        <f>'Investīciju plāns_2023_2027'!C77</f>
        <v>Novads</v>
      </c>
      <c r="D89" s="285" t="str">
        <f>'Investīciju plāns_2023_2027'!D77</f>
        <v>Veicināt mūžizglītību, jo īpaši paredzot elastīgas kvalifikācijas paaugstināšanas un pārkvalificēšanās iespējas visiem, ņemot vērā digitālās prasmes, labāk paredzot pārmaiņas un jaunas prasības pēc prasmēm, kas balstītas  uz darba tirgus vajadzībām, atvieglojot karjeras maiņu un veicinot profesionālo mobilitāti</v>
      </c>
      <c r="E89" s="285" t="str">
        <f>'Investīciju plāns_2023_2027'!E77</f>
        <v>Digitālo prasmju pilnveide</v>
      </c>
      <c r="F89" s="161" t="str">
        <f>'Investīciju plāns_2023_2027'!F77</f>
        <v>Kvalitatīva un mūsdienīga izglītība</v>
      </c>
      <c r="G89" s="366" t="str">
        <f>'Investīciju plāns_2023_2027'!G77</f>
        <v>Kopīgs/J/Pag/Iedz
SAM</v>
      </c>
      <c r="H89" s="278">
        <f>'Investīciju plāns_2023_2027'!H77</f>
        <v>500000</v>
      </c>
      <c r="I89" s="303">
        <f>'Investīciju plāns_2023_2027'!I77</f>
        <v>0</v>
      </c>
      <c r="J89" s="304">
        <f>'Investīciju plāns_2023_2027'!J77</f>
        <v>0</v>
      </c>
      <c r="K89" s="305">
        <f>'Investīciju plāns_2023_2027'!K77</f>
        <v>0</v>
      </c>
      <c r="L89" s="306">
        <f>'Investīciju plāns_2023_2027'!L77</f>
        <v>50000</v>
      </c>
      <c r="M89" s="307">
        <f>'Investīciju plāns_2023_2027'!M77</f>
        <v>450000</v>
      </c>
      <c r="N89" s="196" t="str">
        <f>'Investīciju plāns_2023_2027'!N77</f>
        <v>P1 I RV1</v>
      </c>
      <c r="O89" s="151" t="str">
        <f>'Investīciju plāns_2023_2027'!O77</f>
        <v>D</v>
      </c>
      <c r="P89" s="284" t="str">
        <f>'Investīciju plāns_2023_2027'!P77</f>
        <v>VP1</v>
      </c>
      <c r="Q89" s="161" t="str">
        <f>'Investīciju plāns_2023_2027'!Q77</f>
        <v>RV1</v>
      </c>
      <c r="R89" s="160" t="str">
        <f>'Investīciju plāns_2023_2027'!R77</f>
        <v>1.4.</v>
      </c>
      <c r="S89" s="161" t="str">
        <f>'Investīciju plāns_2023_2027'!S77</f>
        <v>Izglītības pārvalde/ IT nodaļa</v>
      </c>
      <c r="T89" s="309">
        <f>'Investīciju plāns_2023_2027'!T77</f>
        <v>0</v>
      </c>
      <c r="U89" s="282" t="str">
        <f>'Investīciju plāns_2023_2027'!U77</f>
        <v>2022-2027</v>
      </c>
    </row>
    <row r="90" spans="1:21" ht="63.75" x14ac:dyDescent="0.25">
      <c r="A90" s="196">
        <f>'Investīciju plāns_2023_2027'!A78</f>
        <v>76</v>
      </c>
      <c r="B90" s="277" t="str">
        <f>'Investīciju plāns_2023_2027'!B78</f>
        <v>04</v>
      </c>
      <c r="C90" s="161" t="str">
        <f>'Investīciju plāns_2023_2027'!C78</f>
        <v>Novads</v>
      </c>
      <c r="D90" s="285" t="str">
        <f>'Investīciju plāns_2023_2027'!D78</f>
        <v>Lietus ūdens un kanalizācijas (LKT)  sistēmas izbūve/pārbūve Jelgavas novada pagastos</v>
      </c>
      <c r="E90" s="285" t="str">
        <f>'Investīciju plāns_2023_2027'!E78</f>
        <v>Lietus ūdens un kanalizācijas (LKT)  sistēmas izbūve Jelgavas novada pagastos</v>
      </c>
      <c r="F90" s="161" t="str">
        <f>'Investīciju plāns_2023_2027'!F78</f>
        <v>LŪK attīstība</v>
      </c>
      <c r="G90" s="366" t="str">
        <f>'Investīciju plāns_2023_2027'!G78</f>
        <v>Kopīgs/J/Pag/Iedz</v>
      </c>
      <c r="H90" s="278">
        <f>'Investīciju plāns_2023_2027'!H78</f>
        <v>800000</v>
      </c>
      <c r="I90" s="303">
        <f>'Investīciju plāns_2023_2027'!I78</f>
        <v>0</v>
      </c>
      <c r="J90" s="304">
        <f>'Investīciju plāns_2023_2027'!J78</f>
        <v>0</v>
      </c>
      <c r="K90" s="305">
        <f>'Investīciju plāns_2023_2027'!K78</f>
        <v>0</v>
      </c>
      <c r="L90" s="306">
        <f>'Investīciju plāns_2023_2027'!L78</f>
        <v>100000</v>
      </c>
      <c r="M90" s="307">
        <f>'Investīciju plāns_2023_2027'!M78</f>
        <v>700000</v>
      </c>
      <c r="N90" s="196" t="str">
        <f>'Investīciju plāns_2023_2027'!N78</f>
        <v>P2 V RV6</v>
      </c>
      <c r="O90" s="161" t="str">
        <f>'Investīciju plāns_2023_2027'!O78</f>
        <v>D</v>
      </c>
      <c r="P90" s="161" t="str">
        <f>'Investīciju plāns_2023_2027'!P78</f>
        <v>VP2</v>
      </c>
      <c r="Q90" s="161" t="str">
        <f>'Investīciju plāns_2023_2027'!Q78</f>
        <v>RV5</v>
      </c>
      <c r="R90" s="358" t="str">
        <f>'Investīciju plāns_2023_2027'!R78</f>
        <v>U.5.2.</v>
      </c>
      <c r="S90" s="161" t="str">
        <f>'Investīciju plāns_2023_2027'!S78</f>
        <v>Infrastruktūras un saimnieciskā nodrošinājuma nodaļa</v>
      </c>
      <c r="T90" s="309">
        <f>'Investīciju plāns_2023_2027'!T78</f>
        <v>0</v>
      </c>
      <c r="U90" s="282" t="str">
        <f>'Investīciju plāns_2023_2027'!U78</f>
        <v>2022-2027</v>
      </c>
    </row>
    <row r="91" spans="1:21" ht="76.5" x14ac:dyDescent="0.25">
      <c r="A91" s="161">
        <f>'Investīciju plāns_2023_2027'!A79</f>
        <v>77</v>
      </c>
      <c r="B91" s="277" t="str">
        <f>'Investīciju plāns_2023_2027'!B79</f>
        <v>04</v>
      </c>
      <c r="C91" s="161" t="str">
        <f>'Investīciju plāns_2023_2027'!C79</f>
        <v>Novads</v>
      </c>
      <c r="D91" s="285" t="str">
        <f>'Investīciju plāns_2023_2027'!D79</f>
        <v>Jaunas kopmītņu tipa dzīvojamās ēkas būvniecība</v>
      </c>
      <c r="E91" s="335" t="str">
        <f>'Investīciju plāns_2023_2027'!E79</f>
        <v>Pašvaldības dzīvojamā fonda attīstīšana novadā, t.sk. zemas īres mājokļu būvniecība. Projektēšana un būvniecība</v>
      </c>
      <c r="F91" s="161" t="str">
        <f>'Investīciju plāns_2023_2027'!F79</f>
        <v>Mājokļu politikas realizācija</v>
      </c>
      <c r="G91" s="366" t="str">
        <f>'Investīciju plāns_2023_2027'!G79</f>
        <v>J/Pag/Iedz
IP/2021</v>
      </c>
      <c r="H91" s="278">
        <f>'Investīciju plāns_2023_2027'!H79</f>
        <v>5000000</v>
      </c>
      <c r="I91" s="303">
        <f>'Investīciju plāns_2023_2027'!I79</f>
        <v>0</v>
      </c>
      <c r="J91" s="304">
        <f>'Investīciju plāns_2023_2027'!J79</f>
        <v>0</v>
      </c>
      <c r="K91" s="305">
        <f>'Investīciju plāns_2023_2027'!K79</f>
        <v>0</v>
      </c>
      <c r="L91" s="306">
        <f>'Investīciju plāns_2023_2027'!L79</f>
        <v>0</v>
      </c>
      <c r="M91" s="307">
        <f>'Investīciju plāns_2023_2027'!M79</f>
        <v>5000000</v>
      </c>
      <c r="N91" s="196" t="str">
        <f>'Investīciju plāns_2023_2027'!N79</f>
        <v>P2 V RV7</v>
      </c>
      <c r="O91" s="151" t="str">
        <f>'Investīciju plāns_2023_2027'!O79</f>
        <v>P</v>
      </c>
      <c r="P91" s="166" t="str">
        <f>'Investīciju plāns_2023_2027'!P79</f>
        <v>VP2</v>
      </c>
      <c r="Q91" s="166" t="str">
        <f>'Investīciju plāns_2023_2027'!Q79</f>
        <v>RV5</v>
      </c>
      <c r="R91" s="160" t="str">
        <f>'Investīciju plāns_2023_2027'!R79</f>
        <v>U.5.4.</v>
      </c>
      <c r="S91" s="161" t="str">
        <f>'Investīciju plāns_2023_2027'!S79</f>
        <v>Infrastruktūras un saimnieciskā nodrošinājuma nodaļa/Pagasta pārvalde</v>
      </c>
      <c r="T91" s="309">
        <f>'Investīciju plāns_2023_2027'!T79</f>
        <v>0</v>
      </c>
      <c r="U91" s="282" t="str">
        <f>'Investīciju plāns_2023_2027'!U79</f>
        <v>2022-2027</v>
      </c>
    </row>
    <row r="92" spans="1:21" ht="38.25" x14ac:dyDescent="0.25">
      <c r="A92" s="161">
        <f>'Investīciju plāns_2023_2027'!A80</f>
        <v>78</v>
      </c>
      <c r="B92" s="277" t="str">
        <f>'Investīciju plāns_2023_2027'!B80</f>
        <v>06</v>
      </c>
      <c r="C92" s="161" t="str">
        <f>'Investīciju plāns_2023_2027'!C80</f>
        <v>Novads</v>
      </c>
      <c r="D92" s="285" t="str">
        <f>'Investīciju plāns_2023_2027'!D80</f>
        <v>Īres dzīvokļu renovācija Jelgavas novadā</v>
      </c>
      <c r="E92" s="285" t="str">
        <f>'Investīciju plāns_2023_2027'!E80</f>
        <v xml:space="preserve">Funkciju veikšanai nepieciešamo sociālo īres namu pārvaldība - īres dzīvokļu renovācija, nodrošinot kvalitatīvu pakalpojumu novada iedzīvotājiem krīzes situācijās </v>
      </c>
      <c r="F92" s="161" t="str">
        <f>'Investīciju plāns_2023_2027'!F80</f>
        <v>Mājokļu politikas realizācija</v>
      </c>
      <c r="G92" s="366" t="str">
        <f>'Investīciju plāns_2023_2027'!G80</f>
        <v>Kopīgs/J/Pag/Iedz</v>
      </c>
      <c r="H92" s="278">
        <f>'Investīciju plāns_2023_2027'!H80</f>
        <v>500000</v>
      </c>
      <c r="I92" s="303">
        <f>'Investīciju plāns_2023_2027'!I80</f>
        <v>0</v>
      </c>
      <c r="J92" s="304">
        <f>'Investīciju plāns_2023_2027'!J80</f>
        <v>0</v>
      </c>
      <c r="K92" s="305">
        <f>'Investīciju plāns_2023_2027'!K80</f>
        <v>0</v>
      </c>
      <c r="L92" s="306">
        <f>'Investīciju plāns_2023_2027'!L80</f>
        <v>0</v>
      </c>
      <c r="M92" s="307">
        <f>'Investīciju plāns_2023_2027'!M80</f>
        <v>500000</v>
      </c>
      <c r="N92" s="196" t="str">
        <f>'Investīciju plāns_2023_2027'!N80</f>
        <v>P2 V RV7</v>
      </c>
      <c r="O92" s="161" t="str">
        <f>'Investīciju plāns_2023_2027'!O80</f>
        <v>D</v>
      </c>
      <c r="P92" s="161" t="str">
        <f>'Investīciju plāns_2023_2027'!P80</f>
        <v>VP2</v>
      </c>
      <c r="Q92" s="161" t="str">
        <f>'Investīciju plāns_2023_2027'!Q80</f>
        <v>RV5</v>
      </c>
      <c r="R92" s="359" t="str">
        <f>'Investīciju plāns_2023_2027'!R80</f>
        <v>U.5.4.</v>
      </c>
      <c r="S92" s="161" t="str">
        <f>'Investīciju plāns_2023_2027'!S80</f>
        <v>Īpašuma pārvaldības nodaļa</v>
      </c>
      <c r="T92" s="309">
        <f>'Investīciju plāns_2023_2027'!T80</f>
        <v>0</v>
      </c>
      <c r="U92" s="282" t="str">
        <f>'Investīciju plāns_2023_2027'!U80</f>
        <v>2022-2027</v>
      </c>
    </row>
    <row r="93" spans="1:21" ht="63.75" x14ac:dyDescent="0.25">
      <c r="A93" s="196">
        <f>'Investīciju plāns_2023_2027'!A81</f>
        <v>79</v>
      </c>
      <c r="B93" s="279" t="str">
        <f>'Investīciju plāns_2023_2027'!B81</f>
        <v>04</v>
      </c>
      <c r="C93" s="161" t="str">
        <f>'Investīciju plāns_2023_2027'!C81</f>
        <v>Novads</v>
      </c>
      <c r="D93" s="285" t="str">
        <f>'Investīciju plāns_2023_2027'!D81</f>
        <v>Meliorācijas sistēmu atjaunošana/pārbūve Jelgavas novada teritorijā</v>
      </c>
      <c r="E93" s="285" t="str">
        <f>'Investīciju plāns_2023_2027'!E81</f>
        <v xml:space="preserve">Esošo grāvju profila atjaunošana, grāvju pārtīrīšana, caurteku nomaiņa un pārbūve Jelgavas novada teritorijā un sadarbībā ar valstspilsētu Jelgavu (piekritīgās teritorijās)
</v>
      </c>
      <c r="F93" s="161" t="str">
        <f>'Investīciju plāns_2023_2027'!F81</f>
        <v>Meliorācijas sistēmu sakārtošana</v>
      </c>
      <c r="G93" s="366" t="str">
        <f>'Investīciju plāns_2023_2027'!G81</f>
        <v>Kopīgs/J/Pag/Iedz</v>
      </c>
      <c r="H93" s="278">
        <f>'Investīciju plāns_2023_2027'!H81</f>
        <v>800000</v>
      </c>
      <c r="I93" s="303">
        <f>'Investīciju plāns_2023_2027'!I81</f>
        <v>0</v>
      </c>
      <c r="J93" s="304">
        <f>'Investīciju plāns_2023_2027'!J81</f>
        <v>0</v>
      </c>
      <c r="K93" s="305">
        <f>'Investīciju plāns_2023_2027'!K81</f>
        <v>0</v>
      </c>
      <c r="L93" s="306">
        <f>'Investīciju plāns_2023_2027'!L81</f>
        <v>100000</v>
      </c>
      <c r="M93" s="307">
        <f>'Investīciju plāns_2023_2027'!M81</f>
        <v>700000</v>
      </c>
      <c r="N93" s="196" t="str">
        <f>'Investīciju plāns_2023_2027'!N81</f>
        <v>P2 V RV6</v>
      </c>
      <c r="O93" s="161" t="str">
        <f>'Investīciju plāns_2023_2027'!O81</f>
        <v>D</v>
      </c>
      <c r="P93" s="196" t="str">
        <f>'Investīciju plāns_2023_2027'!P81</f>
        <v>VP2</v>
      </c>
      <c r="Q93" s="196" t="str">
        <f>'Investīciju plāns_2023_2027'!Q81</f>
        <v>RV5</v>
      </c>
      <c r="R93" s="196" t="str">
        <f>'Investīciju plāns_2023_2027'!R81</f>
        <v>U.5.2.</v>
      </c>
      <c r="S93" s="161" t="str">
        <f>'Investīciju plāns_2023_2027'!S81</f>
        <v>Infrastruktūras un saimnieciskā nodrošinājuma nodaļa</v>
      </c>
      <c r="T93" s="309">
        <f>'Investīciju plāns_2023_2027'!T81</f>
        <v>0</v>
      </c>
      <c r="U93" s="282" t="str">
        <f>'Investīciju plāns_2023_2027'!U81</f>
        <v>2022-2027</v>
      </c>
    </row>
    <row r="94" spans="1:21" x14ac:dyDescent="0.25">
      <c r="A94" s="161" t="e">
        <f>'Investīciju plāns_2023_2027'!#REF!</f>
        <v>#REF!</v>
      </c>
      <c r="B94" s="279" t="e">
        <f>'Investīciju plāns_2023_2027'!#REF!</f>
        <v>#REF!</v>
      </c>
      <c r="C94" s="161" t="e">
        <f>'Investīciju plāns_2023_2027'!#REF!</f>
        <v>#REF!</v>
      </c>
      <c r="D94" s="285" t="e">
        <f>'Investīciju plāns_2023_2027'!#REF!</f>
        <v>#REF!</v>
      </c>
      <c r="E94" s="285" t="e">
        <f>'Investīciju plāns_2023_2027'!#REF!</f>
        <v>#REF!</v>
      </c>
      <c r="F94" s="161" t="e">
        <f>'Investīciju plāns_2023_2027'!#REF!</f>
        <v>#REF!</v>
      </c>
      <c r="G94" s="366" t="e">
        <f>'Investīciju plāns_2023_2027'!#REF!</f>
        <v>#REF!</v>
      </c>
      <c r="H94" s="278" t="e">
        <f>'Investīciju plāns_2023_2027'!#REF!</f>
        <v>#REF!</v>
      </c>
      <c r="I94" s="303" t="e">
        <f>'Investīciju plāns_2023_2027'!#REF!</f>
        <v>#REF!</v>
      </c>
      <c r="J94" s="304" t="e">
        <f>'Investīciju plāns_2023_2027'!#REF!</f>
        <v>#REF!</v>
      </c>
      <c r="K94" s="305" t="e">
        <f>'Investīciju plāns_2023_2027'!#REF!</f>
        <v>#REF!</v>
      </c>
      <c r="L94" s="306" t="e">
        <f>'Investīciju plāns_2023_2027'!#REF!</f>
        <v>#REF!</v>
      </c>
      <c r="M94" s="307" t="e">
        <f>'Investīciju plāns_2023_2027'!#REF!</f>
        <v>#REF!</v>
      </c>
      <c r="N94" s="196" t="e">
        <f>'Investīciju plāns_2023_2027'!#REF!</f>
        <v>#REF!</v>
      </c>
      <c r="O94" s="151" t="e">
        <f>'Investīciju plāns_2023_2027'!#REF!</f>
        <v>#REF!</v>
      </c>
      <c r="P94" s="291" t="e">
        <f>'Investīciju plāns_2023_2027'!#REF!</f>
        <v>#REF!</v>
      </c>
      <c r="Q94" s="166" t="e">
        <f>'Investīciju plāns_2023_2027'!#REF!</f>
        <v>#REF!</v>
      </c>
      <c r="R94" s="160" t="e">
        <f>'Investīciju plāns_2023_2027'!#REF!</f>
        <v>#REF!</v>
      </c>
      <c r="S94" s="161" t="e">
        <f>'Investīciju plāns_2023_2027'!#REF!</f>
        <v>#REF!</v>
      </c>
      <c r="T94" s="309" t="e">
        <f>'Investīciju plāns_2023_2027'!#REF!</f>
        <v>#REF!</v>
      </c>
      <c r="U94" s="282" t="e">
        <f>'Investīciju plāns_2023_2027'!#REF!</f>
        <v>#REF!</v>
      </c>
    </row>
    <row r="95" spans="1:21" ht="63.75" x14ac:dyDescent="0.25">
      <c r="A95" s="161">
        <f>'Investīciju plāns_2023_2027'!A82</f>
        <v>80</v>
      </c>
      <c r="B95" s="277" t="str">
        <f>'Investīciju plāns_2023_2027'!B82</f>
        <v>04</v>
      </c>
      <c r="C95" s="161" t="str">
        <f>'Investīciju plāns_2023_2027'!C82</f>
        <v>Novads</v>
      </c>
      <c r="D95" s="285" t="str">
        <f>'Investīciju plāns_2023_2027'!D82</f>
        <v>Jelgavas novada pašvaldības meliorācijas sistēmu informācijas datu tīkla izveide un meliorācijas sistēmu inventarizācija</v>
      </c>
      <c r="E95" s="285" t="str">
        <f>'Investīciju plāns_2023_2027'!E82</f>
        <v>Meliorācijas sistēmu inventarizācija, ĢIS programmatūra, datu apstrāde, sistēmas izveide</v>
      </c>
      <c r="F95" s="161" t="str">
        <f>'Investīciju plāns_2023_2027'!F82</f>
        <v>Meliorācijas sistēmu sakārtošana</v>
      </c>
      <c r="G95" s="366" t="str">
        <f>'Investīciju plāns_2023_2027'!G82</f>
        <v>Kopīgs/J/Pag/Iedz</v>
      </c>
      <c r="H95" s="278">
        <f>'Investīciju plāns_2023_2027'!H82</f>
        <v>600000</v>
      </c>
      <c r="I95" s="303">
        <f>'Investīciju plāns_2023_2027'!I82</f>
        <v>0</v>
      </c>
      <c r="J95" s="304">
        <f>'Investīciju plāns_2023_2027'!J82</f>
        <v>0</v>
      </c>
      <c r="K95" s="305">
        <f>'Investīciju plāns_2023_2027'!K82</f>
        <v>0</v>
      </c>
      <c r="L95" s="306">
        <f>'Investīciju plāns_2023_2027'!L82</f>
        <v>100000</v>
      </c>
      <c r="M95" s="307">
        <f>'Investīciju plāns_2023_2027'!M82</f>
        <v>500000</v>
      </c>
      <c r="N95" s="196" t="str">
        <f>'Investīciju plāns_2023_2027'!N82</f>
        <v>P2 V RV6</v>
      </c>
      <c r="O95" s="161" t="str">
        <f>'Investīciju plāns_2023_2027'!O82</f>
        <v>D</v>
      </c>
      <c r="P95" s="161" t="str">
        <f>'Investīciju plāns_2023_2027'!P82</f>
        <v>VP2</v>
      </c>
      <c r="Q95" s="161" t="str">
        <f>'Investīciju plāns_2023_2027'!Q82</f>
        <v>RV5</v>
      </c>
      <c r="R95" s="359" t="str">
        <f>'Investīciju plāns_2023_2027'!R82</f>
        <v>U.5.2.</v>
      </c>
      <c r="S95" s="161" t="str">
        <f>'Investīciju plāns_2023_2027'!S82</f>
        <v>Infrastruktūras un saimnieciskā nodrošinājuma nodaļa</v>
      </c>
      <c r="T95" s="309">
        <f>'Investīciju plāns_2023_2027'!T82</f>
        <v>0</v>
      </c>
      <c r="U95" s="282" t="str">
        <f>'Investīciju plāns_2023_2027'!U82</f>
        <v>2022-2027</v>
      </c>
    </row>
    <row r="96" spans="1:21" ht="63.75" x14ac:dyDescent="0.25">
      <c r="A96" s="196">
        <f>'Investīciju plāns_2023_2027'!A83</f>
        <v>81</v>
      </c>
      <c r="B96" s="279" t="str">
        <f>'Investīciju plāns_2023_2027'!B83</f>
        <v>04</v>
      </c>
      <c r="C96" s="161" t="str">
        <f>'Investīciju plāns_2023_2027'!C83</f>
        <v>Novads</v>
      </c>
      <c r="D96" s="285" t="str">
        <f>'Investīciju plāns_2023_2027'!D83</f>
        <v>Meliorācijas sistēmu uzturēšana Jelgavas novada teritorijā</v>
      </c>
      <c r="E96" s="335" t="str">
        <f>'Investīciju plāns_2023_2027'!E83</f>
        <v xml:space="preserve">Meliorācijas sistēmu sakārtošana un uzturēšana visā Jelgavas novada teritorijā
t.sk. mitrāju izveide
</v>
      </c>
      <c r="F96" s="196" t="str">
        <f>'Investīciju plāns_2023_2027'!F83</f>
        <v>Meliorācijas sistēmu sakārtošana</v>
      </c>
      <c r="G96" s="366" t="str">
        <f>'Investīciju plāns_2023_2027'!G83</f>
        <v>Kopīgs/J/Pag/Iedz</v>
      </c>
      <c r="H96" s="278">
        <f>'Investīciju plāns_2023_2027'!H83</f>
        <v>700000</v>
      </c>
      <c r="I96" s="303">
        <f>'Investīciju plāns_2023_2027'!I83</f>
        <v>0</v>
      </c>
      <c r="J96" s="304">
        <f>'Investīciju plāns_2023_2027'!J83</f>
        <v>0</v>
      </c>
      <c r="K96" s="305">
        <f>'Investīciju plāns_2023_2027'!K83</f>
        <v>0</v>
      </c>
      <c r="L96" s="306">
        <f>'Investīciju plāns_2023_2027'!L83</f>
        <v>100000</v>
      </c>
      <c r="M96" s="307">
        <f>'Investīciju plāns_2023_2027'!M83</f>
        <v>600000</v>
      </c>
      <c r="N96" s="196" t="str">
        <f>'Investīciju plāns_2023_2027'!N83</f>
        <v>P2 V RV6</v>
      </c>
      <c r="O96" s="196" t="str">
        <f>'Investīciju plāns_2023_2027'!O83</f>
        <v>D</v>
      </c>
      <c r="P96" s="196" t="str">
        <f>'Investīciju plāns_2023_2027'!P83</f>
        <v>VP2</v>
      </c>
      <c r="Q96" s="196" t="str">
        <f>'Investīciju plāns_2023_2027'!Q83</f>
        <v>RV5</v>
      </c>
      <c r="R96" s="196" t="str">
        <f>'Investīciju plāns_2023_2027'!R83</f>
        <v>U.5.2.</v>
      </c>
      <c r="S96" s="161" t="str">
        <f>'Investīciju plāns_2023_2027'!S83</f>
        <v>Infrastruktūras un saimnieciskā nodrošinājuma nodaļa</v>
      </c>
      <c r="T96" s="309">
        <f>'Investīciju plāns_2023_2027'!T83</f>
        <v>0</v>
      </c>
      <c r="U96" s="282" t="str">
        <f>'Investīciju plāns_2023_2027'!U83</f>
        <v>2022-2027</v>
      </c>
    </row>
    <row r="97" spans="1:21" ht="89.25" x14ac:dyDescent="0.25">
      <c r="A97" s="161">
        <f>'Investīciju plāns_2023_2027'!A84</f>
        <v>82</v>
      </c>
      <c r="B97" s="279" t="str">
        <f>'Investīciju plāns_2023_2027'!B84</f>
        <v>04</v>
      </c>
      <c r="C97" s="161" t="str">
        <f>'Investīciju plāns_2023_2027'!C84</f>
        <v>Novads</v>
      </c>
      <c r="D97" s="285" t="str">
        <f>'Investīciju plāns_2023_2027'!D84</f>
        <v>Paplašināto kapu teritorijās drenāžas pārkārtošana un grāvju pārtīrīšana Jelgavas novada teritorijā</v>
      </c>
      <c r="E97" s="285" t="str">
        <f>'Investīciju plāns_2023_2027'!E84</f>
        <v xml:space="preserve">Kapu teritorijas paplašināšanas rezultātā uzbērtajās platībās meliorācijās sistēmu pārkārtošana. Nepieciešams sasniegt nosusināšanas normu, atbilstoši apbedījumu normatīvajiem regulējumiem visā Jelgavas novada teritorijā
</v>
      </c>
      <c r="F97" s="196" t="str">
        <f>'Investīciju plāns_2023_2027'!F84</f>
        <v>Meliorācijas sistēmu sakārtošana</v>
      </c>
      <c r="G97" s="366" t="str">
        <f>'Investīciju plāns_2023_2027'!G84</f>
        <v>Kopīgs/J/Pag/Iedz</v>
      </c>
      <c r="H97" s="278">
        <f>'Investīciju plāns_2023_2027'!H84</f>
        <v>500000</v>
      </c>
      <c r="I97" s="303">
        <f>'Investīciju plāns_2023_2027'!I84</f>
        <v>0</v>
      </c>
      <c r="J97" s="304">
        <f>'Investīciju plāns_2023_2027'!J84</f>
        <v>0</v>
      </c>
      <c r="K97" s="305">
        <f>'Investīciju plāns_2023_2027'!K84</f>
        <v>0</v>
      </c>
      <c r="L97" s="306">
        <f>'Investīciju plāns_2023_2027'!L84</f>
        <v>200000</v>
      </c>
      <c r="M97" s="307">
        <f>'Investīciju plāns_2023_2027'!M84</f>
        <v>300000</v>
      </c>
      <c r="N97" s="196" t="str">
        <f>'Investīciju plāns_2023_2027'!N84</f>
        <v>P2 V RV6</v>
      </c>
      <c r="O97" s="196" t="str">
        <f>'Investīciju plāns_2023_2027'!O84</f>
        <v>D</v>
      </c>
      <c r="P97" s="196" t="str">
        <f>'Investīciju plāns_2023_2027'!P84</f>
        <v>VP2</v>
      </c>
      <c r="Q97" s="196" t="str">
        <f>'Investīciju plāns_2023_2027'!Q84</f>
        <v>RV5</v>
      </c>
      <c r="R97" s="196" t="str">
        <f>'Investīciju plāns_2023_2027'!R84</f>
        <v>U.5.2.</v>
      </c>
      <c r="S97" s="161" t="str">
        <f>'Investīciju plāns_2023_2027'!S84</f>
        <v>Infrastruktūras un saimnieciskā nodrošinājuma nodaļa</v>
      </c>
      <c r="T97" s="309">
        <f>'Investīciju plāns_2023_2027'!T84</f>
        <v>0</v>
      </c>
      <c r="U97" s="282" t="str">
        <f>'Investīciju plāns_2023_2027'!U84</f>
        <v>2022-2027</v>
      </c>
    </row>
    <row r="98" spans="1:21" ht="63.75" x14ac:dyDescent="0.25">
      <c r="A98" s="161">
        <f>'Investīciju plāns_2023_2027'!A85</f>
        <v>83</v>
      </c>
      <c r="B98" s="279" t="str">
        <f>'Investīciju plāns_2023_2027'!B85</f>
        <v>04</v>
      </c>
      <c r="C98" s="196" t="str">
        <f>'Investīciju plāns_2023_2027'!C85</f>
        <v>Novads</v>
      </c>
      <c r="D98" s="285" t="str">
        <f>'Investīciju plāns_2023_2027'!D85</f>
        <v>Jelgavas novada pašvaldības videonovērošanas infrastruktūras pārvaldības risinājuma izstrāde un ieviešana</v>
      </c>
      <c r="E98" s="285" t="str">
        <f>'Investīciju plāns_2023_2027'!E85</f>
        <v>Fiziskā aprīkojuma standartizācija. Centralizētas uzraudzības risinājuma izstrāde un ieviešana. Pārvaldības aparatūra, programmatūra, telpu aprīkojums</v>
      </c>
      <c r="F98" s="196" t="str">
        <f>'Investīciju plāns_2023_2027'!F85</f>
        <v>Pašvaldības funkciju veikšana</v>
      </c>
      <c r="G98" s="366" t="str">
        <f>'Investīciju plāns_2023_2027'!G85</f>
        <v>J/Pag/Iedz</v>
      </c>
      <c r="H98" s="278">
        <f>'Investīciju plāns_2023_2027'!H85</f>
        <v>1500000</v>
      </c>
      <c r="I98" s="303">
        <f>'Investīciju plāns_2023_2027'!I85</f>
        <v>0</v>
      </c>
      <c r="J98" s="304">
        <f>'Investīciju plāns_2023_2027'!J85</f>
        <v>0</v>
      </c>
      <c r="K98" s="305">
        <f>'Investīciju plāns_2023_2027'!K85</f>
        <v>0</v>
      </c>
      <c r="L98" s="306">
        <f>'Investīciju plāns_2023_2027'!L85</f>
        <v>200000</v>
      </c>
      <c r="M98" s="307">
        <f>'Investīciju plāns_2023_2027'!M85</f>
        <v>1300000</v>
      </c>
      <c r="N98" s="196" t="str">
        <f>'Investīciju plāns_2023_2027'!N85</f>
        <v>P5 A RV2</v>
      </c>
      <c r="O98" s="196" t="str">
        <f>'Investīciju plāns_2023_2027'!O85</f>
        <v>D</v>
      </c>
      <c r="P98" s="196" t="str">
        <f>'Investīciju plāns_2023_2027'!P85</f>
        <v>HP4</v>
      </c>
      <c r="Q98" s="196" t="str">
        <f>'Investīciju plāns_2023_2027'!Q85</f>
        <v>RV8</v>
      </c>
      <c r="R98" s="196" t="str">
        <f>'Investīciju plāns_2023_2027'!R85</f>
        <v>8.1
8.2
8.3</v>
      </c>
      <c r="S98" s="161" t="str">
        <f>'Investīciju plāns_2023_2027'!S85</f>
        <v>Informāciju tehnoloģijas nodaļa</v>
      </c>
      <c r="T98" s="309">
        <f>'Investīciju plāns_2023_2027'!T85</f>
        <v>0</v>
      </c>
      <c r="U98" s="282" t="str">
        <f>'Investīciju plāns_2023_2027'!U85</f>
        <v>2022-2027</v>
      </c>
    </row>
    <row r="99" spans="1:21" ht="63.75" x14ac:dyDescent="0.25">
      <c r="A99" s="196">
        <f>'Investīciju plāns_2023_2027'!A86</f>
        <v>84</v>
      </c>
      <c r="B99" s="279" t="str">
        <f>'Investīciju plāns_2023_2027'!B86</f>
        <v>04</v>
      </c>
      <c r="C99" s="196" t="str">
        <f>'Investīciju plāns_2023_2027'!C86</f>
        <v>Novads</v>
      </c>
      <c r="D99" s="285" t="str">
        <f>'Investīciju plāns_2023_2027'!D86</f>
        <v>Attālinātās darba vides attīstīšana Jelgavas novada pašvaldībā attālināto pakalpojumu nodrošināšanai</v>
      </c>
      <c r="E99" s="285" t="str">
        <f>'Investīciju plāns_2023_2027'!E86</f>
        <v>Jaunu pašvaldības pakalpojumu sniegšanas veidu attīstībai, ja tiek aizstāts kāds no esošajiem pakalpojumiem ar jaunu bezkontakta vai autonomu risinājumu, kas samazina klātienes saskarsmes nepieciešamību</v>
      </c>
      <c r="F99" s="161" t="str">
        <f>'Investīciju plāns_2023_2027'!F86</f>
        <v>Pašvaldības konkurētspējas paaugstināšana</v>
      </c>
      <c r="G99" s="366" t="str">
        <f>'Investīciju plāns_2023_2027'!G86</f>
        <v>Kopīgs/J/Pag/Iedz</v>
      </c>
      <c r="H99" s="278">
        <f>'Investīciju plāns_2023_2027'!H86</f>
        <v>1500000</v>
      </c>
      <c r="I99" s="303">
        <f>'Investīciju plāns_2023_2027'!I86</f>
        <v>0</v>
      </c>
      <c r="J99" s="304">
        <f>'Investīciju plāns_2023_2027'!J86</f>
        <v>0</v>
      </c>
      <c r="K99" s="305">
        <f>'Investīciju plāns_2023_2027'!K86</f>
        <v>0</v>
      </c>
      <c r="L99" s="306">
        <f>'Investīciju plāns_2023_2027'!L86</f>
        <v>500000</v>
      </c>
      <c r="M99" s="307">
        <f>'Investīciju plāns_2023_2027'!M86</f>
        <v>1000000</v>
      </c>
      <c r="N99" s="196" t="str">
        <f>'Investīciju plāns_2023_2027'!N86</f>
        <v>P5 A RV1</v>
      </c>
      <c r="O99" s="161" t="str">
        <f>'Investīciju plāns_2023_2027'!O86</f>
        <v>D</v>
      </c>
      <c r="P99" s="196" t="str">
        <f>'Investīciju plāns_2023_2027'!P86</f>
        <v>HP4</v>
      </c>
      <c r="Q99" s="196" t="str">
        <f>'Investīciju plāns_2023_2027'!Q86</f>
        <v>RV8</v>
      </c>
      <c r="R99" s="196" t="str">
        <f>'Investīciju plāns_2023_2027'!R86</f>
        <v>8.1
8.2</v>
      </c>
      <c r="S99" s="161" t="str">
        <f>'Investīciju plāns_2023_2027'!S86</f>
        <v>Informāciju tehnoloģijas nodaļa</v>
      </c>
      <c r="T99" s="309">
        <f>'Investīciju plāns_2023_2027'!T86</f>
        <v>0</v>
      </c>
      <c r="U99" s="282" t="str">
        <f>'Investīciju plāns_2023_2027'!U86</f>
        <v>2022-2027</v>
      </c>
    </row>
    <row r="100" spans="1:21" ht="63.75" x14ac:dyDescent="0.25">
      <c r="A100" s="161">
        <f>'Investīciju plāns_2023_2027'!A87</f>
        <v>85</v>
      </c>
      <c r="B100" s="279" t="str">
        <f>'Investīciju plāns_2023_2027'!B87</f>
        <v>04</v>
      </c>
      <c r="C100" s="196" t="str">
        <f>'Investīciju plāns_2023_2027'!C87</f>
        <v>Novads</v>
      </c>
      <c r="D100" s="285" t="str">
        <f>'Investīciju plāns_2023_2027'!D87</f>
        <v>Jelgavas novada pašvaldības optiskā tīkla paplašināšana</v>
      </c>
      <c r="E100" s="285" t="str">
        <f>'Investīciju plāns_2023_2027'!E87</f>
        <v>Uzlabot pašvaldības iestāžu interneta pieslēgumu kapacitāti izmantojot optiskā datortīkla tehnoloģiju iespējas</v>
      </c>
      <c r="F100" s="161" t="str">
        <f>'Investīciju plāns_2023_2027'!F87</f>
        <v>Pašvaldības konkurētspējas paaugstināšana</v>
      </c>
      <c r="G100" s="366" t="str">
        <f>'Investīciju plāns_2023_2027'!G87</f>
        <v>J/Pag/Iedz</v>
      </c>
      <c r="H100" s="278">
        <f>'Investīciju plāns_2023_2027'!H87</f>
        <v>1000000</v>
      </c>
      <c r="I100" s="303">
        <f>'Investīciju plāns_2023_2027'!I87</f>
        <v>0</v>
      </c>
      <c r="J100" s="304">
        <f>'Investīciju plāns_2023_2027'!J87</f>
        <v>0</v>
      </c>
      <c r="K100" s="305">
        <f>'Investīciju plāns_2023_2027'!K87</f>
        <v>0</v>
      </c>
      <c r="L100" s="306">
        <f>'Investīciju plāns_2023_2027'!L87</f>
        <v>0</v>
      </c>
      <c r="M100" s="307">
        <f>'Investīciju plāns_2023_2027'!M87</f>
        <v>1000000</v>
      </c>
      <c r="N100" s="196" t="str">
        <f>'Investīciju plāns_2023_2027'!N87</f>
        <v>P1 A RV1</v>
      </c>
      <c r="O100" s="151" t="str">
        <f>'Investīciju plāns_2023_2027'!O87</f>
        <v>D</v>
      </c>
      <c r="P100" s="166" t="str">
        <f>'Investīciju plāns_2023_2027'!P87</f>
        <v>HP4</v>
      </c>
      <c r="Q100" s="166" t="str">
        <f>'Investīciju plāns_2023_2027'!Q87</f>
        <v>RV8</v>
      </c>
      <c r="R100" s="268" t="str">
        <f>'Investīciju plāns_2023_2027'!R87</f>
        <v>8.1
8.2
8.3</v>
      </c>
      <c r="S100" s="161" t="str">
        <f>'Investīciju plāns_2023_2027'!S87</f>
        <v>Informāciju tehnoloģijas nodaļa</v>
      </c>
      <c r="T100" s="309">
        <f>'Investīciju plāns_2023_2027'!T87</f>
        <v>0</v>
      </c>
      <c r="U100" s="282" t="str">
        <f>'Investīciju plāns_2023_2027'!U87</f>
        <v>2022-2027</v>
      </c>
    </row>
    <row r="101" spans="1:21" ht="63.75" x14ac:dyDescent="0.25">
      <c r="A101" s="161">
        <f>'Investīciju plāns_2023_2027'!A88</f>
        <v>86</v>
      </c>
      <c r="B101" s="279" t="str">
        <f>'Investīciju plāns_2023_2027'!B88</f>
        <v>04</v>
      </c>
      <c r="C101" s="161" t="str">
        <f>'Investīciju plāns_2023_2027'!C88</f>
        <v>Novads</v>
      </c>
      <c r="D101" s="285" t="str">
        <f>'Investīciju plāns_2023_2027'!D88</f>
        <v>Lokālā datortīkla modernizācija Jelgavas novada pašvaldības iestādēs</v>
      </c>
      <c r="E101" s="285" t="str">
        <f>'Investīciju plāns_2023_2027'!E88</f>
        <v>Modernizēt un centralizēt iestādes lokālo datortīklu likvidējot virknes slēgumus un nestabilos savienojumus</v>
      </c>
      <c r="F101" s="161" t="str">
        <f>'Investīciju plāns_2023_2027'!F88</f>
        <v>Pašvaldības konkurētspējas paaugstināšana</v>
      </c>
      <c r="G101" s="366" t="str">
        <f>'Investīciju plāns_2023_2027'!G88</f>
        <v>J/Pag/Iedz</v>
      </c>
      <c r="H101" s="278">
        <f>'Investīciju plāns_2023_2027'!H88</f>
        <v>600000</v>
      </c>
      <c r="I101" s="303">
        <f>'Investīciju plāns_2023_2027'!I88</f>
        <v>0</v>
      </c>
      <c r="J101" s="304">
        <f>'Investīciju plāns_2023_2027'!J88</f>
        <v>0</v>
      </c>
      <c r="K101" s="305">
        <f>'Investīciju plāns_2023_2027'!K88</f>
        <v>0</v>
      </c>
      <c r="L101" s="306">
        <f>'Investīciju plāns_2023_2027'!L88</f>
        <v>0</v>
      </c>
      <c r="M101" s="307">
        <f>'Investīciju plāns_2023_2027'!M88</f>
        <v>600000</v>
      </c>
      <c r="N101" s="196" t="str">
        <f>'Investīciju plāns_2023_2027'!N88</f>
        <v>P1 A RV1</v>
      </c>
      <c r="O101" s="161" t="str">
        <f>'Investīciju plāns_2023_2027'!O88</f>
        <v>D</v>
      </c>
      <c r="P101" s="161" t="str">
        <f>'Investīciju plāns_2023_2027'!P88</f>
        <v>HP4</v>
      </c>
      <c r="Q101" s="161" t="str">
        <f>'Investīciju plāns_2023_2027'!Q88</f>
        <v>RV8</v>
      </c>
      <c r="R101" s="160" t="str">
        <f>'Investīciju plāns_2023_2027'!R88</f>
        <v>8.1
8.2
8.3</v>
      </c>
      <c r="S101" s="161" t="str">
        <f>'Investīciju plāns_2023_2027'!S88</f>
        <v>Informāciju tehnoloģijas nodaļa</v>
      </c>
      <c r="T101" s="309">
        <f>'Investīciju plāns_2023_2027'!T88</f>
        <v>0</v>
      </c>
      <c r="U101" s="282" t="str">
        <f>'Investīciju plāns_2023_2027'!U88</f>
        <v>2022-2027</v>
      </c>
    </row>
    <row r="102" spans="1:21" ht="63.75" x14ac:dyDescent="0.25">
      <c r="A102" s="196">
        <f>'Investīciju plāns_2023_2027'!A89</f>
        <v>87</v>
      </c>
      <c r="B102" s="279" t="str">
        <f>'Investīciju plāns_2023_2027'!B89</f>
        <v>04</v>
      </c>
      <c r="C102" s="196" t="str">
        <f>'Investīciju plāns_2023_2027'!C89</f>
        <v>Novads</v>
      </c>
      <c r="D102" s="285" t="str">
        <f>'Investīciju plāns_2023_2027'!D89</f>
        <v>Korporatīvā tīkla izveide Jelgavas novada pašvaldības iestādēs</v>
      </c>
      <c r="E102" s="285" t="str">
        <f>'Investīciju plāns_2023_2027'!E89</f>
        <v>Savienot vienā korporatīvajā datortīklā iestādes, nodrošināt centralizētu pieslēgumu optiskajam internetam</v>
      </c>
      <c r="F102" s="161" t="str">
        <f>'Investīciju plāns_2023_2027'!F89</f>
        <v>Pašvaldības konkurētspējas paaugstināšana</v>
      </c>
      <c r="G102" s="366" t="str">
        <f>'Investīciju plāns_2023_2027'!G89</f>
        <v>J/Pag/Iedz</v>
      </c>
      <c r="H102" s="278">
        <f>'Investīciju plāns_2023_2027'!H89</f>
        <v>450000</v>
      </c>
      <c r="I102" s="303">
        <f>'Investīciju plāns_2023_2027'!I89</f>
        <v>0</v>
      </c>
      <c r="J102" s="304">
        <f>'Investīciju plāns_2023_2027'!J89</f>
        <v>0</v>
      </c>
      <c r="K102" s="305">
        <f>'Investīciju plāns_2023_2027'!K89</f>
        <v>0</v>
      </c>
      <c r="L102" s="306">
        <f>'Investīciju plāns_2023_2027'!L89</f>
        <v>0</v>
      </c>
      <c r="M102" s="307">
        <f>'Investīciju plāns_2023_2027'!M89</f>
        <v>450000</v>
      </c>
      <c r="N102" s="196" t="str">
        <f>'Investīciju plāns_2023_2027'!N89</f>
        <v>P1 A RV1</v>
      </c>
      <c r="O102" s="151" t="str">
        <f>'Investīciju plāns_2023_2027'!O89</f>
        <v>D</v>
      </c>
      <c r="P102" s="166" t="str">
        <f>'Investīciju plāns_2023_2027'!P89</f>
        <v>HP4</v>
      </c>
      <c r="Q102" s="166" t="str">
        <f>'Investīciju plāns_2023_2027'!Q89</f>
        <v>RV8</v>
      </c>
      <c r="R102" s="268" t="str">
        <f>'Investīciju plāns_2023_2027'!R89</f>
        <v>8.1
8.2
8.3</v>
      </c>
      <c r="S102" s="161" t="str">
        <f>'Investīciju plāns_2023_2027'!S89</f>
        <v>Informāciju tehnoloģijas nodaļa</v>
      </c>
      <c r="T102" s="309">
        <f>'Investīciju plāns_2023_2027'!T89</f>
        <v>0</v>
      </c>
      <c r="U102" s="282" t="str">
        <f>'Investīciju plāns_2023_2027'!U89</f>
        <v>2022-2027</v>
      </c>
    </row>
    <row r="103" spans="1:21" ht="51" x14ac:dyDescent="0.25">
      <c r="A103" s="161">
        <f>'Investīciju plāns_2023_2027'!A90</f>
        <v>88</v>
      </c>
      <c r="B103" s="279" t="str">
        <f>'Investīciju plāns_2023_2027'!B90</f>
        <v>04</v>
      </c>
      <c r="C103" s="196" t="str">
        <f>'Investīciju plāns_2023_2027'!C90</f>
        <v>Novads</v>
      </c>
      <c r="D103" s="335" t="str">
        <f>'Investīciju plāns_2023_2027'!D90</f>
        <v>Digitālās komunikācijas risinājuma izstrāde un ieviešana</v>
      </c>
      <c r="E103" s="335" t="str">
        <f>'Investīciju plāns_2023_2027'!E90</f>
        <v>Izmantot digitalizācijas priekšrocības pilsoņiem, uzņēmumiem un valdībām - centralizētas IP telefonijas ieviešana. Izstrādāt risinājumu pārejai no klasiskajiem stacionārajiem telefoniem uz IP risinājumu. Pārvaldība, procedūras, aparatūra, aprīkojums, Qos ieviešana</v>
      </c>
      <c r="F103" s="283" t="str">
        <f>'Investīciju plāns_2023_2027'!F90</f>
        <v>Pašvaldības konkurētspējas paaugstināšana</v>
      </c>
      <c r="G103" s="366" t="str">
        <f>'Investīciju plāns_2023_2027'!G90</f>
        <v>J/Pag/Iedz
SAM</v>
      </c>
      <c r="H103" s="278">
        <f>'Investīciju plāns_2023_2027'!H90</f>
        <v>500000</v>
      </c>
      <c r="I103" s="303">
        <f>'Investīciju plāns_2023_2027'!I90</f>
        <v>0</v>
      </c>
      <c r="J103" s="304">
        <f>'Investīciju plāns_2023_2027'!J90</f>
        <v>0</v>
      </c>
      <c r="K103" s="305">
        <f>'Investīciju plāns_2023_2027'!K90</f>
        <v>0</v>
      </c>
      <c r="L103" s="306">
        <f>'Investīciju plāns_2023_2027'!L90</f>
        <v>0</v>
      </c>
      <c r="M103" s="307">
        <f>'Investīciju plāns_2023_2027'!M90</f>
        <v>500000</v>
      </c>
      <c r="N103" s="283" t="str">
        <f>'Investīciju plāns_2023_2027'!N90</f>
        <v>P1 A RV1</v>
      </c>
      <c r="O103" s="161" t="str">
        <f>'Investīciju plāns_2023_2027'!O90</f>
        <v>D</v>
      </c>
      <c r="P103" s="161" t="str">
        <f>'Investīciju plāns_2023_2027'!P90</f>
        <v>HP4</v>
      </c>
      <c r="Q103" s="161" t="str">
        <f>'Investīciju plāns_2023_2027'!Q90</f>
        <v>RV8</v>
      </c>
      <c r="R103" s="160" t="str">
        <f>'Investīciju plāns_2023_2027'!R90</f>
        <v>8.1
8.2
8.3</v>
      </c>
      <c r="S103" s="161" t="str">
        <f>'Investīciju plāns_2023_2027'!S90</f>
        <v>Informāciju tehnoloģijas nodaļa</v>
      </c>
      <c r="T103" s="311">
        <f>'Investīciju plāns_2023_2027'!T90</f>
        <v>0</v>
      </c>
      <c r="U103" s="282" t="str">
        <f>'Investīciju plāns_2023_2027'!U90</f>
        <v>2022-2027</v>
      </c>
    </row>
    <row r="104" spans="1:21" ht="76.5" x14ac:dyDescent="0.25">
      <c r="A104" s="161">
        <f>'Investīciju plāns_2023_2027'!A91</f>
        <v>89</v>
      </c>
      <c r="B104" s="279" t="str">
        <f>'Investīciju plāns_2023_2027'!B91</f>
        <v>04</v>
      </c>
      <c r="C104" s="196" t="str">
        <f>'Investīciju plāns_2023_2027'!C91</f>
        <v>Novads</v>
      </c>
      <c r="D104" s="285" t="str">
        <f>'Investīciju plāns_2023_2027'!D91</f>
        <v>Jelgavas novada pašvaldības IKT modulāra datu centra izveidošana</v>
      </c>
      <c r="E104" s="285" t="str">
        <f>'Investīciju plāns_2023_2027'!E91</f>
        <v>Modernā modulārā datu centra izveidošana Jelgavas novada IKT vajadzībām. Datu centra projektēšana un izbūve izmantojot nozares jaunās tehnoloģijas un paņēmienus. Enerģijas barošanas tīkla un dzesēšanas sistēmas izbūve izmantojot videi draudzīgas “zaļas tehnoloģijas”. Datu centra pārvaldības un virtualizācijas programatūras ieviešana maksimāli izmantojot atklāta koda produktus</v>
      </c>
      <c r="F104" s="161" t="str">
        <f>'Investīciju plāns_2023_2027'!F91</f>
        <v>Pašvaldības konkurētspējas paaugstināšana</v>
      </c>
      <c r="G104" s="366" t="str">
        <f>'Investīciju plāns_2023_2027'!G91</f>
        <v>J/Pag/Iedz</v>
      </c>
      <c r="H104" s="278">
        <f>'Investīciju plāns_2023_2027'!H91</f>
        <v>350000</v>
      </c>
      <c r="I104" s="303">
        <f>'Investīciju plāns_2023_2027'!I91</f>
        <v>0</v>
      </c>
      <c r="J104" s="304">
        <f>'Investīciju plāns_2023_2027'!J91</f>
        <v>0</v>
      </c>
      <c r="K104" s="305">
        <f>'Investīciju plāns_2023_2027'!K91</f>
        <v>0</v>
      </c>
      <c r="L104" s="306">
        <f>'Investīciju plāns_2023_2027'!L91</f>
        <v>0</v>
      </c>
      <c r="M104" s="307">
        <f>'Investīciju plāns_2023_2027'!M91</f>
        <v>350000</v>
      </c>
      <c r="N104" s="196" t="str">
        <f>'Investīciju plāns_2023_2027'!N91</f>
        <v>P5 A RV1</v>
      </c>
      <c r="O104" s="161" t="str">
        <f>'Investīciju plāns_2023_2027'!O91</f>
        <v>D</v>
      </c>
      <c r="P104" s="166" t="str">
        <f>'Investīciju plāns_2023_2027'!P91</f>
        <v>HP4</v>
      </c>
      <c r="Q104" s="166" t="str">
        <f>'Investīciju plāns_2023_2027'!Q91</f>
        <v>RV8</v>
      </c>
      <c r="R104" s="160" t="str">
        <f>'Investīciju plāns_2023_2027'!R91</f>
        <v>8.1
8.2
8.3</v>
      </c>
      <c r="S104" s="161" t="str">
        <f>'Investīciju plāns_2023_2027'!S91</f>
        <v>Informāciju tehnoloģijas nodaļa</v>
      </c>
      <c r="T104" s="309">
        <f>'Investīciju plāns_2023_2027'!T91</f>
        <v>0</v>
      </c>
      <c r="U104" s="282" t="str">
        <f>'Investīciju plāns_2023_2027'!U91</f>
        <v>2022-2027</v>
      </c>
    </row>
    <row r="105" spans="1:21" ht="63.75" x14ac:dyDescent="0.25">
      <c r="A105" s="196">
        <f>'Investīciju plāns_2023_2027'!A92</f>
        <v>90</v>
      </c>
      <c r="B105" s="279" t="str">
        <f>'Investīciju plāns_2023_2027'!B92</f>
        <v>04</v>
      </c>
      <c r="C105" s="196" t="str">
        <f>'Investīciju plāns_2023_2027'!C92</f>
        <v>Novads</v>
      </c>
      <c r="D105" s="285" t="str">
        <f>'Investīciju plāns_2023_2027'!D92</f>
        <v>Datu komutācijas mezglu piekļuves kontroles risinājuma izstrāde un ieviešana</v>
      </c>
      <c r="E105" s="285" t="str">
        <f>'Investīciju plāns_2023_2027'!E92</f>
        <v>Izveidot un ieviest Jelgavas novada pašvaldības datortīklu datu komutācijas mezglu piekļuves kontroles risinājumu</v>
      </c>
      <c r="F105" s="161" t="str">
        <f>'Investīciju plāns_2023_2027'!F92</f>
        <v>Pašvaldības konkurētspējas paaugstināšana</v>
      </c>
      <c r="G105" s="366" t="str">
        <f>'Investīciju plāns_2023_2027'!G92</f>
        <v>J/Pag/Iedz</v>
      </c>
      <c r="H105" s="278">
        <f>'Investīciju plāns_2023_2027'!H92</f>
        <v>500000</v>
      </c>
      <c r="I105" s="303">
        <f>'Investīciju plāns_2023_2027'!I92</f>
        <v>0</v>
      </c>
      <c r="J105" s="304">
        <f>'Investīciju plāns_2023_2027'!J92</f>
        <v>0</v>
      </c>
      <c r="K105" s="305">
        <f>'Investīciju plāns_2023_2027'!K92</f>
        <v>0</v>
      </c>
      <c r="L105" s="306">
        <f>'Investīciju plāns_2023_2027'!L92</f>
        <v>0</v>
      </c>
      <c r="M105" s="307">
        <f>'Investīciju plāns_2023_2027'!M92</f>
        <v>500000</v>
      </c>
      <c r="N105" s="196" t="str">
        <f>'Investīciju plāns_2023_2027'!N92</f>
        <v>P5 A RV1</v>
      </c>
      <c r="O105" s="161" t="str">
        <f>'Investīciju plāns_2023_2027'!O92</f>
        <v>D</v>
      </c>
      <c r="P105" s="161" t="str">
        <f>'Investīciju plāns_2023_2027'!P92</f>
        <v>HP4</v>
      </c>
      <c r="Q105" s="161" t="str">
        <f>'Investīciju plāns_2023_2027'!Q92</f>
        <v>RV8</v>
      </c>
      <c r="R105" s="160" t="str">
        <f>'Investīciju plāns_2023_2027'!R92</f>
        <v>8.1
8.2
8.3</v>
      </c>
      <c r="S105" s="161" t="str">
        <f>'Investīciju plāns_2023_2027'!S92</f>
        <v>Informāciju tehnoloģijas nodaļa</v>
      </c>
      <c r="T105" s="309">
        <f>'Investīciju plāns_2023_2027'!T92</f>
        <v>0</v>
      </c>
      <c r="U105" s="282" t="str">
        <f>'Investīciju plāns_2023_2027'!U92</f>
        <v>2022-2027</v>
      </c>
    </row>
    <row r="106" spans="1:21" ht="63.75" x14ac:dyDescent="0.25">
      <c r="A106" s="161">
        <f>'Investīciju plāns_2023_2027'!A93</f>
        <v>91</v>
      </c>
      <c r="B106" s="277" t="str">
        <f>'Investīciju plāns_2023_2027'!B93</f>
        <v xml:space="preserve">01 </v>
      </c>
      <c r="C106" s="161" t="str">
        <f>'Investīciju plāns_2023_2027'!C93</f>
        <v>Novads</v>
      </c>
      <c r="D106" s="285" t="str">
        <f>'Investīciju plāns_2023_2027'!D93</f>
        <v>Pašvaldību kapacitātes stiprināšana to darbības efektivitātes un kvalitātes uzlabošanai, konkurētspējas paaugstināšana</v>
      </c>
      <c r="E106" s="295" t="str">
        <f>'Investīciju plāns_2023_2027'!E93</f>
        <v>Pašvaldību kapacitātes stiprināšana to darbības efektivitātes un kvalitātes uzlabošanai 
Pilnveidot pašvaldības sniegto pakalpojumu kvalitāti un pieejamību
Pašvaldības pakalpojumu pilnveidošana</v>
      </c>
      <c r="F106" s="161" t="str">
        <f>'Investīciju plāns_2023_2027'!F93</f>
        <v>Pašvaldības pakalpojumu pilnveidošana</v>
      </c>
      <c r="G106" s="366" t="str">
        <f>'Investīciju plāns_2023_2027'!G93</f>
        <v>Kopīgs/J/Pag/Iedz
SAM</v>
      </c>
      <c r="H106" s="278">
        <f>'Investīciju plāns_2023_2027'!H93</f>
        <v>1000000</v>
      </c>
      <c r="I106" s="303">
        <f>'Investīciju plāns_2023_2027'!I93</f>
        <v>0</v>
      </c>
      <c r="J106" s="304">
        <f>'Investīciju plāns_2023_2027'!J93</f>
        <v>0</v>
      </c>
      <c r="K106" s="305">
        <f>'Investīciju plāns_2023_2027'!K93</f>
        <v>0</v>
      </c>
      <c r="L106" s="306">
        <f>'Investīciju plāns_2023_2027'!L93</f>
        <v>100000</v>
      </c>
      <c r="M106" s="307">
        <f>'Investīciju plāns_2023_2027'!M93</f>
        <v>900000</v>
      </c>
      <c r="N106" s="196" t="str">
        <f>'Investīciju plāns_2023_2027'!N93</f>
        <v>P5 A RV1</v>
      </c>
      <c r="O106" s="161" t="str">
        <f>'Investīciju plāns_2023_2027'!O93</f>
        <v>D</v>
      </c>
      <c r="P106" s="284" t="str">
        <f>'Investīciju plāns_2023_2027'!P93</f>
        <v>HP4</v>
      </c>
      <c r="Q106" s="161" t="str">
        <f>'Investīciju plāns_2023_2027'!Q93</f>
        <v>RV8</v>
      </c>
      <c r="R106" s="160" t="str">
        <f>'Investīciju plāns_2023_2027'!R93</f>
        <v>8.1
8.2</v>
      </c>
      <c r="S106" s="196" t="str">
        <f>'Investīciju plāns_2023_2027'!S93</f>
        <v>Visas struktūrvienības</v>
      </c>
      <c r="T106" s="309">
        <f>'Investīciju plāns_2023_2027'!T93</f>
        <v>0</v>
      </c>
      <c r="U106" s="282" t="str">
        <f>'Investīciju plāns_2023_2027'!U93</f>
        <v>2022-2027</v>
      </c>
    </row>
    <row r="107" spans="1:21" x14ac:dyDescent="0.25">
      <c r="A107" s="161" t="e">
        <f>'Investīciju plāns_2023_2027'!#REF!</f>
        <v>#REF!</v>
      </c>
      <c r="B107" s="277" t="e">
        <f>'Investīciju plāns_2023_2027'!#REF!</f>
        <v>#REF!</v>
      </c>
      <c r="C107" s="161" t="e">
        <f>'Investīciju plāns_2023_2027'!#REF!</f>
        <v>#REF!</v>
      </c>
      <c r="D107" s="285" t="e">
        <f>'Investīciju plāns_2023_2027'!#REF!</f>
        <v>#REF!</v>
      </c>
      <c r="E107" s="295" t="e">
        <f>'Investīciju plāns_2023_2027'!#REF!</f>
        <v>#REF!</v>
      </c>
      <c r="F107" s="161" t="e">
        <f>'Investīciju plāns_2023_2027'!#REF!</f>
        <v>#REF!</v>
      </c>
      <c r="G107" s="366" t="e">
        <f>'Investīciju plāns_2023_2027'!#REF!</f>
        <v>#REF!</v>
      </c>
      <c r="H107" s="278" t="e">
        <f>'Investīciju plāns_2023_2027'!#REF!</f>
        <v>#REF!</v>
      </c>
      <c r="I107" s="303" t="e">
        <f>'Investīciju plāns_2023_2027'!#REF!</f>
        <v>#REF!</v>
      </c>
      <c r="J107" s="304" t="e">
        <f>'Investīciju plāns_2023_2027'!#REF!</f>
        <v>#REF!</v>
      </c>
      <c r="K107" s="305" t="e">
        <f>'Investīciju plāns_2023_2027'!#REF!</f>
        <v>#REF!</v>
      </c>
      <c r="L107" s="306" t="e">
        <f>'Investīciju plāns_2023_2027'!#REF!</f>
        <v>#REF!</v>
      </c>
      <c r="M107" s="307" t="e">
        <f>'Investīciju plāns_2023_2027'!#REF!</f>
        <v>#REF!</v>
      </c>
      <c r="N107" s="166" t="e">
        <f>'Investīciju plāns_2023_2027'!#REF!</f>
        <v>#REF!</v>
      </c>
      <c r="O107" s="151" t="e">
        <f>'Investīciju plāns_2023_2027'!#REF!</f>
        <v>#REF!</v>
      </c>
      <c r="P107" s="156" t="e">
        <f>'Investīciju plāns_2023_2027'!#REF!</f>
        <v>#REF!</v>
      </c>
      <c r="Q107" s="156" t="e">
        <f>'Investīciju plāns_2023_2027'!#REF!</f>
        <v>#REF!</v>
      </c>
      <c r="R107" s="268" t="e">
        <f>'Investīciju plāns_2023_2027'!#REF!</f>
        <v>#REF!</v>
      </c>
      <c r="S107" s="161" t="e">
        <f>'Investīciju plāns_2023_2027'!#REF!</f>
        <v>#REF!</v>
      </c>
      <c r="T107" s="291" t="e">
        <f>'Investīciju plāns_2023_2027'!#REF!</f>
        <v>#REF!</v>
      </c>
      <c r="U107" s="282" t="e">
        <f>'Investīciju plāns_2023_2027'!#REF!</f>
        <v>#REF!</v>
      </c>
    </row>
    <row r="108" spans="1:21" ht="38.25" x14ac:dyDescent="0.25">
      <c r="A108" s="196">
        <f>'Investīciju plāns_2023_2027'!A94</f>
        <v>92</v>
      </c>
      <c r="B108" s="277" t="str">
        <f>'Investīciju plāns_2023_2027'!B94</f>
        <v>06</v>
      </c>
      <c r="C108" s="161" t="str">
        <f>'Investīciju plāns_2023_2027'!C94</f>
        <v>Novads</v>
      </c>
      <c r="D108" s="285" t="str">
        <f>'Investīciju plāns_2023_2027'!D94</f>
        <v>Jelgavas novada teritorijas ģeoekoloģiskās platformas izpēte</v>
      </c>
      <c r="E108" s="295" t="str">
        <f>'Investīciju plāns_2023_2027'!E94</f>
        <v>Pētījums - novada ģeoekoloģiskā platforma, cita pieeja zemes izmantošanas plānošanai</v>
      </c>
      <c r="F108" s="161" t="str">
        <f>'Investīciju plāns_2023_2027'!F94</f>
        <v>Pašvaldības pakalpojumu pilnveidošana</v>
      </c>
      <c r="G108" s="366" t="str">
        <f>'Investīciju plāns_2023_2027'!G94</f>
        <v>Kopīgs/J/Pag/Iedz</v>
      </c>
      <c r="H108" s="278">
        <f>'Investīciju plāns_2023_2027'!H94</f>
        <v>100000</v>
      </c>
      <c r="I108" s="303">
        <f>'Investīciju plāns_2023_2027'!I94</f>
        <v>0</v>
      </c>
      <c r="J108" s="304">
        <f>'Investīciju plāns_2023_2027'!J94</f>
        <v>0</v>
      </c>
      <c r="K108" s="305">
        <f>'Investīciju plāns_2023_2027'!K94</f>
        <v>0</v>
      </c>
      <c r="L108" s="306">
        <f>'Investīciju plāns_2023_2027'!L94</f>
        <v>0</v>
      </c>
      <c r="M108" s="307">
        <f>'Investīciju plāns_2023_2027'!M94</f>
        <v>100000</v>
      </c>
      <c r="N108" s="166" t="str">
        <f>'Investīciju plāns_2023_2027'!N94</f>
        <v>P5 A RV1</v>
      </c>
      <c r="O108" s="151" t="str">
        <f>'Investīciju plāns_2023_2027'!O94</f>
        <v>D</v>
      </c>
      <c r="P108" s="156" t="str">
        <f>'Investīciju plāns_2023_2027'!P94</f>
        <v>HP4</v>
      </c>
      <c r="Q108" s="156" t="str">
        <f>'Investīciju plāns_2023_2027'!Q94</f>
        <v>RV8</v>
      </c>
      <c r="R108" s="268">
        <f>'Investīciju plāns_2023_2027'!R94</f>
        <v>8.1</v>
      </c>
      <c r="S108" s="161" t="str">
        <f>'Investīciju plāns_2023_2027'!S94</f>
        <v>Īpašuma pārvaldības nodaļa</v>
      </c>
      <c r="T108" s="291">
        <f>'Investīciju plāns_2023_2027'!T94</f>
        <v>0</v>
      </c>
      <c r="U108" s="282" t="str">
        <f>'Investīciju plāns_2023_2027'!U94</f>
        <v>2022-2027</v>
      </c>
    </row>
    <row r="109" spans="1:21" ht="51" x14ac:dyDescent="0.25">
      <c r="A109" s="161">
        <f>'Investīciju plāns_2023_2027'!A95</f>
        <v>93</v>
      </c>
      <c r="B109" s="338" t="str">
        <f>'Investīciju plāns_2023_2027'!B95</f>
        <v>06</v>
      </c>
      <c r="C109" s="161" t="str">
        <f>'Investīciju plāns_2023_2027'!C95</f>
        <v>Novads</v>
      </c>
      <c r="D109" s="285" t="str">
        <f>'Investīciju plāns_2023_2027'!D95</f>
        <v>Pārejas uz klimatneitralitāti radīto ekonomisko, sociālo un vides seku mazināšana visvairāk skartajos reģionos</v>
      </c>
      <c r="E109" s="341" t="str">
        <f>'Investīciju plāns_2023_2027'!E95</f>
        <v>Bezizmešu mobilitāte - elektrouzlādes punktu attīstība, lai sekmētu pāreju uz bezemisiju transportlīdzekļiem</v>
      </c>
      <c r="F109" s="161" t="str">
        <f>'Investīciju plāns_2023_2027'!F95</f>
        <v>Pašvaldības pakalpojumu pilnveidošana</v>
      </c>
      <c r="G109" s="366" t="str">
        <f>'Investīciju plāns_2023_2027'!G95</f>
        <v>SAM
Dep/ieros</v>
      </c>
      <c r="H109" s="278">
        <f>'Investīciju plāns_2023_2027'!H95</f>
        <v>6000000</v>
      </c>
      <c r="I109" s="303">
        <f>'Investīciju plāns_2023_2027'!I95</f>
        <v>0</v>
      </c>
      <c r="J109" s="304">
        <f>'Investīciju plāns_2023_2027'!J95</f>
        <v>0</v>
      </c>
      <c r="K109" s="305">
        <f>'Investīciju plāns_2023_2027'!K95</f>
        <v>0</v>
      </c>
      <c r="L109" s="306">
        <f>'Investīciju plāns_2023_2027'!L95</f>
        <v>0</v>
      </c>
      <c r="M109" s="307">
        <f>'Investīciju plāns_2023_2027'!M95</f>
        <v>6000000</v>
      </c>
      <c r="N109" s="166" t="str">
        <f>'Investīciju plāns_2023_2027'!N95</f>
        <v>P5 A RV2</v>
      </c>
      <c r="O109" s="161" t="str">
        <f>'Investīciju plāns_2023_2027'!O95</f>
        <v>P</v>
      </c>
      <c r="P109" s="161" t="str">
        <f>'Investīciju plāns_2023_2027'!P95</f>
        <v>VP2</v>
      </c>
      <c r="Q109" s="161" t="str">
        <f>'Investīciju plāns_2023_2027'!Q95</f>
        <v>RV4</v>
      </c>
      <c r="R109" s="160" t="str">
        <f>'Investīciju plāns_2023_2027'!R95</f>
        <v>4.5.</v>
      </c>
      <c r="S109" s="161" t="str">
        <f>'Investīciju plāns_2023_2027'!S95</f>
        <v>Īpašuma pārvaldības nodaļa</v>
      </c>
      <c r="T109" s="291">
        <f>'Investīciju plāns_2023_2027'!T95</f>
        <v>0</v>
      </c>
      <c r="U109" s="282" t="str">
        <f>'Investīciju plāns_2023_2027'!U95</f>
        <v>2022-2027</v>
      </c>
    </row>
    <row r="110" spans="1:21" ht="63.75" x14ac:dyDescent="0.25">
      <c r="A110" s="161">
        <f>'Investīciju plāns_2023_2027'!A96</f>
        <v>94</v>
      </c>
      <c r="B110" s="277" t="str">
        <f>'Investīciju plāns_2023_2027'!B96</f>
        <v>06</v>
      </c>
      <c r="C110" s="161" t="str">
        <f>'Investīciju plāns_2023_2027'!C96</f>
        <v>Novads</v>
      </c>
      <c r="D110" s="285" t="str">
        <f>'Investīciju plāns_2023_2027'!D96</f>
        <v>Pašvaldību funkciju īstenošanai un  pakalpojumu sniegšanai nepieciešamo bezemisiju transportlīdzekļu iegāde</v>
      </c>
      <c r="E110" s="295" t="str">
        <f>'Investīciju plāns_2023_2027'!E96</f>
        <v>Bezemisiju transportlīdzekļu iegāde</v>
      </c>
      <c r="F110" s="161" t="str">
        <f>'Investīciju plāns_2023_2027'!F96</f>
        <v>Pašvaldības pakalpojumu pilnveidošana</v>
      </c>
      <c r="G110" s="366" t="str">
        <f>'Investīciju plāns_2023_2027'!G96</f>
        <v>SAM</v>
      </c>
      <c r="H110" s="278">
        <f>'Investīciju plāns_2023_2027'!H96</f>
        <v>500000</v>
      </c>
      <c r="I110" s="303">
        <f>'Investīciju plāns_2023_2027'!I96</f>
        <v>0</v>
      </c>
      <c r="J110" s="304">
        <f>'Investīciju plāns_2023_2027'!J96</f>
        <v>0</v>
      </c>
      <c r="K110" s="305">
        <f>'Investīciju plāns_2023_2027'!K96</f>
        <v>0</v>
      </c>
      <c r="L110" s="306">
        <f>'Investīciju plāns_2023_2027'!L96</f>
        <v>0</v>
      </c>
      <c r="M110" s="307">
        <f>'Investīciju plāns_2023_2027'!M96</f>
        <v>500000</v>
      </c>
      <c r="N110" s="166" t="str">
        <f>'Investīciju plāns_2023_2027'!N96</f>
        <v>P5 A RV2</v>
      </c>
      <c r="O110" s="161" t="str">
        <f>'Investīciju plāns_2023_2027'!O96</f>
        <v>P</v>
      </c>
      <c r="P110" s="161" t="str">
        <f>'Investīciju plāns_2023_2027'!P96</f>
        <v>VP2</v>
      </c>
      <c r="Q110" s="161" t="str">
        <f>'Investīciju plāns_2023_2027'!Q96</f>
        <v>RV4</v>
      </c>
      <c r="R110" s="358" t="str">
        <f>'Investīciju plāns_2023_2027'!R96</f>
        <v>4.5.</v>
      </c>
      <c r="S110" s="161" t="str">
        <f>'Investīciju plāns_2023_2027'!S96</f>
        <v>Infrastruktūras un saimnieciskā nodrošinājuma nodaļa</v>
      </c>
      <c r="T110" s="291">
        <f>'Investīciju plāns_2023_2027'!T96</f>
        <v>0</v>
      </c>
      <c r="U110" s="282" t="str">
        <f>'Investīciju plāns_2023_2027'!U96</f>
        <v>2022-2027</v>
      </c>
    </row>
    <row r="111" spans="1:21" ht="102" x14ac:dyDescent="0.25">
      <c r="A111" s="196">
        <f>'Investīciju plāns_2023_2027'!A97</f>
        <v>95</v>
      </c>
      <c r="B111" s="277" t="str">
        <f>'Investīciju plāns_2023_2027'!B97</f>
        <v>04</v>
      </c>
      <c r="C111" s="161" t="str">
        <f>'Investīciju plāns_2023_2027'!C97</f>
        <v>Novads</v>
      </c>
      <c r="D111" s="285" t="str">
        <f>'Investīciju plāns_2023_2027'!D97</f>
        <v>Atbalsts sabiedrisko aktivitāšu un pakalpojumu nodrošināšanai vietējiem iedzīvotājiem</v>
      </c>
      <c r="E111" s="295" t="str">
        <f>'Investīciju plāns_2023_2027'!E97</f>
        <v>Atbalstīti ieguldījumi gan būvniecībā, gan aprīkojuma iegādēm, lai veicinātu sabiedrisko aktivitāšu, mūžizglītības un sociālo pakalpojumu attīstību, kultūrvēsturiskā mantojuma un tūrisma attīstību</v>
      </c>
      <c r="F111" s="161" t="str">
        <f>'Investīciju plāns_2023_2027'!F97</f>
        <v>Pašvaldības pakalpojumu pilnveidošana</v>
      </c>
      <c r="G111" s="366" t="str">
        <f>'Investīciju plāns_2023_2027'!G97</f>
        <v>SAM</v>
      </c>
      <c r="H111" s="278">
        <f>'Investīciju plāns_2023_2027'!H97</f>
        <v>600000</v>
      </c>
      <c r="I111" s="303">
        <f>'Investīciju plāns_2023_2027'!I97</f>
        <v>0</v>
      </c>
      <c r="J111" s="304">
        <f>'Investīciju plāns_2023_2027'!J97</f>
        <v>0</v>
      </c>
      <c r="K111" s="305">
        <f>'Investīciju plāns_2023_2027'!K97</f>
        <v>0</v>
      </c>
      <c r="L111" s="306">
        <f>'Investīciju plāns_2023_2027'!L97</f>
        <v>0</v>
      </c>
      <c r="M111" s="307">
        <f>'Investīciju plāns_2023_2027'!M97</f>
        <v>600000</v>
      </c>
      <c r="N111" s="166" t="str">
        <f>'Investīciju plāns_2023_2027'!N97</f>
        <v>P5 A RV2</v>
      </c>
      <c r="O111" s="161" t="str">
        <f>'Investīciju plāns_2023_2027'!O97</f>
        <v>D</v>
      </c>
      <c r="P111" s="161" t="str">
        <f>'Investīciju plāns_2023_2027'!P97</f>
        <v>VP2</v>
      </c>
      <c r="Q111" s="281" t="str">
        <f>'Investīciju plāns_2023_2027'!Q97</f>
        <v>RV5</v>
      </c>
      <c r="R111" s="384">
        <f>'Investīciju plāns_2023_2027'!R97</f>
        <v>8.1999999999999993</v>
      </c>
      <c r="S111" s="258" t="str">
        <f>'Investīciju plāns_2023_2027'!S97</f>
        <v>Infrastruktūras un saimnieciskā nodrošinājuma nodaļa/Kultūras pārvalde/Pagasta pārvalde</v>
      </c>
      <c r="T111" s="291">
        <f>'Investīciju plāns_2023_2027'!T97</f>
        <v>0</v>
      </c>
      <c r="U111" s="282" t="str">
        <f>'Investīciju plāns_2023_2027'!U97</f>
        <v>2022-2027</v>
      </c>
    </row>
    <row r="112" spans="1:21" ht="102" x14ac:dyDescent="0.25">
      <c r="A112" s="161">
        <f>'Investīciju plāns_2023_2027'!A98</f>
        <v>96</v>
      </c>
      <c r="B112" s="277" t="str">
        <f>'Investīciju plāns_2023_2027'!B98</f>
        <v>10</v>
      </c>
      <c r="C112" s="161" t="str">
        <f>'Investīciju plāns_2023_2027'!C98</f>
        <v>Novads</v>
      </c>
      <c r="D112" s="285" t="str">
        <f>'Investīciju plāns_2023_2027'!D98</f>
        <v>Jaunu ģimeniskai videi pietuvinātu aprūpes pakalpojumu sniegšanas vietu izveide pašvaldībā</v>
      </c>
      <c r="E112" s="285" t="str">
        <f>'Investīciju plāns_2023_2027'!E98</f>
        <v>Jaunu tipveida ēku izbūve ĢVPP sniegšanai ( t.sk. būvekspertīze, būvuzraudzība, autoruzraudzība) un teritorijas labiekārtošanai, materiāltehniskā nodrošinājuma, t.sk. digitālo risinājumu iegāde, paredzot, ka pakalpojums tiek sniegts ne vairāk ka 12 personām
Pakalpojuma sniegšanas vieta tiek veidota kā ģimenes māja integrētā vidē, t.sk. ņemot vērā pašvaldībās esošo vispārējo pakalpojumu</v>
      </c>
      <c r="F112" s="161" t="str">
        <f>'Investīciju plāns_2023_2027'!F98</f>
        <v xml:space="preserve">Sociālo pakalpojumu attīstīšana </v>
      </c>
      <c r="G112" s="366" t="str">
        <f>'Investīciju plāns_2023_2027'!G98</f>
        <v>Kopīgs/J/Pag/Iedz</v>
      </c>
      <c r="H112" s="278">
        <f>'Investīciju plāns_2023_2027'!H98</f>
        <v>4000000</v>
      </c>
      <c r="I112" s="303">
        <f>'Investīciju plāns_2023_2027'!I98</f>
        <v>0</v>
      </c>
      <c r="J112" s="304">
        <f>'Investīciju plāns_2023_2027'!J98</f>
        <v>0</v>
      </c>
      <c r="K112" s="305">
        <f>'Investīciju plāns_2023_2027'!K98</f>
        <v>0</v>
      </c>
      <c r="L112" s="306">
        <f>'Investīciju plāns_2023_2027'!L98</f>
        <v>0</v>
      </c>
      <c r="M112" s="307">
        <f>'Investīciju plāns_2023_2027'!M98</f>
        <v>4000000</v>
      </c>
      <c r="N112" s="196" t="str">
        <f>'Investīciju plāns_2023_2027'!N98</f>
        <v>P2 L RV2</v>
      </c>
      <c r="O112" s="161" t="str">
        <f>'Investīciju plāns_2023_2027'!O98</f>
        <v>P</v>
      </c>
      <c r="P112" s="196" t="str">
        <f>'Investīciju plāns_2023_2027'!P98</f>
        <v>VP1</v>
      </c>
      <c r="Q112" s="196" t="str">
        <f>'Investīciju plāns_2023_2027'!Q98</f>
        <v>RV2</v>
      </c>
      <c r="R112" s="279" t="str">
        <f>'Investīciju plāns_2023_2027'!R98</f>
        <v>2.2.</v>
      </c>
      <c r="S112" s="258" t="str">
        <f>'Investīciju plāns_2023_2027'!S98</f>
        <v>Infrastruktūras un saimnieciskā nodrošinājuma nodaļa/pagasta pārvalde/Labklājības pārvalde</v>
      </c>
      <c r="T112" s="309">
        <f>'Investīciju plāns_2023_2027'!T98</f>
        <v>0</v>
      </c>
      <c r="U112" s="282" t="str">
        <f>'Investīciju plāns_2023_2027'!U98</f>
        <v>2022-2027</v>
      </c>
    </row>
    <row r="113" spans="1:21" ht="38.25" x14ac:dyDescent="0.25">
      <c r="A113" s="161">
        <f>'Investīciju plāns_2023_2027'!A99</f>
        <v>97</v>
      </c>
      <c r="B113" s="277" t="str">
        <f>'Investīciju plāns_2023_2027'!B99</f>
        <v>10</v>
      </c>
      <c r="C113" s="161" t="str">
        <f>'Investīciju plāns_2023_2027'!C99</f>
        <v>Novads</v>
      </c>
      <c r="D113" s="285" t="str">
        <f>'Investīciju plāns_2023_2027'!D99</f>
        <v>Ģimenes ārstu prakšu attīstība novada teritorijā</v>
      </c>
      <c r="E113" s="295" t="str">
        <f>'Investīciju plāns_2023_2027'!E99</f>
        <v>Uzlabot kvalitatīvu veselības aprūpes pakalpojumu pieejamību, jo īpaši sociālās, teritoriālās atstumtības un nabadzības riskam pakļautajiem iedzīvotājiem, attīstot veselības aprūpes infrastruktūru</v>
      </c>
      <c r="F113" s="161" t="str">
        <f>'Investīciju plāns_2023_2027'!F99</f>
        <v xml:space="preserve">Sociālo pakalpojumu attīstīšana </v>
      </c>
      <c r="G113" s="366" t="str">
        <f>'Investīciju plāns_2023_2027'!G99</f>
        <v>Kopīgs/J/Pag/Iedz</v>
      </c>
      <c r="H113" s="278">
        <f>'Investīciju plāns_2023_2027'!H99</f>
        <v>200000</v>
      </c>
      <c r="I113" s="303">
        <f>'Investīciju plāns_2023_2027'!I99</f>
        <v>0</v>
      </c>
      <c r="J113" s="304">
        <f>'Investīciju plāns_2023_2027'!J99</f>
        <v>0</v>
      </c>
      <c r="K113" s="305">
        <f>'Investīciju plāns_2023_2027'!K99</f>
        <v>0</v>
      </c>
      <c r="L113" s="306">
        <f>'Investīciju plāns_2023_2027'!L99</f>
        <v>50000</v>
      </c>
      <c r="M113" s="307">
        <f>'Investīciju plāns_2023_2027'!M99</f>
        <v>150000</v>
      </c>
      <c r="N113" s="166" t="str">
        <f>'Investīciju plāns_2023_2027'!N99</f>
        <v>P2 L RV2</v>
      </c>
      <c r="O113" s="151" t="str">
        <f>'Investīciju plāns_2023_2027'!O99</f>
        <v>D</v>
      </c>
      <c r="P113" s="161" t="str">
        <f>'Investīciju plāns_2023_2027'!P99</f>
        <v>VP1</v>
      </c>
      <c r="Q113" s="161" t="str">
        <f>'Investīciju plāns_2023_2027'!Q99</f>
        <v>RV2</v>
      </c>
      <c r="R113" s="196" t="str">
        <f>'Investīciju plāns_2023_2027'!R99</f>
        <v>2.1.</v>
      </c>
      <c r="S113" s="196" t="str">
        <f>'Investīciju plāns_2023_2027'!S99</f>
        <v>Infrastruktūras un saimnieciskā nodrošinājuma nodaļa/pagasta pārvalde/Labklājības pārvalde</v>
      </c>
      <c r="T113" s="291">
        <f>'Investīciju plāns_2023_2027'!T99</f>
        <v>0</v>
      </c>
      <c r="U113" s="282" t="str">
        <f>'Investīciju plāns_2023_2027'!U99</f>
        <v>2022-2027</v>
      </c>
    </row>
    <row r="114" spans="1:21" ht="102" x14ac:dyDescent="0.25">
      <c r="A114" s="196">
        <f>'Investīciju plāns_2023_2027'!A100</f>
        <v>98</v>
      </c>
      <c r="B114" s="279" t="str">
        <f>'Investīciju plāns_2023_2027'!B100</f>
        <v>10</v>
      </c>
      <c r="C114" s="161" t="str">
        <f>'Investīciju plāns_2023_2027'!C100</f>
        <v>Novads</v>
      </c>
      <c r="D114" s="285" t="str">
        <f>'Investīciju plāns_2023_2027'!D100</f>
        <v>Veicināt darba ņēmēju, darba devēju un uzņēmumu pielāgošanos pārmaiņām, aktīvu un veselīgu novecošanos, kā arī veicināt veselīgu un labi pielāgotu darba vidi veselības risku novēršanai</v>
      </c>
      <c r="E114" s="295" t="str">
        <f>'Investīciju plāns_2023_2027'!E100</f>
        <v>Veselības veicināšanas un slimību profilakses pasākumu īstenošana vietējai sabiedrībai</v>
      </c>
      <c r="F114" s="161" t="str">
        <f>'Investīciju plāns_2023_2027'!F100</f>
        <v xml:space="preserve">Sociālo pakalpojumu attīstīšana </v>
      </c>
      <c r="G114" s="366" t="str">
        <f>'Investīciju plāns_2023_2027'!G100</f>
        <v>SAM</v>
      </c>
      <c r="H114" s="278">
        <f>'Investīciju plāns_2023_2027'!H100</f>
        <v>500000</v>
      </c>
      <c r="I114" s="303">
        <f>'Investīciju plāns_2023_2027'!I100</f>
        <v>0</v>
      </c>
      <c r="J114" s="304">
        <f>'Investīciju plāns_2023_2027'!J100</f>
        <v>0</v>
      </c>
      <c r="K114" s="305">
        <f>'Investīciju plāns_2023_2027'!K100</f>
        <v>0</v>
      </c>
      <c r="L114" s="306">
        <f>'Investīciju plāns_2023_2027'!L100</f>
        <v>0</v>
      </c>
      <c r="M114" s="307">
        <f>'Investīciju plāns_2023_2027'!M100</f>
        <v>500000</v>
      </c>
      <c r="N114" s="166" t="str">
        <f>'Investīciju plāns_2023_2027'!N100</f>
        <v>P2 L RV2</v>
      </c>
      <c r="O114" s="161" t="str">
        <f>'Investīciju plāns_2023_2027'!O100</f>
        <v>D</v>
      </c>
      <c r="P114" s="281" t="str">
        <f>'Investīciju plāns_2023_2027'!P100</f>
        <v>VP1</v>
      </c>
      <c r="Q114" s="281" t="str">
        <f>'Investīciju plāns_2023_2027'!Q100</f>
        <v>RV3</v>
      </c>
      <c r="R114" s="160" t="str">
        <f>'Investīciju plāns_2023_2027'!R100</f>
        <v>3.1.</v>
      </c>
      <c r="S114" s="385" t="str">
        <f>'Investīciju plāns_2023_2027'!S100</f>
        <v>Labklājības pārvalde</v>
      </c>
      <c r="T114" s="291">
        <f>'Investīciju plāns_2023_2027'!T100</f>
        <v>0</v>
      </c>
      <c r="U114" s="282" t="str">
        <f>'Investīciju plāns_2023_2027'!U100</f>
        <v>2022-2027</v>
      </c>
    </row>
    <row r="115" spans="1:21" ht="102" x14ac:dyDescent="0.25">
      <c r="A115" s="161">
        <f>'Investīciju plāns_2023_2027'!A101</f>
        <v>99</v>
      </c>
      <c r="B115" s="279" t="str">
        <f>'Investīciju plāns_2023_2027'!B101</f>
        <v>10</v>
      </c>
      <c r="C115" s="161" t="str">
        <f>'Investīciju plāns_2023_2027'!C101</f>
        <v>Novads</v>
      </c>
      <c r="D115" s="285" t="str">
        <f>'Investīciju plāns_2023_2027'!D101</f>
        <v>Veicināt sociāli atstumto kopienu, migrantu un nelabvēlīgā situācijā esošo grupu sociāli ekonomisko integrāciju, izmantojot integrētus pasākumus, tostarp mājokļu un sociālo pakalpojumu jomā</v>
      </c>
      <c r="E115" s="295" t="str">
        <f>'Investīciju plāns_2023_2027'!E101</f>
        <v>Sociālo mājokļu atjaunošana vai jaunu sociālo mājokļu būvniecība</v>
      </c>
      <c r="F115" s="161" t="str">
        <f>'Investīciju plāns_2023_2027'!F101</f>
        <v xml:space="preserve">Sociālo pakalpojumu attīstīšana </v>
      </c>
      <c r="G115" s="366" t="str">
        <f>'Investīciju plāns_2023_2027'!G101</f>
        <v>SAM</v>
      </c>
      <c r="H115" s="278">
        <f>'Investīciju plāns_2023_2027'!H101</f>
        <v>2600000</v>
      </c>
      <c r="I115" s="303">
        <f>'Investīciju plāns_2023_2027'!I101</f>
        <v>0</v>
      </c>
      <c r="J115" s="304">
        <f>'Investīciju plāns_2023_2027'!J101</f>
        <v>0</v>
      </c>
      <c r="K115" s="305">
        <f>'Investīciju plāns_2023_2027'!K101</f>
        <v>0</v>
      </c>
      <c r="L115" s="306">
        <f>'Investīciju plāns_2023_2027'!L101</f>
        <v>2600000</v>
      </c>
      <c r="M115" s="307">
        <f>'Investīciju plāns_2023_2027'!M101</f>
        <v>0</v>
      </c>
      <c r="N115" s="166" t="str">
        <f>'Investīciju plāns_2023_2027'!N101</f>
        <v>P2 L RV2</v>
      </c>
      <c r="O115" s="161" t="str">
        <f>'Investīciju plāns_2023_2027'!O101</f>
        <v>P</v>
      </c>
      <c r="P115" s="161" t="str">
        <f>'Investīciju plāns_2023_2027'!P101</f>
        <v>VP1</v>
      </c>
      <c r="Q115" s="161" t="str">
        <f>'Investīciju plāns_2023_2027'!Q101</f>
        <v>RV2</v>
      </c>
      <c r="R115" s="360" t="str">
        <f>'Investīciju plāns_2023_2027'!R101</f>
        <v>2.2.</v>
      </c>
      <c r="S115" s="385" t="str">
        <f>'Investīciju plāns_2023_2027'!S101</f>
        <v>Infrastruktūras un saimnieciskā nodrošinājuma nodaļa/pagasta pārvalde/Labklājības pārvalde</v>
      </c>
      <c r="T115" s="291">
        <f>'Investīciju plāns_2023_2027'!T101</f>
        <v>0</v>
      </c>
      <c r="U115" s="282" t="str">
        <f>'Investīciju plāns_2023_2027'!U101</f>
        <v>2022-2027</v>
      </c>
    </row>
    <row r="116" spans="1:21" ht="140.25" x14ac:dyDescent="0.25">
      <c r="A116" s="161">
        <f>'Investīciju plāns_2023_2027'!A102</f>
        <v>100</v>
      </c>
      <c r="B116" s="279" t="str">
        <f>'Investīciju plāns_2023_2027'!B102</f>
        <v>10</v>
      </c>
      <c r="C116" s="161" t="str">
        <f>'Investīciju plāns_2023_2027'!C102</f>
        <v>Novads</v>
      </c>
      <c r="D116" s="285" t="str">
        <f>'Investīciju plāns_2023_2027'!D102</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E116" s="295" t="str">
        <f>'Investīciju plāns_2023_2027'!E102</f>
        <v>Sabiedrībā balstītu sociālo pakalpojumu pieejamības palielināšana (DI turpinājums); 
Profesionāla un mūsdienīga sociālā darba attīstība, kur indikatīvie sadarbības partneri būs sociālo pakalpojumu sniedzēji (pašvaldības un NVO)</v>
      </c>
      <c r="F116" s="161" t="str">
        <f>'Investīciju plāns_2023_2027'!F102</f>
        <v xml:space="preserve">Sociālo pakalpojumu attīstīšana </v>
      </c>
      <c r="G116" s="366" t="str">
        <f>'Investīciju plāns_2023_2027'!G102</f>
        <v>SAM</v>
      </c>
      <c r="H116" s="278">
        <f>'Investīciju plāns_2023_2027'!H102</f>
        <v>120000</v>
      </c>
      <c r="I116" s="303">
        <f>'Investīciju plāns_2023_2027'!I102</f>
        <v>0</v>
      </c>
      <c r="J116" s="304">
        <f>'Investīciju plāns_2023_2027'!J102</f>
        <v>0</v>
      </c>
      <c r="K116" s="305">
        <f>'Investīciju plāns_2023_2027'!K102</f>
        <v>0</v>
      </c>
      <c r="L116" s="306">
        <f>'Investīciju plāns_2023_2027'!L102</f>
        <v>0</v>
      </c>
      <c r="M116" s="307">
        <f>'Investīciju plāns_2023_2027'!M102</f>
        <v>120000</v>
      </c>
      <c r="N116" s="166" t="str">
        <f>'Investīciju plāns_2023_2027'!N102</f>
        <v>P2 L RV2</v>
      </c>
      <c r="O116" s="161" t="str">
        <f>'Investīciju plāns_2023_2027'!O102</f>
        <v>D</v>
      </c>
      <c r="P116" s="309" t="str">
        <f>'Investīciju plāns_2023_2027'!P102</f>
        <v>VP1</v>
      </c>
      <c r="Q116" s="196" t="str">
        <f>'Investīciju plāns_2023_2027'!Q102</f>
        <v>RV2</v>
      </c>
      <c r="R116" s="196" t="str">
        <f>'Investīciju plāns_2023_2027'!R102</f>
        <v>2.2.</v>
      </c>
      <c r="S116" s="161" t="str">
        <f>'Investīciju plāns_2023_2027'!S102</f>
        <v>Labklājības pārvalde</v>
      </c>
      <c r="T116" s="291">
        <f>'Investīciju plāns_2023_2027'!T102</f>
        <v>0</v>
      </c>
      <c r="U116" s="282" t="str">
        <f>'Investīciju plāns_2023_2027'!U102</f>
        <v>2022-2027</v>
      </c>
    </row>
    <row r="117" spans="1:21" ht="63.75" x14ac:dyDescent="0.25">
      <c r="A117" s="196">
        <f>'Investīciju plāns_2023_2027'!A103</f>
        <v>101</v>
      </c>
      <c r="B117" s="279" t="str">
        <f>'Investīciju plāns_2023_2027'!B103</f>
        <v>10</v>
      </c>
      <c r="C117" s="196" t="str">
        <f>'Investīciju plāns_2023_2027'!C103</f>
        <v>Novads</v>
      </c>
      <c r="D117" s="285" t="str">
        <f>'Investīciju plāns_2023_2027'!D103</f>
        <v xml:space="preserve">Veicināt nabadzības vai sociālās atstumtības riskam pakļauto personu sociālo integrāciju, izmantojot sociālās inovācijas </v>
      </c>
      <c r="E117" s="285" t="str">
        <f>'Investīciju plāns_2023_2027'!E103</f>
        <v>Atbalsts jaunām pieejām sabiedrībā balstītu sociālo pakalpojumu sniegšanā (inovācijas)</v>
      </c>
      <c r="F117" s="161" t="str">
        <f>'Investīciju plāns_2023_2027'!F103</f>
        <v xml:space="preserve">Sociālo pakalpojumu attīstīšana </v>
      </c>
      <c r="G117" s="366" t="str">
        <f>'Investīciju plāns_2023_2027'!G103</f>
        <v>SAM</v>
      </c>
      <c r="H117" s="278">
        <f>'Investīciju plāns_2023_2027'!H103</f>
        <v>260000</v>
      </c>
      <c r="I117" s="303">
        <f>'Investīciju plāns_2023_2027'!I103</f>
        <v>0</v>
      </c>
      <c r="J117" s="304">
        <f>'Investīciju plāns_2023_2027'!J103</f>
        <v>0</v>
      </c>
      <c r="K117" s="305">
        <f>'Investīciju plāns_2023_2027'!K103</f>
        <v>0</v>
      </c>
      <c r="L117" s="306">
        <f>'Investīciju plāns_2023_2027'!L103</f>
        <v>0</v>
      </c>
      <c r="M117" s="307">
        <f>'Investīciju plāns_2023_2027'!M103</f>
        <v>260000</v>
      </c>
      <c r="N117" s="166" t="str">
        <f>'Investīciju plāns_2023_2027'!N103</f>
        <v>P2 L RV2</v>
      </c>
      <c r="O117" s="161" t="str">
        <f>'Investīciju plāns_2023_2027'!O103</f>
        <v>D</v>
      </c>
      <c r="P117" s="309" t="str">
        <f>'Investīciju plāns_2023_2027'!P103</f>
        <v>VP1</v>
      </c>
      <c r="Q117" s="196" t="str">
        <f>'Investīciju plāns_2023_2027'!Q103</f>
        <v>RV2</v>
      </c>
      <c r="R117" s="196" t="str">
        <f>'Investīciju plāns_2023_2027'!R103</f>
        <v>2.2.</v>
      </c>
      <c r="S117" s="161" t="str">
        <f>'Investīciju plāns_2023_2027'!S103</f>
        <v>Labklājības pārvalde</v>
      </c>
      <c r="T117" s="291">
        <f>'Investīciju plāns_2023_2027'!T103</f>
        <v>0</v>
      </c>
      <c r="U117" s="282" t="str">
        <f>'Investīciju plāns_2023_2027'!U103</f>
        <v>2022-2027</v>
      </c>
    </row>
    <row r="118" spans="1:21" ht="51" x14ac:dyDescent="0.25">
      <c r="A118" s="161">
        <f>'Investīciju plāns_2023_2027'!A104</f>
        <v>102</v>
      </c>
      <c r="B118" s="279" t="str">
        <f>'Investīciju plāns_2023_2027'!B104</f>
        <v>10</v>
      </c>
      <c r="C118" s="196" t="str">
        <f>'Investīciju plāns_2023_2027'!C104</f>
        <v>Novads</v>
      </c>
      <c r="D118" s="285" t="str">
        <f>'Investīciju plāns_2023_2027'!D104</f>
        <v>Kultūras un tūrisma lomas palielināšana ekonomiskajā attīstībā, sociālajā iekļaušanā un sociālajās inovācijās</v>
      </c>
      <c r="E118" s="285" t="str">
        <f>'Investīciju plāns_2023_2027'!E104</f>
        <v>Reģionu revitalizācija, konkurētspējas celšana un depopulācijas radīto problēmu mazināšana, stiprinot pilsonisko sabiedrību un izmantojot kultūras potenciālu</v>
      </c>
      <c r="F118" s="161" t="str">
        <f>'Investīciju plāns_2023_2027'!F104</f>
        <v xml:space="preserve">Sociālo pakalpojumu attīstīšana </v>
      </c>
      <c r="G118" s="366" t="str">
        <f>'Investīciju plāns_2023_2027'!G104</f>
        <v>SAM</v>
      </c>
      <c r="H118" s="278">
        <f>'Investīciju plāns_2023_2027'!H104</f>
        <v>300000</v>
      </c>
      <c r="I118" s="303">
        <f>'Investīciju plāns_2023_2027'!I104</f>
        <v>0</v>
      </c>
      <c r="J118" s="304">
        <f>'Investīciju plāns_2023_2027'!J104</f>
        <v>0</v>
      </c>
      <c r="K118" s="305">
        <f>'Investīciju plāns_2023_2027'!K104</f>
        <v>0</v>
      </c>
      <c r="L118" s="306">
        <f>'Investīciju plāns_2023_2027'!L104</f>
        <v>0</v>
      </c>
      <c r="M118" s="307">
        <f>'Investīciju plāns_2023_2027'!M104</f>
        <v>300000</v>
      </c>
      <c r="N118" s="166" t="str">
        <f>'Investīciju plāns_2023_2027'!N104</f>
        <v>P2 L RV2</v>
      </c>
      <c r="O118" s="161" t="str">
        <f>'Investīciju plāns_2023_2027'!O104</f>
        <v>D</v>
      </c>
      <c r="P118" s="284" t="str">
        <f>'Investīciju plāns_2023_2027'!P104</f>
        <v>VP1</v>
      </c>
      <c r="Q118" s="161" t="str">
        <f>'Investīciju plāns_2023_2027'!Q104</f>
        <v>RV2</v>
      </c>
      <c r="R118" s="160" t="str">
        <f>'Investīciju plāns_2023_2027'!R104</f>
        <v>2.3.</v>
      </c>
      <c r="S118" s="161" t="str">
        <f>'Investīciju plāns_2023_2027'!S104</f>
        <v>Labklājības pārvalde</v>
      </c>
      <c r="T118" s="291">
        <f>'Investīciju plāns_2023_2027'!T104</f>
        <v>0</v>
      </c>
      <c r="U118" s="282" t="str">
        <f>'Investīciju plāns_2023_2027'!U104</f>
        <v>2022-2027</v>
      </c>
    </row>
    <row r="119" spans="1:21" ht="63.75" x14ac:dyDescent="0.25">
      <c r="A119" s="161">
        <f>'Investīciju plāns_2023_2027'!A105</f>
        <v>103</v>
      </c>
      <c r="B119" s="279" t="str">
        <f>'Investīciju plāns_2023_2027'!B105</f>
        <v>10</v>
      </c>
      <c r="C119" s="196" t="str">
        <f>'Investīciju plāns_2023_2027'!C105</f>
        <v>Novads</v>
      </c>
      <c r="D119" s="285" t="str">
        <f>'Investīciju plāns_2023_2027'!D105</f>
        <v>Veicināt nabadzības vai sociālās atstumtības riskam pakļauto cilvēku, tostarp vistrūcīgāko un bērnu, sociālo integrāciju</v>
      </c>
      <c r="E119" s="285" t="str">
        <f>'Investīciju plāns_2023_2027'!E105</f>
        <v xml:space="preserve">Bērnu pieskatīšanas pakalpojumi </v>
      </c>
      <c r="F119" s="161" t="str">
        <f>'Investīciju plāns_2023_2027'!F105</f>
        <v xml:space="preserve">Sociālo pakalpojumu attīstīšana </v>
      </c>
      <c r="G119" s="366" t="str">
        <f>'Investīciju plāns_2023_2027'!G105</f>
        <v>SAM</v>
      </c>
      <c r="H119" s="278">
        <f>'Investīciju plāns_2023_2027'!H105</f>
        <v>500000</v>
      </c>
      <c r="I119" s="303">
        <f>'Investīciju plāns_2023_2027'!I105</f>
        <v>0</v>
      </c>
      <c r="J119" s="304">
        <f>'Investīciju plāns_2023_2027'!J105</f>
        <v>0</v>
      </c>
      <c r="K119" s="305">
        <f>'Investīciju plāns_2023_2027'!K105</f>
        <v>0</v>
      </c>
      <c r="L119" s="306">
        <f>'Investīciju plāns_2023_2027'!L105</f>
        <v>0</v>
      </c>
      <c r="M119" s="307">
        <f>'Investīciju plāns_2023_2027'!M105</f>
        <v>500000</v>
      </c>
      <c r="N119" s="166" t="str">
        <f>'Investīciju plāns_2023_2027'!N105</f>
        <v>P2 L RV2</v>
      </c>
      <c r="O119" s="161" t="str">
        <f>'Investīciju plāns_2023_2027'!O105</f>
        <v>D</v>
      </c>
      <c r="P119" s="284" t="str">
        <f>'Investīciju plāns_2023_2027'!P105</f>
        <v>VP1</v>
      </c>
      <c r="Q119" s="161" t="str">
        <f>'Investīciju plāns_2023_2027'!Q105</f>
        <v>RV2</v>
      </c>
      <c r="R119" s="160" t="str">
        <f>'Investīciju plāns_2023_2027'!R105</f>
        <v>2.3.</v>
      </c>
      <c r="S119" s="161" t="str">
        <f>'Investīciju plāns_2023_2027'!S105</f>
        <v>Labklājības pārvalde</v>
      </c>
      <c r="T119" s="291">
        <f>'Investīciju plāns_2023_2027'!T105</f>
        <v>0</v>
      </c>
      <c r="U119" s="282" t="str">
        <f>'Investīciju plāns_2023_2027'!U105</f>
        <v>2022-2027</v>
      </c>
    </row>
    <row r="120" spans="1:21" ht="63.75" x14ac:dyDescent="0.25">
      <c r="A120" s="196">
        <f>'Investīciju plāns_2023_2027'!A106</f>
        <v>104</v>
      </c>
      <c r="B120" s="279" t="str">
        <f>'Investīciju plāns_2023_2027'!B106</f>
        <v>10</v>
      </c>
      <c r="C120" s="161" t="str">
        <f>'Investīciju plāns_2023_2027'!C106</f>
        <v>Novads</v>
      </c>
      <c r="D120" s="285" t="str">
        <f>'Investīciju plāns_2023_2027'!D106</f>
        <v>Publisko pakalpojumu un nodarbinātības pieejamības veicināšanas pasākumi cilvēkiem ar funkcionāliem traucējumiem</v>
      </c>
      <c r="E120" s="285" t="str">
        <f>'Investīciju plāns_2023_2027'!E106</f>
        <v>Publisko pakalpojumu un nodarbinātības pieejamības veicināšanas pasākumi cilvēkiem ar funkcionāliem traucējumiem</v>
      </c>
      <c r="F120" s="161" t="str">
        <f>'Investīciju plāns_2023_2027'!F106</f>
        <v xml:space="preserve">Sociālo pakalpojumu attīstīšana </v>
      </c>
      <c r="G120" s="366" t="str">
        <f>'Investīciju plāns_2023_2027'!G106</f>
        <v>SAM</v>
      </c>
      <c r="H120" s="278">
        <f>'Investīciju plāns_2023_2027'!H106</f>
        <v>500000</v>
      </c>
      <c r="I120" s="303">
        <f>'Investīciju plāns_2023_2027'!I106</f>
        <v>0</v>
      </c>
      <c r="J120" s="304">
        <f>'Investīciju plāns_2023_2027'!J106</f>
        <v>0</v>
      </c>
      <c r="K120" s="305">
        <f>'Investīciju plāns_2023_2027'!K106</f>
        <v>0</v>
      </c>
      <c r="L120" s="306">
        <f>'Investīciju plāns_2023_2027'!L106</f>
        <v>0</v>
      </c>
      <c r="M120" s="307">
        <f>'Investīciju plāns_2023_2027'!M106</f>
        <v>500000</v>
      </c>
      <c r="N120" s="166" t="str">
        <f>'Investīciju plāns_2023_2027'!N106</f>
        <v>P2 L RV2</v>
      </c>
      <c r="O120" s="161" t="str">
        <f>'Investīciju plāns_2023_2027'!O106</f>
        <v>D</v>
      </c>
      <c r="P120" s="309" t="str">
        <f>'Investīciju plāns_2023_2027'!P106</f>
        <v>VP1</v>
      </c>
      <c r="Q120" s="196" t="str">
        <f>'Investīciju plāns_2023_2027'!Q106</f>
        <v>RV2</v>
      </c>
      <c r="R120" s="196" t="str">
        <f>'Investīciju plāns_2023_2027'!R106</f>
        <v>2.3.</v>
      </c>
      <c r="S120" s="387" t="str">
        <f>'Investīciju plāns_2023_2027'!S106</f>
        <v>Labklājības pārvalde</v>
      </c>
      <c r="T120" s="291">
        <f>'Investīciju plāns_2023_2027'!T106</f>
        <v>0</v>
      </c>
      <c r="U120" s="282" t="str">
        <f>'Investīciju plāns_2023_2027'!U106</f>
        <v>2022-2027</v>
      </c>
    </row>
    <row r="121" spans="1:21" ht="38.25" x14ac:dyDescent="0.25">
      <c r="A121" s="161">
        <f>'Investīciju plāns_2023_2027'!A107</f>
        <v>105</v>
      </c>
      <c r="B121" s="279" t="str">
        <f>'Investīciju plāns_2023_2027'!B107</f>
        <v>10</v>
      </c>
      <c r="C121" s="196" t="str">
        <f>'Investīciju plāns_2023_2027'!C107</f>
        <v>Novads</v>
      </c>
      <c r="D121" s="285" t="str">
        <f>'Investīciju plāns_2023_2027'!D107</f>
        <v>Ilgstošas sociālās aprūpes pakalpojuma noturība un nepārtrauktība</v>
      </c>
      <c r="E121" s="285" t="str">
        <f>'Investīciju plāns_2023_2027'!E107</f>
        <v>Ilgstošas sociālās aprūpes pakalpojuma noturība un nepārtrauktība</v>
      </c>
      <c r="F121" s="161" t="str">
        <f>'Investīciju plāns_2023_2027'!F107</f>
        <v xml:space="preserve">Sociālo pakalpojumu attīstīšana </v>
      </c>
      <c r="G121" s="366" t="str">
        <f>'Investīciju plāns_2023_2027'!G107</f>
        <v>SAM</v>
      </c>
      <c r="H121" s="278">
        <f>'Investīciju plāns_2023_2027'!H107</f>
        <v>600000</v>
      </c>
      <c r="I121" s="303">
        <f>'Investīciju plāns_2023_2027'!I107</f>
        <v>0</v>
      </c>
      <c r="J121" s="304">
        <f>'Investīciju plāns_2023_2027'!J107</f>
        <v>0</v>
      </c>
      <c r="K121" s="305">
        <f>'Investīciju plāns_2023_2027'!K107</f>
        <v>0</v>
      </c>
      <c r="L121" s="306">
        <f>'Investīciju plāns_2023_2027'!L107</f>
        <v>0</v>
      </c>
      <c r="M121" s="307">
        <f>'Investīciju plāns_2023_2027'!M107</f>
        <v>600000</v>
      </c>
      <c r="N121" s="166" t="str">
        <f>'Investīciju plāns_2023_2027'!N107</f>
        <v>P2 L RV2</v>
      </c>
      <c r="O121" s="273" t="str">
        <f>'Investīciju plāns_2023_2027'!O107</f>
        <v>D</v>
      </c>
      <c r="P121" s="284" t="str">
        <f>'Investīciju plāns_2023_2027'!P107</f>
        <v>VP1</v>
      </c>
      <c r="Q121" s="161" t="str">
        <f>'Investīciju plāns_2023_2027'!Q107</f>
        <v>RV2</v>
      </c>
      <c r="R121" s="196" t="str">
        <f>'Investīciju plāns_2023_2027'!R107</f>
        <v>2.2.</v>
      </c>
      <c r="S121" s="387" t="str">
        <f>'Investīciju plāns_2023_2027'!S107</f>
        <v>Labklājības pārvalde</v>
      </c>
      <c r="T121" s="291">
        <f>'Investīciju plāns_2023_2027'!T107</f>
        <v>0</v>
      </c>
      <c r="U121" s="282" t="str">
        <f>'Investīciju plāns_2023_2027'!U107</f>
        <v>2022-2027</v>
      </c>
    </row>
    <row r="122" spans="1:21" ht="38.25" x14ac:dyDescent="0.25">
      <c r="A122" s="161">
        <f>'Investīciju plāns_2023_2027'!A108</f>
        <v>106</v>
      </c>
      <c r="B122" s="279" t="str">
        <f>'Investīciju plāns_2023_2027'!B108</f>
        <v>10</v>
      </c>
      <c r="C122" s="196" t="str">
        <f>'Investīciju plāns_2023_2027'!C108</f>
        <v>Novads</v>
      </c>
      <c r="D122" s="285" t="str">
        <f>'Investīciju plāns_2023_2027'!D108</f>
        <v>Dienas/aktivitāšu centru aprīkošana un izveide  Jelgavas novada teritorijā</v>
      </c>
      <c r="E122" s="285" t="str">
        <f>'Investīciju plāns_2023_2027'!E108</f>
        <v>Dienas/aktivitāšu centru aprīkošana un izveide  Jelgavas novadā,  nodrošinot pašvaldības pakalpojumu pieejamību tuvāk iedzīvotājam (t.sk. Dorupe, Līvbērze, Vītoliņi, Ziedkalne, Mežciems, Salgale)</v>
      </c>
      <c r="F122" s="161" t="str">
        <f>'Investīciju plāns_2023_2027'!F108</f>
        <v>Sociālo pakalpojumu infrastruktūra</v>
      </c>
      <c r="G122" s="366" t="str">
        <f>'Investīciju plāns_2023_2027'!G108</f>
        <v>Kopīgs/J/Pag/Iedz</v>
      </c>
      <c r="H122" s="278">
        <f>'Investīciju plāns_2023_2027'!H108</f>
        <v>600000</v>
      </c>
      <c r="I122" s="303">
        <f>'Investīciju plāns_2023_2027'!I108</f>
        <v>0</v>
      </c>
      <c r="J122" s="304">
        <f>'Investīciju plāns_2023_2027'!J108</f>
        <v>0</v>
      </c>
      <c r="K122" s="305">
        <f>'Investīciju plāns_2023_2027'!K108</f>
        <v>0</v>
      </c>
      <c r="L122" s="306">
        <f>'Investīciju plāns_2023_2027'!L108</f>
        <v>100000</v>
      </c>
      <c r="M122" s="307">
        <f>'Investīciju plāns_2023_2027'!M108</f>
        <v>500000</v>
      </c>
      <c r="N122" s="161" t="str">
        <f>'Investīciju plāns_2023_2027'!N108</f>
        <v>P2 L RV1</v>
      </c>
      <c r="O122" s="272" t="str">
        <f>'Investīciju plāns_2023_2027'!O108</f>
        <v>D</v>
      </c>
      <c r="P122" s="284" t="str">
        <f>'Investīciju plāns_2023_2027'!P108</f>
        <v>VP1</v>
      </c>
      <c r="Q122" s="161" t="str">
        <f>'Investīciju plāns_2023_2027'!Q108</f>
        <v>RV2</v>
      </c>
      <c r="R122" s="160" t="str">
        <f>'Investīciju plāns_2023_2027'!R108</f>
        <v>2.1
2.2</v>
      </c>
      <c r="S122" s="387" t="str">
        <f>'Investīciju plāns_2023_2027'!S108</f>
        <v>Pagastu pārvalde/Labklājības pārvalde</v>
      </c>
      <c r="T122" s="284">
        <f>'Investīciju plāns_2023_2027'!T108</f>
        <v>0</v>
      </c>
      <c r="U122" s="282" t="str">
        <f>'Investīciju plāns_2023_2027'!U108</f>
        <v>2022-2027</v>
      </c>
    </row>
    <row r="123" spans="1:21" ht="76.5" x14ac:dyDescent="0.25">
      <c r="A123" s="196">
        <f>'Investīciju plāns_2023_2027'!A109</f>
        <v>107</v>
      </c>
      <c r="B123" s="279" t="str">
        <f>'Investīciju plāns_2023_2027'!B109</f>
        <v>10</v>
      </c>
      <c r="C123" s="196" t="str">
        <f>'Investīciju plāns_2023_2027'!C109</f>
        <v>Novads</v>
      </c>
      <c r="D123" s="285" t="str">
        <f>'Investīciju plāns_2023_2027'!D109</f>
        <v>Vides pieejamības uzlabošana sociālo pakalpojumu sasniedzamības nodrošināšanai Jelgavas novada pašvaldības ēkās</v>
      </c>
      <c r="E123" s="285" t="str">
        <f>'Investīciju plāns_2023_2027'!E109</f>
        <v>Infrastruktūras uzlabojumi,  t.sk. pacēlāji, kāpņu renovācija pieejamībai, u.c. vides pieejamības uzlabošanas elementi Jelgavas novada pašvaldības ēkās</v>
      </c>
      <c r="F123" s="161" t="str">
        <f>'Investīciju plāns_2023_2027'!F109</f>
        <v>Sociālo pakalpojumu infrastruktūra</v>
      </c>
      <c r="G123" s="366" t="str">
        <f>'Investīciju plāns_2023_2027'!G109</f>
        <v>Kopīgs/J/Pag/Iedz</v>
      </c>
      <c r="H123" s="278">
        <f>'Investīciju plāns_2023_2027'!H109</f>
        <v>500000</v>
      </c>
      <c r="I123" s="303">
        <f>'Investīciju plāns_2023_2027'!I109</f>
        <v>0</v>
      </c>
      <c r="J123" s="304">
        <f>'Investīciju plāns_2023_2027'!J109</f>
        <v>0</v>
      </c>
      <c r="K123" s="305">
        <f>'Investīciju plāns_2023_2027'!K109</f>
        <v>0</v>
      </c>
      <c r="L123" s="306">
        <f>'Investīciju plāns_2023_2027'!L109</f>
        <v>200000</v>
      </c>
      <c r="M123" s="307">
        <f>'Investīciju plāns_2023_2027'!M109</f>
        <v>300000</v>
      </c>
      <c r="N123" s="161" t="str">
        <f>'Investīciju plāns_2023_2027'!N109</f>
        <v>P2 L RV2</v>
      </c>
      <c r="O123" s="273" t="str">
        <f>'Investīciju plāns_2023_2027'!O109</f>
        <v>P</v>
      </c>
      <c r="P123" s="145" t="str">
        <f>'Investīciju plāns_2023_2027'!P109</f>
        <v>VP1</v>
      </c>
      <c r="Q123" s="195" t="str">
        <f>'Investīciju plāns_2023_2027'!Q109</f>
        <v>RV2</v>
      </c>
      <c r="R123" s="196" t="str">
        <f>'Investīciju plāns_2023_2027'!R109</f>
        <v>2.2.</v>
      </c>
      <c r="S123" s="381" t="str">
        <f>'Investīciju plāns_2023_2027'!S109</f>
        <v>Infrastruktūras un saimnieciskā nodrošinājuma nodaļa/Labklājības pārvalde</v>
      </c>
      <c r="T123" s="284">
        <f>'Investīciju plāns_2023_2027'!T109</f>
        <v>0</v>
      </c>
      <c r="U123" s="282" t="str">
        <f>'Investīciju plāns_2023_2027'!U109</f>
        <v>2022-2027</v>
      </c>
    </row>
    <row r="124" spans="1:21" ht="76.5" x14ac:dyDescent="0.25">
      <c r="A124" s="161">
        <f>'Investīciju plāns_2023_2027'!A110</f>
        <v>108</v>
      </c>
      <c r="B124" s="279" t="str">
        <f>'Investīciju plāns_2023_2027'!B110</f>
        <v>09s</v>
      </c>
      <c r="C124" s="196" t="str">
        <f>'Investīciju plāns_2023_2027'!C110</f>
        <v>Novads</v>
      </c>
      <c r="D124" s="285" t="str">
        <f>'Investīciju plāns_2023_2027'!D110</f>
        <v>Sporta laukumu/stadionu izveide/labiekārtošana/atjaunošana Jelgavas novada teritorijā</v>
      </c>
      <c r="E124" s="285" t="str">
        <f>'Investīciju plāns_2023_2027'!E110</f>
        <v>Sporta laukumu izveide/labiekārtošana/atjaunošana Jelgavas novada teritorijā (segumi, elementi, labiekārtošana) sakārtojot sporta infrastruktūru</v>
      </c>
      <c r="F124" s="161" t="str">
        <f>'Investīciju plāns_2023_2027'!F110</f>
        <v>Sporta infrastruktūra</v>
      </c>
      <c r="G124" s="366" t="str">
        <f>'Investīciju plāns_2023_2027'!G110</f>
        <v>Kopīgs/J/Pag/Iedz</v>
      </c>
      <c r="H124" s="278">
        <f>'Investīciju plāns_2023_2027'!H110</f>
        <v>1500000</v>
      </c>
      <c r="I124" s="303">
        <f>'Investīciju plāns_2023_2027'!I110</f>
        <v>0</v>
      </c>
      <c r="J124" s="304">
        <f>'Investīciju plāns_2023_2027'!J110</f>
        <v>0</v>
      </c>
      <c r="K124" s="305">
        <f>'Investīciju plāns_2023_2027'!K110</f>
        <v>0</v>
      </c>
      <c r="L124" s="306">
        <f>'Investīciju plāns_2023_2027'!L110</f>
        <v>200000</v>
      </c>
      <c r="M124" s="307">
        <f>'Investīciju plāns_2023_2027'!M110</f>
        <v>1300000</v>
      </c>
      <c r="N124" s="161" t="str">
        <f>'Investīciju plāns_2023_2027'!N110</f>
        <v>P2 S RV2</v>
      </c>
      <c r="O124" s="151" t="str">
        <f>'Investīciju plāns_2023_2027'!O110</f>
        <v>P</v>
      </c>
      <c r="P124" s="145" t="str">
        <f>'Investīciju plāns_2023_2027'!P110</f>
        <v>VP1</v>
      </c>
      <c r="Q124" s="195" t="str">
        <f>'Investīciju plāns_2023_2027'!Q110</f>
        <v>RV3</v>
      </c>
      <c r="R124" s="268" t="str">
        <f>'Investīciju plāns_2023_2027'!R110</f>
        <v>3.1.</v>
      </c>
      <c r="S124" s="381" t="str">
        <f>'Investīciju plāns_2023_2027'!S110</f>
        <v>Infrastruktūras un saimnieciskā nodrošinājuma nodaļa/Sporta centrs</v>
      </c>
      <c r="T124" s="284">
        <f>'Investīciju plāns_2023_2027'!T110</f>
        <v>0</v>
      </c>
      <c r="U124" s="282" t="str">
        <f>'Investīciju plāns_2023_2027'!U110</f>
        <v>2022-2027</v>
      </c>
    </row>
    <row r="125" spans="1:21" ht="76.5" x14ac:dyDescent="0.25">
      <c r="A125" s="161">
        <f>'Investīciju plāns_2023_2027'!A111</f>
        <v>109</v>
      </c>
      <c r="B125" s="279" t="str">
        <f>'Investīciju plāns_2023_2027'!B111</f>
        <v>09s</v>
      </c>
      <c r="C125" s="196" t="str">
        <f>'Investīciju plāns_2023_2027'!C111</f>
        <v>Novads</v>
      </c>
      <c r="D125" s="285" t="str">
        <f>'Investīciju plāns_2023_2027'!D111</f>
        <v>Iekštelpu sporta infrastruktūras sakārtošana  un aprīkojuma atjaunošana Jelgavas novada sporta bāzēs</v>
      </c>
      <c r="E125" s="285" t="str">
        <f>'Investīciju plāns_2023_2027'!E111</f>
        <v>Iekštelpu sporta infrastruktūras sakārtošana - grīdas segumi, sporta inventārs, telpu remonti (tai skaitā dušas un sanitārie mezgli, kosmētiskie remonti) Jelgavas novada sporta bāzēs</v>
      </c>
      <c r="F125" s="161" t="str">
        <f>'Investīciju plāns_2023_2027'!F111</f>
        <v>Sporta infrastruktūra</v>
      </c>
      <c r="G125" s="366" t="str">
        <f>'Investīciju plāns_2023_2027'!G111</f>
        <v>Kopīgs/J/Pag/Iedz</v>
      </c>
      <c r="H125" s="278">
        <f>'Investīciju plāns_2023_2027'!H111</f>
        <v>800000</v>
      </c>
      <c r="I125" s="303">
        <f>'Investīciju plāns_2023_2027'!I111</f>
        <v>0</v>
      </c>
      <c r="J125" s="304">
        <f>'Investīciju plāns_2023_2027'!J111</f>
        <v>0</v>
      </c>
      <c r="K125" s="305">
        <f>'Investīciju plāns_2023_2027'!K111</f>
        <v>0</v>
      </c>
      <c r="L125" s="306">
        <f>'Investīciju plāns_2023_2027'!L111</f>
        <v>200000</v>
      </c>
      <c r="M125" s="307">
        <f>'Investīciju plāns_2023_2027'!M111</f>
        <v>600000</v>
      </c>
      <c r="N125" s="161" t="str">
        <f>'Investīciju plāns_2023_2027'!N111</f>
        <v>P2 S RV2</v>
      </c>
      <c r="O125" s="151" t="str">
        <f>'Investīciju plāns_2023_2027'!O111</f>
        <v>P</v>
      </c>
      <c r="P125" s="151" t="str">
        <f>'Investīciju plāns_2023_2027'!P111</f>
        <v>VP1</v>
      </c>
      <c r="Q125" s="151" t="str">
        <f>'Investīciju plāns_2023_2027'!Q111</f>
        <v>RV3</v>
      </c>
      <c r="R125" s="268" t="str">
        <f>'Investīciju plāns_2023_2027'!R111</f>
        <v>3.2.</v>
      </c>
      <c r="S125" s="385" t="str">
        <f>'Investīciju plāns_2023_2027'!S111</f>
        <v>Infrastruktūras un saimnieciskā nodrošinājuma nodaļa/Sporta centrs</v>
      </c>
      <c r="T125" s="284">
        <f>'Investīciju plāns_2023_2027'!T111</f>
        <v>0</v>
      </c>
      <c r="U125" s="282" t="str">
        <f>'Investīciju plāns_2023_2027'!U111</f>
        <v>2022-2027</v>
      </c>
    </row>
    <row r="126" spans="1:21" ht="76.5" x14ac:dyDescent="0.25">
      <c r="A126" s="196">
        <f>'Investīciju plāns_2023_2027'!A112</f>
        <v>110</v>
      </c>
      <c r="B126" s="279" t="str">
        <f>'Investīciju plāns_2023_2027'!B112</f>
        <v>08</v>
      </c>
      <c r="C126" s="196" t="str">
        <f>'Investīciju plāns_2023_2027'!C112</f>
        <v>Novads</v>
      </c>
      <c r="D126" s="285" t="str">
        <f>'Investīciju plāns_2023_2027'!D112</f>
        <v>Kultūras iestāžu  infrastruktūras sakārtošana/teritorijas labiekārtošana/modernizācija/atjaunošana/remonti Jelgavas novada kultūras iestādēs</v>
      </c>
      <c r="E126" s="285" t="str">
        <f>'Investīciju plāns_2023_2027'!E112</f>
        <v>Kultūras iestāžu teritoriju infrastruktūras sakārtošana/modernizācija/atjaunošana/labiekārtošana</v>
      </c>
      <c r="F126" s="161" t="str">
        <f>'Investīciju plāns_2023_2027'!F112</f>
        <v>Teritorijas labiekārtošana</v>
      </c>
      <c r="G126" s="366" t="str">
        <f>'Investīciju plāns_2023_2027'!G112</f>
        <v>Kopīgs/J/Pag/Iedz</v>
      </c>
      <c r="H126" s="278">
        <f>'Investīciju plāns_2023_2027'!H112</f>
        <v>500000</v>
      </c>
      <c r="I126" s="303">
        <f>'Investīciju plāns_2023_2027'!I112</f>
        <v>0</v>
      </c>
      <c r="J126" s="304">
        <f>'Investīciju plāns_2023_2027'!J112</f>
        <v>0</v>
      </c>
      <c r="K126" s="305">
        <f>'Investīciju plāns_2023_2027'!K112</f>
        <v>0</v>
      </c>
      <c r="L126" s="306">
        <f>'Investīciju plāns_2023_2027'!L112</f>
        <v>250000</v>
      </c>
      <c r="M126" s="307">
        <f>'Investīciju plāns_2023_2027'!M112</f>
        <v>250000</v>
      </c>
      <c r="N126" s="161" t="str">
        <f>'Investīciju plāns_2023_2027'!N112</f>
        <v>P2 K RV1</v>
      </c>
      <c r="O126" s="151" t="str">
        <f>'Investīciju plāns_2023_2027'!O112</f>
        <v>P</v>
      </c>
      <c r="P126" s="151" t="str">
        <f>'Investīciju plāns_2023_2027'!P112</f>
        <v>VP1</v>
      </c>
      <c r="Q126" s="151" t="str">
        <f>'Investīciju plāns_2023_2027'!Q112</f>
        <v>RV3</v>
      </c>
      <c r="R126" s="196" t="str">
        <f>'Investīciju plāns_2023_2027'!R112</f>
        <v>3.3.</v>
      </c>
      <c r="S126" s="388" t="str">
        <f>'Investīciju plāns_2023_2027'!S112</f>
        <v>Kultūraspārvalde/pagastu pārvaldes</v>
      </c>
      <c r="T126" s="284">
        <f>'Investīciju plāns_2023_2027'!T112</f>
        <v>0</v>
      </c>
      <c r="U126" s="282" t="str">
        <f>'Investīciju plāns_2023_2027'!U112</f>
        <v>2022-2027</v>
      </c>
    </row>
    <row r="127" spans="1:21" x14ac:dyDescent="0.25">
      <c r="A127" s="161" t="e">
        <f>'Investīciju plāns_2023_2027'!#REF!</f>
        <v>#REF!</v>
      </c>
      <c r="B127" s="279" t="e">
        <f>'Investīciju plāns_2023_2027'!#REF!</f>
        <v>#REF!</v>
      </c>
      <c r="C127" s="196" t="e">
        <f>'Investīciju plāns_2023_2027'!#REF!</f>
        <v>#REF!</v>
      </c>
      <c r="D127" s="285" t="e">
        <f>'Investīciju plāns_2023_2027'!#REF!</f>
        <v>#REF!</v>
      </c>
      <c r="E127" s="285" t="e">
        <f>'Investīciju plāns_2023_2027'!#REF!</f>
        <v>#REF!</v>
      </c>
      <c r="F127" s="161" t="e">
        <f>'Investīciju plāns_2023_2027'!#REF!</f>
        <v>#REF!</v>
      </c>
      <c r="G127" s="366" t="e">
        <f>'Investīciju plāns_2023_2027'!#REF!</f>
        <v>#REF!</v>
      </c>
      <c r="H127" s="278" t="e">
        <f>'Investīciju plāns_2023_2027'!#REF!</f>
        <v>#REF!</v>
      </c>
      <c r="I127" s="303" t="e">
        <f>'Investīciju plāns_2023_2027'!#REF!</f>
        <v>#REF!</v>
      </c>
      <c r="J127" s="304" t="e">
        <f>'Investīciju plāns_2023_2027'!#REF!</f>
        <v>#REF!</v>
      </c>
      <c r="K127" s="305" t="e">
        <f>'Investīciju plāns_2023_2027'!#REF!</f>
        <v>#REF!</v>
      </c>
      <c r="L127" s="306" t="e">
        <f>'Investīciju plāns_2023_2027'!#REF!</f>
        <v>#REF!</v>
      </c>
      <c r="M127" s="307" t="e">
        <f>'Investīciju plāns_2023_2027'!#REF!</f>
        <v>#REF!</v>
      </c>
      <c r="N127" s="161" t="e">
        <f>'Investīciju plāns_2023_2027'!#REF!</f>
        <v>#REF!</v>
      </c>
      <c r="O127" s="161" t="e">
        <f>'Investīciju plāns_2023_2027'!#REF!</f>
        <v>#REF!</v>
      </c>
      <c r="P127" s="151" t="e">
        <f>'Investīciju plāns_2023_2027'!#REF!</f>
        <v>#REF!</v>
      </c>
      <c r="Q127" s="161" t="e">
        <f>'Investīciju plāns_2023_2027'!#REF!</f>
        <v>#REF!</v>
      </c>
      <c r="R127" s="196" t="e">
        <f>'Investīciju plāns_2023_2027'!#REF!</f>
        <v>#REF!</v>
      </c>
      <c r="S127" s="386" t="e">
        <f>'Investīciju plāns_2023_2027'!#REF!</f>
        <v>#REF!</v>
      </c>
      <c r="T127" s="284" t="e">
        <f>'Investīciju plāns_2023_2027'!#REF!</f>
        <v>#REF!</v>
      </c>
      <c r="U127" s="282" t="e">
        <f>'Investīciju plāns_2023_2027'!#REF!</f>
        <v>#REF!</v>
      </c>
    </row>
    <row r="128" spans="1:21" ht="76.5" x14ac:dyDescent="0.25">
      <c r="A128" s="161">
        <f>'Investīciju plāns_2023_2027'!A113</f>
        <v>111</v>
      </c>
      <c r="B128" s="279" t="str">
        <f>'Investīciju plāns_2023_2027'!B113</f>
        <v>08k</v>
      </c>
      <c r="C128" s="196" t="str">
        <f>'Investīciju plāns_2023_2027'!C113</f>
        <v>Novads</v>
      </c>
      <c r="D128" s="285" t="str">
        <f>'Investīciju plāns_2023_2027'!D113</f>
        <v>Brīvdabas estrādes/vietas izveide/ labiekārtošana Jelgavas novada teritorijā</v>
      </c>
      <c r="E128" s="285" t="str">
        <f>'Investīciju plāns_2023_2027'!E113</f>
        <v>Brīvdabas estrādes/vietas izveide/labiekārtošana, kultūras pakalpojuma nodrošināšanai pagastos - uzbūvēta brīvdabas estrāde, ierīkota brīvdabas pasākumu vieta, labiekārtota Jelgavas novada teritorijā</v>
      </c>
      <c r="F128" s="161" t="str">
        <f>'Investīciju plāns_2023_2027'!F113</f>
        <v>Teritorijas labiekārtošana</v>
      </c>
      <c r="G128" s="366" t="str">
        <f>'Investīciju plāns_2023_2027'!G113</f>
        <v>Kopīgs/J/Pag/Iedz</v>
      </c>
      <c r="H128" s="278">
        <f>'Investīciju plāns_2023_2027'!H113</f>
        <v>400000</v>
      </c>
      <c r="I128" s="303">
        <f>'Investīciju plāns_2023_2027'!I113</f>
        <v>0</v>
      </c>
      <c r="J128" s="304">
        <f>'Investīciju plāns_2023_2027'!J113</f>
        <v>0</v>
      </c>
      <c r="K128" s="305">
        <f>'Investīciju plāns_2023_2027'!K113</f>
        <v>0</v>
      </c>
      <c r="L128" s="306">
        <f>'Investīciju plāns_2023_2027'!L113</f>
        <v>100000</v>
      </c>
      <c r="M128" s="307">
        <f>'Investīciju plāns_2023_2027'!M113</f>
        <v>300000</v>
      </c>
      <c r="N128" s="161" t="str">
        <f>'Investīciju plāns_2023_2027'!N113</f>
        <v>P2 K RV1</v>
      </c>
      <c r="O128" s="161" t="str">
        <f>'Investīciju plāns_2023_2027'!O113</f>
        <v>P</v>
      </c>
      <c r="P128" s="336" t="str">
        <f>'Investīciju plāns_2023_2027'!P113</f>
        <v>VP1</v>
      </c>
      <c r="Q128" s="336" t="str">
        <f>'Investīciju plāns_2023_2027'!Q113</f>
        <v>RV3</v>
      </c>
      <c r="R128" s="339" t="str">
        <f>'Investīciju plāns_2023_2027'!R113</f>
        <v>3.3.</v>
      </c>
      <c r="S128" s="161" t="str">
        <f>'Investīciju plāns_2023_2027'!S113</f>
        <v>Infrastruktūras un saimnieciskā nodrošinājuma nodaļa/pagasta pārvalde</v>
      </c>
      <c r="T128" s="284">
        <f>'Investīciju plāns_2023_2027'!T113</f>
        <v>0</v>
      </c>
      <c r="U128" s="282" t="str">
        <f>'Investīciju plāns_2023_2027'!U113</f>
        <v>2022-2027</v>
      </c>
    </row>
    <row r="129" spans="1:21" ht="76.5" x14ac:dyDescent="0.25">
      <c r="A129" s="196">
        <f>'Investīciju plāns_2023_2027'!A114</f>
        <v>112</v>
      </c>
      <c r="B129" s="279" t="str">
        <f>'Investīciju plāns_2023_2027'!B114</f>
        <v>10</v>
      </c>
      <c r="C129" s="196" t="str">
        <f>'Investīciju plāns_2023_2027'!C114</f>
        <v>Novads</v>
      </c>
      <c r="D129" s="285" t="str">
        <f>'Investīciju plāns_2023_2027'!D114</f>
        <v>Dienas/aktivitāšu centru teritoriju labiekārtošana Jelgavas novada teritorijā</v>
      </c>
      <c r="E129" s="285" t="str">
        <f>'Investīciju plāns_2023_2027'!E114</f>
        <v>Dienas/aktivitāšu centru teritoriju labiekārtošana Jelgavas novada teritorijā - žogu uzstādīšana, automašīnu stāvlaukuma vietas sakārtošana, bērnu rotaļu laukuma izveide, teritorijas labiekārtošana, video novērošanas sistēmas izbūve</v>
      </c>
      <c r="F129" s="161" t="str">
        <f>'Investīciju plāns_2023_2027'!F114</f>
        <v>Teritorijas labiekārtošana</v>
      </c>
      <c r="G129" s="367" t="str">
        <f>'Investīciju plāns_2023_2027'!G114</f>
        <v>Kopīgs/J/Pag/Iedz</v>
      </c>
      <c r="H129" s="278">
        <f>'Investīciju plāns_2023_2027'!H114</f>
        <v>500000</v>
      </c>
      <c r="I129" s="303">
        <f>'Investīciju plāns_2023_2027'!I114</f>
        <v>0</v>
      </c>
      <c r="J129" s="304">
        <f>'Investīciju plāns_2023_2027'!J114</f>
        <v>0</v>
      </c>
      <c r="K129" s="305">
        <f>'Investīciju plāns_2023_2027'!K114</f>
        <v>0</v>
      </c>
      <c r="L129" s="306">
        <f>'Investīciju plāns_2023_2027'!L114</f>
        <v>100000</v>
      </c>
      <c r="M129" s="307">
        <f>'Investīciju plāns_2023_2027'!M114</f>
        <v>400000</v>
      </c>
      <c r="N129" s="161" t="str">
        <f>'Investīciju plāns_2023_2027'!N114</f>
        <v>P2 L RV2</v>
      </c>
      <c r="O129" s="336" t="str">
        <f>'Investīciju plāns_2023_2027'!O114</f>
        <v>D</v>
      </c>
      <c r="P129" s="336" t="str">
        <f>'Investīciju plāns_2023_2027'!P114</f>
        <v>VP1</v>
      </c>
      <c r="Q129" s="348" t="str">
        <f>'Investīciju plāns_2023_2027'!Q114</f>
        <v>RV2</v>
      </c>
      <c r="R129" s="336" t="str">
        <f>'Investīciju plāns_2023_2027'!R114</f>
        <v>2.1
2.2</v>
      </c>
      <c r="S129" s="161" t="str">
        <f>'Investīciju plāns_2023_2027'!S114</f>
        <v>Infrastruktūras un saimnieciskā nodrošinājuma nodaļa/Labklājības pārvalde</v>
      </c>
      <c r="T129" s="284">
        <f>'Investīciju plāns_2023_2027'!T114</f>
        <v>0</v>
      </c>
      <c r="U129" s="282" t="str">
        <f>'Investīciju plāns_2023_2027'!U114</f>
        <v>2022-2027</v>
      </c>
    </row>
    <row r="130" spans="1:21" ht="76.5" x14ac:dyDescent="0.25">
      <c r="A130" s="161">
        <f>'Investīciju plāns_2023_2027'!A115</f>
        <v>113</v>
      </c>
      <c r="B130" s="279" t="str">
        <f>'Investīciju plāns_2023_2027'!B115</f>
        <v>06</v>
      </c>
      <c r="C130" s="196" t="str">
        <f>'Investīciju plāns_2023_2027'!C115</f>
        <v>Novads</v>
      </c>
      <c r="D130" s="285" t="str">
        <f>'Investīciju plāns_2023_2027'!D115</f>
        <v>Pašvaldības iestāžu un piekritīgo teritoriju labiekārtošana Jelgavas novada teritorijā</v>
      </c>
      <c r="E130" s="285" t="str">
        <f>'Investīciju plāns_2023_2027'!E115</f>
        <v>Pašvaldības iestāžu un piekritīgo teritoriju labiekārtošana Jelgavas novada teritorijā (pagasta pārvaldes, parki, skvēri, atpūtas vietas, upju krasti)</v>
      </c>
      <c r="F130" s="161" t="str">
        <f>'Investīciju plāns_2023_2027'!F115</f>
        <v>Teritorijas labiekārtošana</v>
      </c>
      <c r="G130" s="367" t="str">
        <f>'Investīciju plāns_2023_2027'!G115</f>
        <v>Kopīgs/J/Pag/Iedz</v>
      </c>
      <c r="H130" s="278">
        <f>'Investīciju plāns_2023_2027'!H115</f>
        <v>400000</v>
      </c>
      <c r="I130" s="303">
        <f>'Investīciju plāns_2023_2027'!I115</f>
        <v>0</v>
      </c>
      <c r="J130" s="304">
        <f>'Investīciju plāns_2023_2027'!J115</f>
        <v>0</v>
      </c>
      <c r="K130" s="305">
        <f>'Investīciju plāns_2023_2027'!K115</f>
        <v>0</v>
      </c>
      <c r="L130" s="306">
        <f>'Investīciju plāns_2023_2027'!L115</f>
        <v>0</v>
      </c>
      <c r="M130" s="307">
        <f>'Investīciju plāns_2023_2027'!M115</f>
        <v>400000</v>
      </c>
      <c r="N130" s="161" t="str">
        <f>'Investīciju plāns_2023_2027'!N115</f>
        <v>P3 V RV9</v>
      </c>
      <c r="O130" s="336" t="str">
        <f>'Investīciju plāns_2023_2027'!O115</f>
        <v>D</v>
      </c>
      <c r="P130" s="336" t="str">
        <f>'Investīciju plāns_2023_2027'!P115</f>
        <v>VP2</v>
      </c>
      <c r="Q130" s="348" t="str">
        <f>'Investīciju plāns_2023_2027'!Q115</f>
        <v>RV5</v>
      </c>
      <c r="R130" s="336" t="str">
        <f>'Investīciju plāns_2023_2027'!R115</f>
        <v>U.5.4.</v>
      </c>
      <c r="S130" s="161" t="str">
        <f>'Investīciju plāns_2023_2027'!S115</f>
        <v>Īpašuma pārvaldības nodaļa/Attīstības nodaļa/pagasta pārvalde</v>
      </c>
      <c r="T130" s="284">
        <f>'Investīciju plāns_2023_2027'!T115</f>
        <v>0</v>
      </c>
      <c r="U130" s="282" t="str">
        <f>'Investīciju plāns_2023_2027'!U115</f>
        <v>2022-2027</v>
      </c>
    </row>
    <row r="131" spans="1:21" ht="38.25" x14ac:dyDescent="0.25">
      <c r="A131" s="161">
        <f>'Investīciju plāns_2023_2027'!A116</f>
        <v>114</v>
      </c>
      <c r="B131" s="279" t="str">
        <f>'Investīciju plāns_2023_2027'!B116</f>
        <v>05</v>
      </c>
      <c r="C131" s="196" t="str">
        <f>'Investīciju plāns_2023_2027'!C116</f>
        <v>Novads</v>
      </c>
      <c r="D131" s="285" t="str">
        <f>'Investīciju plāns_2023_2027'!D116</f>
        <v>Degradēto teritoriju sakārtošana visā Jelgavas novada teritorijā</v>
      </c>
      <c r="E131" s="285" t="str">
        <f>'Investīciju plāns_2023_2027'!E116</f>
        <v xml:space="preserve">Degradēto teritorijas sakārtošana Jelgavas novada teritorijā (katru gadu 4 - 5 objekti gadā)
</v>
      </c>
      <c r="F131" s="161" t="str">
        <f>'Investīciju plāns_2023_2027'!F116</f>
        <v>Teritorijas labiekārtošana</v>
      </c>
      <c r="G131" s="367" t="str">
        <f>'Investīciju plāns_2023_2027'!G116</f>
        <v>Kopīgs/J/Pag/Iedz</v>
      </c>
      <c r="H131" s="278">
        <f>'Investīciju plāns_2023_2027'!H116</f>
        <v>483000</v>
      </c>
      <c r="I131" s="303">
        <f>'Investīciju plāns_2023_2027'!I116</f>
        <v>23000</v>
      </c>
      <c r="J131" s="304">
        <f>'Investīciju plāns_2023_2027'!J116</f>
        <v>23000</v>
      </c>
      <c r="K131" s="305">
        <f>'Investīciju plāns_2023_2027'!K116</f>
        <v>0</v>
      </c>
      <c r="L131" s="306">
        <f>'Investīciju plāns_2023_2027'!L116</f>
        <v>60000</v>
      </c>
      <c r="M131" s="307">
        <f>'Investīciju plāns_2023_2027'!M116</f>
        <v>400000</v>
      </c>
      <c r="N131" s="161" t="str">
        <f>'Investīciju plāns_2023_2027'!N116</f>
        <v>P3 V RV9</v>
      </c>
      <c r="O131" s="336" t="str">
        <f>'Investīciju plāns_2023_2027'!O116</f>
        <v>D</v>
      </c>
      <c r="P131" s="336" t="str">
        <f>'Investīciju plāns_2023_2027'!P116</f>
        <v>VP2</v>
      </c>
      <c r="Q131" s="348" t="str">
        <f>'Investīciju plāns_2023_2027'!Q116</f>
        <v>RV5</v>
      </c>
      <c r="R131" s="336" t="str">
        <f>'Investīciju plāns_2023_2027'!R116</f>
        <v>U.5.4.</v>
      </c>
      <c r="S131" s="161" t="str">
        <f>'Investīciju plāns_2023_2027'!S116</f>
        <v>Īpašuma pārvaldības nodaļa</v>
      </c>
      <c r="T131" s="284">
        <f>'Investīciju plāns_2023_2027'!T116</f>
        <v>0</v>
      </c>
      <c r="U131" s="282" t="str">
        <f>'Investīciju plāns_2023_2027'!U116</f>
        <v>2022-2027</v>
      </c>
    </row>
    <row r="132" spans="1:21" ht="51" x14ac:dyDescent="0.25">
      <c r="A132" s="196">
        <f>'Investīciju plāns_2023_2027'!A117</f>
        <v>115</v>
      </c>
      <c r="B132" s="279" t="str">
        <f>'Investīciju plāns_2023_2027'!B117</f>
        <v>05</v>
      </c>
      <c r="C132" s="196" t="str">
        <f>'Investīciju plāns_2023_2027'!C117</f>
        <v>Novads</v>
      </c>
      <c r="D132" s="285" t="str">
        <f>'Investīciju plāns_2023_2027'!D117</f>
        <v>Teritorijas labiekārtošana un vides aizsardzība Jelgavas novada teritorijā</v>
      </c>
      <c r="E132" s="335" t="str">
        <f>'Investīciju plāns_2023_2027'!E117</f>
        <v>Vidi ietekmējošu faktoru apzināšana, izvērtēšana, turpmākās darbības plānošana, vides objektu kopšana - teritorijas labiekārtošana un vides aizsardzība visā Jelgavas novada teritorijā, atbilstoši MK noteikumos noteiktajam, tai skaitā tehnikas iegāde</v>
      </c>
      <c r="F132" s="161" t="str">
        <f>'Investīciju plāns_2023_2027'!F117</f>
        <v>Teritorijas labiekārtošana</v>
      </c>
      <c r="G132" s="366" t="str">
        <f>'Investīciju plāns_2023_2027'!G117</f>
        <v>Kopīgs/J/Pag/Iedz</v>
      </c>
      <c r="H132" s="278">
        <f>'Investīciju plāns_2023_2027'!H117</f>
        <v>400000</v>
      </c>
      <c r="I132" s="303">
        <f>'Investīciju plāns_2023_2027'!I117</f>
        <v>0</v>
      </c>
      <c r="J132" s="304">
        <f>'Investīciju plāns_2023_2027'!J117</f>
        <v>0</v>
      </c>
      <c r="K132" s="305">
        <f>'Investīciju plāns_2023_2027'!K117</f>
        <v>0</v>
      </c>
      <c r="L132" s="306">
        <f>'Investīciju plāns_2023_2027'!L117</f>
        <v>0</v>
      </c>
      <c r="M132" s="307">
        <f>'Investīciju plāns_2023_2027'!M117</f>
        <v>400000</v>
      </c>
      <c r="N132" s="161" t="str">
        <f>'Investīciju plāns_2023_2027'!N117</f>
        <v>P3 V RV9</v>
      </c>
      <c r="O132" s="336" t="str">
        <f>'Investīciju plāns_2023_2027'!O117</f>
        <v>D</v>
      </c>
      <c r="P132" s="336" t="str">
        <f>'Investīciju plāns_2023_2027'!P117</f>
        <v>VP2</v>
      </c>
      <c r="Q132" s="348" t="str">
        <f>'Investīciju plāns_2023_2027'!Q117</f>
        <v>RV6</v>
      </c>
      <c r="R132" s="336" t="str">
        <f>'Investīciju plāns_2023_2027'!R117</f>
        <v>U.6.1.</v>
      </c>
      <c r="S132" s="161" t="str">
        <f>'Investīciju plāns_2023_2027'!S117</f>
        <v>Īpašuma pārvaldības nodaļa</v>
      </c>
      <c r="T132" s="284">
        <f>'Investīciju plāns_2023_2027'!T117</f>
        <v>0</v>
      </c>
      <c r="U132" s="282" t="str">
        <f>'Investīciju plāns_2023_2027'!U117</f>
        <v>2022-2027</v>
      </c>
    </row>
    <row r="133" spans="1:21" ht="38.25" x14ac:dyDescent="0.25">
      <c r="A133" s="161">
        <f>'Investīciju plāns_2023_2027'!A118</f>
        <v>116</v>
      </c>
      <c r="B133" s="279" t="str">
        <f>'Investīciju plāns_2023_2027'!B118</f>
        <v>06</v>
      </c>
      <c r="C133" s="196" t="str">
        <f>'Investīciju plāns_2023_2027'!C118</f>
        <v>Novads</v>
      </c>
      <c r="D133" s="285" t="str">
        <f>'Investīciju plāns_2023_2027'!D118</f>
        <v>Apdzīvotu vietu atraktivitātes veicināšana iekļaujot dabas teritorijas</v>
      </c>
      <c r="E133" s="285" t="str">
        <f>'Investīciju plāns_2023_2027'!E118</f>
        <v>Pētījums, dabas izziņas taku veidošana Jelgavas novada teritorijā</v>
      </c>
      <c r="F133" s="161" t="str">
        <f>'Investīciju plāns_2023_2027'!F118</f>
        <v xml:space="preserve">Teritorijas labiekārtošana </v>
      </c>
      <c r="G133" s="367" t="str">
        <f>'Investīciju plāns_2023_2027'!G118</f>
        <v>Kopīgs/J/Pag/Iedz</v>
      </c>
      <c r="H133" s="278">
        <f>'Investīciju plāns_2023_2027'!H118</f>
        <v>160000</v>
      </c>
      <c r="I133" s="303">
        <f>'Investīciju plāns_2023_2027'!I118</f>
        <v>0</v>
      </c>
      <c r="J133" s="304">
        <f>'Investīciju plāns_2023_2027'!J118</f>
        <v>0</v>
      </c>
      <c r="K133" s="305">
        <f>'Investīciju plāns_2023_2027'!K118</f>
        <v>0</v>
      </c>
      <c r="L133" s="306">
        <f>'Investīciju plāns_2023_2027'!L118</f>
        <v>60000</v>
      </c>
      <c r="M133" s="307">
        <f>'Investīciju plāns_2023_2027'!M118</f>
        <v>100000</v>
      </c>
      <c r="N133" s="166" t="str">
        <f>'Investīciju plāns_2023_2027'!N118</f>
        <v>P3 V RV9</v>
      </c>
      <c r="O133" s="336" t="str">
        <f>'Investīciju plāns_2023_2027'!O118</f>
        <v>D</v>
      </c>
      <c r="P133" s="336" t="str">
        <f>'Investīciju plāns_2023_2027'!P118</f>
        <v>VP2</v>
      </c>
      <c r="Q133" s="348" t="str">
        <f>'Investīciju plāns_2023_2027'!Q118</f>
        <v>RV6</v>
      </c>
      <c r="R133" s="336" t="str">
        <f>'Investīciju plāns_2023_2027'!R118</f>
        <v>U.6.1.</v>
      </c>
      <c r="S133" s="387" t="str">
        <f>'Investīciju plāns_2023_2027'!S118</f>
        <v>Īpašuma pārvaldības nodaļa</v>
      </c>
      <c r="T133" s="291">
        <f>'Investīciju plāns_2023_2027'!T118</f>
        <v>0</v>
      </c>
      <c r="U133" s="282" t="str">
        <f>'Investīciju plāns_2023_2027'!U118</f>
        <v>2022-2027</v>
      </c>
    </row>
    <row r="134" spans="1:21" ht="102" x14ac:dyDescent="0.25">
      <c r="A134" s="161">
        <f>'Investīciju plāns_2023_2027'!A119</f>
        <v>117</v>
      </c>
      <c r="B134" s="279" t="str">
        <f>'Investīciju plāns_2023_2027'!B119</f>
        <v>05</v>
      </c>
      <c r="C134" s="196" t="str">
        <f>'Investīciju plāns_2023_2027'!C119</f>
        <v>Novads</v>
      </c>
      <c r="D134" s="285" t="str">
        <f>'Investīciju plāns_2023_2027'!D119</f>
        <v>Lielupes baseina upju piestātņu  infrastruktūras attīstība un dabas izziņas taku izveide un labiekārtošana</v>
      </c>
      <c r="E134" s="285" t="str">
        <f>'Investīciju plāns_2023_2027'!E119</f>
        <v xml:space="preserve">Izpētes projekts, dabas izziņu takas gar Lielupi izveide un aprīkošana/labiekārtošana Jelgavas novada teritorijā un sadarbībā ar valstspilsētu Jelgavu.
Laipu, atpūtas vietu izveide Lielupes u.c. upju krastos, lai nodrošinātu infrastruktūru ūdens tūristiem un veidotu jaunus ūdens tūrisma piedāvājumus. Piestātņu izveide, labiekārtošana un aprīkošana ar informācijas stendiem un laipām Lielupes baseina upēs novada teritorijā </v>
      </c>
      <c r="F134" s="161" t="str">
        <f>'Investīciju plāns_2023_2027'!F119</f>
        <v xml:space="preserve">Teritorijas labiekārtošana </v>
      </c>
      <c r="G134" s="367" t="str">
        <f>'Investīciju plāns_2023_2027'!G119</f>
        <v>Kopīgs/J/Pag/Iedz</v>
      </c>
      <c r="H134" s="278">
        <f>'Investīciju plāns_2023_2027'!H119</f>
        <v>100000</v>
      </c>
      <c r="I134" s="303">
        <f>'Investīciju plāns_2023_2027'!I119</f>
        <v>0</v>
      </c>
      <c r="J134" s="304">
        <f>'Investīciju plāns_2023_2027'!J119</f>
        <v>0</v>
      </c>
      <c r="K134" s="305">
        <f>'Investīciju plāns_2023_2027'!K119</f>
        <v>0</v>
      </c>
      <c r="L134" s="306">
        <f>'Investīciju plāns_2023_2027'!L119</f>
        <v>0</v>
      </c>
      <c r="M134" s="307">
        <f>'Investīciju plāns_2023_2027'!M119</f>
        <v>100000</v>
      </c>
      <c r="N134" s="161" t="str">
        <f>'Investīciju plāns_2023_2027'!N119</f>
        <v>P4 T RV3</v>
      </c>
      <c r="O134" s="352" t="str">
        <f>'Investīciju plāns_2023_2027'!O119</f>
        <v>P</v>
      </c>
      <c r="P134" s="336" t="str">
        <f>'Investīciju plāns_2023_2027'!P119</f>
        <v>VP2</v>
      </c>
      <c r="Q134" s="348" t="str">
        <f>'Investīciju plāns_2023_2027'!Q119</f>
        <v>RV6</v>
      </c>
      <c r="R134" s="336" t="str">
        <f>'Investīciju plāns_2023_2027'!R119</f>
        <v>U.6.1.</v>
      </c>
      <c r="S134" s="387" t="str">
        <f>'Investīciju plāns_2023_2027'!S119</f>
        <v>Attīstības nodaļa</v>
      </c>
      <c r="T134" s="284">
        <f>'Investīciju plāns_2023_2027'!T119</f>
        <v>0</v>
      </c>
      <c r="U134" s="282" t="str">
        <f>'Investīciju plāns_2023_2027'!U119</f>
        <v>2022-2027</v>
      </c>
    </row>
    <row r="135" spans="1:21" ht="63.75" x14ac:dyDescent="0.25">
      <c r="A135" s="196">
        <f>'Investīciju plāns_2023_2027'!A120</f>
        <v>118</v>
      </c>
      <c r="B135" s="279" t="str">
        <f>'Investīciju plāns_2023_2027'!B120</f>
        <v>06</v>
      </c>
      <c r="C135" s="196" t="str">
        <f>'Investīciju plāns_2023_2027'!C120</f>
        <v>Novads</v>
      </c>
      <c r="D135" s="285" t="str">
        <f>'Investīciju plāns_2023_2027'!D120</f>
        <v>Aktivitāšu laukumu/rotaļlaukumu/ atpūtas vietu izveide, labiekārtošana Jelgavas novada teritorijā</v>
      </c>
      <c r="E135" s="285" t="str">
        <f>'Investīciju plāns_2023_2027'!E120</f>
        <v>Aktivitāšu laukumu/rotaļlaukumu/sporta aktivitāšu laukumu izveide un labiekārtošana ar dažādiem sportiskiem un rotaļu elementiem dažādām iedzīvotāju mērķa grupām, veicinot iedzīvotāju veselīgu dzīvesveidu.
Atpūtas vietu izveide un labiekārtošana Jelgavas novada teritorijā</v>
      </c>
      <c r="F135" s="161" t="str">
        <f>'Investīciju plāns_2023_2027'!F120</f>
        <v xml:space="preserve">Teritorijas labiekārtošana </v>
      </c>
      <c r="G135" s="367" t="str">
        <f>'Investīciju plāns_2023_2027'!G120</f>
        <v>Kopīgs/J/Pag/Iedz</v>
      </c>
      <c r="H135" s="278">
        <f>'Investīciju plāns_2023_2027'!H120</f>
        <v>500000</v>
      </c>
      <c r="I135" s="303">
        <f>'Investīciju plāns_2023_2027'!I120</f>
        <v>0</v>
      </c>
      <c r="J135" s="304">
        <f>'Investīciju plāns_2023_2027'!J120</f>
        <v>0</v>
      </c>
      <c r="K135" s="305">
        <f>'Investīciju plāns_2023_2027'!K120</f>
        <v>0</v>
      </c>
      <c r="L135" s="306">
        <f>'Investīciju plāns_2023_2027'!L120</f>
        <v>50000</v>
      </c>
      <c r="M135" s="307">
        <f>'Investīciju plāns_2023_2027'!M120</f>
        <v>450000</v>
      </c>
      <c r="N135" s="161" t="str">
        <f>'Investīciju plāns_2023_2027'!N120</f>
        <v>P3 V RV9</v>
      </c>
      <c r="O135" s="336" t="str">
        <f>'Investīciju plāns_2023_2027'!O120</f>
        <v>P</v>
      </c>
      <c r="P135" s="336" t="str">
        <f>'Investīciju plāns_2023_2027'!P120</f>
        <v>VP1</v>
      </c>
      <c r="Q135" s="348" t="str">
        <f>'Investīciju plāns_2023_2027'!Q120</f>
        <v>RV3</v>
      </c>
      <c r="R135" s="336" t="str">
        <f>'Investīciju plāns_2023_2027'!R120</f>
        <v>3.1.</v>
      </c>
      <c r="S135" s="161" t="str">
        <f>'Investīciju plāns_2023_2027'!S120</f>
        <v>Īpašuma pārvaldības nodaļa/pagasta pārvalde</v>
      </c>
      <c r="T135" s="284">
        <f>'Investīciju plāns_2023_2027'!T120</f>
        <v>0</v>
      </c>
      <c r="U135" s="282" t="str">
        <f>'Investīciju plāns_2023_2027'!U120</f>
        <v>2022-2027</v>
      </c>
    </row>
    <row r="136" spans="1:21" ht="127.5" x14ac:dyDescent="0.25">
      <c r="A136" s="161">
        <f>'Investīciju plāns_2023_2027'!A121</f>
        <v>119</v>
      </c>
      <c r="B136" s="279" t="str">
        <f>'Investīciju plāns_2023_2027'!B121</f>
        <v>04</v>
      </c>
      <c r="C136" s="196" t="str">
        <f>'Investīciju plāns_2023_2027'!C121</f>
        <v>Novads</v>
      </c>
      <c r="D136" s="285" t="str">
        <f>'Investīciju plāns_2023_2027'!D121</f>
        <v>Ūdens ņemšanas vietu/ugunsdzēsības dīķu ierīkošana/izbūve Jelgavas novada teritorijā</v>
      </c>
      <c r="E136" s="285" t="str">
        <f>'Investīciju plāns_2023_2027'!E121</f>
        <v>Ugunsdzēsības dīķu/ ugunsdzēsības vietu ierīkošana/izbūve Jelgavas novada teritorijā, nodrošinot normatīvajos aktos noteiktās prasības
2023.gadā plānots:
1.Ūdens ņemšanas vietas izbūve ugunsdzēsības vajadzībām Platonē, Platones pagastā
2. Ūdens ņemšanas vietas izbūve ugunsdzēsības vajadzībām Oglaines ciemā, Vircavas pagastā
3.Esoša ūdens rezervuāra atjaunošana un ūdens ņemšanas vietu izbūve ugunsdzēsības vajadzībām Jēkabniekos, Svētes pagastā, Jelgavas novadā</v>
      </c>
      <c r="F136" s="161" t="str">
        <f>'Investīciju plāns_2023_2027'!F121</f>
        <v xml:space="preserve">Teritorijas labiekārtošana </v>
      </c>
      <c r="G136" s="366" t="str">
        <f>'Investīciju plāns_2023_2027'!G121</f>
        <v>Kopīgs/J/Pag/Iedz</v>
      </c>
      <c r="H136" s="278">
        <f>'Investīciju plāns_2023_2027'!H121</f>
        <v>614700</v>
      </c>
      <c r="I136" s="303">
        <f>'Investīciju plāns_2023_2027'!I121</f>
        <v>114700</v>
      </c>
      <c r="J136" s="304">
        <f>'Investīciju plāns_2023_2027'!J121</f>
        <v>114700</v>
      </c>
      <c r="K136" s="305">
        <f>'Investīciju plāns_2023_2027'!K121</f>
        <v>0</v>
      </c>
      <c r="L136" s="306">
        <f>'Investīciju plāns_2023_2027'!L121</f>
        <v>100000</v>
      </c>
      <c r="M136" s="307">
        <f>'Investīciju plāns_2023_2027'!M121</f>
        <v>400000</v>
      </c>
      <c r="N136" s="195" t="str">
        <f>'Investīciju plāns_2023_2027'!N121</f>
        <v>P2 V RV6</v>
      </c>
      <c r="O136" s="151" t="str">
        <f>'Investīciju plāns_2023_2027'!O121</f>
        <v>D</v>
      </c>
      <c r="P136" s="145" t="str">
        <f>'Investīciju plāns_2023_2027'!P121</f>
        <v>VP1</v>
      </c>
      <c r="Q136" s="151" t="str">
        <f>'Investīciju plāns_2023_2027'!Q121</f>
        <v>RV5</v>
      </c>
      <c r="R136" s="268" t="str">
        <f>'Investīciju plāns_2023_2027'!R121</f>
        <v>U.5.7.</v>
      </c>
      <c r="S136" s="386" t="str">
        <f>'Investīciju plāns_2023_2027'!S121</f>
        <v>Infrastruktūras un saimnieciskā nodrošinājuma nodaļa</v>
      </c>
      <c r="T136" s="310">
        <f>'Investīciju plāns_2023_2027'!T121</f>
        <v>0</v>
      </c>
      <c r="U136" s="282" t="str">
        <f>'Investīciju plāns_2023_2027'!U121</f>
        <v>2022-2027</v>
      </c>
    </row>
    <row r="137" spans="1:21" ht="51" x14ac:dyDescent="0.25">
      <c r="A137" s="161">
        <f>'Investīciju plāns_2023_2027'!A122</f>
        <v>120</v>
      </c>
      <c r="B137" s="279" t="str">
        <f>'Investīciju plāns_2023_2027'!B122</f>
        <v>05</v>
      </c>
      <c r="C137" s="196" t="str">
        <f>'Investīciju plāns_2023_2027'!C122</f>
        <v>Novads</v>
      </c>
      <c r="D137" s="285" t="str">
        <f>'Investīciju plāns_2023_2027'!D122</f>
        <v>Teritorijas atraktivitāte - Parku apsaimniekošanas plānu izstrāde un ieviešana, nosakot parkiem tēmu, specializāciju)</v>
      </c>
      <c r="E137" s="285" t="str">
        <f>'Investīciju plāns_2023_2027'!E122</f>
        <v xml:space="preserve">Parku apsaimniekošanas plānu izstrāde Jelgavas novada parkiem - Zaļenieku, Vircavas, Lielplatones, Staļģenes, Elejas muižu parkiem, Teteles parkam
</v>
      </c>
      <c r="F137" s="161" t="str">
        <f>'Investīciju plāns_2023_2027'!F122</f>
        <v xml:space="preserve">Teritorijas labiekārtošana </v>
      </c>
      <c r="G137" s="366" t="str">
        <f>'Investīciju plāns_2023_2027'!G122</f>
        <v>Kopīgs/J/Pag/Iedz</v>
      </c>
      <c r="H137" s="278">
        <f>'Investīciju plāns_2023_2027'!H122</f>
        <v>120000</v>
      </c>
      <c r="I137" s="303">
        <f>'Investīciju plāns_2023_2027'!I122</f>
        <v>0</v>
      </c>
      <c r="J137" s="304">
        <f>'Investīciju plāns_2023_2027'!J122</f>
        <v>0</v>
      </c>
      <c r="K137" s="305">
        <f>'Investīciju plāns_2023_2027'!K122</f>
        <v>0</v>
      </c>
      <c r="L137" s="306">
        <f>'Investīciju plāns_2023_2027'!L122</f>
        <v>0</v>
      </c>
      <c r="M137" s="307">
        <f>'Investīciju plāns_2023_2027'!M122</f>
        <v>120000</v>
      </c>
      <c r="N137" s="195" t="str">
        <f>'Investīciju plāns_2023_2027'!N122</f>
        <v>P3 V RV9</v>
      </c>
      <c r="O137" s="151" t="str">
        <f>'Investīciju plāns_2023_2027'!O122</f>
        <v>D</v>
      </c>
      <c r="P137" s="145" t="str">
        <f>'Investīciju plāns_2023_2027'!P122</f>
        <v>VP2</v>
      </c>
      <c r="Q137" s="151" t="str">
        <f>'Investīciju plāns_2023_2027'!Q122</f>
        <v>RV5</v>
      </c>
      <c r="R137" s="268" t="str">
        <f>'Investīciju plāns_2023_2027'!R122</f>
        <v>U.5.4.</v>
      </c>
      <c r="S137" s="381" t="str">
        <f>'Investīciju plāns_2023_2027'!S122</f>
        <v>Attīstības nodaļa</v>
      </c>
      <c r="T137" s="310">
        <f>'Investīciju plāns_2023_2027'!T122</f>
        <v>0</v>
      </c>
      <c r="U137" s="282" t="str">
        <f>'Investīciju plāns_2023_2027'!U122</f>
        <v>2022-2027</v>
      </c>
    </row>
    <row r="138" spans="1:21" ht="127.5" x14ac:dyDescent="0.25">
      <c r="A138" s="196">
        <f>'Investīciju plāns_2023_2027'!A123</f>
        <v>121</v>
      </c>
      <c r="B138" s="279" t="str">
        <f>'Investīciju plāns_2023_2027'!B123</f>
        <v>04</v>
      </c>
      <c r="C138" s="196" t="str">
        <f>'Investīciju plāns_2023_2027'!C123</f>
        <v>Novads</v>
      </c>
      <c r="D138" s="285" t="str">
        <f>'Investīciju plāns_2023_2027'!D123</f>
        <v>Pašvaldības transporta infrastruktūras (ielas, ceļi, veloceliņi, stāvlaukumi, gājēju ietves, pārejas, viedie risinājumi satiksmes drošībai un organizēšanai u.c. transporta infrastruktūra) attīstība, t.sk. apgaismojuma būvniecība/atjaunošana Jelgavas novada teritorijā</v>
      </c>
      <c r="E138" s="285" t="str">
        <f>'Investīciju plāns_2023_2027'!E123</f>
        <v xml:space="preserve">1. Pašvaldība ceļu seguma atjaunošana un pārbūve Jelgavas novada teritorijā
2. Pilnveidota veloceļu infrastruktūra- transporta infrastruktūras attīstība, t.sk. gājēju/velo celiņu izbūve/atjaunošana.
3. Ielu apgaismojuma būvniecība/atjaunošana Jelgavas novada teritorijā un kopīgi risinājumi sadarbībā ar valstspilsētu Jelgavu
</v>
      </c>
      <c r="F138" s="161" t="str">
        <f>'Investīciju plāns_2023_2027'!F123</f>
        <v>Transporta infrastruktūra, t.sk. Apgaismojums</v>
      </c>
      <c r="G138" s="366" t="str">
        <f>'Investīciju plāns_2023_2027'!G123</f>
        <v>Kopīgs/J/Pag/Iedz
SAM</v>
      </c>
      <c r="H138" s="278">
        <f>'Investīciju plāns_2023_2027'!H123</f>
        <v>4000000</v>
      </c>
      <c r="I138" s="303">
        <f>'Investīciju plāns_2023_2027'!I123</f>
        <v>0</v>
      </c>
      <c r="J138" s="304">
        <f>'Investīciju plāns_2023_2027'!J123</f>
        <v>0</v>
      </c>
      <c r="K138" s="305">
        <f>'Investīciju plāns_2023_2027'!K123</f>
        <v>0</v>
      </c>
      <c r="L138" s="306">
        <f>'Investīciju plāns_2023_2027'!L123</f>
        <v>1000000</v>
      </c>
      <c r="M138" s="307">
        <f>'Investīciju plāns_2023_2027'!M123</f>
        <v>3000000</v>
      </c>
      <c r="N138" s="196" t="str">
        <f>'Investīciju plāns_2023_2027'!N123</f>
        <v>P2 V RV1</v>
      </c>
      <c r="O138" s="361" t="str">
        <f>'Investīciju plāns_2023_2027'!O123</f>
        <v>P</v>
      </c>
      <c r="P138" s="196" t="str">
        <f>'Investīciju plāns_2023_2027'!P123</f>
        <v>VP2</v>
      </c>
      <c r="Q138" s="196" t="str">
        <f>'Investīciju plāns_2023_2027'!Q123</f>
        <v>RV4</v>
      </c>
      <c r="R138" s="279" t="str">
        <f>'Investīciju plāns_2023_2027'!R123</f>
        <v>4.3.</v>
      </c>
      <c r="S138" s="372" t="str">
        <f>'Investīciju plāns_2023_2027'!S123</f>
        <v>Infrastruktūras un saimnieciskā nodrošinājuma nodaļa/Pagasta pārvalde</v>
      </c>
      <c r="T138" s="309">
        <f>'Investīciju plāns_2023_2027'!T123</f>
        <v>0</v>
      </c>
      <c r="U138" s="282" t="str">
        <f>'Investīciju plāns_2023_2027'!U123</f>
        <v>2022-2027</v>
      </c>
    </row>
    <row r="139" spans="1:21" ht="89.25" x14ac:dyDescent="0.25">
      <c r="A139" s="161">
        <f>'Investīciju plāns_2023_2027'!A124</f>
        <v>122</v>
      </c>
      <c r="B139" s="279" t="str">
        <f>'Investīciju plāns_2023_2027'!B124</f>
        <v>04</v>
      </c>
      <c r="C139" s="196" t="str">
        <f>'Investīciju plāns_2023_2027'!C124</f>
        <v>Novads</v>
      </c>
      <c r="D139" s="285" t="str">
        <f>'Investīciju plāns_2023_2027'!D124</f>
        <v>Pašvaldības autoceļu un ielu kompleksa infrastruktūrā ietilpstošo tiltu, pārvadu un estakāžu inventarizācija, esošās situācijas izpēte, būvniecība vai pārbūve Jelgavas novada teritorijā</v>
      </c>
      <c r="E139" s="285" t="str">
        <f>'Investīciju plāns_2023_2027'!E124</f>
        <v>Autoceļu un ielu kompleksa infrastruktūrā ietilpstošo tiltu, pārvadu un estakāžu uzturēšana, satiksmes drošības pasākumi  visā Jelgavas novada teritorijā, t.sk. esošas situācijas novērtējums, izpētes u.tml.
2022.gadā uzsākta eošas situācijas novērtējums un izpēte  par pašvaldības transporta infrastruktūras pārvaldības kartogrāfiskās sistēmas izstrādi, pievienošanu vienotai datubāzei un uzturēšanu</v>
      </c>
      <c r="F139" s="161" t="str">
        <f>'Investīciju plāns_2023_2027'!F124</f>
        <v>Transporta infrastruktūra, t.sk. Apgaismojums</v>
      </c>
      <c r="G139" s="366" t="str">
        <f>'Investīciju plāns_2023_2027'!G124</f>
        <v>Kopīgs/J/Pag/Iedz</v>
      </c>
      <c r="H139" s="278">
        <f>'Investīciju plāns_2023_2027'!H124</f>
        <v>512116</v>
      </c>
      <c r="I139" s="303">
        <f>'Investīciju plāns_2023_2027'!I124</f>
        <v>112116</v>
      </c>
      <c r="J139" s="304">
        <f>'Investīciju plāns_2023_2027'!J124</f>
        <v>112116</v>
      </c>
      <c r="K139" s="305">
        <f>'Investīciju plāns_2023_2027'!K124</f>
        <v>0</v>
      </c>
      <c r="L139" s="306">
        <f>'Investīciju plāns_2023_2027'!L124</f>
        <v>100000</v>
      </c>
      <c r="M139" s="307">
        <f>'Investīciju plāns_2023_2027'!M124</f>
        <v>300000</v>
      </c>
      <c r="N139" s="196" t="str">
        <f>'Investīciju plāns_2023_2027'!N124</f>
        <v>P2 V RV1</v>
      </c>
      <c r="O139" s="361" t="str">
        <f>'Investīciju plāns_2023_2027'!O124</f>
        <v>P</v>
      </c>
      <c r="P139" s="196" t="str">
        <f>'Investīciju plāns_2023_2027'!P124</f>
        <v>VP2</v>
      </c>
      <c r="Q139" s="196" t="str">
        <f>'Investīciju plāns_2023_2027'!Q124</f>
        <v>RV4</v>
      </c>
      <c r="R139" s="279" t="str">
        <f>'Investīciju plāns_2023_2027'!R124</f>
        <v>4.1.</v>
      </c>
      <c r="S139" s="372" t="str">
        <f>'Investīciju plāns_2023_2027'!S124</f>
        <v>Infrastruktūras un saimnieciskā nodrošinājuma nodaļa/Pagasta pārvalde</v>
      </c>
      <c r="T139" s="309">
        <f>'Investīciju plāns_2023_2027'!T124</f>
        <v>0</v>
      </c>
      <c r="U139" s="282" t="str">
        <f>'Investīciju plāns_2023_2027'!U124</f>
        <v>2022-2027</v>
      </c>
    </row>
    <row r="140" spans="1:21" ht="89.25" x14ac:dyDescent="0.25">
      <c r="A140" s="161">
        <f>'Investīciju plāns_2023_2027'!A125</f>
        <v>123</v>
      </c>
      <c r="B140" s="279" t="str">
        <f>'Investīciju plāns_2023_2027'!B125</f>
        <v>04</v>
      </c>
      <c r="C140" s="196" t="str">
        <f>'Investīciju plāns_2023_2027'!C125</f>
        <v>Novads</v>
      </c>
      <c r="D140" s="285" t="str">
        <f>'Investīciju plāns_2023_2027'!D125</f>
        <v>Attīstīt ilgtspējīgu, klimatnoturīgu, intelektisku un intermodālu mobilitāti valstu, reģionu un vietējā līmenī, ietverot uzlabotu piekļuvi Eiropas transporta tīklam (TEN-T) un pārrobežu mobilitāti</v>
      </c>
      <c r="E140" s="285" t="str">
        <f>'Investīciju plāns_2023_2027'!E125</f>
        <v>Attīstīt ilgtspējīgu, klimatnoturīgu, intelektisku un intermodālu mobilitāti valstu, reģionu un vietējā līmenī, ietverot uzlabotu piekļuvi Eiropas transporta tīklam (TEN-T) un pārrobežu mobilitāti</v>
      </c>
      <c r="F140" s="161" t="str">
        <f>'Investīciju plāns_2023_2027'!F125</f>
        <v>Transporta infrastruktūra, t.sk. Apgaismojums</v>
      </c>
      <c r="G140" s="366" t="str">
        <f>'Investīciju plāns_2023_2027'!G125</f>
        <v>SAM</v>
      </c>
      <c r="H140" s="278">
        <f>'Investīciju plāns_2023_2027'!H125</f>
        <v>0</v>
      </c>
      <c r="I140" s="303">
        <f>'Investīciju plāns_2023_2027'!I125</f>
        <v>0</v>
      </c>
      <c r="J140" s="304">
        <f>'Investīciju plāns_2023_2027'!J125</f>
        <v>0</v>
      </c>
      <c r="K140" s="305">
        <f>'Investīciju plāns_2023_2027'!K125</f>
        <v>0</v>
      </c>
      <c r="L140" s="306">
        <f>'Investīciju plāns_2023_2027'!L125</f>
        <v>0</v>
      </c>
      <c r="M140" s="307">
        <f>'Investīciju plāns_2023_2027'!M125</f>
        <v>0</v>
      </c>
      <c r="N140" s="195" t="str">
        <f>'Investīciju plāns_2023_2027'!N125</f>
        <v>P2 V RV1</v>
      </c>
      <c r="O140" s="151" t="str">
        <f>'Investīciju plāns_2023_2027'!O125</f>
        <v>P</v>
      </c>
      <c r="P140" s="286" t="str">
        <f>'Investīciju plāns_2023_2027'!P125</f>
        <v>VP2</v>
      </c>
      <c r="Q140" s="151" t="str">
        <f>'Investīciju plāns_2023_2027'!Q125</f>
        <v>RV4</v>
      </c>
      <c r="R140" s="160" t="str">
        <f>'Investīciju plāns_2023_2027'!R125</f>
        <v>4.1.
4.4.</v>
      </c>
      <c r="S140" s="386" t="str">
        <f>'Investīciju plāns_2023_2027'!S125</f>
        <v>Infrastruktūras un saimnieciskā nodrošinājuma nodaļa/Pagasta pārvalde</v>
      </c>
      <c r="T140" s="310">
        <f>'Investīciju plāns_2023_2027'!T125</f>
        <v>0</v>
      </c>
      <c r="U140" s="282" t="str">
        <f>'Investīciju plāns_2023_2027'!U125</f>
        <v>2022-2027</v>
      </c>
    </row>
    <row r="141" spans="1:21" ht="229.5" x14ac:dyDescent="0.25">
      <c r="A141" s="196">
        <f>'Investīciju plāns_2023_2027'!A126</f>
        <v>124</v>
      </c>
      <c r="B141" s="279" t="str">
        <f>'Investīciju plāns_2023_2027'!B126</f>
        <v>06</v>
      </c>
      <c r="C141" s="196" t="str">
        <f>'Investīciju plāns_2023_2027'!C126</f>
        <v>Novads</v>
      </c>
      <c r="D141" s="335" t="str">
        <f>'Investīciju plāns_2023_2027'!D126</f>
        <v>Ūdenssaimniecības un kanalizācijas sistēmas attīstība un sakārtošana Jelgavas novada teritorijā</v>
      </c>
      <c r="E141" s="285" t="str">
        <f>'Investīciju plāns_2023_2027'!E126</f>
        <v xml:space="preserve">Ūdenssaimniecības attīstība - t.sk. SIA „Jelgavas novada KU”, SIA "Ozolnieku KSDU" pašvaldības deleģēto funkciju veikšana - ūdensapgādes sistēmas un kanalizācijas sistēmas izbūve, ūdens atdzelžošanas staciju izbūve, kanalizācijas sūkņu stacijas rekonstrukcija un  notekūdeņu attīrīšanas iekārtu uzlabošana, t.sk. privātīpašumu pieslēgšana centrālajai kanalizācijas sistēmai
2022. gadā plānots:
1.Jaunu NAI izbūve Lielvircava, Platones pagasts 
2.Jauna urbuma ierīkošana, esošā urbuma tamponēšana un atdzelžošanas stacijas filtrējošā materiāla maiņa Lielplatone, Lielplatones pagasts
3.Jauna ūdensvada izbūve Ziedu ielā, 405m (projektēšana) Līvbērze, Līvbērzes pagasts 
4.Kanalizācijas trases rekonstrukcija Bērzu ielā un no Bērzu ielas līdz Jelgavas ielai 10, 605m Līvbērze, Līvbērzes pagasts 
5.Jaunas notekūdeņu attīrīšanas iekārtas izbūve Vārpa, Līvbērzes pagasts;
</v>
      </c>
      <c r="F141" s="283" t="str">
        <f>'Investīciju plāns_2023_2027'!F126</f>
        <v>Ūdenssaimniecības attīstība</v>
      </c>
      <c r="G141" s="367" t="str">
        <f>'Investīciju plāns_2023_2027'!G126</f>
        <v>Kopīgs/J/Pag/Iedz
SAM</v>
      </c>
      <c r="H141" s="278">
        <f>'Investīciju plāns_2023_2027'!H126</f>
        <v>4185000</v>
      </c>
      <c r="I141" s="303">
        <f>'Investīciju plāns_2023_2027'!I126</f>
        <v>185000</v>
      </c>
      <c r="J141" s="304">
        <f>'Investīciju plāns_2023_2027'!J126</f>
        <v>185000</v>
      </c>
      <c r="K141" s="305">
        <f>'Investīciju plāns_2023_2027'!K126</f>
        <v>0</v>
      </c>
      <c r="L141" s="306">
        <f>'Investīciju plāns_2023_2027'!L126</f>
        <v>2000000</v>
      </c>
      <c r="M141" s="307">
        <f>'Investīciju plāns_2023_2027'!M126</f>
        <v>2000000</v>
      </c>
      <c r="N141" s="289" t="str">
        <f>'Investīciju plāns_2023_2027'!N126</f>
        <v>P2 V RV3</v>
      </c>
      <c r="O141" s="361" t="str">
        <f>'Investīciju plāns_2023_2027'!O126</f>
        <v>P</v>
      </c>
      <c r="P141" s="196" t="str">
        <f>'Investīciju plāns_2023_2027'!P126</f>
        <v>VP2</v>
      </c>
      <c r="Q141" s="196" t="str">
        <f>'Investīciju plāns_2023_2027'!Q126</f>
        <v>RV5</v>
      </c>
      <c r="R141" s="196" t="str">
        <f>'Investīciju plāns_2023_2027'!R126</f>
        <v>U.5.1.</v>
      </c>
      <c r="S141" s="380" t="str">
        <f>'Investīciju plāns_2023_2027'!S126</f>
        <v>Īpašuma pārvaldības nodaļa</v>
      </c>
      <c r="T141" s="288">
        <f>'Investīciju plāns_2023_2027'!T126</f>
        <v>0</v>
      </c>
      <c r="U141" s="282" t="str">
        <f>'Investīciju plāns_2023_2027'!U126</f>
        <v>2022-2027</v>
      </c>
    </row>
    <row r="142" spans="1:21" ht="76.5" x14ac:dyDescent="0.25">
      <c r="A142" s="161">
        <f>'Investīciju plāns_2023_2027'!A127</f>
        <v>125</v>
      </c>
      <c r="B142" s="279" t="str">
        <f>'Investīciju plāns_2023_2027'!B127</f>
        <v>08v</v>
      </c>
      <c r="C142" s="196" t="str">
        <f>'Investīciju plāns_2023_2027'!C127</f>
        <v>Novads</v>
      </c>
      <c r="D142" s="285" t="str">
        <f>'Investīciju plāns_2023_2027'!D127</f>
        <v>Vēsturisko ēku restaurācija/izpēte/remontdarbi Jelgavas novada vēsturiskajās ēkās</v>
      </c>
      <c r="E142" s="285" t="str">
        <f>'Investīciju plāns_2023_2027'!E127</f>
        <v>Vēsturisko ēku restaurācija/izpēte/remontdarbi Jelgavas novada vēsturiskajās ēkās (muižas) - mēbeles, tapetes, ekspozīcijas, interaktīvi jauninājumi, t.sk. Zaļenieku muižas kompleksa restaurācija/rekonstrukcija</v>
      </c>
      <c r="F142" s="283" t="str">
        <f>'Investīciju plāns_2023_2027'!F127</f>
        <v>Vēstures mantojums - ēkas</v>
      </c>
      <c r="G142" s="366" t="str">
        <f>'Investīciju plāns_2023_2027'!G127</f>
        <v>Kopīgs/J/Pag/Iedz</v>
      </c>
      <c r="H142" s="278">
        <f>'Investīciju plāns_2023_2027'!H127</f>
        <v>6000000</v>
      </c>
      <c r="I142" s="303">
        <f>'Investīciju plāns_2023_2027'!I127</f>
        <v>0</v>
      </c>
      <c r="J142" s="304">
        <f>'Investīciju plāns_2023_2027'!J127</f>
        <v>0</v>
      </c>
      <c r="K142" s="305">
        <f>'Investīciju plāns_2023_2027'!K127</f>
        <v>0</v>
      </c>
      <c r="L142" s="306">
        <f>'Investīciju plāns_2023_2027'!L127</f>
        <v>0</v>
      </c>
      <c r="M142" s="307">
        <f>'Investīciju plāns_2023_2027'!M127</f>
        <v>6000000</v>
      </c>
      <c r="N142" s="289" t="str">
        <f>'Investīciju plāns_2023_2027'!N127</f>
        <v>P4 T RV2</v>
      </c>
      <c r="O142" s="161" t="str">
        <f>'Investīciju plāns_2023_2027'!O127</f>
        <v>P</v>
      </c>
      <c r="P142" s="161" t="str">
        <f>'Investīciju plāns_2023_2027'!P127</f>
        <v>VP1</v>
      </c>
      <c r="Q142" s="161" t="str">
        <f>'Investīciju plāns_2023_2027'!Q127</f>
        <v>RV3</v>
      </c>
      <c r="R142" s="160" t="str">
        <f>'Investīciju plāns_2023_2027'!R127</f>
        <v>3.4.</v>
      </c>
      <c r="S142" s="380" t="str">
        <f>'Investīciju plāns_2023_2027'!S127</f>
        <v>Infrastruktūras un saimnieciskā nodrošinājuma nodaļa/pagasta pārvalde</v>
      </c>
      <c r="T142" s="288">
        <f>'Investīciju plāns_2023_2027'!T127</f>
        <v>0</v>
      </c>
      <c r="U142" s="282" t="str">
        <f>'Investīciju plāns_2023_2027'!U127</f>
        <v>2022-2027</v>
      </c>
    </row>
    <row r="143" spans="1:21" ht="51" x14ac:dyDescent="0.25">
      <c r="A143" s="161">
        <f>'Investīciju plāns_2023_2027'!A128</f>
        <v>126</v>
      </c>
      <c r="B143" s="337" t="str">
        <f>'Investīciju plāns_2023_2027'!B128</f>
        <v>08v</v>
      </c>
      <c r="C143" s="196" t="str">
        <f>'Investīciju plāns_2023_2027'!C128</f>
        <v>Novads</v>
      </c>
      <c r="D143" s="285" t="str">
        <f>'Investīciju plāns_2023_2027'!D128</f>
        <v>Radošu pakalpojumu attīstīšana kultūras mantojuma saglabāšanas un izmantošanas veicināšanai Jelgavas novadā</v>
      </c>
      <c r="E143" s="285" t="str">
        <f>'Investīciju plāns_2023_2027'!E128</f>
        <v>Jelgavas novada pašvaldības muižu specializācijas noteikšana, arhitektoniskā mākslinieciskās izpētes (AMI) darbi muižās</v>
      </c>
      <c r="F143" s="161" t="str">
        <f>'Investīciju plāns_2023_2027'!F128</f>
        <v>Vēstures mantojums - ēkas</v>
      </c>
      <c r="G143" s="367" t="str">
        <f>'Investīciju plāns_2023_2027'!G128</f>
        <v>Kopīgs/J/Pag/Iedz</v>
      </c>
      <c r="H143" s="278">
        <f>'Investīciju plāns_2023_2027'!H128</f>
        <v>200000</v>
      </c>
      <c r="I143" s="303">
        <f>'Investīciju plāns_2023_2027'!I128</f>
        <v>0</v>
      </c>
      <c r="J143" s="304">
        <f>'Investīciju plāns_2023_2027'!J128</f>
        <v>0</v>
      </c>
      <c r="K143" s="305">
        <f>'Investīciju plāns_2023_2027'!K128</f>
        <v>0</v>
      </c>
      <c r="L143" s="306">
        <f>'Investīciju plāns_2023_2027'!L128</f>
        <v>0</v>
      </c>
      <c r="M143" s="307">
        <f>'Investīciju plāns_2023_2027'!M128</f>
        <v>200000</v>
      </c>
      <c r="N143" s="166" t="str">
        <f>'Investīciju plāns_2023_2027'!N128</f>
        <v>P4 T RV2</v>
      </c>
      <c r="O143" s="161" t="str">
        <f>'Investīciju plāns_2023_2027'!O128</f>
        <v>D</v>
      </c>
      <c r="P143" s="156" t="str">
        <f>'Investīciju plāns_2023_2027'!P128</f>
        <v>VP1</v>
      </c>
      <c r="Q143" s="156" t="str">
        <f>'Investīciju plāns_2023_2027'!Q128</f>
        <v>RV3</v>
      </c>
      <c r="R143" s="276" t="str">
        <f>'Investīciju plāns_2023_2027'!R128</f>
        <v>3.4.</v>
      </c>
      <c r="S143" s="258" t="str">
        <f>'Investīciju plāns_2023_2027'!S128</f>
        <v>Attīstības nodaļa</v>
      </c>
      <c r="T143" s="291">
        <f>'Investīciju plāns_2023_2027'!T128</f>
        <v>0</v>
      </c>
      <c r="U143" s="282" t="str">
        <f>'Investīciju plāns_2023_2027'!U128</f>
        <v>2022-2027</v>
      </c>
    </row>
    <row r="144" spans="1:21" ht="76.5" x14ac:dyDescent="0.25">
      <c r="A144" s="196">
        <f>'Investīciju plāns_2023_2027'!A129</f>
        <v>127</v>
      </c>
      <c r="B144" s="279" t="str">
        <f>'Investīciju plāns_2023_2027'!B129</f>
        <v>08v</v>
      </c>
      <c r="C144" s="196" t="str">
        <f>'Investīciju plāns_2023_2027'!C129</f>
        <v>Novads</v>
      </c>
      <c r="D144" s="285" t="str">
        <f>'Investīciju plāns_2023_2027'!D129</f>
        <v>Vēsturisko parku un muižu teritoriju labiekārtošana/izpēte Jelgavas novadā</v>
      </c>
      <c r="E144" s="285" t="str">
        <f>'Investīciju plāns_2023_2027'!E129</f>
        <v>Vēsturisko parku, muižu teritoriju labiekārtošana, izpēte Jelgavas novadā (vēsturiskās takas, apstādījumi, laipas, tiltiņi, pieminekļi  u.tml.)</v>
      </c>
      <c r="F144" s="161" t="str">
        <f>'Investīciju plāns_2023_2027'!F129</f>
        <v>Vēstures mantojums - teritorija</v>
      </c>
      <c r="G144" s="366" t="str">
        <f>'Investīciju plāns_2023_2027'!G129</f>
        <v>Kopīgs/J/Pag/Iedz</v>
      </c>
      <c r="H144" s="278">
        <f>'Investīciju plāns_2023_2027'!H129</f>
        <v>100000</v>
      </c>
      <c r="I144" s="303">
        <f>'Investīciju plāns_2023_2027'!I129</f>
        <v>0</v>
      </c>
      <c r="J144" s="304">
        <f>'Investīciju plāns_2023_2027'!J129</f>
        <v>0</v>
      </c>
      <c r="K144" s="305">
        <f>'Investīciju plāns_2023_2027'!K129</f>
        <v>0</v>
      </c>
      <c r="L144" s="306">
        <f>'Investīciju plāns_2023_2027'!L129</f>
        <v>50000</v>
      </c>
      <c r="M144" s="307">
        <f>'Investīciju plāns_2023_2027'!M129</f>
        <v>50000</v>
      </c>
      <c r="N144" s="166" t="str">
        <f>'Investīciju plāns_2023_2027'!N129</f>
        <v>P4 T RV2</v>
      </c>
      <c r="O144" s="161" t="str">
        <f>'Investīciju plāns_2023_2027'!O129</f>
        <v>D</v>
      </c>
      <c r="P144" s="275" t="str">
        <f>'Investīciju plāns_2023_2027'!P129</f>
        <v>VP1</v>
      </c>
      <c r="Q144" s="156" t="str">
        <f>'Investīciju plāns_2023_2027'!Q129</f>
        <v>RV3</v>
      </c>
      <c r="R144" s="268" t="str">
        <f>'Investīciju plāns_2023_2027'!R129</f>
        <v>3.4.</v>
      </c>
      <c r="S144" s="385" t="str">
        <f>'Investīciju plāns_2023_2027'!S129</f>
        <v>Infrastruktūras un saimnieciskā nodrošinājuma nodaļa/pagasta pārvalde</v>
      </c>
      <c r="T144" s="291">
        <f>'Investīciju plāns_2023_2027'!T129</f>
        <v>0</v>
      </c>
      <c r="U144" s="282" t="str">
        <f>'Investīciju plāns_2023_2027'!U129</f>
        <v>2022-2027</v>
      </c>
    </row>
    <row r="145" spans="1:21" x14ac:dyDescent="0.25">
      <c r="A145" s="161" t="e">
        <f>'Investīciju plāns_2023_2027'!#REF!</f>
        <v>#REF!</v>
      </c>
      <c r="B145" s="279" t="e">
        <f>'Investīciju plāns_2023_2027'!#REF!</f>
        <v>#REF!</v>
      </c>
      <c r="C145" s="196" t="e">
        <f>'Investīciju plāns_2023_2027'!#REF!</f>
        <v>#REF!</v>
      </c>
      <c r="D145" s="285" t="e">
        <f>'Investīciju plāns_2023_2027'!#REF!</f>
        <v>#REF!</v>
      </c>
      <c r="E145" s="285" t="e">
        <f>'Investīciju plāns_2023_2027'!#REF!</f>
        <v>#REF!</v>
      </c>
      <c r="F145" s="161" t="e">
        <f>'Investīciju plāns_2023_2027'!#REF!</f>
        <v>#REF!</v>
      </c>
      <c r="G145" s="367" t="e">
        <f>'Investīciju plāns_2023_2027'!#REF!</f>
        <v>#REF!</v>
      </c>
      <c r="H145" s="278" t="e">
        <f>'Investīciju plāns_2023_2027'!#REF!</f>
        <v>#REF!</v>
      </c>
      <c r="I145" s="303" t="e">
        <f>'Investīciju plāns_2023_2027'!#REF!</f>
        <v>#REF!</v>
      </c>
      <c r="J145" s="304" t="e">
        <f>'Investīciju plāns_2023_2027'!#REF!</f>
        <v>#REF!</v>
      </c>
      <c r="K145" s="305" t="e">
        <f>'Investīciju plāns_2023_2027'!#REF!</f>
        <v>#REF!</v>
      </c>
      <c r="L145" s="306" t="e">
        <f>'Investīciju plāns_2023_2027'!#REF!</f>
        <v>#REF!</v>
      </c>
      <c r="M145" s="307" t="e">
        <f>'Investīciju plāns_2023_2027'!#REF!</f>
        <v>#REF!</v>
      </c>
      <c r="N145" s="166" t="e">
        <f>'Investīciju plāns_2023_2027'!#REF!</f>
        <v>#REF!</v>
      </c>
      <c r="O145" s="161" t="e">
        <f>'Investīciju plāns_2023_2027'!#REF!</f>
        <v>#REF!</v>
      </c>
      <c r="P145" s="275" t="e">
        <f>'Investīciju plāns_2023_2027'!#REF!</f>
        <v>#REF!</v>
      </c>
      <c r="Q145" s="156" t="e">
        <f>'Investīciju plāns_2023_2027'!#REF!</f>
        <v>#REF!</v>
      </c>
      <c r="R145" s="268" t="e">
        <f>'Investīciju plāns_2023_2027'!#REF!</f>
        <v>#REF!</v>
      </c>
      <c r="S145" s="382" t="e">
        <f>'Investīciju plāns_2023_2027'!#REF!</f>
        <v>#REF!</v>
      </c>
      <c r="T145" s="291" t="e">
        <f>'Investīciju plāns_2023_2027'!#REF!</f>
        <v>#REF!</v>
      </c>
      <c r="U145" s="282" t="e">
        <f>'Investīciju plāns_2023_2027'!#REF!</f>
        <v>#REF!</v>
      </c>
    </row>
    <row r="146" spans="1:21" ht="38.25" x14ac:dyDescent="0.25">
      <c r="A146" s="161">
        <f>'Investīciju plāns_2023_2027'!A130</f>
        <v>128</v>
      </c>
      <c r="B146" s="279" t="str">
        <f>'Investīciju plāns_2023_2027'!B130</f>
        <v>05</v>
      </c>
      <c r="C146" s="196" t="str">
        <f>'Investīciju plāns_2023_2027'!C130</f>
        <v>Novads</v>
      </c>
      <c r="D146" s="261" t="str">
        <f>'Investīciju plāns_2023_2027'!D130</f>
        <v xml:space="preserve">Plūdu riska un krasta erozijas riska samazināšanas pasākumi Jelgavas novadā </v>
      </c>
      <c r="E146" s="285" t="str">
        <f>'Investīciju plāns_2023_2027'!E130</f>
        <v>Polderu teritoriju izpēte, pašvaldībai piekritīgo plūdu aizsargbūvju renovācija Jelgavas novada teritorijā un sadarbībā ar valstspilsētu Jelgavu</v>
      </c>
      <c r="F146" s="258" t="str">
        <f>'Investīciju plāns_2023_2027'!F130</f>
        <v>Vides aizsardzība</v>
      </c>
      <c r="G146" s="367" t="str">
        <f>'Investīciju plāns_2023_2027'!G130</f>
        <v>Kopīgs/J/Pag/Iedz</v>
      </c>
      <c r="H146" s="278">
        <f>'Investīciju plāns_2023_2027'!H130</f>
        <v>800000</v>
      </c>
      <c r="I146" s="303">
        <f>'Investīciju plāns_2023_2027'!I130</f>
        <v>0</v>
      </c>
      <c r="J146" s="304">
        <f>'Investīciju plāns_2023_2027'!J130</f>
        <v>0</v>
      </c>
      <c r="K146" s="305">
        <f>'Investīciju plāns_2023_2027'!K130</f>
        <v>0</v>
      </c>
      <c r="L146" s="306">
        <f>'Investīciju plāns_2023_2027'!L130</f>
        <v>0</v>
      </c>
      <c r="M146" s="307">
        <f>'Investīciju plāns_2023_2027'!M130</f>
        <v>800000</v>
      </c>
      <c r="N146" s="166" t="str">
        <f>'Investīciju plāns_2023_2027'!N130</f>
        <v>P3 V RV9</v>
      </c>
      <c r="O146" s="161" t="str">
        <f>'Investīciju plāns_2023_2027'!O130</f>
        <v>D</v>
      </c>
      <c r="P146" s="275" t="str">
        <f>'Investīciju plāns_2023_2027'!P130</f>
        <v>VP2</v>
      </c>
      <c r="Q146" s="156" t="str">
        <f>'Investīciju plāns_2023_2027'!Q130</f>
        <v>RV6</v>
      </c>
      <c r="R146" s="148" t="str">
        <f>'Investīciju plāns_2023_2027'!R130</f>
        <v>U.6.1.</v>
      </c>
      <c r="S146" s="385" t="str">
        <f>'Investīciju plāns_2023_2027'!S130</f>
        <v>Īpašuma pārvaldības nodaļa</v>
      </c>
      <c r="T146" s="291">
        <f>'Investīciju plāns_2023_2027'!T130</f>
        <v>0</v>
      </c>
      <c r="U146" s="282" t="str">
        <f>'Investīciju plāns_2023_2027'!U130</f>
        <v>2022-2027</v>
      </c>
    </row>
    <row r="147" spans="1:21" ht="51" x14ac:dyDescent="0.25">
      <c r="A147" s="196">
        <f>'Investīciju plāns_2023_2027'!A131</f>
        <v>129</v>
      </c>
      <c r="B147" s="279" t="str">
        <f>'Investīciju plāns_2023_2027'!B131</f>
        <v>05</v>
      </c>
      <c r="C147" s="196" t="str">
        <f>'Investīciju plāns_2023_2027'!C131</f>
        <v>Novads</v>
      </c>
      <c r="D147" s="342" t="str">
        <f>'Investīciju plāns_2023_2027'!D131</f>
        <v>Bioloģiskās daudzveidības saglabāšanas pasākumi un ekosistēmas aizsardzība Jelgavas novada teritorijā</v>
      </c>
      <c r="E147" s="285" t="str">
        <f>'Investīciju plāns_2023_2027'!E131</f>
        <v>Izpēte, kurai seko ieteikto aktivitāšu īstenošana Jelgavas novada teritorijā, t.sk. dabas aizsardzības plānu izstrāde un realizācija (Natura 2000)</v>
      </c>
      <c r="F147" s="161" t="str">
        <f>'Investīciju plāns_2023_2027'!F131</f>
        <v>Vides aizsardzība</v>
      </c>
      <c r="G147" s="367" t="str">
        <f>'Investīciju plāns_2023_2027'!G131</f>
        <v>Kopīgs/J/Pag/Iedz</v>
      </c>
      <c r="H147" s="278">
        <f>'Investīciju plāns_2023_2027'!H131</f>
        <v>150000</v>
      </c>
      <c r="I147" s="303">
        <f>'Investīciju plāns_2023_2027'!I131</f>
        <v>0</v>
      </c>
      <c r="J147" s="304">
        <f>'Investīciju plāns_2023_2027'!J131</f>
        <v>0</v>
      </c>
      <c r="K147" s="305">
        <f>'Investīciju plāns_2023_2027'!K131</f>
        <v>0</v>
      </c>
      <c r="L147" s="306">
        <f>'Investīciju plāns_2023_2027'!L131</f>
        <v>0</v>
      </c>
      <c r="M147" s="307">
        <f>'Investīciju plāns_2023_2027'!M131</f>
        <v>150000</v>
      </c>
      <c r="N147" s="195" t="str">
        <f>'Investīciju plāns_2023_2027'!N131</f>
        <v>P3 V RV9</v>
      </c>
      <c r="O147" s="151" t="str">
        <f>'Investīciju plāns_2023_2027'!O131</f>
        <v>D</v>
      </c>
      <c r="P147" s="284" t="str">
        <f>'Investīciju plāns_2023_2027'!P131</f>
        <v>VP2</v>
      </c>
      <c r="Q147" s="161" t="str">
        <f>'Investīciju plāns_2023_2027'!Q131</f>
        <v>RV6</v>
      </c>
      <c r="R147" s="268" t="str">
        <f>'Investīciju plāns_2023_2027'!R131</f>
        <v>U.6.1.</v>
      </c>
      <c r="S147" s="161" t="str">
        <f>'Investīciju plāns_2023_2027'!S131</f>
        <v>Īpašuma pārvaldības nodaļa</v>
      </c>
      <c r="T147" s="310">
        <f>'Investīciju plāns_2023_2027'!T131</f>
        <v>0</v>
      </c>
      <c r="U147" s="282" t="str">
        <f>'Investīciju plāns_2023_2027'!U131</f>
        <v>2022-2027</v>
      </c>
    </row>
    <row r="148" spans="1:21" ht="63.75" x14ac:dyDescent="0.25">
      <c r="A148" s="161">
        <f>'Investīciju plāns_2023_2027'!A132</f>
        <v>130</v>
      </c>
      <c r="B148" s="279" t="str">
        <f>'Investīciju plāns_2023_2027'!B132</f>
        <v>05</v>
      </c>
      <c r="C148" s="196" t="str">
        <f>'Investīciju plāns_2023_2027'!C132</f>
        <v>Novads</v>
      </c>
      <c r="D148" s="285" t="str">
        <f>'Investīciju plāns_2023_2027'!D132</f>
        <v>Negatīvās ietekmes uz vidi samazināšana, veicinot atkritumu atkārtotu izmantošanu, pārstrādi un reģenerāciju</v>
      </c>
      <c r="E148" s="285" t="str">
        <f>'Investīciju plāns_2023_2027'!E132</f>
        <v>Izpēte, kurai seko ieteikto aktivitāšu īstenošana</v>
      </c>
      <c r="F148" s="161" t="str">
        <f>'Investīciju plāns_2023_2027'!F132</f>
        <v>Vides aizsardzība</v>
      </c>
      <c r="G148" s="367" t="str">
        <f>'Investīciju plāns_2023_2027'!G132</f>
        <v>Kopīgs/J/Pag/Iedz</v>
      </c>
      <c r="H148" s="278">
        <f>'Investīciju plāns_2023_2027'!H132</f>
        <v>100000</v>
      </c>
      <c r="I148" s="303">
        <f>'Investīciju plāns_2023_2027'!I132</f>
        <v>0</v>
      </c>
      <c r="J148" s="304">
        <f>'Investīciju plāns_2023_2027'!J132</f>
        <v>0</v>
      </c>
      <c r="K148" s="305">
        <f>'Investīciju plāns_2023_2027'!K132</f>
        <v>0</v>
      </c>
      <c r="L148" s="306">
        <f>'Investīciju plāns_2023_2027'!L132</f>
        <v>0</v>
      </c>
      <c r="M148" s="307">
        <f>'Investīciju plāns_2023_2027'!M132</f>
        <v>100000</v>
      </c>
      <c r="N148" s="195" t="str">
        <f>'Investīciju plāns_2023_2027'!N132</f>
        <v>P3 V RV9</v>
      </c>
      <c r="O148" s="161" t="str">
        <f>'Investīciju plāns_2023_2027'!O132</f>
        <v>D</v>
      </c>
      <c r="P148" s="286" t="str">
        <f>'Investīciju plāns_2023_2027'!P132</f>
        <v>VP2</v>
      </c>
      <c r="Q148" s="145" t="str">
        <f>'Investīciju plāns_2023_2027'!Q132</f>
        <v>RV6</v>
      </c>
      <c r="R148" s="196" t="str">
        <f>'Investīciju plāns_2023_2027'!R132</f>
        <v>U.6.1.</v>
      </c>
      <c r="S148" s="386" t="str">
        <f>'Investīciju plāns_2023_2027'!S132</f>
        <v>Īpašuma pārvaldības nodaļa</v>
      </c>
      <c r="T148" s="310">
        <f>'Investīciju plāns_2023_2027'!T132</f>
        <v>0</v>
      </c>
      <c r="U148" s="282" t="str">
        <f>'Investīciju plāns_2023_2027'!U132</f>
        <v>2022-2027</v>
      </c>
    </row>
    <row r="149" spans="1:21" ht="165.75" x14ac:dyDescent="0.25">
      <c r="A149" s="161">
        <f>'Investīciju plāns_2023_2027'!A133</f>
        <v>131</v>
      </c>
      <c r="B149" s="279" t="str">
        <f>'Investīciju plāns_2023_2027'!B133</f>
        <v>05</v>
      </c>
      <c r="C149" s="196" t="str">
        <f>'Investīciju plāns_2023_2027'!C133</f>
        <v>Novads</v>
      </c>
      <c r="D149" s="285" t="str">
        <f>'Investīciju plāns_2023_2027'!D133</f>
        <v>Jelgavas novada zaļo zonu (rekreācijas teritoriju) sakārtošana</v>
      </c>
      <c r="E149" s="285" t="str">
        <f>'Investīciju plāns_2023_2027'!E133</f>
        <v>Izveidot piekrastes dabas izzinošas pastaigu takas Kalnciema palieņu pļavu teritorijā (Kalnciema un Valgundes pagastu teritorijā) un Lielupes palieņu pļavu teritorijā (Jaunsvirlaukas pagasts, Jelgavas pilsēta); Pastaigu laipu un gar laipām informatīvu stendu ar sastopamajiem augiem, dzīvniekiem, kukaiņiem, putniem, u.c. izvietošana. Vismaz viena skatu torņa izvietošana katrā no takām. Skatu torņa uzstādīšana Svētes palienes pļavās, piegulošās teritorijas labiekārtošana. Ģimenes atpūtas laukumu izveidošana novada ciemos, kas ietver rotaļu laukumus bērniem, sporta aktivitāšu laukumus jauniešiem, āra trenažierus pieaugušiem cilvēkiem vienuviet. Auces upes teritorijas labiekārtošana Nākotnes ciemā, izveidojot latvisko tradīciju iepazīšanas un izzināšanas laukumu. Novadpētniecības takas izveide Ūziņu parkā u.c.</v>
      </c>
      <c r="F149" s="161" t="str">
        <f>'Investīciju plāns_2023_2027'!F133</f>
        <v>Vides aizsardzība</v>
      </c>
      <c r="G149" s="367" t="str">
        <f>'Investīciju plāns_2023_2027'!G133</f>
        <v>Kopīgs/J/Pag/Iedz</v>
      </c>
      <c r="H149" s="278">
        <f>'Investīciju plāns_2023_2027'!H133</f>
        <v>600000</v>
      </c>
      <c r="I149" s="303">
        <f>'Investīciju plāns_2023_2027'!I133</f>
        <v>0</v>
      </c>
      <c r="J149" s="304">
        <f>'Investīciju plāns_2023_2027'!J133</f>
        <v>0</v>
      </c>
      <c r="K149" s="305">
        <f>'Investīciju plāns_2023_2027'!K133</f>
        <v>0</v>
      </c>
      <c r="L149" s="306">
        <f>'Investīciju plāns_2023_2027'!L133</f>
        <v>0</v>
      </c>
      <c r="M149" s="307">
        <f>'Investīciju plāns_2023_2027'!M133</f>
        <v>600000</v>
      </c>
      <c r="N149" s="195" t="str">
        <f>'Investīciju plāns_2023_2027'!N133</f>
        <v>P3 V RV9</v>
      </c>
      <c r="O149" s="151" t="str">
        <f>'Investīciju plāns_2023_2027'!O133</f>
        <v>P</v>
      </c>
      <c r="P149" s="286" t="str">
        <f>'Investīciju plāns_2023_2027'!P133</f>
        <v>VP2</v>
      </c>
      <c r="Q149" s="145" t="str">
        <f>'Investīciju plāns_2023_2027'!Q133</f>
        <v>RV6</v>
      </c>
      <c r="R149" s="196" t="str">
        <f>'Investīciju plāns_2023_2027'!R133</f>
        <v>U.6.1.</v>
      </c>
      <c r="S149" s="161" t="str">
        <f>'Investīciju plāns_2023_2027'!S133</f>
        <v>Īpašuma pārvaldības nodaļa</v>
      </c>
      <c r="T149" s="310">
        <f>'Investīciju plāns_2023_2027'!T133</f>
        <v>0</v>
      </c>
      <c r="U149" s="282" t="str">
        <f>'Investīciju plāns_2023_2027'!U133</f>
        <v>2022-2027</v>
      </c>
    </row>
    <row r="150" spans="1:21" ht="63.75" x14ac:dyDescent="0.25">
      <c r="A150" s="196">
        <f>'Investīciju plāns_2023_2027'!A134</f>
        <v>132</v>
      </c>
      <c r="B150" s="279" t="str">
        <f>'Investīciju plāns_2023_2027'!B134</f>
        <v>05</v>
      </c>
      <c r="C150" s="196" t="str">
        <f>'Investīciju plāns_2023_2027'!C134</f>
        <v>Novads</v>
      </c>
      <c r="D150" s="261" t="str">
        <f>'Investīciju plāns_2023_2027'!D134</f>
        <v xml:space="preserve">Ūdenstilpju un ūdensteču caurplūdes palielināšanas un piekrastes labiekārtošanas darbi </v>
      </c>
      <c r="E150" s="285" t="str">
        <f>'Investīciju plāns_2023_2027'!E134</f>
        <v>Izvērtēt upju palieņu ainavisko potenciālu, tai skaitā mazo upju aizaugušo ūdensmalu kopšanas plānošanu un īstenot pasākumus to iekļaušanai pilsētvidē; 
Veikt upju gultņu tīrīšanas darbus caurplūduma atjaunošanai; Veikt ūdenstilpju tīrīšanas darbus (t.sk. krastu tīrīšanu)</v>
      </c>
      <c r="F150" s="161" t="str">
        <f>'Investīciju plāns_2023_2027'!F134</f>
        <v>Vides aizsardzība</v>
      </c>
      <c r="G150" s="367" t="str">
        <f>'Investīciju plāns_2023_2027'!G134</f>
        <v>Kopīgs/J/Pag/Iedz</v>
      </c>
      <c r="H150" s="278">
        <f>'Investīciju plāns_2023_2027'!H134</f>
        <v>350000</v>
      </c>
      <c r="I150" s="303">
        <f>'Investīciju plāns_2023_2027'!I134</f>
        <v>0</v>
      </c>
      <c r="J150" s="304">
        <f>'Investīciju plāns_2023_2027'!J134</f>
        <v>0</v>
      </c>
      <c r="K150" s="305">
        <f>'Investīciju plāns_2023_2027'!K134</f>
        <v>0</v>
      </c>
      <c r="L150" s="306">
        <f>'Investīciju plāns_2023_2027'!L134</f>
        <v>0</v>
      </c>
      <c r="M150" s="307">
        <f>'Investīciju plāns_2023_2027'!M134</f>
        <v>350000</v>
      </c>
      <c r="N150" s="195" t="str">
        <f>'Investīciju plāns_2023_2027'!N134</f>
        <v>P3 V RV9</v>
      </c>
      <c r="O150" s="161" t="str">
        <f>'Investīciju plāns_2023_2027'!O134</f>
        <v>D</v>
      </c>
      <c r="P150" s="145" t="str">
        <f>'Investīciju plāns_2023_2027'!P134</f>
        <v>VP2</v>
      </c>
      <c r="Q150" s="145" t="str">
        <f>'Investīciju plāns_2023_2027'!Q134</f>
        <v>RV6</v>
      </c>
      <c r="R150" s="196" t="str">
        <f>'Investīciju plāns_2023_2027'!R134</f>
        <v>U.6.1.</v>
      </c>
      <c r="S150" s="161" t="str">
        <f>'Investīciju plāns_2023_2027'!S134</f>
        <v>Infrastruktūras un saimnieciskā nodrošinājuma nodaļa</v>
      </c>
      <c r="T150" s="310">
        <f>'Investīciju plāns_2023_2027'!T134</f>
        <v>0</v>
      </c>
      <c r="U150" s="282" t="str">
        <f>'Investīciju plāns_2023_2027'!U134</f>
        <v>2022-2027</v>
      </c>
    </row>
    <row r="151" spans="1:21" ht="127.5" x14ac:dyDescent="0.25">
      <c r="A151" s="161">
        <f>'Investīciju plāns_2023_2027'!A135</f>
        <v>133</v>
      </c>
      <c r="B151" s="279" t="str">
        <f>'Investīciju plāns_2023_2027'!B135</f>
        <v>05</v>
      </c>
      <c r="C151" s="196" t="str">
        <f>'Investīciju plāns_2023_2027'!C135</f>
        <v>Novads</v>
      </c>
      <c r="D151" s="285" t="str">
        <f>'Investīciju plāns_2023_2027'!D135</f>
        <v>Zaļo un dārza atkritumu kompostēšanas vietu izveide Jelgavas novada kapu teritorijās</v>
      </c>
      <c r="E151" s="285" t="str">
        <f>'Investīciju plāns_2023_2027'!E135</f>
        <v xml:space="preserve">Zaļo un dārza atkritumu kompostēšanas vietas izveide katrā Jelgavas novada kapsētu teritorijā,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Zaļo un dārza atkritumu kompostēšanas vietas projektēšana, kurā jāparedz ūdens necaurlaidīgs segums  un kompostēšanas laukuma iežogojums (aptuvena 1 kompostēšanas laukuma platība 4mx4m). </v>
      </c>
      <c r="F151" s="283" t="str">
        <f>'Investīciju plāns_2023_2027'!F135</f>
        <v>Vides aizsardzība</v>
      </c>
      <c r="G151" s="367" t="str">
        <f>'Investīciju plāns_2023_2027'!G135</f>
        <v>Kopīgs/J/Pag/Iedz</v>
      </c>
      <c r="H151" s="278">
        <f>'Investīciju plāns_2023_2027'!H135</f>
        <v>500000</v>
      </c>
      <c r="I151" s="303">
        <f>'Investīciju plāns_2023_2027'!I135</f>
        <v>0</v>
      </c>
      <c r="J151" s="304">
        <f>'Investīciju plāns_2023_2027'!J135</f>
        <v>0</v>
      </c>
      <c r="K151" s="305">
        <f>'Investīciju plāns_2023_2027'!K135</f>
        <v>0</v>
      </c>
      <c r="L151" s="306">
        <f>'Investīciju plāns_2023_2027'!L135</f>
        <v>0</v>
      </c>
      <c r="M151" s="307">
        <f>'Investīciju plāns_2023_2027'!M135</f>
        <v>500000</v>
      </c>
      <c r="N151" s="289" t="str">
        <f>'Investīciju plāns_2023_2027'!N135</f>
        <v>P3 V RV9</v>
      </c>
      <c r="O151" s="283" t="str">
        <f>'Investīciju plāns_2023_2027'!O135</f>
        <v>P</v>
      </c>
      <c r="P151" s="288" t="str">
        <f>'Investīciju plāns_2023_2027'!P135</f>
        <v>VP2</v>
      </c>
      <c r="Q151" s="195" t="str">
        <f>'Investīciju plāns_2023_2027'!Q135</f>
        <v>RV5</v>
      </c>
      <c r="R151" s="280" t="str">
        <f>'Investīciju plāns_2023_2027'!R135</f>
        <v>U.5.3.</v>
      </c>
      <c r="S151" s="161" t="str">
        <f>'Investīciju plāns_2023_2027'!S135</f>
        <v>Īpašuma pārvaldības nodaļa</v>
      </c>
      <c r="T151" s="288">
        <f>'Investīciju plāns_2023_2027'!T135</f>
        <v>0</v>
      </c>
      <c r="U151" s="282" t="str">
        <f>'Investīciju plāns_2023_2027'!U135</f>
        <v>2022-2027</v>
      </c>
    </row>
    <row r="152" spans="1:21" ht="127.5" x14ac:dyDescent="0.25">
      <c r="A152" s="161">
        <f>'Investīciju plāns_2023_2027'!A136</f>
        <v>134</v>
      </c>
      <c r="B152" s="279" t="str">
        <f>'Investīciju plāns_2023_2027'!B136</f>
        <v>05</v>
      </c>
      <c r="C152" s="196" t="str">
        <f>'Investīciju plāns_2023_2027'!C136</f>
        <v>Novads</v>
      </c>
      <c r="D152" s="285" t="str">
        <f>'Investīciju plāns_2023_2027'!D136</f>
        <v xml:space="preserve">Kompostēšanas laukumu izveide Jelgavas novadā </v>
      </c>
      <c r="E152" s="285" t="str">
        <f>'Investīciju plāns_2023_2027'!E136</f>
        <v>Kompostēšanas laukumu izveide Jelgavas novadā 3. pagastos (Elejā, Elejas pagastā, Nākotnē, Glūdas pagastā, Ozolniekos, Ozolnieku pagastā)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Kompostēšanas laukuma projektēšana un izveidošana atbilstoši MK noteikumu  prasībām, projektēšanu uzsākt ar 2022.gadu</v>
      </c>
      <c r="F152" s="161" t="str">
        <f>'Investīciju plāns_2023_2027'!F136</f>
        <v>Vides aizsardzība</v>
      </c>
      <c r="G152" s="367" t="str">
        <f>'Investīciju plāns_2023_2027'!G136</f>
        <v>Kopīgs/J/Pag/Iedz
Dep/ieros</v>
      </c>
      <c r="H152" s="278">
        <f>'Investīciju plāns_2023_2027'!H136</f>
        <v>500000</v>
      </c>
      <c r="I152" s="303">
        <f>'Investīciju plāns_2023_2027'!I136</f>
        <v>0</v>
      </c>
      <c r="J152" s="304">
        <f>'Investīciju plāns_2023_2027'!J136</f>
        <v>0</v>
      </c>
      <c r="K152" s="305">
        <f>'Investīciju plāns_2023_2027'!K136</f>
        <v>0</v>
      </c>
      <c r="L152" s="306">
        <f>'Investīciju plāns_2023_2027'!L136</f>
        <v>500000</v>
      </c>
      <c r="M152" s="307">
        <f>'Investīciju plāns_2023_2027'!M136</f>
        <v>0</v>
      </c>
      <c r="N152" s="195" t="str">
        <f>'Investīciju plāns_2023_2027'!N136</f>
        <v>P3 V RV9</v>
      </c>
      <c r="O152" s="161" t="str">
        <f>'Investīciju plāns_2023_2027'!O136</f>
        <v>P</v>
      </c>
      <c r="P152" s="286" t="str">
        <f>'Investīciju plāns_2023_2027'!P136</f>
        <v>VP2</v>
      </c>
      <c r="Q152" s="145" t="str">
        <f>'Investīciju plāns_2023_2027'!Q136</f>
        <v>RV5</v>
      </c>
      <c r="R152" s="268" t="str">
        <f>'Investīciju plāns_2023_2027'!R136</f>
        <v>U.5.3.</v>
      </c>
      <c r="S152" s="258" t="str">
        <f>'Investīciju plāns_2023_2027'!S136</f>
        <v>Īpašuma pārvaldības nodaļa</v>
      </c>
      <c r="T152" s="310">
        <f>'Investīciju plāns_2023_2027'!T136</f>
        <v>0</v>
      </c>
      <c r="U152" s="282" t="str">
        <f>'Investīciju plāns_2023_2027'!U136</f>
        <v>2022-2027</v>
      </c>
    </row>
    <row r="153" spans="1:21" ht="114.75" x14ac:dyDescent="0.25">
      <c r="A153" s="196">
        <f>'Investīciju plāns_2023_2027'!A137</f>
        <v>135</v>
      </c>
      <c r="B153" s="279" t="str">
        <f>'Investīciju plāns_2023_2027'!B137</f>
        <v>05</v>
      </c>
      <c r="C153" s="196" t="str">
        <f>'Investīciju plāns_2023_2027'!C137</f>
        <v>Novads</v>
      </c>
      <c r="D153" s="285" t="str">
        <f>'Investīciju plāns_2023_2027'!D137</f>
        <v>Vides un dabas aizsardzības veicināšana Jelgavas novada teritorijā</v>
      </c>
      <c r="E153" s="285" t="str">
        <f>'Investīciju plāns_2023_2027'!E137</f>
        <v>Vides un dabas aizsardzības veicināšana Jelgavas novada teritorijā, tai skaitā zivju resursu pavairošana un atražošana publiskajās ūdenstilpēs un ūdenstilpēs, kurās zvejas tiesības pieder valstij, citās ūdenstilpēs, kas ir valsts vai pašvaldību īpašumā, kā arī privātajās upēs, kurās ir atļauta makšķerēšana, vēžošana vai zemūdens medības​, t.sk tehnikas iegāde, plānots papildus atjaunot zivju mazuļus Lielupē. Makšķerēšanas vietu labiekārtošana pamatojoties uz spēkā esošiem pašvaldības saistošiem noteikumiem un citiem normatīviem aktiem. Tehnikas iegāde</v>
      </c>
      <c r="F153" s="283" t="str">
        <f>'Investīciju plāns_2023_2027'!F137</f>
        <v>Vides aizsardzība</v>
      </c>
      <c r="G153" s="367" t="str">
        <f>'Investīciju plāns_2023_2027'!G137</f>
        <v>Kopīgs/J/Pag/Iedz
Dep/ieros</v>
      </c>
      <c r="H153" s="278">
        <f>'Investīciju plāns_2023_2027'!H137</f>
        <v>600000</v>
      </c>
      <c r="I153" s="303">
        <f>'Investīciju plāns_2023_2027'!I137</f>
        <v>0</v>
      </c>
      <c r="J153" s="304">
        <f>'Investīciju plāns_2023_2027'!J137</f>
        <v>0</v>
      </c>
      <c r="K153" s="305">
        <f>'Investīciju plāns_2023_2027'!K137</f>
        <v>0</v>
      </c>
      <c r="L153" s="306">
        <f>'Investīciju plāns_2023_2027'!L137</f>
        <v>0</v>
      </c>
      <c r="M153" s="307">
        <f>'Investīciju plāns_2023_2027'!M137</f>
        <v>600000</v>
      </c>
      <c r="N153" s="289" t="str">
        <f>'Investīciju plāns_2023_2027'!N137</f>
        <v>P3 V RV9</v>
      </c>
      <c r="O153" s="283" t="str">
        <f>'Investīciju plāns_2023_2027'!O137</f>
        <v>D</v>
      </c>
      <c r="P153" s="288" t="str">
        <f>'Investīciju plāns_2023_2027'!P137</f>
        <v>VP2</v>
      </c>
      <c r="Q153" s="195" t="str">
        <f>'Investīciju plāns_2023_2027'!Q137</f>
        <v>RV6</v>
      </c>
      <c r="R153" s="280" t="str">
        <f>'Investīciju plāns_2023_2027'!R137</f>
        <v>U.6.1.</v>
      </c>
      <c r="S153" s="258" t="str">
        <f>'Investīciju plāns_2023_2027'!S137</f>
        <v>Īpašuma pārvaldības nodaļa</v>
      </c>
      <c r="T153" s="288">
        <f>'Investīciju plāns_2023_2027'!T137</f>
        <v>0</v>
      </c>
      <c r="U153" s="282" t="str">
        <f>'Investīciju plāns_2023_2027'!U137</f>
        <v>2022-2027</v>
      </c>
    </row>
    <row r="154" spans="1:21" ht="127.5" x14ac:dyDescent="0.25">
      <c r="A154" s="161">
        <f>'Investīciju plāns_2023_2027'!A138</f>
        <v>136</v>
      </c>
      <c r="B154" s="279" t="str">
        <f>'Investīciju plāns_2023_2027'!B138</f>
        <v>05</v>
      </c>
      <c r="C154" s="196" t="str">
        <f>'Investīciju plāns_2023_2027'!C138</f>
        <v>Novads</v>
      </c>
      <c r="D154" s="285" t="str">
        <f>'Investīciju plāns_2023_2027'!D138</f>
        <v>Plūdu monitorings Lielupes baseina upēs</v>
      </c>
      <c r="E154" s="285" t="str">
        <f>'Investīciju plāns_2023_2027'!E138</f>
        <v>Veikt Lielupes upes baseina plūdu modelēšanu; 
Izstrādāt un ieviest elektronisko sistēmu plūdu monitoringam Lielupes upes baseinā; 
Nodrošinot iespēju paredzēt plūdus pēc iespējas savlaicīgāk; 
Izstrādāt tiešsaistes rīku, kas nodrošinātu publisku pieeju plūdu monitoringa datiem; 
Izstrādāt agrās brīdināšanas sistēmu plūdu gadījumā, lai maksimāli samazinātu potenciālos plūdu radītos zaudējumus; 
Izstrādāt pasākumu plānu reaģēšanai plūdu gadījumā un sadarbībā ar valstspilsētu Jelgavu</v>
      </c>
      <c r="F154" s="161" t="str">
        <f>'Investīciju plāns_2023_2027'!F138</f>
        <v>Vides aizsardzība</v>
      </c>
      <c r="G154" s="367" t="str">
        <f>'Investīciju plāns_2023_2027'!G138</f>
        <v>Kopīgs/J/Pag/Iedz</v>
      </c>
      <c r="H154" s="278">
        <f>'Investīciju plāns_2023_2027'!H138</f>
        <v>120000</v>
      </c>
      <c r="I154" s="303">
        <f>'Investīciju plāns_2023_2027'!I138</f>
        <v>0</v>
      </c>
      <c r="J154" s="304">
        <f>'Investīciju plāns_2023_2027'!J138</f>
        <v>0</v>
      </c>
      <c r="K154" s="305">
        <f>'Investīciju plāns_2023_2027'!K138</f>
        <v>0</v>
      </c>
      <c r="L154" s="306">
        <f>'Investīciju plāns_2023_2027'!L138</f>
        <v>120000</v>
      </c>
      <c r="M154" s="307">
        <f>'Investīciju plāns_2023_2027'!M138</f>
        <v>0</v>
      </c>
      <c r="N154" s="195" t="str">
        <f>'Investīciju plāns_2023_2027'!N138</f>
        <v>P1 A RV1</v>
      </c>
      <c r="O154" s="151" t="str">
        <f>'Investīciju plāns_2023_2027'!O138</f>
        <v>P</v>
      </c>
      <c r="P154" s="145" t="str">
        <f>'Investīciju plāns_2023_2027'!P138</f>
        <v>VP2</v>
      </c>
      <c r="Q154" s="145" t="str">
        <f>'Investīciju plāns_2023_2027'!Q138</f>
        <v>RV6</v>
      </c>
      <c r="R154" s="268" t="str">
        <f>'Investīciju plāns_2023_2027'!R138</f>
        <v>U.6.1.</v>
      </c>
      <c r="S154" s="161" t="str">
        <f>'Investīciju plāns_2023_2027'!S138</f>
        <v>Īpašuma pārvaldības nodaļa</v>
      </c>
      <c r="T154" s="310">
        <f>'Investīciju plāns_2023_2027'!T138</f>
        <v>0</v>
      </c>
      <c r="U154" s="282" t="str">
        <f>'Investīciju plāns_2023_2027'!U138</f>
        <v>2022-2027</v>
      </c>
    </row>
    <row r="155" spans="1:21" x14ac:dyDescent="0.25">
      <c r="A155" s="161" t="e">
        <f>'Investīciju plāns_2023_2027'!#REF!</f>
        <v>#REF!</v>
      </c>
      <c r="B155" s="279" t="e">
        <f>'Investīciju plāns_2023_2027'!#REF!</f>
        <v>#REF!</v>
      </c>
      <c r="C155" s="196" t="e">
        <f>'Investīciju plāns_2023_2027'!#REF!</f>
        <v>#REF!</v>
      </c>
      <c r="D155" s="285" t="e">
        <f>'Investīciju plāns_2023_2027'!#REF!</f>
        <v>#REF!</v>
      </c>
      <c r="E155" s="285" t="e">
        <f>'Investīciju plāns_2023_2027'!#REF!</f>
        <v>#REF!</v>
      </c>
      <c r="F155" s="161" t="e">
        <f>'Investīciju plāns_2023_2027'!#REF!</f>
        <v>#REF!</v>
      </c>
      <c r="G155" s="367" t="e">
        <f>'Investīciju plāns_2023_2027'!#REF!</f>
        <v>#REF!</v>
      </c>
      <c r="H155" s="278" t="e">
        <f>'Investīciju plāns_2023_2027'!#REF!</f>
        <v>#REF!</v>
      </c>
      <c r="I155" s="303" t="e">
        <f>'Investīciju plāns_2023_2027'!#REF!</f>
        <v>#REF!</v>
      </c>
      <c r="J155" s="304" t="e">
        <f>'Investīciju plāns_2023_2027'!#REF!</f>
        <v>#REF!</v>
      </c>
      <c r="K155" s="305" t="e">
        <f>'Investīciju plāns_2023_2027'!#REF!</f>
        <v>#REF!</v>
      </c>
      <c r="L155" s="306" t="e">
        <f>'Investīciju plāns_2023_2027'!#REF!</f>
        <v>#REF!</v>
      </c>
      <c r="M155" s="307" t="e">
        <f>'Investīciju plāns_2023_2027'!#REF!</f>
        <v>#REF!</v>
      </c>
      <c r="N155" s="161" t="e">
        <f>'Investīciju plāns_2023_2027'!#REF!</f>
        <v>#REF!</v>
      </c>
      <c r="O155" s="161" t="e">
        <f>'Investīciju plāns_2023_2027'!#REF!</f>
        <v>#REF!</v>
      </c>
      <c r="P155" s="284" t="e">
        <f>'Investīciju plāns_2023_2027'!#REF!</f>
        <v>#REF!</v>
      </c>
      <c r="Q155" s="161" t="e">
        <f>'Investīciju plāns_2023_2027'!#REF!</f>
        <v>#REF!</v>
      </c>
      <c r="R155" s="160" t="e">
        <f>'Investīciju plāns_2023_2027'!#REF!</f>
        <v>#REF!</v>
      </c>
      <c r="S155" s="385" t="e">
        <f>'Investīciju plāns_2023_2027'!#REF!</f>
        <v>#REF!</v>
      </c>
      <c r="T155" s="284" t="e">
        <f>'Investīciju plāns_2023_2027'!#REF!</f>
        <v>#REF!</v>
      </c>
      <c r="U155" s="282" t="e">
        <f>'Investīciju plāns_2023_2027'!#REF!</f>
        <v>#REF!</v>
      </c>
    </row>
    <row r="156" spans="1:21" ht="38.25" x14ac:dyDescent="0.25">
      <c r="A156" s="196">
        <f>'Investīciju plāns_2023_2027'!A139</f>
        <v>137</v>
      </c>
      <c r="B156" s="279" t="str">
        <f>'Investīciju plāns_2023_2027'!B139</f>
        <v>05</v>
      </c>
      <c r="C156" s="196" t="str">
        <f>'Investīciju plāns_2023_2027'!C139</f>
        <v>Novads</v>
      </c>
      <c r="D156" s="285" t="str">
        <f>'Investīciju plāns_2023_2027'!D139</f>
        <v>Veicināt pielāgošanos klimata pārmaiņām, risku novēršanu un noturību pret katastrofām</v>
      </c>
      <c r="E156" s="285" t="str">
        <f>'Investīciju plāns_2023_2027'!E139</f>
        <v>Pielāgošanās klimata pārmaiņām pasākumi, tai skaitā vietējā līmenī</v>
      </c>
      <c r="F156" s="283" t="str">
        <f>'Investīciju plāns_2023_2027'!F139</f>
        <v>Vides aizsardzība</v>
      </c>
      <c r="G156" s="367" t="str">
        <f>'Investīciju plāns_2023_2027'!G139</f>
        <v>SAM</v>
      </c>
      <c r="H156" s="278">
        <f>'Investīciju plāns_2023_2027'!H139</f>
        <v>500000</v>
      </c>
      <c r="I156" s="303">
        <f>'Investīciju plāns_2023_2027'!I139</f>
        <v>0</v>
      </c>
      <c r="J156" s="304">
        <f>'Investīciju plāns_2023_2027'!J139</f>
        <v>0</v>
      </c>
      <c r="K156" s="305">
        <f>'Investīciju plāns_2023_2027'!K139</f>
        <v>0</v>
      </c>
      <c r="L156" s="306">
        <f>'Investīciju plāns_2023_2027'!L139</f>
        <v>0</v>
      </c>
      <c r="M156" s="307">
        <f>'Investīciju plāns_2023_2027'!M139</f>
        <v>500000</v>
      </c>
      <c r="N156" s="317" t="str">
        <f>'Investīciju plāns_2023_2027'!N139</f>
        <v>P3 V RV9</v>
      </c>
      <c r="O156" s="283" t="str">
        <f>'Investīciju plāns_2023_2027'!O139</f>
        <v>D</v>
      </c>
      <c r="P156" s="284" t="str">
        <f>'Investīciju plāns_2023_2027'!P139</f>
        <v>VP2</v>
      </c>
      <c r="Q156" s="161" t="str">
        <f>'Investīciju plāns_2023_2027'!Q139</f>
        <v>RV6</v>
      </c>
      <c r="R156" s="339" t="str">
        <f>'Investīciju plāns_2023_2027'!R139</f>
        <v>U.6.1.</v>
      </c>
      <c r="S156" s="385" t="str">
        <f>'Investīciju plāns_2023_2027'!S139</f>
        <v>Īpašuma pārvaldības nodaļa</v>
      </c>
      <c r="T156" s="318">
        <f>'Investīciju plāns_2023_2027'!T139</f>
        <v>0</v>
      </c>
      <c r="U156" s="282" t="str">
        <f>'Investīciju plāns_2023_2027'!U139</f>
        <v>2022-2027</v>
      </c>
    </row>
    <row r="157" spans="1:21" ht="38.25" x14ac:dyDescent="0.25">
      <c r="A157" s="161">
        <f>'Investīciju plāns_2023_2027'!A140</f>
        <v>138</v>
      </c>
      <c r="B157" s="279" t="str">
        <f>'Investīciju plāns_2023_2027'!B140</f>
        <v>05</v>
      </c>
      <c r="C157" s="196" t="str">
        <f>'Investīciju plāns_2023_2027'!C140</f>
        <v>Novads</v>
      </c>
      <c r="D157" s="335" t="str">
        <f>'Investīciju plāns_2023_2027'!D140</f>
        <v>Pārejas uz aprites ekonomiku veicināšana</v>
      </c>
      <c r="E157" s="335" t="str">
        <f>'Investīciju plāns_2023_2027'!E140</f>
        <v>Atkritumsaimniecības un atkritumu pārstrādes un tālākas izmantošanas attīstība un atkritumu rašanās novēršanas pasākumi, t.sk. dalīto atkritumu laukumu izbūve uzsākt ar 2022.gadu</v>
      </c>
      <c r="F157" s="161" t="str">
        <f>'Investīciju plāns_2023_2027'!F140</f>
        <v>Vides aizsardzība</v>
      </c>
      <c r="G157" s="367" t="str">
        <f>'Investīciju plāns_2023_2027'!G140</f>
        <v>SAM
Dep/ieros</v>
      </c>
      <c r="H157" s="278">
        <f>'Investīciju plāns_2023_2027'!H140</f>
        <v>3000000</v>
      </c>
      <c r="I157" s="303">
        <f>'Investīciju plāns_2023_2027'!I140</f>
        <v>0</v>
      </c>
      <c r="J157" s="304">
        <f>'Investīciju plāns_2023_2027'!J140</f>
        <v>0</v>
      </c>
      <c r="K157" s="305">
        <f>'Investīciju plāns_2023_2027'!K140</f>
        <v>0</v>
      </c>
      <c r="L157" s="306">
        <f>'Investīciju plāns_2023_2027'!L140</f>
        <v>0</v>
      </c>
      <c r="M157" s="307">
        <f>'Investīciju plāns_2023_2027'!M140</f>
        <v>3000000</v>
      </c>
      <c r="N157" s="160" t="str">
        <f>'Investīciju plāns_2023_2027'!N140</f>
        <v>P3 V RV9</v>
      </c>
      <c r="O157" s="161" t="str">
        <f>'Investīciju plāns_2023_2027'!O140</f>
        <v>D</v>
      </c>
      <c r="P157" s="347" t="str">
        <f>'Investīciju plāns_2023_2027'!P140</f>
        <v>VP2</v>
      </c>
      <c r="Q157" s="161" t="str">
        <f>'Investīciju plāns_2023_2027'!Q140</f>
        <v>RV5</v>
      </c>
      <c r="R157" s="339" t="str">
        <f>'Investīciju plāns_2023_2027'!R140</f>
        <v>U.5.3.</v>
      </c>
      <c r="S157" s="336" t="str">
        <f>'Investīciju plāns_2023_2027'!S140</f>
        <v>Īpašuma pārvaldības nodaļa</v>
      </c>
      <c r="T157" s="287">
        <f>'Investīciju plāns_2023_2027'!T140</f>
        <v>0</v>
      </c>
      <c r="U157" s="196" t="str">
        <f>'Investīciju plāns_2023_2027'!U140</f>
        <v>2022-2027</v>
      </c>
    </row>
    <row r="158" spans="1:21" ht="51" x14ac:dyDescent="0.25">
      <c r="A158" s="161">
        <f>'Investīciju plāns_2023_2027'!A141</f>
        <v>139</v>
      </c>
      <c r="B158" s="277" t="str">
        <f>'Investīciju plāns_2023_2027'!B141</f>
        <v>06</v>
      </c>
      <c r="C158" s="281" t="str">
        <f>'Investīciju plāns_2023_2027'!C141</f>
        <v>Novads</v>
      </c>
      <c r="D158" s="285" t="str">
        <f>'Investīciju plāns_2023_2027'!D141</f>
        <v>Muiža parku apstādījumu iekopšana/atjaunošana Jelgavas novada teritorijā</v>
      </c>
      <c r="E158" s="285" t="str">
        <f>'Investīciju plāns_2023_2027'!E141</f>
        <v>Muiža parku apstādījumu iekopšana/atjaunošana Jelgavas novada teritorijā - Lielvircavas, Lielplatones, Staļģenes, Elejas muižas parka, Teteles parka apstādījumu iekopšana, jaunu koku, krūmu stādīšana</v>
      </c>
      <c r="F158" s="161" t="str">
        <f>'Investīciju plāns_2023_2027'!F141</f>
        <v xml:space="preserve">Vides objektu teritoriju izveidošana un sakopšana </v>
      </c>
      <c r="G158" s="367" t="str">
        <f>'Investīciju plāns_2023_2027'!G141</f>
        <v>Kopīgs/J/Pag/Iedz</v>
      </c>
      <c r="H158" s="278">
        <f>'Investīciju plāns_2023_2027'!H141</f>
        <v>205000</v>
      </c>
      <c r="I158" s="303">
        <f>'Investīciju plāns_2023_2027'!I141</f>
        <v>0</v>
      </c>
      <c r="J158" s="304">
        <f>'Investīciju plāns_2023_2027'!J141</f>
        <v>0</v>
      </c>
      <c r="K158" s="305">
        <f>'Investīciju plāns_2023_2027'!K141</f>
        <v>0</v>
      </c>
      <c r="L158" s="306">
        <f>'Investīciju plāns_2023_2027'!L141</f>
        <v>5000</v>
      </c>
      <c r="M158" s="307">
        <f>'Investīciju plāns_2023_2027'!M141</f>
        <v>200000</v>
      </c>
      <c r="N158" s="196" t="str">
        <f>'Investīciju plāns_2023_2027'!N141</f>
        <v>P3 V RV9</v>
      </c>
      <c r="O158" s="161" t="str">
        <f>'Investīciju plāns_2023_2027'!O141</f>
        <v>P</v>
      </c>
      <c r="P158" s="196" t="str">
        <f>'Investīciju plāns_2023_2027'!P141</f>
        <v>VP1</v>
      </c>
      <c r="Q158" s="196" t="str">
        <f>'Investīciju plāns_2023_2027'!Q141</f>
        <v>RV3</v>
      </c>
      <c r="R158" s="196" t="str">
        <f>'Investīciju plāns_2023_2027'!R141</f>
        <v>3.4.</v>
      </c>
      <c r="S158" s="161" t="str">
        <f>'Investīciju plāns_2023_2027'!S141</f>
        <v>Īpašuma pārvaldības nodaļa</v>
      </c>
      <c r="T158" s="309">
        <f>'Investīciju plāns_2023_2027'!T141</f>
        <v>0</v>
      </c>
      <c r="U158" s="282" t="str">
        <f>'Investīciju plāns_2023_2027'!U141</f>
        <v>2022-2027</v>
      </c>
    </row>
    <row r="159" spans="1:21" x14ac:dyDescent="0.25">
      <c r="A159" s="196" t="e">
        <f>'Investīciju plāns_2023_2027'!#REF!</f>
        <v>#REF!</v>
      </c>
      <c r="B159" s="279" t="e">
        <f>'Investīciju plāns_2023_2027'!#REF!</f>
        <v>#REF!</v>
      </c>
      <c r="C159" s="196" t="e">
        <f>'Investīciju plāns_2023_2027'!#REF!</f>
        <v>#REF!</v>
      </c>
      <c r="D159" s="285" t="e">
        <f>'Investīciju plāns_2023_2027'!#REF!</f>
        <v>#REF!</v>
      </c>
      <c r="E159" s="225" t="e">
        <f>'Investīciju plāns_2023_2027'!#REF!</f>
        <v>#REF!</v>
      </c>
      <c r="F159" s="161" t="e">
        <f>'Investīciju plāns_2023_2027'!#REF!</f>
        <v>#REF!</v>
      </c>
      <c r="G159" s="366" t="e">
        <f>'Investīciju plāns_2023_2027'!#REF!</f>
        <v>#REF!</v>
      </c>
      <c r="H159" s="278" t="e">
        <f>'Investīciju plāns_2023_2027'!#REF!</f>
        <v>#REF!</v>
      </c>
      <c r="I159" s="303" t="e">
        <f>'Investīciju plāns_2023_2027'!#REF!</f>
        <v>#REF!</v>
      </c>
      <c r="J159" s="304" t="e">
        <f>'Investīciju plāns_2023_2027'!#REF!</f>
        <v>#REF!</v>
      </c>
      <c r="K159" s="305" t="e">
        <f>'Investīciju plāns_2023_2027'!#REF!</f>
        <v>#REF!</v>
      </c>
      <c r="L159" s="306" t="e">
        <f>'Investīciju plāns_2023_2027'!#REF!</f>
        <v>#REF!</v>
      </c>
      <c r="M159" s="307" t="e">
        <f>'Investīciju plāns_2023_2027'!#REF!</f>
        <v>#REF!</v>
      </c>
      <c r="N159" s="166" t="e">
        <f>'Investīciju plāns_2023_2027'!#REF!</f>
        <v>#REF!</v>
      </c>
      <c r="O159" s="151" t="e">
        <f>'Investīciju plāns_2023_2027'!#REF!</f>
        <v>#REF!</v>
      </c>
      <c r="P159" s="275" t="e">
        <f>'Investīciju plāns_2023_2027'!#REF!</f>
        <v>#REF!</v>
      </c>
      <c r="Q159" s="156" t="e">
        <f>'Investīciju plāns_2023_2027'!#REF!</f>
        <v>#REF!</v>
      </c>
      <c r="R159" s="268" t="e">
        <f>'Investīciju plāns_2023_2027'!#REF!</f>
        <v>#REF!</v>
      </c>
      <c r="S159" s="161" t="e">
        <f>'Investīciju plāns_2023_2027'!#REF!</f>
        <v>#REF!</v>
      </c>
      <c r="T159" s="291" t="e">
        <f>'Investīciju plāns_2023_2027'!#REF!</f>
        <v>#REF!</v>
      </c>
      <c r="U159" s="282" t="e">
        <f>'Investīciju plāns_2023_2027'!#REF!</f>
        <v>#REF!</v>
      </c>
    </row>
    <row r="160" spans="1:21" ht="242.25" x14ac:dyDescent="0.25">
      <c r="A160" s="161">
        <f>'Investīciju plāns_2023_2027'!A142</f>
        <v>140</v>
      </c>
      <c r="B160" s="279">
        <f>'Investīciju plāns_2023_2027'!B142</f>
        <v>0</v>
      </c>
      <c r="C160" s="312" t="e">
        <f>'Investīciju plāns_2023_2027'!#REF!</f>
        <v>#REF!</v>
      </c>
      <c r="D160" s="285" t="str">
        <f>'Investīciju plāns_2023_2027'!D142</f>
        <v>Jaunu, inovatīvu un viedu  risinājumu attīstīšana sabiedrības attīstībai nepieciešamo pakalpojumu un infrastruktūras nodrošināšanai jaunveidojamajā Jelgavas novada pašvaldības teritorijā</v>
      </c>
      <c r="E160" s="335" t="str">
        <f>'Investīciju plāns_2023_2027'!E142</f>
        <v>Organizēt iedzīvotājiem komunālos pakalpojumus.
Gādāt par administratīvās teritorijas labiekārtošanu un sanitāro tīrību (ielu, ceļu un laukumu būvniecība, rekonstruēšana un uzturēšana; ielu, laukumu un citu publiskai lietošanai paredzēto teritoriju apgaismošana; parku, skvēru un zaļo zonu iekārtošana un uzturēšana; atkritumu savāšanas un izvešanas kontrole; pretplūdu pasākumi),noteikt kārtību, kādā izmantojami publiskā lietošanā esošie meži un ūdeņi.
Pasākumi iedzīvotāju izglītības veicināšanai.
Kultūras un tradicionālās kultūras vērtību saglabāšana un tautas jaunrades attīstība.
Sociālo pakalpojumu pieejamības un efektivitātes uzlabošana (digitālā transformācija).
Gādāt par aizgādnību, aizbildnību, adopciju un bērnu personisko un mantisko tiesību un interešu aizsardzību.
Sniegt palīdzību iedzīvotājiem dzīvokļa jautājumu risināšanā.
Piedalīties sabiedriskās kārtības nodrošināšanā.
Veikt attiecīgajā administratīvajā teritorijā dzīvojošo bērnu uzskaiti.
Īstenot bērnu tiesību aizsardzību attiecīgajā administratīvajā teritorijā</v>
      </c>
      <c r="F160" s="161">
        <f>'Investīciju plāns_2023_2027'!F142</f>
        <v>0</v>
      </c>
      <c r="G160" s="366">
        <f>'Investīciju plāns_2023_2027'!G142</f>
        <v>0</v>
      </c>
      <c r="H160" s="278">
        <f>'Investīciju plāns_2023_2027'!H142</f>
        <v>2000000</v>
      </c>
      <c r="I160" s="303">
        <f>'Investīciju plāns_2023_2027'!I142</f>
        <v>0</v>
      </c>
      <c r="J160" s="304">
        <f>'Investīciju plāns_2023_2027'!J142</f>
        <v>0</v>
      </c>
      <c r="K160" s="305">
        <f>'Investīciju plāns_2023_2027'!K142</f>
        <v>0</v>
      </c>
      <c r="L160" s="306">
        <f>'Investīciju plāns_2023_2027'!L142</f>
        <v>0</v>
      </c>
      <c r="M160" s="307">
        <f>'Investīciju plāns_2023_2027'!M142</f>
        <v>2000000</v>
      </c>
      <c r="N160" s="166">
        <f>'Investīciju plāns_2023_2027'!N142</f>
        <v>0</v>
      </c>
      <c r="O160" s="151">
        <f>'Investīciju plāns_2023_2027'!O142</f>
        <v>0</v>
      </c>
      <c r="P160" s="275">
        <f>'Investīciju plāns_2023_2027'!P142</f>
        <v>0</v>
      </c>
      <c r="Q160" s="156">
        <f>'Investīciju plāns_2023_2027'!Q142</f>
        <v>0</v>
      </c>
      <c r="R160" s="268">
        <f>'Investīciju plāns_2023_2027'!R142</f>
        <v>0</v>
      </c>
      <c r="S160" s="258">
        <f>'Investīciju plāns_2023_2027'!S142</f>
        <v>0</v>
      </c>
      <c r="T160" s="291">
        <f>'Investīciju plāns_2023_2027'!T142</f>
        <v>0</v>
      </c>
      <c r="U160" s="282">
        <f>'Investīciju plāns_2023_2027'!U142</f>
        <v>0</v>
      </c>
    </row>
    <row r="161" spans="1:21" x14ac:dyDescent="0.25">
      <c r="A161" s="161" t="e">
        <f>'Investīciju plāns_2023_2027'!#REF!</f>
        <v>#REF!</v>
      </c>
      <c r="B161" s="279" t="e">
        <f>'Investīciju plāns_2023_2027'!#REF!</f>
        <v>#REF!</v>
      </c>
      <c r="C161" s="196" t="e">
        <f>'Investīciju plāns_2023_2027'!#REF!</f>
        <v>#REF!</v>
      </c>
      <c r="D161" s="285" t="e">
        <f>'Investīciju plāns_2023_2027'!#REF!</f>
        <v>#REF!</v>
      </c>
      <c r="E161" s="285" t="e">
        <f>'Investīciju plāns_2023_2027'!#REF!</f>
        <v>#REF!</v>
      </c>
      <c r="F161" s="161" t="e">
        <f>'Investīciju plāns_2023_2027'!#REF!</f>
        <v>#REF!</v>
      </c>
      <c r="G161" s="366" t="e">
        <f>'Investīciju plāns_2023_2027'!#REF!</f>
        <v>#REF!</v>
      </c>
      <c r="H161" s="278" t="e">
        <f>'Investīciju plāns_2023_2027'!#REF!</f>
        <v>#REF!</v>
      </c>
      <c r="I161" s="303" t="e">
        <f>'Investīciju plāns_2023_2027'!#REF!</f>
        <v>#REF!</v>
      </c>
      <c r="J161" s="304" t="e">
        <f>'Investīciju plāns_2023_2027'!#REF!</f>
        <v>#REF!</v>
      </c>
      <c r="K161" s="305" t="e">
        <f>'Investīciju plāns_2023_2027'!#REF!</f>
        <v>#REF!</v>
      </c>
      <c r="L161" s="306" t="e">
        <f>'Investīciju plāns_2023_2027'!#REF!</f>
        <v>#REF!</v>
      </c>
      <c r="M161" s="307" t="e">
        <f>'Investīciju plāns_2023_2027'!#REF!</f>
        <v>#REF!</v>
      </c>
      <c r="N161" s="166" t="e">
        <f>'Investīciju plāns_2023_2027'!#REF!</f>
        <v>#REF!</v>
      </c>
      <c r="O161" s="151" t="e">
        <f>'Investīciju plāns_2023_2027'!#REF!</f>
        <v>#REF!</v>
      </c>
      <c r="P161" s="275" t="e">
        <f>'Investīciju plāns_2023_2027'!#REF!</f>
        <v>#REF!</v>
      </c>
      <c r="Q161" s="156" t="e">
        <f>'Investīciju plāns_2023_2027'!#REF!</f>
        <v>#REF!</v>
      </c>
      <c r="R161" s="268" t="e">
        <f>'Investīciju plāns_2023_2027'!#REF!</f>
        <v>#REF!</v>
      </c>
      <c r="S161" s="258" t="e">
        <f>'Investīciju plāns_2023_2027'!#REF!</f>
        <v>#REF!</v>
      </c>
      <c r="T161" s="291" t="e">
        <f>'Investīciju plāns_2023_2027'!#REF!</f>
        <v>#REF!</v>
      </c>
      <c r="U161" s="282" t="e">
        <f>'Investīciju plāns_2023_2027'!#REF!</f>
        <v>#REF!</v>
      </c>
    </row>
    <row r="162" spans="1:21" x14ac:dyDescent="0.25">
      <c r="A162" s="196" t="e">
        <f>'Investīciju plāns_2023_2027'!#REF!</f>
        <v>#REF!</v>
      </c>
      <c r="B162" s="279" t="e">
        <f>'Investīciju plāns_2023_2027'!#REF!</f>
        <v>#REF!</v>
      </c>
      <c r="C162" s="196" t="e">
        <f>'Investīciju plāns_2023_2027'!#REF!</f>
        <v>#REF!</v>
      </c>
      <c r="D162" s="285" t="e">
        <f>'Investīciju plāns_2023_2027'!#REF!</f>
        <v>#REF!</v>
      </c>
      <c r="E162" s="335" t="e">
        <f>'Investīciju plāns_2023_2027'!#REF!</f>
        <v>#REF!</v>
      </c>
      <c r="F162" s="161" t="e">
        <f>'Investīciju plāns_2023_2027'!#REF!</f>
        <v>#REF!</v>
      </c>
      <c r="G162" s="366" t="e">
        <f>'Investīciju plāns_2023_2027'!#REF!</f>
        <v>#REF!</v>
      </c>
      <c r="H162" s="278" t="e">
        <f>'Investīciju plāns_2023_2027'!#REF!</f>
        <v>#REF!</v>
      </c>
      <c r="I162" s="303" t="e">
        <f>'Investīciju plāns_2023_2027'!#REF!</f>
        <v>#REF!</v>
      </c>
      <c r="J162" s="304" t="e">
        <f>'Investīciju plāns_2023_2027'!#REF!</f>
        <v>#REF!</v>
      </c>
      <c r="K162" s="305" t="e">
        <f>'Investīciju plāns_2023_2027'!#REF!</f>
        <v>#REF!</v>
      </c>
      <c r="L162" s="306" t="e">
        <f>'Investīciju plāns_2023_2027'!#REF!</f>
        <v>#REF!</v>
      </c>
      <c r="M162" s="307" t="e">
        <f>'Investīciju plāns_2023_2027'!#REF!</f>
        <v>#REF!</v>
      </c>
      <c r="N162" s="166" t="e">
        <f>'Investīciju plāns_2023_2027'!#REF!</f>
        <v>#REF!</v>
      </c>
      <c r="O162" s="273" t="e">
        <f>'Investīciju plāns_2023_2027'!#REF!</f>
        <v>#REF!</v>
      </c>
      <c r="P162" s="275" t="e">
        <f>'Investīciju plāns_2023_2027'!#REF!</f>
        <v>#REF!</v>
      </c>
      <c r="Q162" s="156" t="e">
        <f>'Investīciju plāns_2023_2027'!#REF!</f>
        <v>#REF!</v>
      </c>
      <c r="R162" s="268" t="e">
        <f>'Investīciju plāns_2023_2027'!#REF!</f>
        <v>#REF!</v>
      </c>
      <c r="S162" s="258" t="e">
        <f>'Investīciju plāns_2023_2027'!#REF!</f>
        <v>#REF!</v>
      </c>
      <c r="T162" s="291" t="e">
        <f>'Investīciju plāns_2023_2027'!#REF!</f>
        <v>#REF!</v>
      </c>
      <c r="U162" s="282" t="e">
        <f>'Investīciju plāns_2023_2027'!#REF!</f>
        <v>#REF!</v>
      </c>
    </row>
    <row r="163" spans="1:21" ht="25.5" x14ac:dyDescent="0.25">
      <c r="A163" s="161">
        <f>'Investīciju plāns_2023_2027'!A144</f>
        <v>142</v>
      </c>
      <c r="B163" s="279">
        <f>'Investīciju plāns_2023_2027'!B144</f>
        <v>0</v>
      </c>
      <c r="C163" s="312" t="str">
        <f>'Investīciju plāns_2023_2027'!C144</f>
        <v>Novads</v>
      </c>
      <c r="D163" s="285" t="str">
        <f>'Investīciju plāns_2023_2027'!D144</f>
        <v>Ziemas sporta tūrisma attīstība Jelgavas novadā</v>
      </c>
      <c r="E163" s="285" t="str">
        <f>'Investīciju plāns_2023_2027'!E144</f>
        <v>Ziemas sporta tūrisma infrastruktūras izveide muižu un dabas parkos - Zaļenieki, Vilces, Eleja, Lielplatone u.c.</v>
      </c>
      <c r="F163" s="161">
        <f>'Investīciju plāns_2023_2027'!F144</f>
        <v>0</v>
      </c>
      <c r="G163" s="366">
        <f>'Investīciju plāns_2023_2027'!G144</f>
        <v>0</v>
      </c>
      <c r="H163" s="278">
        <f>'Investīciju plāns_2023_2027'!H144</f>
        <v>1000000</v>
      </c>
      <c r="I163" s="303">
        <f>'Investīciju plāns_2023_2027'!I144</f>
        <v>0</v>
      </c>
      <c r="J163" s="304">
        <f>'Investīciju plāns_2023_2027'!J144</f>
        <v>0</v>
      </c>
      <c r="K163" s="305">
        <f>'Investīciju plāns_2023_2027'!K144</f>
        <v>0</v>
      </c>
      <c r="L163" s="306">
        <f>'Investīciju plāns_2023_2027'!L144</f>
        <v>0</v>
      </c>
      <c r="M163" s="307">
        <f>'Investīciju plāns_2023_2027'!M144</f>
        <v>1000000</v>
      </c>
      <c r="N163" s="166">
        <f>'Investīciju plāns_2023_2027'!N144</f>
        <v>0</v>
      </c>
      <c r="O163" s="273">
        <f>'Investīciju plāns_2023_2027'!O144</f>
        <v>0</v>
      </c>
      <c r="P163" s="275">
        <f>'Investīciju plāns_2023_2027'!P144</f>
        <v>0</v>
      </c>
      <c r="Q163" s="156">
        <f>'Investīciju plāns_2023_2027'!Q144</f>
        <v>0</v>
      </c>
      <c r="R163" s="268">
        <f>'Investīciju plāns_2023_2027'!R144</f>
        <v>0</v>
      </c>
      <c r="S163" s="380">
        <f>'Investīciju plāns_2023_2027'!S144</f>
        <v>0</v>
      </c>
      <c r="T163" s="291">
        <f>'Investīciju plāns_2023_2027'!T144</f>
        <v>0</v>
      </c>
      <c r="U163" s="282">
        <f>'Investīciju plāns_2023_2027'!U144</f>
        <v>0</v>
      </c>
    </row>
    <row r="164" spans="1:21" x14ac:dyDescent="0.25">
      <c r="A164" s="161" t="e">
        <f>'Investīciju plāns_2023_2027'!#REF!</f>
        <v>#REF!</v>
      </c>
      <c r="B164" s="279" t="e">
        <f>'Investīciju plāns_2023_2027'!#REF!</f>
        <v>#REF!</v>
      </c>
      <c r="C164" s="312" t="e">
        <f>'Investīciju plāns_2023_2027'!#REF!</f>
        <v>#REF!</v>
      </c>
      <c r="D164" s="285" t="e">
        <f>'Investīciju plāns_2023_2027'!#REF!</f>
        <v>#REF!</v>
      </c>
      <c r="E164" s="285" t="e">
        <f>'Investīciju plāns_2023_2027'!#REF!</f>
        <v>#REF!</v>
      </c>
      <c r="F164" s="161" t="e">
        <f>'Investīciju plāns_2023_2027'!#REF!</f>
        <v>#REF!</v>
      </c>
      <c r="G164" s="366" t="e">
        <f>'Investīciju plāns_2023_2027'!#REF!</f>
        <v>#REF!</v>
      </c>
      <c r="H164" s="278" t="e">
        <f>'Investīciju plāns_2023_2027'!#REF!</f>
        <v>#REF!</v>
      </c>
      <c r="I164" s="303" t="e">
        <f>'Investīciju plāns_2023_2027'!#REF!</f>
        <v>#REF!</v>
      </c>
      <c r="J164" s="304" t="e">
        <f>'Investīciju plāns_2023_2027'!#REF!</f>
        <v>#REF!</v>
      </c>
      <c r="K164" s="305" t="e">
        <f>'Investīciju plāns_2023_2027'!#REF!</f>
        <v>#REF!</v>
      </c>
      <c r="L164" s="306" t="e">
        <f>'Investīciju plāns_2023_2027'!#REF!</f>
        <v>#REF!</v>
      </c>
      <c r="M164" s="307" t="e">
        <f>'Investīciju plāns_2023_2027'!#REF!</f>
        <v>#REF!</v>
      </c>
      <c r="N164" s="166" t="e">
        <f>'Investīciju plāns_2023_2027'!#REF!</f>
        <v>#REF!</v>
      </c>
      <c r="O164" s="151" t="e">
        <f>'Investīciju plāns_2023_2027'!#REF!</f>
        <v>#REF!</v>
      </c>
      <c r="P164" s="275" t="e">
        <f>'Investīciju plāns_2023_2027'!#REF!</f>
        <v>#REF!</v>
      </c>
      <c r="Q164" s="156" t="e">
        <f>'Investīciju plāns_2023_2027'!#REF!</f>
        <v>#REF!</v>
      </c>
      <c r="R164" s="268" t="e">
        <f>'Investīciju plāns_2023_2027'!#REF!</f>
        <v>#REF!</v>
      </c>
      <c r="S164" s="380" t="e">
        <f>'Investīciju plāns_2023_2027'!#REF!</f>
        <v>#REF!</v>
      </c>
      <c r="T164" s="291" t="e">
        <f>'Investīciju plāns_2023_2027'!#REF!</f>
        <v>#REF!</v>
      </c>
      <c r="U164" s="282" t="e">
        <f>'Investīciju plāns_2023_2027'!#REF!</f>
        <v>#REF!</v>
      </c>
    </row>
    <row r="165" spans="1:21" x14ac:dyDescent="0.25">
      <c r="A165" s="196" t="e">
        <f>'Investīciju plāns_2023_2027'!#REF!</f>
        <v>#REF!</v>
      </c>
      <c r="B165" s="279" t="e">
        <f>'Investīciju plāns_2023_2027'!#REF!</f>
        <v>#REF!</v>
      </c>
      <c r="C165" s="196" t="e">
        <f>'Investīciju plāns_2023_2027'!#REF!</f>
        <v>#REF!</v>
      </c>
      <c r="D165" s="285" t="e">
        <f>'Investīciju plāns_2023_2027'!#REF!</f>
        <v>#REF!</v>
      </c>
      <c r="E165" s="285" t="e">
        <f>'Investīciju plāns_2023_2027'!#REF!</f>
        <v>#REF!</v>
      </c>
      <c r="F165" s="161" t="e">
        <f>'Investīciju plāns_2023_2027'!#REF!</f>
        <v>#REF!</v>
      </c>
      <c r="G165" s="366" t="e">
        <f>'Investīciju plāns_2023_2027'!#REF!</f>
        <v>#REF!</v>
      </c>
      <c r="H165" s="278" t="e">
        <f>'Investīciju plāns_2023_2027'!#REF!</f>
        <v>#REF!</v>
      </c>
      <c r="I165" s="303" t="e">
        <f>'Investīciju plāns_2023_2027'!#REF!</f>
        <v>#REF!</v>
      </c>
      <c r="J165" s="304" t="e">
        <f>'Investīciju plāns_2023_2027'!#REF!</f>
        <v>#REF!</v>
      </c>
      <c r="K165" s="305" t="e">
        <f>'Investīciju plāns_2023_2027'!#REF!</f>
        <v>#REF!</v>
      </c>
      <c r="L165" s="306" t="e">
        <f>'Investīciju plāns_2023_2027'!#REF!</f>
        <v>#REF!</v>
      </c>
      <c r="M165" s="307" t="e">
        <f>'Investīciju plāns_2023_2027'!#REF!</f>
        <v>#REF!</v>
      </c>
      <c r="N165" s="161" t="e">
        <f>'Investīciju plāns_2023_2027'!#REF!</f>
        <v>#REF!</v>
      </c>
      <c r="O165" s="272" t="e">
        <f>'Investīciju plāns_2023_2027'!#REF!</f>
        <v>#REF!</v>
      </c>
      <c r="P165" s="284" t="e">
        <f>'Investīciju plāns_2023_2027'!#REF!</f>
        <v>#REF!</v>
      </c>
      <c r="Q165" s="161" t="e">
        <f>'Investīciju plāns_2023_2027'!#REF!</f>
        <v>#REF!</v>
      </c>
      <c r="R165" s="160" t="e">
        <f>'Investīciju plāns_2023_2027'!#REF!</f>
        <v>#REF!</v>
      </c>
      <c r="S165" s="380" t="e">
        <f>'Investīciju plāns_2023_2027'!#REF!</f>
        <v>#REF!</v>
      </c>
      <c r="T165" s="284" t="e">
        <f>'Investīciju plāns_2023_2027'!#REF!</f>
        <v>#REF!</v>
      </c>
      <c r="U165" s="282" t="e">
        <f>'Investīciju plāns_2023_2027'!#REF!</f>
        <v>#REF!</v>
      </c>
    </row>
    <row r="166" spans="1:21" ht="63.75" x14ac:dyDescent="0.25">
      <c r="A166" s="161">
        <f>'Investīciju plāns_2023_2027'!A145</f>
        <v>143</v>
      </c>
      <c r="B166" s="279">
        <f>'Investīciju plāns_2023_2027'!B145</f>
        <v>0</v>
      </c>
      <c r="C166" s="312" t="str">
        <f>'Investīciju plāns_2023_2027'!C145</f>
        <v>Novads</v>
      </c>
      <c r="D166" s="335" t="str">
        <f>'Investīciju plāns_2023_2027'!D145</f>
        <v>Āra apgaismojuma infrastruktūras palielināšana, lai veicinātu reģionālas nozīmes infrastruktūras attīstību</v>
      </c>
      <c r="E166" s="285" t="str">
        <f>'Investīciju plāns_2023_2027'!E145</f>
        <v>Veicinās reģionālo un novada āra apgaismojuma infrastruktūras attīstību tās iedzīvotāju dzīves kvalitātes uzlabošanai.
Āra apgaismojuma energoefektivitātes uzlabošana, samazinot siltumnīcefekta gāzu emisijas un elektroenerģijas izmaksas.</v>
      </c>
      <c r="F166" s="161">
        <f>'Investīciju plāns_2023_2027'!F145</f>
        <v>0</v>
      </c>
      <c r="G166" s="368">
        <f>'Investīciju plāns_2023_2027'!G145</f>
        <v>0</v>
      </c>
      <c r="H166" s="278">
        <f>'Investīciju plāns_2023_2027'!H145</f>
        <v>2000000</v>
      </c>
      <c r="I166" s="319">
        <f>'Investīciju plāns_2023_2027'!I145</f>
        <v>0</v>
      </c>
      <c r="J166" s="320">
        <f>'Investīciju plāns_2023_2027'!J145</f>
        <v>0</v>
      </c>
      <c r="K166" s="321">
        <f>'Investīciju plāns_2023_2027'!K145</f>
        <v>0</v>
      </c>
      <c r="L166" s="306">
        <f>'Investīciju plāns_2023_2027'!L145</f>
        <v>0</v>
      </c>
      <c r="M166" s="307">
        <f>'Investīciju plāns_2023_2027'!M145</f>
        <v>2000000</v>
      </c>
      <c r="N166" s="161">
        <f>'Investīciju plāns_2023_2027'!N145</f>
        <v>0</v>
      </c>
      <c r="O166" s="161">
        <f>'Investīciju plāns_2023_2027'!O145</f>
        <v>0</v>
      </c>
      <c r="P166" s="161">
        <f>'Investīciju plāns_2023_2027'!P145</f>
        <v>0</v>
      </c>
      <c r="Q166" s="161">
        <f>'Investīciju plāns_2023_2027'!Q145</f>
        <v>0</v>
      </c>
      <c r="R166" s="160">
        <f>'Investīciju plāns_2023_2027'!R145</f>
        <v>0</v>
      </c>
      <c r="S166" s="380">
        <f>'Investīciju plāns_2023_2027'!S145</f>
        <v>0</v>
      </c>
      <c r="T166" s="284">
        <f>'Investīciju plāns_2023_2027'!T145</f>
        <v>0</v>
      </c>
      <c r="U166" s="282">
        <f>'Investīciju plāns_2023_2027'!U145</f>
        <v>0</v>
      </c>
    </row>
    <row r="167" spans="1:21" ht="102" x14ac:dyDescent="0.25">
      <c r="A167" s="161">
        <f>'Investīciju plāns_2023_2027'!A146</f>
        <v>144</v>
      </c>
      <c r="B167" s="279">
        <f>'Investīciju plāns_2023_2027'!B146</f>
        <v>0</v>
      </c>
      <c r="C167" s="196" t="str">
        <f>'Investīciju plāns_2023_2027'!C146</f>
        <v>Novads</v>
      </c>
      <c r="D167" s="285" t="str">
        <f>'Investīciju plāns_2023_2027'!D146</f>
        <v>Ilgtspējīga, veselīga, bezatkritumu (zaļais kurss) ēdināšanas pakalpojuma attīstīšana izglītības iestādēs</v>
      </c>
      <c r="E167" s="370" t="str">
        <f>'Investīciju plāns_2023_2027'!E146</f>
        <v xml:space="preserve">Ilgtspējīga, veselīga, bezatkritumu (zaļais kurss) ēdināšanas pakalpojuma attīstīšana izglītības iestādēs, pārņemot Skandināvu pieredzi. Atvērtā virtuve – vaļējie stendi (skolēns pats izvēlas porcijas sastāvu un daudzumu). Tātad, jāiekārto atbilstoša vide, trauki. Ēdiens gatavots no vietējiem, sezonāliem produktiem, atbilstoši dažādām diētām, piemēram, bezglutēna, vegānu, u.tml. (ēdienkartes sastādīšana, sadarbībā ar LLU. Iepirkuma veidošana pārtikas iegādei no vietējiem uzņēmējiem). Skolu, ēdinātāju apmācība. </v>
      </c>
      <c r="F167" s="161">
        <f>'Investīciju plāns_2023_2027'!F146</f>
        <v>0</v>
      </c>
      <c r="G167" s="366">
        <f>'Investīciju plāns_2023_2027'!G146</f>
        <v>0</v>
      </c>
      <c r="H167" s="278">
        <f>'Investīciju plāns_2023_2027'!H146</f>
        <v>0</v>
      </c>
      <c r="I167" s="303">
        <f>'Investīciju plāns_2023_2027'!I146</f>
        <v>0</v>
      </c>
      <c r="J167" s="304">
        <f>'Investīciju plāns_2023_2027'!J146</f>
        <v>0</v>
      </c>
      <c r="K167" s="305">
        <f>'Investīciju plāns_2023_2027'!K146</f>
        <v>0</v>
      </c>
      <c r="L167" s="306">
        <f>'Investīciju plāns_2023_2027'!L146</f>
        <v>0</v>
      </c>
      <c r="M167" s="307">
        <f>'Investīciju plāns_2023_2027'!M146</f>
        <v>0</v>
      </c>
      <c r="N167" s="161">
        <f>'Investīciju plāns_2023_2027'!N146</f>
        <v>0</v>
      </c>
      <c r="O167" s="161">
        <f>'Investīciju plāns_2023_2027'!O146</f>
        <v>0</v>
      </c>
      <c r="P167" s="284">
        <f>'Investīciju plāns_2023_2027'!P146</f>
        <v>0</v>
      </c>
      <c r="Q167" s="161">
        <f>'Investīciju plāns_2023_2027'!Q146</f>
        <v>0</v>
      </c>
      <c r="R167" s="160">
        <f>'Investīciju plāns_2023_2027'!R146</f>
        <v>0</v>
      </c>
      <c r="S167" s="380">
        <f>'Investīciju plāns_2023_2027'!S146</f>
        <v>0</v>
      </c>
      <c r="T167" s="284">
        <f>'Investīciju plāns_2023_2027'!T146</f>
        <v>0</v>
      </c>
      <c r="U167" s="282">
        <f>'Investīciju plāns_2023_2027'!U146</f>
        <v>0</v>
      </c>
    </row>
    <row r="168" spans="1:21" ht="76.5" x14ac:dyDescent="0.25">
      <c r="A168" s="196">
        <f>'Investīciju plāns_2023_2027'!A147</f>
        <v>145</v>
      </c>
      <c r="B168" s="279" t="str">
        <f>'Investīciju plāns_2023_2027'!B147</f>
        <v>05</v>
      </c>
      <c r="C168" s="196" t="str">
        <f>'Investīciju plāns_2023_2027'!C147</f>
        <v xml:space="preserve">Novads </v>
      </c>
      <c r="D168" s="285" t="str">
        <f>'Investīciju plāns_2023_2027'!D147</f>
        <v>Upju, dīķu un ūdenstilpju sakopšana un atbrīvošana no apauguma veicot apkārtējās teritorijas labiekārtošanu</v>
      </c>
      <c r="E168" s="285" t="str">
        <f>'Investīciju plāns_2023_2027'!E147</f>
        <v xml:space="preserve">Ūdenstilpju krastu sakopšana un atbrīvošana no ūdensaugiem, kas novērš tālāku to aizaugšanu, iedzīvotājiem rodas jauna atpūtas vieta un tiek uzlabota dzīves kvalitāte
</v>
      </c>
      <c r="F168" s="161" t="str">
        <f>'Investīciju plāns_2023_2027'!F147</f>
        <v>Vides aizsardzība</v>
      </c>
      <c r="G168" s="366" t="str">
        <f>'Investīciju plāns_2023_2027'!G147</f>
        <v>Kopīgs
J/Pag/Iedz</v>
      </c>
      <c r="H168" s="278">
        <f>'Investīciju plāns_2023_2027'!H147</f>
        <v>350000</v>
      </c>
      <c r="I168" s="303">
        <f>'Investīciju plāns_2023_2027'!I147</f>
        <v>0</v>
      </c>
      <c r="J168" s="304">
        <f>'Investīciju plāns_2023_2027'!J147</f>
        <v>0</v>
      </c>
      <c r="K168" s="305">
        <f>'Investīciju plāns_2023_2027'!K147</f>
        <v>0</v>
      </c>
      <c r="L168" s="306">
        <f>'Investīciju plāns_2023_2027'!L147</f>
        <v>0</v>
      </c>
      <c r="M168" s="307">
        <f>'Investīciju plāns_2023_2027'!M147</f>
        <v>350000</v>
      </c>
      <c r="N168" s="161" t="str">
        <f>'Investīciju plāns_2023_2027'!N147</f>
        <v>P3 V RV9</v>
      </c>
      <c r="O168" s="161" t="str">
        <f>'Investīciju plāns_2023_2027'!O147</f>
        <v>D</v>
      </c>
      <c r="P168" s="161" t="str">
        <f>'Investīciju plāns_2023_2027'!P147</f>
        <v>VP2</v>
      </c>
      <c r="Q168" s="161" t="str">
        <f>'Investīciju plāns_2023_2027'!Q147</f>
        <v>RV6</v>
      </c>
      <c r="R168" s="160" t="str">
        <f>'Investīciju plāns_2023_2027'!R147</f>
        <v>U.6.1.</v>
      </c>
      <c r="S168" s="380" t="str">
        <f>'Investīciju plāns_2023_2027'!S147</f>
        <v>Īpašuma pārvaldības nodaļa</v>
      </c>
      <c r="T168" s="284">
        <f>'Investīciju plāns_2023_2027'!T147</f>
        <v>0</v>
      </c>
      <c r="U168" s="282" t="str">
        <f>'Investīciju plāns_2023_2027'!U147</f>
        <v>2022-2027</v>
      </c>
    </row>
    <row r="169" spans="1:21" ht="255" x14ac:dyDescent="0.25">
      <c r="A169" s="161">
        <f>'Investīciju plāns_2023_2027'!A148</f>
        <v>146</v>
      </c>
      <c r="B169" s="279">
        <f>'Investīciju plāns_2023_2027'!B148</f>
        <v>0</v>
      </c>
      <c r="C169" s="196" t="str">
        <f>'Investīciju plāns_2023_2027'!C148</f>
        <v>Novads+pilsēta</v>
      </c>
      <c r="D169" s="285" t="str">
        <f>'Investīciju plāns_2023_2027'!D148</f>
        <v xml:space="preserve">Gājēju-velo celiņu izbūve gar reģionālajiem ceļiem </v>
      </c>
      <c r="E169" s="335" t="str">
        <f>'Investīciju plāns_2023_2027'!E148</f>
        <v>Izbūvēti velo-gājēju celiņi ar velosipēdu apkopes punktiem, uzlabojot satiksmes drošību un nodrošinot piekļuvi tūrisma un kultūras objektiem, veicinot uzņēmējdarbību. Nodrošināta darba spēka migrācija uz/no darba vietām un uzlabota iedzīvotāju dzīves kvalitāte.
Maršrutos:
Jelgava-  Eleja- Bauska- tūrismus, kultūra, darba spēka migrācija+ (ar kultūras mantojuma izmantošanu saistīta būvniecība un brīvdabas estrāde Elejas muižas parkā)
Jelgava Eleja- Tērvete - tūrisms, kultūra, darba spēka migrācija
Jegava- Jaunsvirlauka - tūrisms, kultūra, darba spēka migrācija
Jelgava-Zaļenieki- Tērvete- tūrisms, kultūra,  darba spēka migrācija
Jelgava-Glūda- Dobele -  darba spēka migrācija, tūrisms, kultūra
Jelgava- Līvbērze-Jaunbērze-darba spēka un skolēnu migrācija, kultūra, tūrisms
Jelgava- Kalnciems - Jūrmala- tūrisms, kultūra,  darba spēka migrācija
Dalbe - Ozolnieki - darb spēka un skolēnu migracija
Āne - Jelgava - darb spēka un skolēnu migracija 
Emburga - Staļģene - tūrisms, kultūra, darba spēka un skolēnu migracija
Garoza - Āne - darba spēka un skolēnu migracija</v>
      </c>
      <c r="F169" s="161" t="str">
        <f>'Investīciju plāns_2023_2027'!F148</f>
        <v>Transporta infrastruktūra</v>
      </c>
      <c r="G169" s="366" t="str">
        <f>'Investīciju plāns_2023_2027'!G148</f>
        <v>Reģionāls projekts
ZPR</v>
      </c>
      <c r="H169" s="278">
        <f>'Investīciju plāns_2023_2027'!H148</f>
        <v>0</v>
      </c>
      <c r="I169" s="303">
        <f>'Investīciju plāns_2023_2027'!I148</f>
        <v>0</v>
      </c>
      <c r="J169" s="304">
        <f>'Investīciju plāns_2023_2027'!J148</f>
        <v>0</v>
      </c>
      <c r="K169" s="305">
        <f>'Investīciju plāns_2023_2027'!K148</f>
        <v>0</v>
      </c>
      <c r="L169" s="306">
        <f>'Investīciju plāns_2023_2027'!L148</f>
        <v>0</v>
      </c>
      <c r="M169" s="307">
        <f>'Investīciju plāns_2023_2027'!M148</f>
        <v>0</v>
      </c>
      <c r="N169" s="196" t="str">
        <f>'Investīciju plāns_2023_2027'!N148</f>
        <v>P2 V RV1</v>
      </c>
      <c r="O169" s="336">
        <f>'Investīciju plāns_2023_2027'!O148</f>
        <v>0</v>
      </c>
      <c r="P169" s="336">
        <f>'Investīciju plāns_2023_2027'!P148</f>
        <v>0</v>
      </c>
      <c r="Q169" s="344">
        <f>'Investīciju plāns_2023_2027'!Q148</f>
        <v>0</v>
      </c>
      <c r="R169" s="160">
        <f>'Investīciju plāns_2023_2027'!R148</f>
        <v>0</v>
      </c>
      <c r="S169" s="380">
        <f>'Investīciju plāns_2023_2027'!S148</f>
        <v>0</v>
      </c>
      <c r="T169" s="309">
        <f>'Investīciju plāns_2023_2027'!T148</f>
        <v>0</v>
      </c>
      <c r="U169" s="282">
        <f>'Investīciju plāns_2023_2027'!U148</f>
        <v>0</v>
      </c>
    </row>
    <row r="170" spans="1:21" ht="242.25" x14ac:dyDescent="0.25">
      <c r="A170" s="161">
        <f>'Investīciju plāns_2023_2027'!A149</f>
        <v>147</v>
      </c>
      <c r="B170" s="279">
        <f>'Investīciju plāns_2023_2027'!B149</f>
        <v>0</v>
      </c>
      <c r="C170" s="196" t="str">
        <f>'Investīciju plāns_2023_2027'!C149</f>
        <v>Novads+pilsēta</v>
      </c>
      <c r="D170" s="285" t="str">
        <f>'Investīciju plāns_2023_2027'!D149</f>
        <v xml:space="preserve">Jaunu, inovatīvu un viedu  risinājumu attīstīšana pakalpojumu nodrošināšanai </v>
      </c>
      <c r="E170" s="285" t="str">
        <f>'Investīciju plāns_2023_2027'!E149</f>
        <v>Sakārtota infrastruktūra, izveidota  jauna, ieviesti un attīstīti viedi pakalpojumi - Informācijas sistēmu integrācija (valsts IS + pašvaldību IS). Interneta jaudas nodrošināšana lauku teritorijā. Bezvadu (WiFi) infrastruktūras attīstīšana. Drošības pārvaldības risinājumu ieviešana.
C02 uzskaite, kas mēra izmešus apdzīvotās vietās un publiskās telpās, kā arī ietaupīto C02 apjomu.
Publisko pakalpojumu infrastruktūras un viedu monotoringa instrumentu attīstība (ūdens apgāde, kanalizācija,atkritumu apsaimniekošana utml.). 
Automatizēta ēku pārvaldības sistēmas attīstīšana un energoefektīvu pasākumu nodrošināšana.
Viedais āra apgaismojums, kas ļauj ieekonomēt elektroenerģiju, kā arī monitorēt infrastruktūras kvalitāti (piem.ja tiek izsista vai izdeg spuldze, ziņojums pienāk atbildīgajiem dienestiem).
Transporta plūsmu monitorings un vieda pārvaldība ceļu infrastruktūras saudzēšanai. Numuru lasīšana un viedas ceļazīmes var palīdzēt optimizēt kravu transporta radītos bojājumus ceļu infrastruktūrā.
Viedas gājēju pārejas ar satiksmes monitoringa sistēmu.</v>
      </c>
      <c r="F170" s="161">
        <f>'Investīciju plāns_2023_2027'!F149</f>
        <v>0</v>
      </c>
      <c r="G170" s="366" t="str">
        <f>'Investīciju plāns_2023_2027'!G149</f>
        <v>Reģionāls projekts</v>
      </c>
      <c r="H170" s="278">
        <f>'Investīciju plāns_2023_2027'!H149</f>
        <v>0</v>
      </c>
      <c r="I170" s="303">
        <f>'Investīciju plāns_2023_2027'!I149</f>
        <v>0</v>
      </c>
      <c r="J170" s="304">
        <f>'Investīciju plāns_2023_2027'!J149</f>
        <v>0</v>
      </c>
      <c r="K170" s="305">
        <f>'Investīciju plāns_2023_2027'!K149</f>
        <v>0</v>
      </c>
      <c r="L170" s="306">
        <f>'Investīciju plāns_2023_2027'!L149</f>
        <v>0</v>
      </c>
      <c r="M170" s="307">
        <f>'Investīciju plāns_2023_2027'!M149</f>
        <v>0</v>
      </c>
      <c r="N170" s="196">
        <f>'Investīciju plāns_2023_2027'!N149</f>
        <v>0</v>
      </c>
      <c r="O170" s="272">
        <f>'Investīciju plāns_2023_2027'!O149</f>
        <v>0</v>
      </c>
      <c r="P170" s="161">
        <f>'Investīciju plāns_2023_2027'!P149</f>
        <v>0</v>
      </c>
      <c r="Q170" s="161">
        <f>'Investīciju plāns_2023_2027'!Q149</f>
        <v>0</v>
      </c>
      <c r="R170" s="196">
        <f>'Investīciju plāns_2023_2027'!R149</f>
        <v>0</v>
      </c>
      <c r="S170" s="380">
        <f>'Investīciju plāns_2023_2027'!S149</f>
        <v>0</v>
      </c>
      <c r="T170" s="309">
        <f>'Investīciju plāns_2023_2027'!T149</f>
        <v>0</v>
      </c>
      <c r="U170" s="282">
        <f>'Investīciju plāns_2023_2027'!U149</f>
        <v>0</v>
      </c>
    </row>
    <row r="171" spans="1:21" ht="102" x14ac:dyDescent="0.25">
      <c r="A171" s="196">
        <f>'Investīciju plāns_2023_2027'!A150</f>
        <v>148</v>
      </c>
      <c r="B171" s="279" t="str">
        <f>'Investīciju plāns_2023_2027'!B150</f>
        <v>06</v>
      </c>
      <c r="C171" s="196" t="str">
        <f>'Investīciju plāns_2023_2027'!C150</f>
        <v>Ozolnieki</v>
      </c>
      <c r="D171" s="285" t="str">
        <f>'Investīciju plāns_2023_2027'!D150</f>
        <v>Pirmsskolas izglītības iestāde “Pūcīte” filiāles, Rīgas iela 29, Ozolnieki, energoefektivitātes paaugstināšana</v>
      </c>
      <c r="E171" s="285" t="str">
        <f>'Investīciju plāns_2023_2027'!E150</f>
        <v xml:space="preserve">Ēkas ārsienu, logu, durvju siltināšana, ventilācijas sistēmu pārbūve.
Būvniecības ieceres dokumentācijas izstrādes un autoruzraudzības pakalpojumi  energoefektivitātes paaugstināšanas pasākumu realizēšanas ietvaros 
Plānots uzsākt projektēšanu 2023.gada otrajā pusē, izmaksas plānot 2024.gadā </v>
      </c>
      <c r="F171" s="161" t="str">
        <f>'Investīciju plāns_2023_2027'!F150</f>
        <v>Energoefektivitāte</v>
      </c>
      <c r="G171" s="366" t="str">
        <f>'Investīciju plāns_2023_2027'!G150</f>
        <v xml:space="preserve">J/Pag/Iedz
</v>
      </c>
      <c r="H171" s="278">
        <f>'Investīciju plāns_2023_2027'!H150</f>
        <v>700000</v>
      </c>
      <c r="I171" s="303">
        <f>'Investīciju plāns_2023_2027'!I150</f>
        <v>0</v>
      </c>
      <c r="J171" s="304">
        <f>'Investīciju plāns_2023_2027'!J150</f>
        <v>0</v>
      </c>
      <c r="K171" s="305">
        <f>'Investīciju plāns_2023_2027'!K150</f>
        <v>0</v>
      </c>
      <c r="L171" s="306">
        <f>'Investīciju plāns_2023_2027'!L150</f>
        <v>0</v>
      </c>
      <c r="M171" s="307">
        <f>'Investīciju plāns_2023_2027'!M150</f>
        <v>700000</v>
      </c>
      <c r="N171" s="196" t="str">
        <f>'Investīciju plāns_2023_2027'!N150</f>
        <v>P2 V RV8</v>
      </c>
      <c r="O171" s="272" t="str">
        <f>'Investīciju plāns_2023_2027'!O150</f>
        <v>P</v>
      </c>
      <c r="P171" s="161" t="str">
        <f>'Investīciju plāns_2023_2027'!P150</f>
        <v>VP2</v>
      </c>
      <c r="Q171" s="161" t="str">
        <f>'Investīciju plāns_2023_2027'!Q150</f>
        <v>RV5</v>
      </c>
      <c r="R171" s="160" t="str">
        <f>'Investīciju plāns_2023_2027'!R150</f>
        <v>U.5.4.</v>
      </c>
      <c r="S171" s="380" t="str">
        <f>'Investīciju plāns_2023_2027'!S150</f>
        <v>Infrastruktūras un saimnieciskā nodrošinājuma nodaļa/Kultūras pārvalde/Pagasta pārvalde</v>
      </c>
      <c r="T171" s="309">
        <f>'Investīciju plāns_2023_2027'!T150</f>
        <v>0</v>
      </c>
      <c r="U171" s="282" t="str">
        <f>'Investīciju plāns_2023_2027'!U150</f>
        <v>2022-2027</v>
      </c>
    </row>
    <row r="172" spans="1:21" ht="102" x14ac:dyDescent="0.25">
      <c r="A172" s="161">
        <f>'Investīciju plāns_2023_2027'!A151</f>
        <v>149</v>
      </c>
      <c r="B172" s="279" t="str">
        <f>'Investīciju plāns_2023_2027'!B151</f>
        <v>09</v>
      </c>
      <c r="C172" s="196" t="str">
        <f>'Investīciju plāns_2023_2027'!C151</f>
        <v>Ozolnieki</v>
      </c>
      <c r="D172" s="285" t="str">
        <f>'Investīciju plāns_2023_2027'!D151</f>
        <v>Ozolnieku sporta skolas energoefektivitātes paaugstināšana</v>
      </c>
      <c r="E172" s="285" t="str">
        <f>'Investīciju plāns_2023_2027'!E151</f>
        <v xml:space="preserve">Siltuma zudumu novēršanai un uzturēšanas izdevumu samazināšanai,  nepieciešams veikt ēkas pamatu, ārsienu siltināšanu, logu, durvju, ventilācijas sistēmu izbūvi, 3.stāva telpu remonts.
</v>
      </c>
      <c r="F172" s="161" t="str">
        <f>'Investīciju plāns_2023_2027'!F151</f>
        <v>Energoefektivitāte</v>
      </c>
      <c r="G172" s="366" t="str">
        <f>'Investīciju plāns_2023_2027'!G151</f>
        <v xml:space="preserve">J/Pag/Iedz
</v>
      </c>
      <c r="H172" s="278">
        <f>'Investīciju plāns_2023_2027'!H151</f>
        <v>1200000</v>
      </c>
      <c r="I172" s="303">
        <f>'Investīciju plāns_2023_2027'!I151</f>
        <v>0</v>
      </c>
      <c r="J172" s="304">
        <f>'Investīciju plāns_2023_2027'!J151</f>
        <v>0</v>
      </c>
      <c r="K172" s="305">
        <f>'Investīciju plāns_2023_2027'!K151</f>
        <v>0</v>
      </c>
      <c r="L172" s="306">
        <f>'Investīciju plāns_2023_2027'!L151</f>
        <v>0</v>
      </c>
      <c r="M172" s="307">
        <f>'Investīciju plāns_2023_2027'!M151</f>
        <v>1200000</v>
      </c>
      <c r="N172" s="196" t="str">
        <f>'Investīciju plāns_2023_2027'!N151</f>
        <v>P2 V RV8</v>
      </c>
      <c r="O172" s="161" t="str">
        <f>'Investīciju plāns_2023_2027'!O151</f>
        <v>P</v>
      </c>
      <c r="P172" s="161" t="str">
        <f>'Investīciju plāns_2023_2027'!P151</f>
        <v>VP1</v>
      </c>
      <c r="Q172" s="161" t="str">
        <f>'Investīciju plāns_2023_2027'!Q151</f>
        <v>RV3</v>
      </c>
      <c r="R172" s="160" t="str">
        <f>'Investīciju plāns_2023_2027'!R151</f>
        <v>3.2.</v>
      </c>
      <c r="S172" s="380" t="str">
        <f>'Investīciju plāns_2023_2027'!S151</f>
        <v>Infrastruktūras un saimnieciskā nodrošinājuma nodaļa/Kultūras pārvalde/Pagasta pārvalde</v>
      </c>
      <c r="T172" s="309">
        <f>'Investīciju plāns_2023_2027'!T151</f>
        <v>0</v>
      </c>
      <c r="U172" s="282" t="str">
        <f>'Investīciju plāns_2023_2027'!U151</f>
        <v>2022-2027</v>
      </c>
    </row>
    <row r="173" spans="1:21" ht="102" x14ac:dyDescent="0.25">
      <c r="A173" s="161">
        <f>'Investīciju plāns_2023_2027'!A152</f>
        <v>150</v>
      </c>
      <c r="B173" s="279" t="str">
        <f>'Investīciju plāns_2023_2027'!B152</f>
        <v>06</v>
      </c>
      <c r="C173" s="196" t="str">
        <f>'Investīciju plāns_2023_2027'!C152</f>
        <v>Ozolnieki</v>
      </c>
      <c r="D173" s="285" t="str">
        <f>'Investīciju plāns_2023_2027'!D152</f>
        <v>Administrācijas ēkas Stadiona iela 10 , Ozolniekos energoefektivitātes paaugstināšana</v>
      </c>
      <c r="E173" s="285" t="str">
        <f>'Investīciju plāns_2023_2027'!E152</f>
        <v>Nepieciešams energoaudits, projektēšana, būvniecība, arī ventilācijas sistēmas izbūve</v>
      </c>
      <c r="F173" s="161" t="str">
        <f>'Investīciju plāns_2023_2027'!F152</f>
        <v>Energoefektivitāte</v>
      </c>
      <c r="G173" s="366" t="str">
        <f>'Investīciju plāns_2023_2027'!G152</f>
        <v xml:space="preserve">J/Pag/Iedz
</v>
      </c>
      <c r="H173" s="278">
        <f>'Investīciju plāns_2023_2027'!H152</f>
        <v>700000</v>
      </c>
      <c r="I173" s="303">
        <f>'Investīciju plāns_2023_2027'!I152</f>
        <v>0</v>
      </c>
      <c r="J173" s="304">
        <f>'Investīciju plāns_2023_2027'!J152</f>
        <v>0</v>
      </c>
      <c r="K173" s="305">
        <f>'Investīciju plāns_2023_2027'!K152</f>
        <v>0</v>
      </c>
      <c r="L173" s="306">
        <f>'Investīciju plāns_2023_2027'!L152</f>
        <v>0</v>
      </c>
      <c r="M173" s="307">
        <f>'Investīciju plāns_2023_2027'!M152</f>
        <v>700000</v>
      </c>
      <c r="N173" s="196" t="str">
        <f>'Investīciju plāns_2023_2027'!N152</f>
        <v>P2 V RV8</v>
      </c>
      <c r="O173" s="151" t="str">
        <f>'Investīciju plāns_2023_2027'!O152</f>
        <v>P</v>
      </c>
      <c r="P173" s="161" t="str">
        <f>'Investīciju plāns_2023_2027'!P152</f>
        <v>VP2</v>
      </c>
      <c r="Q173" s="161" t="str">
        <f>'Investīciju plāns_2023_2027'!Q152</f>
        <v>RV5</v>
      </c>
      <c r="R173" s="268" t="str">
        <f>'Investīciju plāns_2023_2027'!R152</f>
        <v>U.5.4.</v>
      </c>
      <c r="S173" s="380" t="str">
        <f>'Investīciju plāns_2023_2027'!S152</f>
        <v>Infrastruktūras un saimnieciskā nodrošinājuma nodaļa/Kultūras pārvalde/Pagasta pārvalde</v>
      </c>
      <c r="T173" s="309">
        <f>'Investīciju plāns_2023_2027'!T152</f>
        <v>0</v>
      </c>
      <c r="U173" s="282" t="str">
        <f>'Investīciju plāns_2023_2027'!U152</f>
        <v>2022-2027</v>
      </c>
    </row>
    <row r="174" spans="1:21" ht="102" x14ac:dyDescent="0.25">
      <c r="A174" s="196">
        <f>'Investīciju plāns_2023_2027'!A153</f>
        <v>151</v>
      </c>
      <c r="B174" s="279" t="str">
        <f>'Investīciju plāns_2023_2027'!B153</f>
        <v>09</v>
      </c>
      <c r="C174" s="196" t="str">
        <f>'Investīciju plāns_2023_2027'!C153</f>
        <v>Ozolnieki</v>
      </c>
      <c r="D174" s="285" t="str">
        <f>'Investīciju plāns_2023_2027'!D153</f>
        <v>Ozolnieku vidusskolas stadiona labiekārtošana, skrejceļa atjaunošana</v>
      </c>
      <c r="E174" s="285" t="str">
        <f>'Investīciju plāns_2023_2027'!E153</f>
        <v xml:space="preserve">Tehniskās specifikācijas/ darba uzdevuma izstrāde atbilstoši darba grupas izveidotajam sarakstam, t.sk. skrejceļš, skeitparks un rotaļu iekārtu uzstādīšana.
Ozolnieku vidusskolas stadiona spēļu laukumu izgaismošanai
</v>
      </c>
      <c r="F174" s="161" t="str">
        <f>'Investīciju plāns_2023_2027'!F153</f>
        <v>Izglītības iestāžu infrastruktūra</v>
      </c>
      <c r="G174" s="366" t="str">
        <f>'Investīciju plāns_2023_2027'!G153</f>
        <v xml:space="preserve">J/Pag/Iedz
</v>
      </c>
      <c r="H174" s="278">
        <f>'Investīciju plāns_2023_2027'!H153</f>
        <v>400000</v>
      </c>
      <c r="I174" s="303">
        <f>'Investīciju plāns_2023_2027'!I153</f>
        <v>0</v>
      </c>
      <c r="J174" s="304">
        <f>'Investīciju plāns_2023_2027'!J153</f>
        <v>0</v>
      </c>
      <c r="K174" s="305">
        <f>'Investīciju plāns_2023_2027'!K153</f>
        <v>0</v>
      </c>
      <c r="L174" s="306">
        <f>'Investīciju plāns_2023_2027'!L153</f>
        <v>0</v>
      </c>
      <c r="M174" s="307">
        <f>'Investīciju plāns_2023_2027'!M153</f>
        <v>400000</v>
      </c>
      <c r="N174" s="196" t="str">
        <f>'Investīciju plāns_2023_2027'!N153</f>
        <v>P2 I RV1</v>
      </c>
      <c r="O174" s="161" t="str">
        <f>'Investīciju plāns_2023_2027'!O153</f>
        <v>P</v>
      </c>
      <c r="P174" s="161" t="str">
        <f>'Investīciju plāns_2023_2027'!P153</f>
        <v>VP1</v>
      </c>
      <c r="Q174" s="161" t="str">
        <f>'Investīciju plāns_2023_2027'!Q153</f>
        <v>RV1</v>
      </c>
      <c r="R174" s="358" t="str">
        <f>'Investīciju plāns_2023_2027'!R153</f>
        <v>1.1.</v>
      </c>
      <c r="S174" s="380" t="str">
        <f>'Investīciju plāns_2023_2027'!S153</f>
        <v>Infrastruktūras un saimnieciskā nodrošinājuma nodaļa/Kultūras pārvalde/Pagasta pārvalde</v>
      </c>
      <c r="T174" s="309">
        <f>'Investīciju plāns_2023_2027'!T153</f>
        <v>0</v>
      </c>
      <c r="U174" s="282" t="str">
        <f>'Investīciju plāns_2023_2027'!U153</f>
        <v>2022-2027</v>
      </c>
    </row>
    <row r="175" spans="1:21" ht="102" x14ac:dyDescent="0.25">
      <c r="A175" s="161">
        <f>'Investīciju plāns_2023_2027'!A154</f>
        <v>152</v>
      </c>
      <c r="B175" s="279" t="str">
        <f>'Investīciju plāns_2023_2027'!B154</f>
        <v>09</v>
      </c>
      <c r="C175" s="196" t="str">
        <f>'Investīciju plāns_2023_2027'!C154</f>
        <v>Ozolnieki</v>
      </c>
      <c r="D175" s="285" t="str">
        <f>'Investīciju plāns_2023_2027'!D154</f>
        <v xml:space="preserve">Ozolnieku vidusskolas teritorijas labiekārtošana </v>
      </c>
      <c r="E175" s="285" t="str">
        <f>'Investīciju plāns_2023_2027'!E154</f>
        <v>Iekšpagalma labiekārtošana pie ozoliem; 
stāvvietas izveide pie C korpusa; Ietvju seguma atjaunošana, 
ieejas kāpņu un kāpņu  laukuma seguma atjaunošana; 
Asfaltēto celiņu seguma virskārtas atjaunošana
Stāvlaukuma labiekārtošana</v>
      </c>
      <c r="F175" s="161" t="str">
        <f>'Investīciju plāns_2023_2027'!F154</f>
        <v>Izglītības iestāžu infrastruktūra</v>
      </c>
      <c r="G175" s="366" t="str">
        <f>'Investīciju plāns_2023_2027'!G154</f>
        <v>J/Pag/Iedz
Dep/ieros</v>
      </c>
      <c r="H175" s="278">
        <f>'Investīciju plāns_2023_2027'!H154</f>
        <v>200000</v>
      </c>
      <c r="I175" s="303">
        <f>'Investīciju plāns_2023_2027'!I154</f>
        <v>0</v>
      </c>
      <c r="J175" s="304">
        <f>'Investīciju plāns_2023_2027'!J154</f>
        <v>0</v>
      </c>
      <c r="K175" s="305">
        <f>'Investīciju plāns_2023_2027'!K154</f>
        <v>0</v>
      </c>
      <c r="L175" s="306">
        <f>'Investīciju plāns_2023_2027'!L154</f>
        <v>0</v>
      </c>
      <c r="M175" s="307">
        <f>'Investīciju plāns_2023_2027'!M154</f>
        <v>200000</v>
      </c>
      <c r="N175" s="196" t="str">
        <f>'Investīciju plāns_2023_2027'!N154</f>
        <v>P2 I RV1</v>
      </c>
      <c r="O175" s="273" t="str">
        <f>'Investīciju plāns_2023_2027'!O154</f>
        <v>P</v>
      </c>
      <c r="P175" s="166" t="str">
        <f>'Investīciju plāns_2023_2027'!P154</f>
        <v>VP1</v>
      </c>
      <c r="Q175" s="166" t="str">
        <f>'Investīciju plāns_2023_2027'!Q154</f>
        <v>RV1</v>
      </c>
      <c r="R175" s="268" t="str">
        <f>'Investīciju plāns_2023_2027'!R154</f>
        <v>1.1.</v>
      </c>
      <c r="S175" s="380" t="str">
        <f>'Investīciju plāns_2023_2027'!S154</f>
        <v>Infrastruktūras un saimnieciskā nodrošinājuma nodaļa/Kultūras pārvalde/Pagasta pārvalde</v>
      </c>
      <c r="T175" s="309">
        <f>'Investīciju plāns_2023_2027'!T154</f>
        <v>0</v>
      </c>
      <c r="U175" s="282" t="str">
        <f>'Investīciju plāns_2023_2027'!U154</f>
        <v>2022-2027</v>
      </c>
    </row>
    <row r="176" spans="1:21" ht="102" x14ac:dyDescent="0.25">
      <c r="A176" s="161">
        <f>'Investīciju plāns_2023_2027'!A155</f>
        <v>153</v>
      </c>
      <c r="B176" s="279" t="str">
        <f>'Investīciju plāns_2023_2027'!B155</f>
        <v>09</v>
      </c>
      <c r="C176" s="196" t="str">
        <f>'Investīciju plāns_2023_2027'!C155</f>
        <v>Ozolnieki</v>
      </c>
      <c r="D176" s="313" t="str">
        <f>'Investīciju plāns_2023_2027'!D155</f>
        <v>Ozolnieku vidusskolas telpu atjaunošana un labiekārtošana</v>
      </c>
      <c r="E176" s="285" t="str">
        <f>'Investīciju plāns_2023_2027'!E155</f>
        <v xml:space="preserve">Telpu atjaunošana un labiekārtošana, t.sk.:
Esošās ventilācijas sistēmas remontdarbi un jaunu atzaru būvniecība;
Balss izziņošanas sistēmas iegāde un uzstādīšana
</v>
      </c>
      <c r="F176" s="161" t="str">
        <f>'Investīciju plāns_2023_2027'!F155</f>
        <v>Izglītības iestāžu infrastruktūra</v>
      </c>
      <c r="G176" s="366" t="str">
        <f>'Investīciju plāns_2023_2027'!G155</f>
        <v xml:space="preserve">J/Pag/Iedz
</v>
      </c>
      <c r="H176" s="278">
        <f>'Investīciju plāns_2023_2027'!H155</f>
        <v>200000</v>
      </c>
      <c r="I176" s="303">
        <f>'Investīciju plāns_2023_2027'!I155</f>
        <v>0</v>
      </c>
      <c r="J176" s="304">
        <f>'Investīciju plāns_2023_2027'!J155</f>
        <v>0</v>
      </c>
      <c r="K176" s="305">
        <f>'Investīciju plāns_2023_2027'!K155</f>
        <v>0</v>
      </c>
      <c r="L176" s="306">
        <f>'Investīciju plāns_2023_2027'!L155</f>
        <v>0</v>
      </c>
      <c r="M176" s="307">
        <f>'Investīciju plāns_2023_2027'!M155</f>
        <v>200000</v>
      </c>
      <c r="N176" s="196" t="str">
        <f>'Investīciju plāns_2023_2027'!N155</f>
        <v>P2 I RV1</v>
      </c>
      <c r="O176" s="161" t="str">
        <f>'Investīciju plāns_2023_2027'!O155</f>
        <v>P</v>
      </c>
      <c r="P176" s="284" t="str">
        <f>'Investīciju plāns_2023_2027'!P155</f>
        <v>VP1</v>
      </c>
      <c r="Q176" s="166" t="str">
        <f>'Investīciju plāns_2023_2027'!Q155</f>
        <v>RV1</v>
      </c>
      <c r="R176" s="268" t="str">
        <f>'Investīciju plāns_2023_2027'!R155</f>
        <v>1.1.</v>
      </c>
      <c r="S176" s="380" t="str">
        <f>'Investīciju plāns_2023_2027'!S155</f>
        <v>Infrastruktūras un saimnieciskā nodrošinājuma nodaļa/Kultūras pārvalde/Pagasta pārvalde</v>
      </c>
      <c r="T176" s="309">
        <f>'Investīciju plāns_2023_2027'!T155</f>
        <v>0</v>
      </c>
      <c r="U176" s="282" t="str">
        <f>'Investīciju plāns_2023_2027'!U155</f>
        <v>2022-2027</v>
      </c>
    </row>
    <row r="177" spans="1:21" ht="102" x14ac:dyDescent="0.25">
      <c r="A177" s="196">
        <f>'Investīciju plāns_2023_2027'!A156</f>
        <v>154</v>
      </c>
      <c r="B177" s="279" t="str">
        <f>'Investīciju plāns_2023_2027'!B156</f>
        <v>09</v>
      </c>
      <c r="C177" s="196" t="str">
        <f>'Investīciju plāns_2023_2027'!C156</f>
        <v>Ozolnieki</v>
      </c>
      <c r="D177" s="285" t="str">
        <f>'Investīciju plāns_2023_2027'!D156</f>
        <v>Ozolnieku mūzikas skolas telpu atjaunošana un labiekārtošana</v>
      </c>
      <c r="E177" s="285" t="str">
        <f>'Investīciju plāns_2023_2027'!E156</f>
        <v>Telpu atjaunošana un labiekārtošana, t.sk. gaiteņu remonts, āra kāpņu remonts</v>
      </c>
      <c r="F177" s="161" t="str">
        <f>'Investīciju plāns_2023_2027'!F156</f>
        <v>Izglītības iestāžu infrastruktūra</v>
      </c>
      <c r="G177" s="366" t="str">
        <f>'Investīciju plāns_2023_2027'!G156</f>
        <v xml:space="preserve">J/Pag/Iedz
</v>
      </c>
      <c r="H177" s="278">
        <f>'Investīciju plāns_2023_2027'!H156</f>
        <v>100000</v>
      </c>
      <c r="I177" s="303">
        <f>'Investīciju plāns_2023_2027'!I156</f>
        <v>0</v>
      </c>
      <c r="J177" s="304">
        <f>'Investīciju plāns_2023_2027'!J156</f>
        <v>0</v>
      </c>
      <c r="K177" s="305">
        <f>'Investīciju plāns_2023_2027'!K156</f>
        <v>0</v>
      </c>
      <c r="L177" s="306">
        <f>'Investīciju plāns_2023_2027'!L156</f>
        <v>0</v>
      </c>
      <c r="M177" s="307">
        <f>'Investīciju plāns_2023_2027'!M156</f>
        <v>100000</v>
      </c>
      <c r="N177" s="161" t="str">
        <f>'Investīciju plāns_2023_2027'!N156</f>
        <v>P2 I RV1</v>
      </c>
      <c r="O177" s="273" t="str">
        <f>'Investīciju plāns_2023_2027'!O156</f>
        <v>P</v>
      </c>
      <c r="P177" s="151" t="str">
        <f>'Investīciju plāns_2023_2027'!P156</f>
        <v>VP1</v>
      </c>
      <c r="Q177" s="151" t="str">
        <f>'Investīciju plāns_2023_2027'!Q156</f>
        <v>RV1</v>
      </c>
      <c r="R177" s="268" t="str">
        <f>'Investīciju plāns_2023_2027'!R156</f>
        <v>1.1.</v>
      </c>
      <c r="S177" s="380" t="str">
        <f>'Investīciju plāns_2023_2027'!S156</f>
        <v>Infrastruktūras un saimnieciskā nodrošinājuma nodaļa/Kultūras pārvalde/Pagasta pārvalde</v>
      </c>
      <c r="T177" s="284">
        <f>'Investīciju plāns_2023_2027'!T156</f>
        <v>0</v>
      </c>
      <c r="U177" s="282" t="str">
        <f>'Investīciju plāns_2023_2027'!U156</f>
        <v>2022-2027</v>
      </c>
    </row>
    <row r="178" spans="1:21" ht="102" x14ac:dyDescent="0.25">
      <c r="A178" s="161">
        <f>'Investīciju plāns_2023_2027'!A157</f>
        <v>155</v>
      </c>
      <c r="B178" s="279" t="str">
        <f>'Investīciju plāns_2023_2027'!B157</f>
        <v>09</v>
      </c>
      <c r="C178" s="196" t="str">
        <f>'Investīciju plāns_2023_2027'!C157</f>
        <v>Ozolnieki</v>
      </c>
      <c r="D178" s="285" t="str">
        <f>'Investīciju plāns_2023_2027'!D157</f>
        <v>PII Zīlīte teritorijas labiekārtošana</v>
      </c>
      <c r="E178" s="285" t="str">
        <f>'Investīciju plāns_2023_2027'!E157</f>
        <v>Esošā rotaļu laukuma rīku papildināšana, teritorijas labiekārtošana</v>
      </c>
      <c r="F178" s="161" t="str">
        <f>'Investīciju plāns_2023_2027'!F157</f>
        <v>Izglītības iestāžu infrastruktūra</v>
      </c>
      <c r="G178" s="366" t="str">
        <f>'Investīciju plāns_2023_2027'!G157</f>
        <v xml:space="preserve">J/Pag/Iedz
</v>
      </c>
      <c r="H178" s="278">
        <f>'Investīciju plāns_2023_2027'!H157</f>
        <v>70000</v>
      </c>
      <c r="I178" s="303">
        <f>'Investīciju plāns_2023_2027'!I157</f>
        <v>0</v>
      </c>
      <c r="J178" s="304">
        <f>'Investīciju plāns_2023_2027'!J157</f>
        <v>0</v>
      </c>
      <c r="K178" s="305">
        <f>'Investīciju plāns_2023_2027'!K157</f>
        <v>0</v>
      </c>
      <c r="L178" s="306">
        <f>'Investīciju plāns_2023_2027'!L157</f>
        <v>0</v>
      </c>
      <c r="M178" s="307">
        <f>'Investīciju plāns_2023_2027'!M157</f>
        <v>70000</v>
      </c>
      <c r="N178" s="161" t="str">
        <f>'Investīciju plāns_2023_2027'!N157</f>
        <v>P2 I RV1</v>
      </c>
      <c r="O178" s="274" t="str">
        <f>'Investīciju plāns_2023_2027'!O157</f>
        <v>D</v>
      </c>
      <c r="P178" s="151" t="str">
        <f>'Investīciju plāns_2023_2027'!P157</f>
        <v>VP1</v>
      </c>
      <c r="Q178" s="151" t="str">
        <f>'Investīciju plāns_2023_2027'!Q157</f>
        <v>RV1</v>
      </c>
      <c r="R178" s="268" t="str">
        <f>'Investīciju plāns_2023_2027'!R157</f>
        <v>1.1.</v>
      </c>
      <c r="S178" s="380" t="str">
        <f>'Investīciju plāns_2023_2027'!S157</f>
        <v>Infrastruktūras un saimnieciskā nodrošinājuma nodaļa/Kultūras pārvalde/Pagasta pārvalde</v>
      </c>
      <c r="T178" s="284">
        <f>'Investīciju plāns_2023_2027'!T157</f>
        <v>0</v>
      </c>
      <c r="U178" s="282" t="str">
        <f>'Investīciju plāns_2023_2027'!U157</f>
        <v>2022-2027</v>
      </c>
    </row>
    <row r="179" spans="1:21" ht="102" x14ac:dyDescent="0.25">
      <c r="A179" s="161">
        <f>'Investīciju plāns_2023_2027'!A158</f>
        <v>156</v>
      </c>
      <c r="B179" s="279" t="str">
        <f>'Investīciju plāns_2023_2027'!B158</f>
        <v>09</v>
      </c>
      <c r="C179" s="196" t="str">
        <f>'Investīciju plāns_2023_2027'!C158</f>
        <v>Ozolnieki</v>
      </c>
      <c r="D179" s="285" t="str">
        <f>'Investīciju plāns_2023_2027'!D158</f>
        <v>Daudzfunkcionāla laukuma izveide un teritorijas labiekārtošana Stadiona ielā 10</v>
      </c>
      <c r="E179" s="285" t="str">
        <f>'Investīciju plāns_2023_2027'!E158</f>
        <v>Meta konkurss. Stadiona ielas piegulošās teritorijas labiekārtošanai un satiksmes drošības organizācija posmā no Skolas ielas līdz Meliorācijas ielai un domei piegulošās teritorijas labiekārtošana, izveidojot bērnu un pieaugušo atpūtas infrastruktūru. Ir izstrādāta labiekārtojuma skice. Projektēšana un būvniecība pēc metu konkursa rezultātiem</v>
      </c>
      <c r="F179" s="161" t="str">
        <f>'Investīciju plāns_2023_2027'!F158</f>
        <v>Izglītības iestāžu infrastruktūra</v>
      </c>
      <c r="G179" s="366" t="str">
        <f>'Investīciju plāns_2023_2027'!G158</f>
        <v xml:space="preserve">J/Pag/Iedz
</v>
      </c>
      <c r="H179" s="278">
        <f>'Investīciju plāns_2023_2027'!H158</f>
        <v>50000</v>
      </c>
      <c r="I179" s="303">
        <f>'Investīciju plāns_2023_2027'!I158</f>
        <v>0</v>
      </c>
      <c r="J179" s="304">
        <f>'Investīciju plāns_2023_2027'!J158</f>
        <v>0</v>
      </c>
      <c r="K179" s="305">
        <f>'Investīciju plāns_2023_2027'!K158</f>
        <v>0</v>
      </c>
      <c r="L179" s="306">
        <f>'Investīciju plāns_2023_2027'!L158</f>
        <v>0</v>
      </c>
      <c r="M179" s="307">
        <f>'Investīciju plāns_2023_2027'!M158</f>
        <v>50000</v>
      </c>
      <c r="N179" s="161" t="str">
        <f>'Investīciju plāns_2023_2027'!N158</f>
        <v>P2 I RV1</v>
      </c>
      <c r="O179" s="151" t="str">
        <f>'Investīciju plāns_2023_2027'!O158</f>
        <v>P</v>
      </c>
      <c r="P179" s="151" t="str">
        <f>'Investīciju plāns_2023_2027'!P158</f>
        <v>VP2</v>
      </c>
      <c r="Q179" s="151" t="str">
        <f>'Investīciju plāns_2023_2027'!Q158</f>
        <v>RV5</v>
      </c>
      <c r="R179" s="268" t="str">
        <f>'Investīciju plāns_2023_2027'!R158</f>
        <v>U.5.5.</v>
      </c>
      <c r="S179" s="380" t="str">
        <f>'Investīciju plāns_2023_2027'!S158</f>
        <v>Infrastruktūras un saimnieciskā nodrošinājuma nodaļa/Kultūras pārvalde/Pagasta pārvalde</v>
      </c>
      <c r="T179" s="284">
        <f>'Investīciju plāns_2023_2027'!T158</f>
        <v>0</v>
      </c>
      <c r="U179" s="282" t="str">
        <f>'Investīciju plāns_2023_2027'!U158</f>
        <v>2022-2027</v>
      </c>
    </row>
    <row r="180" spans="1:21" ht="140.25" x14ac:dyDescent="0.25">
      <c r="A180" s="196">
        <f>'Investīciju plāns_2023_2027'!A159</f>
        <v>157</v>
      </c>
      <c r="B180" s="279" t="str">
        <f>'Investīciju plāns_2023_2027'!B159</f>
        <v>09</v>
      </c>
      <c r="C180" s="312" t="str">
        <f>'Investīciju plāns_2023_2027'!C159</f>
        <v>Ozolnieki</v>
      </c>
      <c r="D180" s="285" t="str">
        <f>'Investīciju plāns_2023_2027'!D159</f>
        <v>Ozolnieku vidusskolas ēkas piebūves un aktu (multifunkcionālas)  zāles izveide</v>
      </c>
      <c r="E180" s="285" t="str">
        <f>'Investīciju plāns_2023_2027'!E159</f>
        <v>Būvprojekta izstrāde, secīgi būvniecība.
Piebūve Ozolnieku vidusskolai, kurā centrējas dabaszinību speciāli aprīkoti kabineti, laboratorijas, lai modernizētu mācību vidi un paplašinātu skolas telpas, kuras šobrīd jau ir par šauru esošajam un prognozējamam skolēnu skaitam, t.sk. Ozolnieku Mūzikas skolai pielāgotas mūzikas klases un aktu zāle (jo mūzikas skolai jau trūkst telpu patreizējo izglītības programmu realizācijai). Mūzikas skolas izglītības programmu klāsts tiek papildināts ar mākslas izglītības programmām. 
2022/2023.gads: 
būvprojekta izstrāde ~350 000EUR</v>
      </c>
      <c r="F180" s="161" t="str">
        <f>'Investīciju plāns_2023_2027'!F159</f>
        <v>Izglītības iestāžu infrastruktūra</v>
      </c>
      <c r="G180" s="366" t="str">
        <f>'Investīciju plāns_2023_2027'!G159</f>
        <v xml:space="preserve">AG2023
J/Pag/Iedz
</v>
      </c>
      <c r="H180" s="278">
        <f>'Investīciju plāns_2023_2027'!H159</f>
        <v>6350000</v>
      </c>
      <c r="I180" s="303">
        <f>'Investīciju plāns_2023_2027'!I159</f>
        <v>350000</v>
      </c>
      <c r="J180" s="304">
        <f>'Investīciju plāns_2023_2027'!J159</f>
        <v>35000</v>
      </c>
      <c r="K180" s="305">
        <f>'Investīciju plāns_2023_2027'!K159</f>
        <v>315000</v>
      </c>
      <c r="L180" s="306">
        <f>'Investīciju plāns_2023_2027'!L159</f>
        <v>0</v>
      </c>
      <c r="M180" s="307">
        <f>'Investīciju plāns_2023_2027'!M159</f>
        <v>6000000</v>
      </c>
      <c r="N180" s="161" t="str">
        <f>'Investīciju plāns_2023_2027'!N159</f>
        <v>P2 I RV1</v>
      </c>
      <c r="O180" s="267" t="str">
        <f>'Investīciju plāns_2023_2027'!O159</f>
        <v>P</v>
      </c>
      <c r="P180" s="267" t="str">
        <f>'Investīciju plāns_2023_2027'!P159</f>
        <v>VP1</v>
      </c>
      <c r="Q180" s="267" t="str">
        <f>'Investīciju plāns_2023_2027'!Q159</f>
        <v>RV1</v>
      </c>
      <c r="R180" s="362" t="str">
        <f>'Investīciju plāns_2023_2027'!R159</f>
        <v>1.1.</v>
      </c>
      <c r="S180" s="380" t="str">
        <f>'Investīciju plāns_2023_2027'!S159</f>
        <v>Infrastruktūras un saimnieciskā nodrošinājuma nodaļa/Kultūras pārvalde/Pagasta pārvalde</v>
      </c>
      <c r="T180" s="284">
        <f>'Investīciju plāns_2023_2027'!T159</f>
        <v>0</v>
      </c>
      <c r="U180" s="282" t="str">
        <f>'Investīciju plāns_2023_2027'!U159</f>
        <v>2022-2027</v>
      </c>
    </row>
    <row r="181" spans="1:21" ht="76.5" x14ac:dyDescent="0.25">
      <c r="A181" s="161">
        <f>'Investīciju plāns_2023_2027'!A160</f>
        <v>158</v>
      </c>
      <c r="B181" s="279" t="str">
        <f>'Investīciju plāns_2023_2027'!B160</f>
        <v>06</v>
      </c>
      <c r="C181" s="196" t="str">
        <f>'Investīciju plāns_2023_2027'!C160</f>
        <v>Ozolnieki</v>
      </c>
      <c r="D181" s="285" t="str">
        <f>'Investīciju plāns_2023_2027'!D160</f>
        <v>Ozolnieku Sporta skolas jumta atjaunošana</v>
      </c>
      <c r="E181" s="285" t="str">
        <f>'Investīciju plāns_2023_2027'!E160</f>
        <v>Sporta skolas jumta remontdarbi
Atbilstoši izstrādātajam būvprojektam, 2021. gadā tika uzsākti  un 2022.gadā tika pabeigti tikai viena daļa no jumta pārbūves.
2023.gadā - jāparedz finansējums Sporta skolas jumta remontdarbi jumta otrai daļai ~46 000 EUR- jāizsludina jauna iepirkumu prcedūra, summa jāprecizē</v>
      </c>
      <c r="F181" s="161" t="str">
        <f>'Investīciju plāns_2023_2027'!F160</f>
        <v>Izglītības iestāžu infrastruktūra</v>
      </c>
      <c r="G181" s="366" t="str">
        <f>'Investīciju plāns_2023_2027'!G160</f>
        <v>PP
AG2023
J/Pag/Iedz</v>
      </c>
      <c r="H181" s="278">
        <f>'Investīciju plāns_2023_2027'!H160</f>
        <v>70000</v>
      </c>
      <c r="I181" s="303">
        <f>'Investīciju plāns_2023_2027'!I160</f>
        <v>70000</v>
      </c>
      <c r="J181" s="304">
        <f>'Investīciju plāns_2023_2027'!J160</f>
        <v>70000</v>
      </c>
      <c r="K181" s="305">
        <f>'Investīciju plāns_2023_2027'!K160</f>
        <v>0</v>
      </c>
      <c r="L181" s="306">
        <f>'Investīciju plāns_2023_2027'!L160</f>
        <v>0</v>
      </c>
      <c r="M181" s="307">
        <f>'Investīciju plāns_2023_2027'!M160</f>
        <v>0</v>
      </c>
      <c r="N181" s="161" t="str">
        <f>'Investīciju plāns_2023_2027'!N160</f>
        <v>P2 V RV1</v>
      </c>
      <c r="O181" s="267" t="str">
        <f>'Investīciju plāns_2023_2027'!O160</f>
        <v>P</v>
      </c>
      <c r="P181" s="267" t="str">
        <f>'Investīciju plāns_2023_2027'!P160</f>
        <v>VP2</v>
      </c>
      <c r="Q181" s="267" t="str">
        <f>'Investīciju plāns_2023_2027'!Q160</f>
        <v>RV4</v>
      </c>
      <c r="R181" s="362" t="str">
        <f>'Investīciju plāns_2023_2027'!R160</f>
        <v>4.3.</v>
      </c>
      <c r="S181" s="380" t="str">
        <f>'Investīciju plāns_2023_2027'!S160</f>
        <v>Infrastruktūras un saimnieciskā nodrošinājuma nodaļa/Pagasta pārvalde</v>
      </c>
      <c r="T181" s="284">
        <f>'Investīciju plāns_2023_2027'!T160</f>
        <v>0</v>
      </c>
      <c r="U181" s="282" t="str">
        <f>'Investīciju plāns_2023_2027'!U160</f>
        <v>2022-2027</v>
      </c>
    </row>
    <row r="182" spans="1:21" ht="76.5" x14ac:dyDescent="0.25">
      <c r="A182" s="161">
        <f>'Investīciju plāns_2023_2027'!A161</f>
        <v>159</v>
      </c>
      <c r="B182" s="279" t="str">
        <f>'Investīciju plāns_2023_2027'!B161</f>
        <v>06</v>
      </c>
      <c r="C182" s="196" t="str">
        <f>'Investīciju plāns_2023_2027'!C161</f>
        <v>Ozolnieki</v>
      </c>
      <c r="D182" s="285" t="str">
        <f>'Investīciju plāns_2023_2027'!D161</f>
        <v>Pirmsskolas izglītības iestādes jaunbūve Jelgavas iela 35, Ozolnieki</v>
      </c>
      <c r="E182" s="285" t="str">
        <f>'Investīciju plāns_2023_2027'!E161</f>
        <v>Būvprojekta "Jaunas PII ēkas būvniecība, Alejas ielā, Ozolniekos" realizācija
Iepirkumu procedūra projektēšanai uzsākta 2022.gadā
Jāprecizē, cik % no plānotajiem būvdarbiem iespējams veikt 2023.gadā, atbilstoši likumam Par valsts budžeta 2023.gadam nosacījumiem</v>
      </c>
      <c r="F182" s="161" t="str">
        <f>'Investīciju plāns_2023_2027'!F161</f>
        <v>Izglītības iestāžu infrastruktūra</v>
      </c>
      <c r="G182" s="366" t="str">
        <f>'Investīciju plāns_2023_2027'!G161</f>
        <v>AG2023
J/Pag/Iedz
Dep/ieros</v>
      </c>
      <c r="H182" s="278">
        <f>'Investīciju plāns_2023_2027'!H161</f>
        <v>5350000</v>
      </c>
      <c r="I182" s="303">
        <f>'Investīciju plāns_2023_2027'!I161</f>
        <v>350000</v>
      </c>
      <c r="J182" s="304">
        <f>'Investīciju plāns_2023_2027'!J161</f>
        <v>35000</v>
      </c>
      <c r="K182" s="305">
        <f>'Investīciju plāns_2023_2027'!K161</f>
        <v>315000</v>
      </c>
      <c r="L182" s="306">
        <f>'Investīciju plāns_2023_2027'!L161</f>
        <v>0</v>
      </c>
      <c r="M182" s="307">
        <f>'Investīciju plāns_2023_2027'!M161</f>
        <v>5000000</v>
      </c>
      <c r="N182" s="161" t="str">
        <f>'Investīciju plāns_2023_2027'!N161</f>
        <v>P2 I RV1</v>
      </c>
      <c r="O182" s="258" t="str">
        <f>'Investīciju plāns_2023_2027'!O161</f>
        <v>P</v>
      </c>
      <c r="P182" s="258" t="str">
        <f>'Investīciju plāns_2023_2027'!P161</f>
        <v>VP1</v>
      </c>
      <c r="Q182" s="258" t="str">
        <f>'Investīciju plāns_2023_2027'!Q161</f>
        <v>RV1</v>
      </c>
      <c r="R182" s="266" t="str">
        <f>'Investīciju plāns_2023_2027'!R161</f>
        <v>1.1.</v>
      </c>
      <c r="S182" s="380" t="str">
        <f>'Investīciju plāns_2023_2027'!S161</f>
        <v>Infrastruktūras un saimnieciskā nodrošinājuma nodaļa/Pagasta pārvalde</v>
      </c>
      <c r="T182" s="284" t="str">
        <f>'Investīciju plāns_2023_2027'!T161</f>
        <v>2022-2027</v>
      </c>
      <c r="U182" s="282" t="str">
        <f>'Investīciju plāns_2023_2027'!U161</f>
        <v>2022-2027</v>
      </c>
    </row>
    <row r="183" spans="1:21" ht="102" x14ac:dyDescent="0.25">
      <c r="A183" s="196">
        <f>'Investīciju plāns_2023_2027'!A162</f>
        <v>160</v>
      </c>
      <c r="B183" s="279" t="str">
        <f>'Investīciju plāns_2023_2027'!B162</f>
        <v>10</v>
      </c>
      <c r="C183" s="196" t="str">
        <f>'Investīciju plāns_2023_2027'!C162</f>
        <v>Ozolnieki</v>
      </c>
      <c r="D183" s="285" t="str">
        <f>'Investīciju plāns_2023_2027'!D162</f>
        <v>SAC "Zemgale" paaugstināta komforta pakalpojumu ēkas projektēšana un izbūve</v>
      </c>
      <c r="E183" s="316" t="str">
        <f>'Investīciju plāns_2023_2027'!E162</f>
        <v>Pieaugot pieprasījumam pēc paaugstināta komforta pakalpojumiem, projektēt jaunu ēku, būvniecība</v>
      </c>
      <c r="F183" s="161" t="str">
        <f>'Investīciju plāns_2023_2027'!F162</f>
        <v>Sociālo pakalpojumu infrastruktūra</v>
      </c>
      <c r="G183" s="366" t="str">
        <f>'Investīciju plāns_2023_2027'!G162</f>
        <v xml:space="preserve">J/Pag/Iedz
</v>
      </c>
      <c r="H183" s="278">
        <f>'Investīciju plāns_2023_2027'!H162</f>
        <v>2000000</v>
      </c>
      <c r="I183" s="303">
        <f>'Investīciju plāns_2023_2027'!I162</f>
        <v>0</v>
      </c>
      <c r="J183" s="304">
        <f>'Investīciju plāns_2023_2027'!J162</f>
        <v>0</v>
      </c>
      <c r="K183" s="305">
        <f>'Investīciju plāns_2023_2027'!K162</f>
        <v>0</v>
      </c>
      <c r="L183" s="306">
        <f>'Investīciju plāns_2023_2027'!L162</f>
        <v>0</v>
      </c>
      <c r="M183" s="307">
        <f>'Investīciju plāns_2023_2027'!M162</f>
        <v>2000000</v>
      </c>
      <c r="N183" s="161" t="str">
        <f>'Investīciju plāns_2023_2027'!N162</f>
        <v>P2 L RV2</v>
      </c>
      <c r="O183" s="267" t="str">
        <f>'Investīciju plāns_2023_2027'!O162</f>
        <v>P</v>
      </c>
      <c r="P183" s="267" t="str">
        <f>'Investīciju plāns_2023_2027'!P162</f>
        <v>VP1</v>
      </c>
      <c r="Q183" s="267" t="str">
        <f>'Investīciju plāns_2023_2027'!Q162</f>
        <v>RV2</v>
      </c>
      <c r="R183" s="362" t="str">
        <f>'Investīciju plāns_2023_2027'!R162</f>
        <v>2.2.</v>
      </c>
      <c r="S183" s="380" t="str">
        <f>'Investīciju plāns_2023_2027'!S162</f>
        <v>Infrastruktūras un saimnieciskā nodrošinājuma nodaļa/pagasta pārvalde/Labklājības pārvalde</v>
      </c>
      <c r="T183" s="284">
        <f>'Investīciju plāns_2023_2027'!T162</f>
        <v>0</v>
      </c>
      <c r="U183" s="282" t="str">
        <f>'Investīciju plāns_2023_2027'!U162</f>
        <v>2022-2027</v>
      </c>
    </row>
    <row r="184" spans="1:21" ht="76.5" x14ac:dyDescent="0.25">
      <c r="A184" s="161">
        <f>'Investīciju plāns_2023_2027'!A163</f>
        <v>161</v>
      </c>
      <c r="B184" s="279" t="str">
        <f>'Investīciju plāns_2023_2027'!B163</f>
        <v>09</v>
      </c>
      <c r="C184" s="196" t="str">
        <f>'Investīciju plāns_2023_2027'!C163</f>
        <v>Ozolnieki</v>
      </c>
      <c r="D184" s="285" t="str">
        <f>'Investīciju plāns_2023_2027'!D163</f>
        <v>Sporta skolas ēkas atjaunošana</v>
      </c>
      <c r="E184" s="316" t="str">
        <f>'Investīciju plāns_2023_2027'!E163</f>
        <v>2021.gadā 2.stāva un sporta zāles remontdarbi, 2022.gadā 1.stāva ģērbtuvju un ieejas halles remonts - izstrādāta apliecinājuma karte, nav būvvaldes skaņojuma</v>
      </c>
      <c r="F184" s="161" t="str">
        <f>'Investīciju plāns_2023_2027'!F163</f>
        <v>Sporta infrastruktūra</v>
      </c>
      <c r="G184" s="366" t="str">
        <f>'Investīciju plāns_2023_2027'!G163</f>
        <v xml:space="preserve">J/Pag/Iedz
</v>
      </c>
      <c r="H184" s="278">
        <f>'Investīciju plāns_2023_2027'!H163</f>
        <v>400000</v>
      </c>
      <c r="I184" s="303">
        <f>'Investīciju plāns_2023_2027'!I163</f>
        <v>0</v>
      </c>
      <c r="J184" s="304">
        <f>'Investīciju plāns_2023_2027'!J163</f>
        <v>0</v>
      </c>
      <c r="K184" s="305">
        <f>'Investīciju plāns_2023_2027'!K163</f>
        <v>0</v>
      </c>
      <c r="L184" s="306">
        <f>'Investīciju plāns_2023_2027'!L163</f>
        <v>0</v>
      </c>
      <c r="M184" s="307">
        <f>'Investīciju plāns_2023_2027'!M163</f>
        <v>400000</v>
      </c>
      <c r="N184" s="161" t="str">
        <f>'Investīciju plāns_2023_2027'!N163</f>
        <v>P2 S RV1</v>
      </c>
      <c r="O184" s="267" t="str">
        <f>'Investīciju plāns_2023_2027'!O163</f>
        <v>P</v>
      </c>
      <c r="P184" s="267" t="str">
        <f>'Investīciju plāns_2023_2027'!P163</f>
        <v>VP1</v>
      </c>
      <c r="Q184" s="267" t="str">
        <f>'Investīciju plāns_2023_2027'!Q163</f>
        <v>RV3</v>
      </c>
      <c r="R184" s="362" t="str">
        <f>'Investīciju plāns_2023_2027'!R163</f>
        <v>3.2.</v>
      </c>
      <c r="S184" s="380" t="str">
        <f>'Investīciju plāns_2023_2027'!S163</f>
        <v>Infrastruktūras un saimnieciskā nodrošinājuma nodaļa/Sporta centrs</v>
      </c>
      <c r="T184" s="284">
        <f>'Investīciju plāns_2023_2027'!T163</f>
        <v>0</v>
      </c>
      <c r="U184" s="282" t="str">
        <f>'Investīciju plāns_2023_2027'!U163</f>
        <v>2022-2027</v>
      </c>
    </row>
    <row r="185" spans="1:21" ht="76.5" x14ac:dyDescent="0.25">
      <c r="A185" s="161">
        <f>'Investīciju plāns_2023_2027'!A164</f>
        <v>162</v>
      </c>
      <c r="B185" s="279" t="str">
        <f>'Investīciju plāns_2023_2027'!B164</f>
        <v>09</v>
      </c>
      <c r="C185" s="196" t="str">
        <f>'Investīciju plāns_2023_2027'!C164</f>
        <v>Ozolnieki</v>
      </c>
      <c r="D185" s="285" t="str">
        <f>'Investīciju plāns_2023_2027'!D164</f>
        <v>Sporta skolas sporta spēļu laukumu atjaunošana</v>
      </c>
      <c r="E185" s="316" t="str">
        <f>'Investīciju plāns_2023_2027'!E164</f>
        <v>Sporta spēļu laukumu atjaunošana atbilstoši Sporta skolas programmai
darbi uzsākti 09.2021
Pārejošas līguma saistības "Ozolnieku sporta skolas stadiona pārbūve Stadiona ielā 5, Ozolniekos" par garantijas ieturējuma naudu saskaņā ar 31.10.2022 būvdarbu nodošanas pieņemšanas aktu</v>
      </c>
      <c r="F185" s="161" t="str">
        <f>'Investīciju plāns_2023_2027'!F164</f>
        <v>Sporta infrastruktūra</v>
      </c>
      <c r="G185" s="369" t="str">
        <f>'Investīciju plāns_2023_2027'!G164</f>
        <v>PP</v>
      </c>
      <c r="H185" s="278">
        <f>'Investīciju plāns_2023_2027'!H164</f>
        <v>117642</v>
      </c>
      <c r="I185" s="319">
        <f>'Investīciju plāns_2023_2027'!I164</f>
        <v>117642</v>
      </c>
      <c r="J185" s="320">
        <f>'Investīciju plāns_2023_2027'!J164</f>
        <v>117642</v>
      </c>
      <c r="K185" s="321">
        <f>'Investīciju plāns_2023_2027'!K164</f>
        <v>0</v>
      </c>
      <c r="L185" s="306">
        <f>'Investīciju plāns_2023_2027'!L164</f>
        <v>0</v>
      </c>
      <c r="M185" s="307">
        <f>'Investīciju plāns_2023_2027'!M164</f>
        <v>0</v>
      </c>
      <c r="N185" s="161" t="str">
        <f>'Investīciju plāns_2023_2027'!N164</f>
        <v>P2 S RV1</v>
      </c>
      <c r="O185" s="273" t="str">
        <f>'Investīciju plāns_2023_2027'!O164</f>
        <v>P</v>
      </c>
      <c r="P185" s="270" t="str">
        <f>'Investīciju plāns_2023_2027'!P164</f>
        <v>VP1</v>
      </c>
      <c r="Q185" s="151" t="str">
        <f>'Investīciju plāns_2023_2027'!Q164</f>
        <v>RV3</v>
      </c>
      <c r="R185" s="280" t="str">
        <f>'Investīciju plāns_2023_2027'!R164</f>
        <v>3.2.</v>
      </c>
      <c r="S185" s="380" t="str">
        <f>'Investīciju plāns_2023_2027'!S164</f>
        <v>Infrastruktūras un saimnieciskā nodrošinājuma nodaļa/Sporta centrs</v>
      </c>
      <c r="T185" s="284">
        <f>'Investīciju plāns_2023_2027'!T164</f>
        <v>0</v>
      </c>
      <c r="U185" s="282" t="str">
        <f>'Investīciju plāns_2023_2027'!U164</f>
        <v>2022-2027</v>
      </c>
    </row>
    <row r="186" spans="1:21" ht="76.5" x14ac:dyDescent="0.25">
      <c r="A186" s="196">
        <f>'Investīciju plāns_2023_2027'!A165</f>
        <v>163</v>
      </c>
      <c r="B186" s="279" t="str">
        <f>'Investīciju plāns_2023_2027'!B165</f>
        <v>09</v>
      </c>
      <c r="C186" s="196" t="str">
        <f>'Investīciju plāns_2023_2027'!C165</f>
        <v>Ozolnieki</v>
      </c>
      <c r="D186" s="285" t="str">
        <f>'Investīciju plāns_2023_2027'!D165</f>
        <v>Airēšanas programmas infrastruktūras attīstība</v>
      </c>
      <c r="E186" s="285" t="str">
        <f>'Investīciju plāns_2023_2027'!E165</f>
        <v>Sporta skolas izglītības programmas - airēšanas slaloms- infrastruktūras izveide Eglaines ielā</v>
      </c>
      <c r="F186" s="161" t="str">
        <f>'Investīciju plāns_2023_2027'!F165</f>
        <v>Sporta infrastruktūra</v>
      </c>
      <c r="G186" s="366" t="str">
        <f>'Investīciju plāns_2023_2027'!G165</f>
        <v xml:space="preserve">J/Pag/Iedz
</v>
      </c>
      <c r="H186" s="278">
        <f>'Investīciju plāns_2023_2027'!H165</f>
        <v>50000</v>
      </c>
      <c r="I186" s="303">
        <f>'Investīciju plāns_2023_2027'!I165</f>
        <v>0</v>
      </c>
      <c r="J186" s="304">
        <f>'Investīciju plāns_2023_2027'!J165</f>
        <v>0</v>
      </c>
      <c r="K186" s="305">
        <f>'Investīciju plāns_2023_2027'!K165</f>
        <v>0</v>
      </c>
      <c r="L186" s="306">
        <f>'Investīciju plāns_2023_2027'!L165</f>
        <v>0</v>
      </c>
      <c r="M186" s="307">
        <f>'Investīciju plāns_2023_2027'!M165</f>
        <v>50000</v>
      </c>
      <c r="N186" s="161" t="str">
        <f>'Investīciju plāns_2023_2027'!N165</f>
        <v>P2 S RV1</v>
      </c>
      <c r="O186" s="267" t="str">
        <f>'Investīciju plāns_2023_2027'!O165</f>
        <v>P</v>
      </c>
      <c r="P186" s="267" t="str">
        <f>'Investīciju plāns_2023_2027'!P165</f>
        <v>VP1</v>
      </c>
      <c r="Q186" s="267" t="str">
        <f>'Investīciju plāns_2023_2027'!Q165</f>
        <v>RV3</v>
      </c>
      <c r="R186" s="363" t="str">
        <f>'Investīciju plāns_2023_2027'!R165</f>
        <v>3.2.</v>
      </c>
      <c r="S186" s="382" t="str">
        <f>'Investīciju plāns_2023_2027'!S165</f>
        <v>Infrastruktūras un saimnieciskā nodrošinājuma nodaļa/Sporta centrs</v>
      </c>
      <c r="T186" s="284">
        <f>'Investīciju plāns_2023_2027'!T165</f>
        <v>0</v>
      </c>
      <c r="U186" s="282" t="str">
        <f>'Investīciju plāns_2023_2027'!U165</f>
        <v>2022-2027</v>
      </c>
    </row>
    <row r="187" spans="1:21" x14ac:dyDescent="0.25">
      <c r="A187" s="161" t="e">
        <f>'Investīciju plāns_2023_2027'!#REF!</f>
        <v>#REF!</v>
      </c>
      <c r="B187" s="279" t="e">
        <f>'Investīciju plāns_2023_2027'!#REF!</f>
        <v>#REF!</v>
      </c>
      <c r="C187" s="196" t="e">
        <f>'Investīciju plāns_2023_2027'!#REF!</f>
        <v>#REF!</v>
      </c>
      <c r="D187" s="285" t="e">
        <f>'Investīciju plāns_2023_2027'!#REF!</f>
        <v>#REF!</v>
      </c>
      <c r="E187" s="285" t="e">
        <f>'Investīciju plāns_2023_2027'!#REF!</f>
        <v>#REF!</v>
      </c>
      <c r="F187" s="161" t="e">
        <f>'Investīciju plāns_2023_2027'!#REF!</f>
        <v>#REF!</v>
      </c>
      <c r="G187" s="366" t="e">
        <f>'Investīciju plāns_2023_2027'!#REF!</f>
        <v>#REF!</v>
      </c>
      <c r="H187" s="278" t="e">
        <f>'Investīciju plāns_2023_2027'!#REF!</f>
        <v>#REF!</v>
      </c>
      <c r="I187" s="303" t="e">
        <f>'Investīciju plāns_2023_2027'!#REF!</f>
        <v>#REF!</v>
      </c>
      <c r="J187" s="304" t="e">
        <f>'Investīciju plāns_2023_2027'!#REF!</f>
        <v>#REF!</v>
      </c>
      <c r="K187" s="305" t="e">
        <f>'Investīciju plāns_2023_2027'!#REF!</f>
        <v>#REF!</v>
      </c>
      <c r="L187" s="306" t="e">
        <f>'Investīciju plāns_2023_2027'!#REF!</f>
        <v>#REF!</v>
      </c>
      <c r="M187" s="307" t="e">
        <f>'Investīciju plāns_2023_2027'!#REF!</f>
        <v>#REF!</v>
      </c>
      <c r="N187" s="161" t="e">
        <f>'Investīciju plāns_2023_2027'!#REF!</f>
        <v>#REF!</v>
      </c>
      <c r="O187" s="258" t="e">
        <f>'Investīciju plāns_2023_2027'!#REF!</f>
        <v>#REF!</v>
      </c>
      <c r="P187" s="258" t="e">
        <f>'Investīciju plāns_2023_2027'!#REF!</f>
        <v>#REF!</v>
      </c>
      <c r="Q187" s="258" t="e">
        <f>'Investīciju plāns_2023_2027'!#REF!</f>
        <v>#REF!</v>
      </c>
      <c r="R187" s="259" t="e">
        <f>'Investīciju plāns_2023_2027'!#REF!</f>
        <v>#REF!</v>
      </c>
      <c r="S187" s="382" t="e">
        <f>'Investīciju plāns_2023_2027'!#REF!</f>
        <v>#REF!</v>
      </c>
      <c r="T187" s="284" t="e">
        <f>'Investīciju plāns_2023_2027'!#REF!</f>
        <v>#REF!</v>
      </c>
      <c r="U187" s="282" t="e">
        <f>'Investīciju plāns_2023_2027'!#REF!</f>
        <v>#REF!</v>
      </c>
    </row>
    <row r="188" spans="1:21" ht="114.75" x14ac:dyDescent="0.25">
      <c r="A188" s="161">
        <f>'Investīciju plāns_2023_2027'!A166</f>
        <v>164</v>
      </c>
      <c r="B188" s="279" t="str">
        <f>'Investīciju plāns_2023_2027'!B166</f>
        <v>06</v>
      </c>
      <c r="C188" s="196" t="str">
        <f>'Investīciju plāns_2023_2027'!C166</f>
        <v>Ozolnieki</v>
      </c>
      <c r="D188" s="285" t="str">
        <f>'Investīciju plāns_2023_2027'!D166</f>
        <v>Mežaparka un Bulderberga kalna teritorijas labiekārtošana un attīstība</v>
      </c>
      <c r="E188" s="285" t="str">
        <f>'Investīciju plāns_2023_2027'!E166</f>
        <v xml:space="preserve">2021.gadā uzstādīts kompleksais vingrošanas rīks, uzsākta "pump-truk" trases izveide, gājēju laipu uzstādīšana.
Paredzētie darbi: kalna profila veidošana, kalna un piegulošās teritorijas izgaismošana, labiekārtojuma elementu uzstādīšana, gājēju taku labiekārtošana, auto stāvvietas no Druvenieku ceļa puses izveide, Skolas ielas un Kastaņu ielas krustojuma pārbūve, teritorijas labiekārtošana, kalna nogāzes labiekārtošana.
Mežaparka kalna teritorijas izgaismošana.
</v>
      </c>
      <c r="F188" s="161" t="str">
        <f>'Investīciju plāns_2023_2027'!F166</f>
        <v>Teritorijas labiekārtošana</v>
      </c>
      <c r="G188" s="368" t="str">
        <f>'Investīciju plāns_2023_2027'!G166</f>
        <v xml:space="preserve">J/Pag/Iedz
</v>
      </c>
      <c r="H188" s="324">
        <f>'Investīciju plāns_2023_2027'!H166</f>
        <v>200000</v>
      </c>
      <c r="I188" s="303">
        <f>'Investīciju plāns_2023_2027'!I166</f>
        <v>0</v>
      </c>
      <c r="J188" s="304">
        <f>'Investīciju plāns_2023_2027'!J166</f>
        <v>0</v>
      </c>
      <c r="K188" s="305">
        <f>'Investīciju plāns_2023_2027'!K166</f>
        <v>0</v>
      </c>
      <c r="L188" s="329">
        <f>'Investīciju plāns_2023_2027'!L166</f>
        <v>0</v>
      </c>
      <c r="M188" s="330">
        <f>'Investīciju plāns_2023_2027'!M166</f>
        <v>200000</v>
      </c>
      <c r="N188" s="161" t="str">
        <f>'Investīciju plāns_2023_2027'!N166</f>
        <v>P3 V RV9</v>
      </c>
      <c r="O188" s="372" t="str">
        <f>'Investīciju plāns_2023_2027'!O166</f>
        <v>P</v>
      </c>
      <c r="P188" s="372" t="str">
        <f>'Investīciju plāns_2023_2027'!P166</f>
        <v>VP2</v>
      </c>
      <c r="Q188" s="372" t="str">
        <f>'Investīciju plāns_2023_2027'!Q166</f>
        <v>RV5</v>
      </c>
      <c r="R188" s="375" t="str">
        <f>'Investīciju plāns_2023_2027'!R166</f>
        <v>U.5.5.</v>
      </c>
      <c r="S188" s="382" t="str">
        <f>'Investīciju plāns_2023_2027'!S166</f>
        <v>Infrastruktūras un saimnieciskā nodrošinājuma nodaļa/Kultūras pārvalde/Pagasta pārvalde</v>
      </c>
      <c r="T188" s="284">
        <f>'Investīciju plāns_2023_2027'!T166</f>
        <v>0</v>
      </c>
      <c r="U188" s="196" t="str">
        <f>'Investīciju plāns_2023_2027'!U166</f>
        <v>2022-2027</v>
      </c>
    </row>
    <row r="189" spans="1:21" ht="102" x14ac:dyDescent="0.25">
      <c r="A189" s="196">
        <f>'Investīciju plāns_2023_2027'!A167</f>
        <v>165</v>
      </c>
      <c r="B189" s="279" t="str">
        <f>'Investīciju plāns_2023_2027'!B167</f>
        <v>06</v>
      </c>
      <c r="C189" s="196" t="str">
        <f>'Investīciju plāns_2023_2027'!C167</f>
        <v>Ozolnieki</v>
      </c>
      <c r="D189" s="285" t="str">
        <f>'Investīciju plāns_2023_2027'!D167</f>
        <v>Veselības takas teritorijas labiekārtošana</v>
      </c>
      <c r="E189" s="285" t="str">
        <f>'Investīciju plāns_2023_2027'!E167</f>
        <v>Vingrošanas elementu papildināšana, atpūtas vietas senioriem izveide, atpūtas vietas māmiņām izveide</v>
      </c>
      <c r="F189" s="161" t="str">
        <f>'Investīciju plāns_2023_2027'!F167</f>
        <v>Teritorijas labiekārtošana</v>
      </c>
      <c r="G189" s="366" t="str">
        <f>'Investīciju plāns_2023_2027'!G167</f>
        <v xml:space="preserve">J/Pag/Iedz
</v>
      </c>
      <c r="H189" s="278">
        <f>'Investīciju plāns_2023_2027'!H167</f>
        <v>50000</v>
      </c>
      <c r="I189" s="303">
        <f>'Investīciju plāns_2023_2027'!I167</f>
        <v>0</v>
      </c>
      <c r="J189" s="304">
        <f>'Investīciju plāns_2023_2027'!J167</f>
        <v>0</v>
      </c>
      <c r="K189" s="305">
        <f>'Investīciju plāns_2023_2027'!K167</f>
        <v>0</v>
      </c>
      <c r="L189" s="306">
        <f>'Investīciju plāns_2023_2027'!L167</f>
        <v>0</v>
      </c>
      <c r="M189" s="307">
        <f>'Investīciju plāns_2023_2027'!M167</f>
        <v>50000</v>
      </c>
      <c r="N189" s="161" t="str">
        <f>'Investīciju plāns_2023_2027'!N167</f>
        <v>P3 V RV9</v>
      </c>
      <c r="O189" s="267" t="str">
        <f>'Investīciju plāns_2023_2027'!O167</f>
        <v>P</v>
      </c>
      <c r="P189" s="267" t="str">
        <f>'Investīciju plāns_2023_2027'!P167</f>
        <v>VP1</v>
      </c>
      <c r="Q189" s="265" t="str">
        <f>'Investīciju plāns_2023_2027'!Q167</f>
        <v>RV3</v>
      </c>
      <c r="R189" s="362" t="str">
        <f>'Investīciju plāns_2023_2027'!R167</f>
        <v>3.1.</v>
      </c>
      <c r="S189" s="386" t="str">
        <f>'Investīciju plāns_2023_2027'!S167</f>
        <v>Infrastruktūras un saimnieciskā nodrošinājuma nodaļa/Kultūras pārvalde/Pagasta pārvalde</v>
      </c>
      <c r="T189" s="284">
        <f>'Investīciju plāns_2023_2027'!T167</f>
        <v>0</v>
      </c>
      <c r="U189" s="282" t="str">
        <f>'Investīciju plāns_2023_2027'!U167</f>
        <v>2022-2027</v>
      </c>
    </row>
    <row r="190" spans="1:21" x14ac:dyDescent="0.25">
      <c r="A190" s="161" t="e">
        <f>'Investīciju plāns_2023_2027'!#REF!</f>
        <v>#REF!</v>
      </c>
      <c r="B190" s="279" t="e">
        <f>'Investīciju plāns_2023_2027'!#REF!</f>
        <v>#REF!</v>
      </c>
      <c r="C190" s="196" t="e">
        <f>'Investīciju plāns_2023_2027'!#REF!</f>
        <v>#REF!</v>
      </c>
      <c r="D190" s="285" t="e">
        <f>'Investīciju plāns_2023_2027'!#REF!</f>
        <v>#REF!</v>
      </c>
      <c r="E190" s="285" t="e">
        <f>'Investīciju plāns_2023_2027'!#REF!</f>
        <v>#REF!</v>
      </c>
      <c r="F190" s="161" t="e">
        <f>'Investīciju plāns_2023_2027'!#REF!</f>
        <v>#REF!</v>
      </c>
      <c r="G190" s="366" t="e">
        <f>'Investīciju plāns_2023_2027'!#REF!</f>
        <v>#REF!</v>
      </c>
      <c r="H190" s="278" t="e">
        <f>'Investīciju plāns_2023_2027'!#REF!</f>
        <v>#REF!</v>
      </c>
      <c r="I190" s="303" t="e">
        <f>'Investīciju plāns_2023_2027'!#REF!</f>
        <v>#REF!</v>
      </c>
      <c r="J190" s="304" t="e">
        <f>'Investīciju plāns_2023_2027'!#REF!</f>
        <v>#REF!</v>
      </c>
      <c r="K190" s="305" t="e">
        <f>'Investīciju plāns_2023_2027'!#REF!</f>
        <v>#REF!</v>
      </c>
      <c r="L190" s="306" t="e">
        <f>'Investīciju plāns_2023_2027'!#REF!</f>
        <v>#REF!</v>
      </c>
      <c r="M190" s="307" t="e">
        <f>'Investīciju plāns_2023_2027'!#REF!</f>
        <v>#REF!</v>
      </c>
      <c r="N190" s="196" t="e">
        <f>'Investīciju plāns_2023_2027'!#REF!</f>
        <v>#REF!</v>
      </c>
      <c r="O190" s="267" t="e">
        <f>'Investīciju plāns_2023_2027'!#REF!</f>
        <v>#REF!</v>
      </c>
      <c r="P190" s="266" t="e">
        <f>'Investīciju plāns_2023_2027'!#REF!</f>
        <v>#REF!</v>
      </c>
      <c r="Q190" s="265" t="e">
        <f>'Investīciju plāns_2023_2027'!#REF!</f>
        <v>#REF!</v>
      </c>
      <c r="R190" s="362" t="e">
        <f>'Investīciju plāns_2023_2027'!#REF!</f>
        <v>#REF!</v>
      </c>
      <c r="S190" s="386" t="e">
        <f>'Investīciju plāns_2023_2027'!#REF!</f>
        <v>#REF!</v>
      </c>
      <c r="T190" s="309" t="e">
        <f>'Investīciju plāns_2023_2027'!#REF!</f>
        <v>#REF!</v>
      </c>
      <c r="U190" s="282" t="e">
        <f>'Investīciju plāns_2023_2027'!#REF!</f>
        <v>#REF!</v>
      </c>
    </row>
    <row r="191" spans="1:21" ht="102" x14ac:dyDescent="0.25">
      <c r="A191" s="161">
        <f>'Investīciju plāns_2023_2027'!A168</f>
        <v>166</v>
      </c>
      <c r="B191" s="279" t="str">
        <f>'Investīciju plāns_2023_2027'!B168</f>
        <v>06</v>
      </c>
      <c r="C191" s="196" t="str">
        <f>'Investīciju plāns_2023_2027'!C168</f>
        <v>Ozolnieki</v>
      </c>
      <c r="D191" s="285" t="str">
        <f>'Investīciju plāns_2023_2027'!D168</f>
        <v>Novadgrāvja pārtīrīšana no Alejas ielas līdz Iecavas upei</v>
      </c>
      <c r="E191" s="285" t="str">
        <f>'Investīciju plāns_2023_2027'!E168</f>
        <v>Projekts secīgs Alejas ielas pārbūves projektam</v>
      </c>
      <c r="F191" s="161" t="str">
        <f>'Investīciju plāns_2023_2027'!F168</f>
        <v>Teritorijas labiekārtošana</v>
      </c>
      <c r="G191" s="366" t="str">
        <f>'Investīciju plāns_2023_2027'!G168</f>
        <v xml:space="preserve">J/Pag/Iedz
</v>
      </c>
      <c r="H191" s="278">
        <f>'Investīciju plāns_2023_2027'!H168</f>
        <v>75000</v>
      </c>
      <c r="I191" s="303">
        <f>'Investīciju plāns_2023_2027'!I168</f>
        <v>0</v>
      </c>
      <c r="J191" s="304">
        <f>'Investīciju plāns_2023_2027'!J168</f>
        <v>0</v>
      </c>
      <c r="K191" s="305">
        <f>'Investīciju plāns_2023_2027'!K168</f>
        <v>0</v>
      </c>
      <c r="L191" s="306">
        <f>'Investīciju plāns_2023_2027'!L168</f>
        <v>0</v>
      </c>
      <c r="M191" s="307">
        <f>'Investīciju plāns_2023_2027'!M168</f>
        <v>75000</v>
      </c>
      <c r="N191" s="196" t="str">
        <f>'Investīciju plāns_2023_2027'!N168</f>
        <v>P3 V RV9</v>
      </c>
      <c r="O191" s="267" t="str">
        <f>'Investīciju plāns_2023_2027'!O168</f>
        <v>P</v>
      </c>
      <c r="P191" s="266" t="str">
        <f>'Investīciju plāns_2023_2027'!P168</f>
        <v>VP2</v>
      </c>
      <c r="Q191" s="265" t="str">
        <f>'Investīciju plāns_2023_2027'!Q168</f>
        <v>RV5</v>
      </c>
      <c r="R191" s="362" t="str">
        <f>'Investīciju plāns_2023_2027'!R168</f>
        <v>U.5.2.</v>
      </c>
      <c r="S191" s="386" t="str">
        <f>'Investīciju plāns_2023_2027'!S168</f>
        <v>Infrastruktūras un saimnieciskā nodrošinājuma nodaļa/Kultūras pārvalde/Pagasta pārvalde</v>
      </c>
      <c r="T191" s="309">
        <f>'Investīciju plāns_2023_2027'!T168</f>
        <v>0</v>
      </c>
      <c r="U191" s="282" t="str">
        <f>'Investīciju plāns_2023_2027'!U168</f>
        <v>2022-2027</v>
      </c>
    </row>
    <row r="192" spans="1:21" x14ac:dyDescent="0.25">
      <c r="A192" s="196" t="e">
        <f>'Investīciju plāns_2023_2027'!#REF!</f>
        <v>#REF!</v>
      </c>
      <c r="B192" s="277" t="e">
        <f>'Investīciju plāns_2023_2027'!#REF!</f>
        <v>#REF!</v>
      </c>
      <c r="C192" s="161" t="e">
        <f>'Investīciju plāns_2023_2027'!#REF!</f>
        <v>#REF!</v>
      </c>
      <c r="D192" s="285" t="e">
        <f>'Investīciju plāns_2023_2027'!#REF!</f>
        <v>#REF!</v>
      </c>
      <c r="E192" s="295" t="e">
        <f>'Investīciju plāns_2023_2027'!#REF!</f>
        <v>#REF!</v>
      </c>
      <c r="F192" s="161" t="e">
        <f>'Investīciju plāns_2023_2027'!#REF!</f>
        <v>#REF!</v>
      </c>
      <c r="G192" s="366" t="e">
        <f>'Investīciju plāns_2023_2027'!#REF!</f>
        <v>#REF!</v>
      </c>
      <c r="H192" s="290" t="e">
        <f>'Investīciju plāns_2023_2027'!#REF!</f>
        <v>#REF!</v>
      </c>
      <c r="I192" s="303" t="e">
        <f>'Investīciju plāns_2023_2027'!#REF!</f>
        <v>#REF!</v>
      </c>
      <c r="J192" s="304" t="e">
        <f>'Investīciju plāns_2023_2027'!#REF!</f>
        <v>#REF!</v>
      </c>
      <c r="K192" s="305" t="e">
        <f>'Investīciju plāns_2023_2027'!#REF!</f>
        <v>#REF!</v>
      </c>
      <c r="L192" s="306" t="e">
        <f>'Investīciju plāns_2023_2027'!#REF!</f>
        <v>#REF!</v>
      </c>
      <c r="M192" s="307" t="e">
        <f>'Investīciju plāns_2023_2027'!#REF!</f>
        <v>#REF!</v>
      </c>
      <c r="N192" s="166" t="e">
        <f>'Investīciju plāns_2023_2027'!#REF!</f>
        <v>#REF!</v>
      </c>
      <c r="O192" s="267" t="e">
        <f>'Investīciju plāns_2023_2027'!#REF!</f>
        <v>#REF!</v>
      </c>
      <c r="P192" s="258" t="e">
        <f>'Investīciju plāns_2023_2027'!#REF!</f>
        <v>#REF!</v>
      </c>
      <c r="Q192" s="258" t="e">
        <f>'Investīciju plāns_2023_2027'!#REF!</f>
        <v>#REF!</v>
      </c>
      <c r="R192" s="362" t="e">
        <f>'Investīciju plāns_2023_2027'!#REF!</f>
        <v>#REF!</v>
      </c>
      <c r="S192" s="161" t="e">
        <f>'Investīciju plāns_2023_2027'!#REF!</f>
        <v>#REF!</v>
      </c>
      <c r="T192" s="291" t="e">
        <f>'Investīciju plāns_2023_2027'!#REF!</f>
        <v>#REF!</v>
      </c>
      <c r="U192" s="282" t="e">
        <f>'Investīciju plāns_2023_2027'!#REF!</f>
        <v>#REF!</v>
      </c>
    </row>
    <row r="193" spans="1:21" x14ac:dyDescent="0.25">
      <c r="A193" s="161" t="e">
        <f>'Investīciju plāns_2023_2027'!#REF!</f>
        <v>#REF!</v>
      </c>
      <c r="B193" s="277" t="e">
        <f>'Investīciju plāns_2023_2027'!#REF!</f>
        <v>#REF!</v>
      </c>
      <c r="C193" s="161" t="e">
        <f>'Investīciju plāns_2023_2027'!#REF!</f>
        <v>#REF!</v>
      </c>
      <c r="D193" s="285" t="e">
        <f>'Investīciju plāns_2023_2027'!#REF!</f>
        <v>#REF!</v>
      </c>
      <c r="E193" s="295" t="e">
        <f>'Investīciju plāns_2023_2027'!#REF!</f>
        <v>#REF!</v>
      </c>
      <c r="F193" s="161" t="e">
        <f>'Investīciju plāns_2023_2027'!#REF!</f>
        <v>#REF!</v>
      </c>
      <c r="G193" s="366" t="e">
        <f>'Investīciju plāns_2023_2027'!#REF!</f>
        <v>#REF!</v>
      </c>
      <c r="H193" s="290" t="e">
        <f>'Investīciju plāns_2023_2027'!#REF!</f>
        <v>#REF!</v>
      </c>
      <c r="I193" s="303" t="e">
        <f>'Investīciju plāns_2023_2027'!#REF!</f>
        <v>#REF!</v>
      </c>
      <c r="J193" s="304" t="e">
        <f>'Investīciju plāns_2023_2027'!#REF!</f>
        <v>#REF!</v>
      </c>
      <c r="K193" s="305" t="e">
        <f>'Investīciju plāns_2023_2027'!#REF!</f>
        <v>#REF!</v>
      </c>
      <c r="L193" s="306" t="e">
        <f>'Investīciju plāns_2023_2027'!#REF!</f>
        <v>#REF!</v>
      </c>
      <c r="M193" s="307" t="e">
        <f>'Investīciju plāns_2023_2027'!#REF!</f>
        <v>#REF!</v>
      </c>
      <c r="N193" s="166" t="e">
        <f>'Investīciju plāns_2023_2027'!#REF!</f>
        <v>#REF!</v>
      </c>
      <c r="O193" s="267" t="e">
        <f>'Investīciju plāns_2023_2027'!#REF!</f>
        <v>#REF!</v>
      </c>
      <c r="P193" s="258" t="e">
        <f>'Investīciju plāns_2023_2027'!#REF!</f>
        <v>#REF!</v>
      </c>
      <c r="Q193" s="258" t="e">
        <f>'Investīciju plāns_2023_2027'!#REF!</f>
        <v>#REF!</v>
      </c>
      <c r="R193" s="363" t="e">
        <f>'Investīciju plāns_2023_2027'!#REF!</f>
        <v>#REF!</v>
      </c>
      <c r="S193" s="161" t="e">
        <f>'Investīciju plāns_2023_2027'!#REF!</f>
        <v>#REF!</v>
      </c>
      <c r="T193" s="291" t="e">
        <f>'Investīciju plāns_2023_2027'!#REF!</f>
        <v>#REF!</v>
      </c>
      <c r="U193" s="282" t="e">
        <f>'Investīciju plāns_2023_2027'!#REF!</f>
        <v>#REF!</v>
      </c>
    </row>
    <row r="194" spans="1:21" ht="102" x14ac:dyDescent="0.25">
      <c r="A194" s="161">
        <f>'Investīciju plāns_2023_2027'!A169</f>
        <v>167</v>
      </c>
      <c r="B194" s="279" t="str">
        <f>'Investīciju plāns_2023_2027'!B169</f>
        <v>06</v>
      </c>
      <c r="C194" s="196" t="str">
        <f>'Investīciju plāns_2023_2027'!C169</f>
        <v>Ozolnieki</v>
      </c>
      <c r="D194" s="285" t="str">
        <f>'Investīciju plāns_2023_2027'!D169</f>
        <v>Eglaines ielas stāvlaukuma izveide</v>
      </c>
      <c r="E194" s="285" t="str">
        <f>'Investīciju plāns_2023_2027'!E169</f>
        <v>Gar Eglaines ielu jāizveido stāvlaukums ar apgaismojumu. Tehniskie noteikumi jau LVC ir paprasīti</v>
      </c>
      <c r="F194" s="161" t="str">
        <f>'Investīciju plāns_2023_2027'!F169</f>
        <v>Teritorijas labiekārtošana</v>
      </c>
      <c r="G194" s="366" t="str">
        <f>'Investīciju plāns_2023_2027'!G169</f>
        <v xml:space="preserve">J/Pag/Iedz
</v>
      </c>
      <c r="H194" s="278">
        <f>'Investīciju plāns_2023_2027'!H169</f>
        <v>100000</v>
      </c>
      <c r="I194" s="303">
        <f>'Investīciju plāns_2023_2027'!I169</f>
        <v>0</v>
      </c>
      <c r="J194" s="304">
        <f>'Investīciju plāns_2023_2027'!J169</f>
        <v>0</v>
      </c>
      <c r="K194" s="305">
        <f>'Investīciju plāns_2023_2027'!K169</f>
        <v>0</v>
      </c>
      <c r="L194" s="306">
        <f>'Investīciju plāns_2023_2027'!L169</f>
        <v>0</v>
      </c>
      <c r="M194" s="307">
        <f>'Investīciju plāns_2023_2027'!M169</f>
        <v>100000</v>
      </c>
      <c r="N194" s="166" t="str">
        <f>'Investīciju plāns_2023_2027'!N169</f>
        <v>P3 V RV9</v>
      </c>
      <c r="O194" s="267" t="str">
        <f>'Investīciju plāns_2023_2027'!O169</f>
        <v>P</v>
      </c>
      <c r="P194" s="258" t="str">
        <f>'Investīciju plāns_2023_2027'!P169</f>
        <v>VP2</v>
      </c>
      <c r="Q194" s="258" t="str">
        <f>'Investīciju plāns_2023_2027'!Q169</f>
        <v>RV4</v>
      </c>
      <c r="R194" s="363" t="str">
        <f>'Investīciju plāns_2023_2027'!R169</f>
        <v>4.2.</v>
      </c>
      <c r="S194" s="161" t="str">
        <f>'Investīciju plāns_2023_2027'!S169</f>
        <v>Infrastruktūras un saimnieciskā nodrošinājuma nodaļa/Kultūras pārvalde/Pagasta pārvalde</v>
      </c>
      <c r="T194" s="291">
        <f>'Investīciju plāns_2023_2027'!T169</f>
        <v>0</v>
      </c>
      <c r="U194" s="282" t="str">
        <f>'Investīciju plāns_2023_2027'!U169</f>
        <v>2022-2027</v>
      </c>
    </row>
    <row r="195" spans="1:21" ht="102" x14ac:dyDescent="0.25">
      <c r="A195" s="196">
        <f>'Investīciju plāns_2023_2027'!A170</f>
        <v>168</v>
      </c>
      <c r="B195" s="279" t="str">
        <f>'Investīciju plāns_2023_2027'!B170</f>
        <v>06</v>
      </c>
      <c r="C195" s="196" t="str">
        <f>'Investīciju plāns_2023_2027'!C170</f>
        <v>Ozolnieki</v>
      </c>
      <c r="D195" s="285" t="str">
        <f>'Investīciju plāns_2023_2027'!D170</f>
        <v>Teritorijas starp Rīgas ielas rotācijas apli un Meliorācijas ielu labiekārtošana</v>
      </c>
      <c r="E195" s="285" t="str">
        <f>'Investīciju plāns_2023_2027'!E170</f>
        <v>Meta konkurss teritorijas labiekārtošanai ar mērķi uzlabot teritorijas vizuālo izskatu, sakārtot stāvvietas un gājēju celiņus, koku audzes, labiekārtot ielu tirdzniecības vietu. Projektēšana un būvniecība pēc metu konkursa rezultātiem</v>
      </c>
      <c r="F195" s="161" t="str">
        <f>'Investīciju plāns_2023_2027'!F170</f>
        <v>Teritorijas labiekārtošana</v>
      </c>
      <c r="G195" s="366" t="str">
        <f>'Investīciju plāns_2023_2027'!G170</f>
        <v xml:space="preserve">J/Pag/Iedz
</v>
      </c>
      <c r="H195" s="278">
        <f>'Investīciju plāns_2023_2027'!H170</f>
        <v>300000</v>
      </c>
      <c r="I195" s="303">
        <f>'Investīciju plāns_2023_2027'!I170</f>
        <v>0</v>
      </c>
      <c r="J195" s="304">
        <f>'Investīciju plāns_2023_2027'!J170</f>
        <v>0</v>
      </c>
      <c r="K195" s="305">
        <f>'Investīciju plāns_2023_2027'!K170</f>
        <v>0</v>
      </c>
      <c r="L195" s="306">
        <f>'Investīciju plāns_2023_2027'!L170</f>
        <v>0</v>
      </c>
      <c r="M195" s="307">
        <f>'Investīciju plāns_2023_2027'!M170</f>
        <v>300000</v>
      </c>
      <c r="N195" s="166" t="str">
        <f>'Investīciju plāns_2023_2027'!N170</f>
        <v>P3 V RV9</v>
      </c>
      <c r="O195" s="267" t="str">
        <f>'Investīciju plāns_2023_2027'!O170</f>
        <v>P</v>
      </c>
      <c r="P195" s="258" t="str">
        <f>'Investīciju plāns_2023_2027'!P170</f>
        <v>VP2</v>
      </c>
      <c r="Q195" s="258" t="str">
        <f>'Investīciju plāns_2023_2027'!Q170</f>
        <v>RV4</v>
      </c>
      <c r="R195" s="362" t="str">
        <f>'Investīciju plāns_2023_2027'!R170</f>
        <v>4.2.</v>
      </c>
      <c r="S195" s="161" t="str">
        <f>'Investīciju plāns_2023_2027'!S170</f>
        <v>Infrastruktūras un saimnieciskā nodrošinājuma nodaļa/Kultūras pārvalde/Pagasta pārvalde</v>
      </c>
      <c r="T195" s="291">
        <f>'Investīciju plāns_2023_2027'!T170</f>
        <v>0</v>
      </c>
      <c r="U195" s="282" t="str">
        <f>'Investīciju plāns_2023_2027'!U170</f>
        <v>2022-2027</v>
      </c>
    </row>
    <row r="196" spans="1:21" ht="102" x14ac:dyDescent="0.25">
      <c r="A196" s="161">
        <f>'Investīciju plāns_2023_2027'!A171</f>
        <v>169</v>
      </c>
      <c r="B196" s="279" t="str">
        <f>'Investīciju plāns_2023_2027'!B171</f>
        <v>10</v>
      </c>
      <c r="C196" s="196" t="str">
        <f>'Investīciju plāns_2023_2027'!C171</f>
        <v>Ozolnieki</v>
      </c>
      <c r="D196" s="285" t="str">
        <f>'Investīciju plāns_2023_2027'!D171</f>
        <v>SAC Zemgale teritorijas labiekārtošana</v>
      </c>
      <c r="E196" s="285" t="str">
        <f>'Investīciju plāns_2023_2027'!E171</f>
        <v>SAC Zemgale teritorijas labiekārtošana:
Piebraucamo ceļu rekonstrukcija - seguma nomaiņa
Lietus kanalizācijas izbūve pie A, C un S korpusiem</v>
      </c>
      <c r="F196" s="161" t="str">
        <f>'Investīciju plāns_2023_2027'!F171</f>
        <v>Teritorijas labiekārtošana</v>
      </c>
      <c r="G196" s="366" t="str">
        <f>'Investīciju plāns_2023_2027'!G171</f>
        <v xml:space="preserve">J/Pag/Iedz
</v>
      </c>
      <c r="H196" s="278">
        <f>'Investīciju plāns_2023_2027'!H171</f>
        <v>150000</v>
      </c>
      <c r="I196" s="303">
        <f>'Investīciju plāns_2023_2027'!I171</f>
        <v>0</v>
      </c>
      <c r="J196" s="304">
        <f>'Investīciju plāns_2023_2027'!J171</f>
        <v>0</v>
      </c>
      <c r="K196" s="305">
        <f>'Investīciju plāns_2023_2027'!K171</f>
        <v>0</v>
      </c>
      <c r="L196" s="306">
        <f>'Investīciju plāns_2023_2027'!L171</f>
        <v>50000</v>
      </c>
      <c r="M196" s="307">
        <f>'Investīciju plāns_2023_2027'!M171</f>
        <v>100000</v>
      </c>
      <c r="N196" s="166" t="str">
        <f>'Investīciju plāns_2023_2027'!N171</f>
        <v>P3 V RV9</v>
      </c>
      <c r="O196" s="267" t="str">
        <f>'Investīciju plāns_2023_2027'!O171</f>
        <v>P</v>
      </c>
      <c r="P196" s="364" t="str">
        <f>'Investīciju plāns_2023_2027'!P171</f>
        <v>VP1</v>
      </c>
      <c r="Q196" s="267" t="str">
        <f>'Investīciju plāns_2023_2027'!Q171</f>
        <v>RV2</v>
      </c>
      <c r="R196" s="362" t="str">
        <f>'Investīciju plāns_2023_2027'!R171</f>
        <v>2.2.</v>
      </c>
      <c r="S196" s="161" t="str">
        <f>'Investīciju plāns_2023_2027'!S171</f>
        <v>Infrastruktūras un saimnieciskā nodrošinājuma nodaļa/pagasta pārvalde/Labklājības pārvalde</v>
      </c>
      <c r="T196" s="291">
        <f>'Investīciju plāns_2023_2027'!T171</f>
        <v>0</v>
      </c>
      <c r="U196" s="282" t="str">
        <f>'Investīciju plāns_2023_2027'!U171</f>
        <v>2022-2027</v>
      </c>
    </row>
    <row r="197" spans="1:21" ht="114.75" x14ac:dyDescent="0.25">
      <c r="A197" s="161">
        <f>'Investīciju plāns_2023_2027'!A172</f>
        <v>170</v>
      </c>
      <c r="B197" s="279" t="str">
        <f>'Investīciju plāns_2023_2027'!B172</f>
        <v>06</v>
      </c>
      <c r="C197" s="196" t="str">
        <f>'Investīciju plāns_2023_2027'!C172</f>
        <v>Ozolnieki</v>
      </c>
      <c r="D197" s="285" t="str">
        <f>'Investīciju plāns_2023_2027'!D172</f>
        <v>Ozolnieku pagasta  transporta infrastruktūras attīstība</v>
      </c>
      <c r="E197" s="285" t="str">
        <f>'Investīciju plāns_2023_2027'!E172</f>
        <v>Transporta infrastruktūras attīstība, t.sk.: 
2022./2023.gads
1. Stadiona ielas  posma no Iecavas ielas līdz Spartaka ielai izbūve
Projektēšana 1815 EUR, būvdarbi ~ 80000 EUR)
2. Viktorijas ielas, Ozolnieku pagasts- asfaltēšana (~50m) (projektēšana 2783 EUR, autoruzraudzība 605 EUR,  būvdarbi ~ 30 000EUR)
Iepirkumu procedūra projektēšanai uzsākta 2022.gadā, noslēgti līgumi par projektēšanu</v>
      </c>
      <c r="F197" s="161" t="str">
        <f>'Investīciju plāns_2023_2027'!F172</f>
        <v>Transporta infrastruktūra, t.sk. Apgaismojums</v>
      </c>
      <c r="G197" s="367" t="str">
        <f>'Investīciju plāns_2023_2027'!G172</f>
        <v>AG2023
J/Pag/Iedz
Dep/ieros</v>
      </c>
      <c r="H197" s="278">
        <f>'Investīciju plāns_2023_2027'!H172</f>
        <v>115203</v>
      </c>
      <c r="I197" s="303">
        <f>'Investīciju plāns_2023_2027'!I172</f>
        <v>115203</v>
      </c>
      <c r="J197" s="304">
        <f>'Investīciju plāns_2023_2027'!J172</f>
        <v>47203</v>
      </c>
      <c r="K197" s="305">
        <f>'Investīciju plāns_2023_2027'!K172</f>
        <v>68000</v>
      </c>
      <c r="L197" s="306">
        <f>'Investīciju plāns_2023_2027'!L172</f>
        <v>0</v>
      </c>
      <c r="M197" s="307">
        <f>'Investīciju plāns_2023_2027'!M172</f>
        <v>0</v>
      </c>
      <c r="N197" s="166" t="str">
        <f>'Investīciju plāns_2023_2027'!N172</f>
        <v>P2 V RV1</v>
      </c>
      <c r="O197" s="267" t="str">
        <f>'Investīciju plāns_2023_2027'!O172</f>
        <v>P</v>
      </c>
      <c r="P197" s="364" t="str">
        <f>'Investīciju plāns_2023_2027'!P172</f>
        <v>VP2</v>
      </c>
      <c r="Q197" s="267" t="str">
        <f>'Investīciju plāns_2023_2027'!Q172</f>
        <v>RV4</v>
      </c>
      <c r="R197" s="362" t="str">
        <f>'Investīciju plāns_2023_2027'!R172</f>
        <v>4.1.</v>
      </c>
      <c r="S197" s="387" t="str">
        <f>'Investīciju plāns_2023_2027'!S172</f>
        <v>Infrastruktūras un saimnieciskā nodrošinājuma nodaļa/Pagasta pārvalde</v>
      </c>
      <c r="T197" s="291">
        <f>'Investīciju plāns_2023_2027'!T172</f>
        <v>0</v>
      </c>
      <c r="U197" s="282" t="str">
        <f>'Investīciju plāns_2023_2027'!U172</f>
        <v>2022-2027</v>
      </c>
    </row>
    <row r="198" spans="1:21" ht="102" x14ac:dyDescent="0.25">
      <c r="A198" s="196">
        <f>'Investīciju plāns_2023_2027'!A174</f>
        <v>172</v>
      </c>
      <c r="B198" s="279" t="str">
        <f>'Investīciju plāns_2023_2027'!B174</f>
        <v>06</v>
      </c>
      <c r="C198" s="161" t="str">
        <f>'Investīciju plāns_2023_2027'!C174</f>
        <v>Ozolnieki</v>
      </c>
      <c r="D198" s="285" t="str">
        <f>'Investīciju plāns_2023_2027'!D174</f>
        <v>Ozolnieku pagasta  transporta infrastruktūras attīstība</v>
      </c>
      <c r="E198" s="285" t="str">
        <f>'Investīciju plāns_2023_2027'!E174</f>
        <v>Satiksmes ministrijas un Latvijas valsts ceļu atbildība un secīgi darbi, lai nodrošinātu gājēju drošību</v>
      </c>
      <c r="F198" s="161" t="str">
        <f>'Investīciju plāns_2023_2027'!F174</f>
        <v>Transporta infrastruktūra, t.sk. Apgaismojums</v>
      </c>
      <c r="G198" s="366" t="str">
        <f>'Investīciju plāns_2023_2027'!G174</f>
        <v>J/Pag/Iedz
Dep/ieros</v>
      </c>
      <c r="H198" s="278">
        <f>'Investīciju plāns_2023_2027'!H174</f>
        <v>0</v>
      </c>
      <c r="I198" s="303">
        <f>'Investīciju plāns_2023_2027'!I174</f>
        <v>0</v>
      </c>
      <c r="J198" s="304">
        <f>'Investīciju plāns_2023_2027'!J174</f>
        <v>0</v>
      </c>
      <c r="K198" s="305">
        <f>'Investīciju plāns_2023_2027'!K174</f>
        <v>0</v>
      </c>
      <c r="L198" s="306">
        <f>'Investīciju plāns_2023_2027'!L174</f>
        <v>0</v>
      </c>
      <c r="M198" s="307">
        <f>'Investīciju plāns_2023_2027'!M174</f>
        <v>0</v>
      </c>
      <c r="N198" s="166" t="str">
        <f>'Investīciju plāns_2023_2027'!N174</f>
        <v>P2 V RV1</v>
      </c>
      <c r="O198" s="267" t="str">
        <f>'Investīciju plāns_2023_2027'!O174</f>
        <v>P</v>
      </c>
      <c r="P198" s="364" t="str">
        <f>'Investīciju plāns_2023_2027'!P174</f>
        <v>VP2</v>
      </c>
      <c r="Q198" s="364" t="str">
        <f>'Investīciju plāns_2023_2027'!Q174</f>
        <v>RV4</v>
      </c>
      <c r="R198" s="362" t="str">
        <f>'Investīciju plāns_2023_2027'!R174</f>
        <v>4.3.</v>
      </c>
      <c r="S198" s="161" t="str">
        <f>'Investīciju plāns_2023_2027'!S174</f>
        <v>Infrastruktūras un saimnieciskā nodrošinājuma nodaļa/Kultūras pārvalde/Pagasta pārvalde</v>
      </c>
      <c r="T198" s="291">
        <f>'Investīciju plāns_2023_2027'!T174</f>
        <v>0</v>
      </c>
      <c r="U198" s="282" t="str">
        <f>'Investīciju plāns_2023_2027'!U174</f>
        <v>2022-2027</v>
      </c>
    </row>
    <row r="199" spans="1:21" ht="102" x14ac:dyDescent="0.25">
      <c r="A199" s="161">
        <f>'Investīciju plāns_2023_2027'!A175</f>
        <v>173</v>
      </c>
      <c r="B199" s="279" t="str">
        <f>'Investīciju plāns_2023_2027'!B175</f>
        <v>06</v>
      </c>
      <c r="C199" s="161" t="str">
        <f>'Investīciju plāns_2023_2027'!C175</f>
        <v>Ozolnieki</v>
      </c>
      <c r="D199" s="285" t="str">
        <f>'Investīciju plāns_2023_2027'!D175</f>
        <v>Ūdenssaimniecības attīstība Ozolnieku pagastā, Ozolnieku novadā</v>
      </c>
      <c r="E199" s="285" t="str">
        <f>'Investīciju plāns_2023_2027'!E175</f>
        <v>Ūdenssaimniecības attīstība Ozolnieku pagastā ar pašvaldības līdzfinansējuma daļu - pašvaldības transporta infrastruktūras attīstība Ozolnieku ciemā
2023.gadā pārejošās līguma saistības saistībā ar noslēguma darbiem un noslēguma maksājumiem</v>
      </c>
      <c r="F199" s="161" t="str">
        <f>'Investīciju plāns_2023_2027'!F175</f>
        <v>Ūdenssaimniecības attīstība</v>
      </c>
      <c r="G199" s="366" t="str">
        <f>'Investīciju plāns_2023_2027'!G175</f>
        <v>PP</v>
      </c>
      <c r="H199" s="278">
        <f>'Investīciju plāns_2023_2027'!H175</f>
        <v>1124115</v>
      </c>
      <c r="I199" s="303">
        <f>'Investīciju plāns_2023_2027'!I175</f>
        <v>1124115</v>
      </c>
      <c r="J199" s="304">
        <f>'Investīciju plāns_2023_2027'!J175</f>
        <v>1124115</v>
      </c>
      <c r="K199" s="305">
        <f>'Investīciju plāns_2023_2027'!K175</f>
        <v>0</v>
      </c>
      <c r="L199" s="306">
        <f>'Investīciju plāns_2023_2027'!L175</f>
        <v>0</v>
      </c>
      <c r="M199" s="307">
        <f>'Investīciju plāns_2023_2027'!M175</f>
        <v>0</v>
      </c>
      <c r="N199" s="166" t="str">
        <f>'Investīciju plāns_2023_2027'!N175</f>
        <v>P2 V RV3</v>
      </c>
      <c r="O199" s="267" t="str">
        <f>'Investīciju plāns_2023_2027'!O175</f>
        <v>P</v>
      </c>
      <c r="P199" s="364" t="str">
        <f>'Investīciju plāns_2023_2027'!P175</f>
        <v>VP2</v>
      </c>
      <c r="Q199" s="364" t="str">
        <f>'Investīciju plāns_2023_2027'!Q175</f>
        <v>RV5</v>
      </c>
      <c r="R199" s="362" t="str">
        <f>'Investīciju plāns_2023_2027'!R175</f>
        <v>U.5.1.</v>
      </c>
      <c r="S199" s="161" t="str">
        <f>'Investīciju plāns_2023_2027'!S175</f>
        <v>Infrastruktūras un saimnieciskā nodrošinājuma nodaļa/Kultūras pārvalde/Pagasta pārvalde</v>
      </c>
      <c r="T199" s="291">
        <f>'Investīciju plāns_2023_2027'!T175</f>
        <v>0</v>
      </c>
      <c r="U199" s="282" t="str">
        <f>'Investīciju plāns_2023_2027'!U175</f>
        <v>2022-2027</v>
      </c>
    </row>
    <row r="200" spans="1:21" ht="293.25" x14ac:dyDescent="0.25">
      <c r="A200" s="161">
        <f>'Investīciju plāns_2023_2027'!A176</f>
        <v>174</v>
      </c>
      <c r="B200" s="279" t="str">
        <f>'Investīciju plāns_2023_2027'!B176</f>
        <v>06</v>
      </c>
      <c r="C200" s="196" t="str">
        <f>'Investīciju plāns_2023_2027'!C176</f>
        <v>Ozolnieki</v>
      </c>
      <c r="D200" s="285" t="str">
        <f>'Investīciju plāns_2023_2027'!D176</f>
        <v xml:space="preserve">Ūdenssaimniecības pakalpojumu attīstība OZOLNIEKU ciema AIZUPES savrupmāju rajonā - ūdens, sadzīves kanalizācija, NAI, LŪK, ietve Vidus ielā, Druvenieku ceļa apakšzemes komunikāciju pārbūve līdz NAI
</v>
      </c>
      <c r="E200" s="285" t="str">
        <f>'Investīciju plāns_2023_2027'!E176</f>
        <v>Aizupes apbūve, Druvenieku ceļš, Eglaines iela un attīrīšanas iekārtas. 
Ūdenssaimniecības pakalpojumu attīstība OZOLNIEKU ciema AIZUPES savrupmāju rajonā - ūdens, sadzīves kanalizācija, NAI, LŪK, ietve Vidus ielā, Druvenieku ceļa apakšzemes komunikāciju pārbūve līdz NAI
Projekta izstrāde pabeigta 2022.gadā. (projekta izstrādātājs SIA"INŽENIERTEHNISKIE PROJEKTI" - centralizētā ūdensvada un centralizētās sadzīves kanalizācijas izbūve, kanalizācijas sūkņu stacijas izbūve": “Aizupe”, Eglaines ielā un spiedvada pārbūve Druvenieku ceļā)
2023./2024.gadā plānots uzsākt būvdarbus? Kas to darīs JNP vai JNKU?
Provizoriskās izmaksas kopā 4436361EUR no būvprojekta izstādātājiem, t.sk.:
1.Centralizētā ūdensvada, centralizētās sadzīves kanalizācijas un kanalizācijas sūkņu stacijas izbūve "Aizupē" Ozolniekos, Ozolnieku pagasts, Jelgavas novads. Tāmes izmaksas EUR 3 438 442 ar PVN
2.Centralizētā ūdensvada izbūve  Eglaines ielā, Ozolnieku pagastā, Jelgavas novadā. Tāmes izmaksas EUR 182 073 ar PVN
3.Centralizētā ūdensvada, centralizētās sadzīves kanalizācijas , kanalizācijas sūkņu stacijas izbūve un spiedvada pārbūve Druvvenieku ceļā, Ozolniekos, Ozolnieku pagastā, Jelgavas novadā. Tāmes izmaksas EUR 815 846 ar PVN</v>
      </c>
      <c r="F200" s="161" t="str">
        <f>'Investīciju plāns_2023_2027'!F176</f>
        <v>Ūdenssaimniecības attīstība</v>
      </c>
      <c r="G200" s="367" t="str">
        <f>'Investīciju plāns_2023_2027'!G176</f>
        <v>AG
J/Pag/Iedz
Dep/ieros</v>
      </c>
      <c r="H200" s="278">
        <f>'Investīciju plāns_2023_2027'!H176</f>
        <v>4436361</v>
      </c>
      <c r="I200" s="303">
        <f>'Investīciju plāns_2023_2027'!I176</f>
        <v>0</v>
      </c>
      <c r="J200" s="304">
        <f>'Investīciju plāns_2023_2027'!J176</f>
        <v>0</v>
      </c>
      <c r="K200" s="305">
        <f>'Investīciju plāns_2023_2027'!K176</f>
        <v>0</v>
      </c>
      <c r="L200" s="306">
        <f>'Investīciju plāns_2023_2027'!L176</f>
        <v>0</v>
      </c>
      <c r="M200" s="307">
        <f>'Investīciju plāns_2023_2027'!M176</f>
        <v>4436361</v>
      </c>
      <c r="N200" s="161" t="str">
        <f>'Investīciju plāns_2023_2027'!N176</f>
        <v>P2 V RV3</v>
      </c>
      <c r="O200" s="267" t="str">
        <f>'Investīciju plāns_2023_2027'!O176</f>
        <v>P</v>
      </c>
      <c r="P200" s="267" t="str">
        <f>'Investīciju plāns_2023_2027'!P176</f>
        <v>VP2</v>
      </c>
      <c r="Q200" s="267" t="str">
        <f>'Investīciju plāns_2023_2027'!Q176</f>
        <v>RV5</v>
      </c>
      <c r="R200" s="363" t="str">
        <f>'Investīciju plāns_2023_2027'!R176</f>
        <v>U.5.1.</v>
      </c>
      <c r="S200" s="385" t="str">
        <f>'Investīciju plāns_2023_2027'!S176</f>
        <v>Infrastruktūras un saimnieciskā nodrošinājuma nodaļa/Kultūras pārvalde/Pagasta pārvalde</v>
      </c>
      <c r="T200" s="284">
        <f>'Investīciju plāns_2023_2027'!T176</f>
        <v>0</v>
      </c>
      <c r="U200" s="282" t="str">
        <f>'Investīciju plāns_2023_2027'!U176</f>
        <v>2022-2027</v>
      </c>
    </row>
    <row r="201" spans="1:21" x14ac:dyDescent="0.25">
      <c r="A201" s="196" t="e">
        <f>'Investīciju plāns_2023_2027'!#REF!</f>
        <v>#REF!</v>
      </c>
      <c r="B201" s="279" t="e">
        <f>'Investīciju plāns_2023_2027'!#REF!</f>
        <v>#REF!</v>
      </c>
      <c r="C201" s="196" t="e">
        <f>'Investīciju plāns_2023_2027'!#REF!</f>
        <v>#REF!</v>
      </c>
      <c r="D201" s="285" t="e">
        <f>'Investīciju plāns_2023_2027'!#REF!</f>
        <v>#REF!</v>
      </c>
      <c r="E201" s="285" t="e">
        <f>'Investīciju plāns_2023_2027'!#REF!</f>
        <v>#REF!</v>
      </c>
      <c r="F201" s="161" t="e">
        <f>'Investīciju plāns_2023_2027'!#REF!</f>
        <v>#REF!</v>
      </c>
      <c r="G201" s="366" t="e">
        <f>'Investīciju plāns_2023_2027'!#REF!</f>
        <v>#REF!</v>
      </c>
      <c r="H201" s="278" t="e">
        <f>'Investīciju plāns_2023_2027'!#REF!</f>
        <v>#REF!</v>
      </c>
      <c r="I201" s="303" t="e">
        <f>'Investīciju plāns_2023_2027'!#REF!</f>
        <v>#REF!</v>
      </c>
      <c r="J201" s="304" t="e">
        <f>'Investīciju plāns_2023_2027'!#REF!</f>
        <v>#REF!</v>
      </c>
      <c r="K201" s="305" t="e">
        <f>'Investīciju plāns_2023_2027'!#REF!</f>
        <v>#REF!</v>
      </c>
      <c r="L201" s="306" t="e">
        <f>'Investīciju plāns_2023_2027'!#REF!</f>
        <v>#REF!</v>
      </c>
      <c r="M201" s="307" t="e">
        <f>'Investīciju plāns_2023_2027'!#REF!</f>
        <v>#REF!</v>
      </c>
      <c r="N201" s="166" t="e">
        <f>'Investīciju plāns_2023_2027'!#REF!</f>
        <v>#REF!</v>
      </c>
      <c r="O201" s="267" t="e">
        <f>'Investīciju plāns_2023_2027'!#REF!</f>
        <v>#REF!</v>
      </c>
      <c r="P201" s="364" t="e">
        <f>'Investīciju plāns_2023_2027'!#REF!</f>
        <v>#REF!</v>
      </c>
      <c r="Q201" s="364" t="e">
        <f>'Investīciju plāns_2023_2027'!#REF!</f>
        <v>#REF!</v>
      </c>
      <c r="R201" s="362" t="e">
        <f>'Investīciju plāns_2023_2027'!#REF!</f>
        <v>#REF!</v>
      </c>
      <c r="S201" s="161" t="e">
        <f>'Investīciju plāns_2023_2027'!#REF!</f>
        <v>#REF!</v>
      </c>
      <c r="T201" s="291" t="e">
        <f>'Investīciju plāns_2023_2027'!#REF!</f>
        <v>#REF!</v>
      </c>
      <c r="U201" s="282" t="e">
        <f>'Investīciju plāns_2023_2027'!#REF!</f>
        <v>#REF!</v>
      </c>
    </row>
    <row r="202" spans="1:21" x14ac:dyDescent="0.25">
      <c r="A202" s="161" t="e">
        <f>'Investīciju plāns_2023_2027'!#REF!</f>
        <v>#REF!</v>
      </c>
      <c r="B202" s="279" t="e">
        <f>'Investīciju plāns_2023_2027'!#REF!</f>
        <v>#REF!</v>
      </c>
      <c r="C202" s="196" t="e">
        <f>'Investīciju plāns_2023_2027'!#REF!</f>
        <v>#REF!</v>
      </c>
      <c r="D202" s="285" t="e">
        <f>'Investīciju plāns_2023_2027'!#REF!</f>
        <v>#REF!</v>
      </c>
      <c r="E202" s="285" t="e">
        <f>'Investīciju plāns_2023_2027'!#REF!</f>
        <v>#REF!</v>
      </c>
      <c r="F202" s="161" t="e">
        <f>'Investīciju plāns_2023_2027'!#REF!</f>
        <v>#REF!</v>
      </c>
      <c r="G202" s="366" t="e">
        <f>'Investīciju plāns_2023_2027'!#REF!</f>
        <v>#REF!</v>
      </c>
      <c r="H202" s="278" t="e">
        <f>'Investīciju plāns_2023_2027'!#REF!</f>
        <v>#REF!</v>
      </c>
      <c r="I202" s="303" t="e">
        <f>'Investīciju plāns_2023_2027'!#REF!</f>
        <v>#REF!</v>
      </c>
      <c r="J202" s="304" t="e">
        <f>'Investīciju plāns_2023_2027'!#REF!</f>
        <v>#REF!</v>
      </c>
      <c r="K202" s="305" t="e">
        <f>'Investīciju plāns_2023_2027'!#REF!</f>
        <v>#REF!</v>
      </c>
      <c r="L202" s="306" t="e">
        <f>'Investīciju plāns_2023_2027'!#REF!</f>
        <v>#REF!</v>
      </c>
      <c r="M202" s="307" t="e">
        <f>'Investīciju plāns_2023_2027'!#REF!</f>
        <v>#REF!</v>
      </c>
      <c r="N202" s="166" t="e">
        <f>'Investīciju plāns_2023_2027'!#REF!</f>
        <v>#REF!</v>
      </c>
      <c r="O202" s="258" t="e">
        <f>'Investīciju plāns_2023_2027'!#REF!</f>
        <v>#REF!</v>
      </c>
      <c r="P202" s="364" t="e">
        <f>'Investīciju plāns_2023_2027'!#REF!</f>
        <v>#REF!</v>
      </c>
      <c r="Q202" s="364" t="e">
        <f>'Investīciju plāns_2023_2027'!#REF!</f>
        <v>#REF!</v>
      </c>
      <c r="R202" s="362" t="e">
        <f>'Investīciju plāns_2023_2027'!#REF!</f>
        <v>#REF!</v>
      </c>
      <c r="S202" s="161" t="e">
        <f>'Investīciju plāns_2023_2027'!#REF!</f>
        <v>#REF!</v>
      </c>
      <c r="T202" s="291" t="e">
        <f>'Investīciju plāns_2023_2027'!#REF!</f>
        <v>#REF!</v>
      </c>
      <c r="U202" s="282" t="e">
        <f>'Investīciju plāns_2023_2027'!#REF!</f>
        <v>#REF!</v>
      </c>
    </row>
    <row r="203" spans="1:21" x14ac:dyDescent="0.25">
      <c r="A203" s="161" t="e">
        <f>'Investīciju plāns_2023_2027'!#REF!</f>
        <v>#REF!</v>
      </c>
      <c r="B203" s="279" t="e">
        <f>'Investīciju plāns_2023_2027'!#REF!</f>
        <v>#REF!</v>
      </c>
      <c r="C203" s="312" t="e">
        <f>'Investīciju plāns_2023_2027'!#REF!</f>
        <v>#REF!</v>
      </c>
      <c r="D203" s="285" t="e">
        <f>'Investīciju plāns_2023_2027'!#REF!</f>
        <v>#REF!</v>
      </c>
      <c r="E203" s="285" t="e">
        <f>'Investīciju plāns_2023_2027'!#REF!</f>
        <v>#REF!</v>
      </c>
      <c r="F203" s="161" t="e">
        <f>'Investīciju plāns_2023_2027'!#REF!</f>
        <v>#REF!</v>
      </c>
      <c r="G203" s="366" t="e">
        <f>'Investīciju plāns_2023_2027'!#REF!</f>
        <v>#REF!</v>
      </c>
      <c r="H203" s="278" t="e">
        <f>'Investīciju plāns_2023_2027'!#REF!</f>
        <v>#REF!</v>
      </c>
      <c r="I203" s="303" t="e">
        <f>'Investīciju plāns_2023_2027'!#REF!</f>
        <v>#REF!</v>
      </c>
      <c r="J203" s="304" t="e">
        <f>'Investīciju plāns_2023_2027'!#REF!</f>
        <v>#REF!</v>
      </c>
      <c r="K203" s="305" t="e">
        <f>'Investīciju plāns_2023_2027'!#REF!</f>
        <v>#REF!</v>
      </c>
      <c r="L203" s="306" t="e">
        <f>'Investīciju plāns_2023_2027'!#REF!</f>
        <v>#REF!</v>
      </c>
      <c r="M203" s="307" t="e">
        <f>'Investīciju plāns_2023_2027'!#REF!</f>
        <v>#REF!</v>
      </c>
      <c r="N203" s="166" t="e">
        <f>'Investīciju plāns_2023_2027'!#REF!</f>
        <v>#REF!</v>
      </c>
      <c r="O203" s="258" t="e">
        <f>'Investīciju plāns_2023_2027'!#REF!</f>
        <v>#REF!</v>
      </c>
      <c r="P203" s="364" t="e">
        <f>'Investīciju plāns_2023_2027'!#REF!</f>
        <v>#REF!</v>
      </c>
      <c r="Q203" s="364" t="e">
        <f>'Investīciju plāns_2023_2027'!#REF!</f>
        <v>#REF!</v>
      </c>
      <c r="R203" s="362" t="e">
        <f>'Investīciju plāns_2023_2027'!#REF!</f>
        <v>#REF!</v>
      </c>
      <c r="S203" s="161" t="e">
        <f>'Investīciju plāns_2023_2027'!#REF!</f>
        <v>#REF!</v>
      </c>
      <c r="T203" s="291" t="e">
        <f>'Investīciju plāns_2023_2027'!#REF!</f>
        <v>#REF!</v>
      </c>
      <c r="U203" s="282" t="e">
        <f>'Investīciju plāns_2023_2027'!#REF!</f>
        <v>#REF!</v>
      </c>
    </row>
    <row r="204" spans="1:21" x14ac:dyDescent="0.25">
      <c r="A204" s="196" t="e">
        <f>'Investīciju plāns_2023_2027'!#REF!</f>
        <v>#REF!</v>
      </c>
      <c r="B204" s="279" t="e">
        <f>'Investīciju plāns_2023_2027'!#REF!</f>
        <v>#REF!</v>
      </c>
      <c r="C204" s="196" t="e">
        <f>'Investīciju plāns_2023_2027'!#REF!</f>
        <v>#REF!</v>
      </c>
      <c r="D204" s="285" t="e">
        <f>'Investīciju plāns_2023_2027'!#REF!</f>
        <v>#REF!</v>
      </c>
      <c r="E204" s="285" t="e">
        <f>'Investīciju plāns_2023_2027'!#REF!</f>
        <v>#REF!</v>
      </c>
      <c r="F204" s="161" t="e">
        <f>'Investīciju plāns_2023_2027'!#REF!</f>
        <v>#REF!</v>
      </c>
      <c r="G204" s="366" t="e">
        <f>'Investīciju plāns_2023_2027'!#REF!</f>
        <v>#REF!</v>
      </c>
      <c r="H204" s="278" t="e">
        <f>'Investīciju plāns_2023_2027'!#REF!</f>
        <v>#REF!</v>
      </c>
      <c r="I204" s="303" t="e">
        <f>'Investīciju plāns_2023_2027'!#REF!</f>
        <v>#REF!</v>
      </c>
      <c r="J204" s="304" t="e">
        <f>'Investīciju plāns_2023_2027'!#REF!</f>
        <v>#REF!</v>
      </c>
      <c r="K204" s="305" t="e">
        <f>'Investīciju plāns_2023_2027'!#REF!</f>
        <v>#REF!</v>
      </c>
      <c r="L204" s="306" t="e">
        <f>'Investīciju plāns_2023_2027'!#REF!</f>
        <v>#REF!</v>
      </c>
      <c r="M204" s="307" t="e">
        <f>'Investīciju plāns_2023_2027'!#REF!</f>
        <v>#REF!</v>
      </c>
      <c r="N204" s="166" t="e">
        <f>'Investīciju plāns_2023_2027'!#REF!</f>
        <v>#REF!</v>
      </c>
      <c r="O204" s="267" t="e">
        <f>'Investīciju plāns_2023_2027'!#REF!</f>
        <v>#REF!</v>
      </c>
      <c r="P204" s="364" t="e">
        <f>'Investīciju plāns_2023_2027'!#REF!</f>
        <v>#REF!</v>
      </c>
      <c r="Q204" s="364" t="e">
        <f>'Investīciju plāns_2023_2027'!#REF!</f>
        <v>#REF!</v>
      </c>
      <c r="R204" s="362" t="e">
        <f>'Investīciju plāns_2023_2027'!#REF!</f>
        <v>#REF!</v>
      </c>
      <c r="S204" s="258" t="e">
        <f>'Investīciju plāns_2023_2027'!#REF!</f>
        <v>#REF!</v>
      </c>
      <c r="T204" s="291" t="e">
        <f>'Investīciju plāns_2023_2027'!#REF!</f>
        <v>#REF!</v>
      </c>
      <c r="U204" s="282" t="e">
        <f>'Investīciju plāns_2023_2027'!#REF!</f>
        <v>#REF!</v>
      </c>
    </row>
    <row r="205" spans="1:21" x14ac:dyDescent="0.25">
      <c r="A205" s="161" t="e">
        <f>'Investīciju plāns_2023_2027'!#REF!</f>
        <v>#REF!</v>
      </c>
      <c r="B205" s="279" t="e">
        <f>'Investīciju plāns_2023_2027'!#REF!</f>
        <v>#REF!</v>
      </c>
      <c r="C205" s="196" t="e">
        <f>'Investīciju plāns_2023_2027'!#REF!</f>
        <v>#REF!</v>
      </c>
      <c r="D205" s="285" t="e">
        <f>'Investīciju plāns_2023_2027'!#REF!</f>
        <v>#REF!</v>
      </c>
      <c r="E205" s="285" t="e">
        <f>'Investīciju plāns_2023_2027'!#REF!</f>
        <v>#REF!</v>
      </c>
      <c r="F205" s="161" t="e">
        <f>'Investīciju plāns_2023_2027'!#REF!</f>
        <v>#REF!</v>
      </c>
      <c r="G205" s="366" t="e">
        <f>'Investīciju plāns_2023_2027'!#REF!</f>
        <v>#REF!</v>
      </c>
      <c r="H205" s="278" t="e">
        <f>'Investīciju plāns_2023_2027'!#REF!</f>
        <v>#REF!</v>
      </c>
      <c r="I205" s="303" t="e">
        <f>'Investīciju plāns_2023_2027'!#REF!</f>
        <v>#REF!</v>
      </c>
      <c r="J205" s="304" t="e">
        <f>'Investīciju plāns_2023_2027'!#REF!</f>
        <v>#REF!</v>
      </c>
      <c r="K205" s="305" t="e">
        <f>'Investīciju plāns_2023_2027'!#REF!</f>
        <v>#REF!</v>
      </c>
      <c r="L205" s="306" t="e">
        <f>'Investīciju plāns_2023_2027'!#REF!</f>
        <v>#REF!</v>
      </c>
      <c r="M205" s="307" t="e">
        <f>'Investīciju plāns_2023_2027'!#REF!</f>
        <v>#REF!</v>
      </c>
      <c r="N205" s="166" t="e">
        <f>'Investīciju plāns_2023_2027'!#REF!</f>
        <v>#REF!</v>
      </c>
      <c r="O205" s="258" t="e">
        <f>'Investīciju plāns_2023_2027'!#REF!</f>
        <v>#REF!</v>
      </c>
      <c r="P205" s="364" t="e">
        <f>'Investīciju plāns_2023_2027'!#REF!</f>
        <v>#REF!</v>
      </c>
      <c r="Q205" s="364" t="e">
        <f>'Investīciju plāns_2023_2027'!#REF!</f>
        <v>#REF!</v>
      </c>
      <c r="R205" s="362" t="e">
        <f>'Investīciju plāns_2023_2027'!#REF!</f>
        <v>#REF!</v>
      </c>
      <c r="S205" s="258" t="e">
        <f>'Investīciju plāns_2023_2027'!#REF!</f>
        <v>#REF!</v>
      </c>
      <c r="T205" s="291" t="e">
        <f>'Investīciju plāns_2023_2027'!#REF!</f>
        <v>#REF!</v>
      </c>
      <c r="U205" s="282" t="e">
        <f>'Investīciju plāns_2023_2027'!#REF!</f>
        <v>#REF!</v>
      </c>
    </row>
    <row r="206" spans="1:21" ht="102" x14ac:dyDescent="0.25">
      <c r="A206" s="161">
        <f>'Investīciju plāns_2023_2027'!A178</f>
        <v>176</v>
      </c>
      <c r="B206" s="279" t="str">
        <f>'Investīciju plāns_2023_2027'!B178</f>
        <v>06</v>
      </c>
      <c r="C206" s="196" t="str">
        <f>'Investīciju plāns_2023_2027'!C178</f>
        <v>Ozolnieki</v>
      </c>
      <c r="D206" s="285" t="str">
        <f>'Investīciju plāns_2023_2027'!D178</f>
        <v>Atbalsta pasākumi iedzīvotāju nekustamā īpašuma pievienošanai centralizētiem kanalizācijas un ūdensapgādes tīkliem Ozolnieku novadā</v>
      </c>
      <c r="E206" s="285" t="str">
        <f>'Investīciju plāns_2023_2027'!E178</f>
        <v>Atbalsts iedzīvotāju nekustamā īpašuma pievienošanai centralizētiem kanalizācijas tīkliem, Ozolnieku KSDU realizētā projekta "'Ūdenssaimniecības attīstība Ozolniekos" ietvaros (27.07.2022 SN Nr. 26) - parezdot PB  līdzfinanējumu līdz 2023.01.06.2023
Savukārt turpmākajos gados paredzēt finansējumu visā novadā atbilstoši 27.07.2022 SN Nr. 26 nosacījumiem</v>
      </c>
      <c r="F206" s="161" t="str">
        <f>'Investīciju plāns_2023_2027'!F178</f>
        <v>Ūdenssaimniecības attīstība</v>
      </c>
      <c r="G206" s="366" t="str">
        <f>'Investīciju plāns_2023_2027'!G178</f>
        <v>PP</v>
      </c>
      <c r="H206" s="278">
        <f>'Investīciju plāns_2023_2027'!H178</f>
        <v>230000</v>
      </c>
      <c r="I206" s="303">
        <f>'Investīciju plāns_2023_2027'!I178</f>
        <v>30000</v>
      </c>
      <c r="J206" s="304">
        <f>'Investīciju plāns_2023_2027'!J178</f>
        <v>30000</v>
      </c>
      <c r="K206" s="305">
        <f>'Investīciju plāns_2023_2027'!K178</f>
        <v>0</v>
      </c>
      <c r="L206" s="306">
        <f>'Investīciju plāns_2023_2027'!L178</f>
        <v>100000</v>
      </c>
      <c r="M206" s="307">
        <f>'Investīciju plāns_2023_2027'!M178</f>
        <v>100000</v>
      </c>
      <c r="N206" s="166" t="str">
        <f>'Investīciju plāns_2023_2027'!N178</f>
        <v>P2 V RV3</v>
      </c>
      <c r="O206" s="267" t="str">
        <f>'Investīciju plāns_2023_2027'!O178</f>
        <v>P</v>
      </c>
      <c r="P206" s="364" t="str">
        <f>'Investīciju plāns_2023_2027'!P178</f>
        <v>VP2</v>
      </c>
      <c r="Q206" s="364" t="str">
        <f>'Investīciju plāns_2023_2027'!Q178</f>
        <v>RV5</v>
      </c>
      <c r="R206" s="362" t="str">
        <f>'Investīciju plāns_2023_2027'!R178</f>
        <v>U.5.1.</v>
      </c>
      <c r="S206" s="161" t="str">
        <f>'Investīciju plāns_2023_2027'!S178</f>
        <v>Infrastruktūras un saimnieciskā nodrošinājuma nodaļa/Kultūras pārvalde/Pagasta pārvalde</v>
      </c>
      <c r="T206" s="291">
        <f>'Investīciju plāns_2023_2027'!T178</f>
        <v>0</v>
      </c>
      <c r="U206" s="282">
        <f>'Investīciju plāns_2023_2027'!U178</f>
        <v>0</v>
      </c>
    </row>
    <row r="207" spans="1:21" ht="63.75" x14ac:dyDescent="0.25">
      <c r="A207" s="196">
        <f>'Investīciju plāns_2023_2027'!A179</f>
        <v>177</v>
      </c>
      <c r="B207" s="279" t="str">
        <f>'Investīciju plāns_2023_2027'!B179</f>
        <v>09</v>
      </c>
      <c r="C207" s="196" t="str">
        <f>'Investīciju plāns_2023_2027'!C179</f>
        <v>Platone</v>
      </c>
      <c r="D207" s="285" t="str">
        <f>'Investīciju plāns_2023_2027'!D179</f>
        <v>Vircavas pamatskolas Platones filiāles teritorijas labiekārtošana</v>
      </c>
      <c r="E207" s="285" t="str">
        <f>'Investīciju plāns_2023_2027'!E179</f>
        <v xml:space="preserve">Jauna sporta laukuma izbūve, meliorācijas sistēmu sakārtošana 2020/2021.gadā, teritorijas labiekārtošana. Jāaktualizē būvprojekts
</v>
      </c>
      <c r="F207" s="161" t="str">
        <f>'Investīciju plāns_2023_2027'!F179</f>
        <v>Izglītības iestāžu infrastruktūra</v>
      </c>
      <c r="G207" s="366" t="str">
        <f>'Investīciju plāns_2023_2027'!G179</f>
        <v xml:space="preserve">J/Pag/Iedz
</v>
      </c>
      <c r="H207" s="278">
        <f>'Investīciju plāns_2023_2027'!H179</f>
        <v>400000</v>
      </c>
      <c r="I207" s="303">
        <f>'Investīciju plāns_2023_2027'!I179</f>
        <v>0</v>
      </c>
      <c r="J207" s="304">
        <f>'Investīciju plāns_2023_2027'!J179</f>
        <v>0</v>
      </c>
      <c r="K207" s="305">
        <f>'Investīciju plāns_2023_2027'!K179</f>
        <v>0</v>
      </c>
      <c r="L207" s="306">
        <f>'Investīciju plāns_2023_2027'!L179</f>
        <v>400000</v>
      </c>
      <c r="M207" s="307">
        <f>'Investīciju plāns_2023_2027'!M179</f>
        <v>0</v>
      </c>
      <c r="N207" s="166" t="str">
        <f>'Investīciju plāns_2023_2027'!N179</f>
        <v>P2 I RV1</v>
      </c>
      <c r="O207" s="258" t="str">
        <f>'Investīciju plāns_2023_2027'!O179</f>
        <v>P</v>
      </c>
      <c r="P207" s="258" t="str">
        <f>'Investīciju plāns_2023_2027'!P179</f>
        <v>VP1</v>
      </c>
      <c r="Q207" s="258" t="str">
        <f>'Investīciju plāns_2023_2027'!Q179</f>
        <v>RV1</v>
      </c>
      <c r="R207" s="363" t="str">
        <f>'Investīciju plāns_2023_2027'!R179</f>
        <v>1.1.</v>
      </c>
      <c r="S207" s="385" t="str">
        <f>'Investīciju plāns_2023_2027'!S179</f>
        <v>Infrastruktūras un saimnieciskā nodrošinājuma nodaļa</v>
      </c>
      <c r="T207" s="291">
        <f>'Investīciju plāns_2023_2027'!T179</f>
        <v>0</v>
      </c>
      <c r="U207" s="282" t="str">
        <f>'Investīciju plāns_2023_2027'!U179</f>
        <v>2022-2027</v>
      </c>
    </row>
    <row r="208" spans="1:21" ht="63.75" x14ac:dyDescent="0.25">
      <c r="A208" s="161">
        <f>'Investīciju plāns_2023_2027'!A181</f>
        <v>179</v>
      </c>
      <c r="B208" s="279" t="str">
        <f>'Investīciju plāns_2023_2027'!B181</f>
        <v>08</v>
      </c>
      <c r="C208" s="196" t="str">
        <f>'Investīciju plāns_2023_2027'!C181</f>
        <v>Platone</v>
      </c>
      <c r="D208" s="285" t="str">
        <f>'Investīciju plāns_2023_2027'!D181</f>
        <v>Brīvdabas vietas izveide pasākumu un svētku svinēšanai Platones pagastā</v>
      </c>
      <c r="E208" s="295" t="str">
        <f>'Investīciju plāns_2023_2027'!E181</f>
        <v>Palielināt Jelgavas novada vietas potenciālu un pievilcību, kas ir kā priekšnosacījums jaunu kultūras un citu saistītu pakalpojumu un aktivitāšu attīstībai, izbūvējot Platones pagasta Platones ciemā brīvdabas estrādi. Izstrādāts būvprojekts (derīgs līdz 2024.gadam)</v>
      </c>
      <c r="F208" s="281" t="str">
        <f>'Investīciju plāns_2023_2027'!F181</f>
        <v>Teritorijas labiekārtošana</v>
      </c>
      <c r="G208" s="366" t="str">
        <f>'Investīciju plāns_2023_2027'!G181</f>
        <v xml:space="preserve">AG
J/Pag/Iedz
</v>
      </c>
      <c r="H208" s="278">
        <f>'Investīciju plāns_2023_2027'!H181</f>
        <v>75000</v>
      </c>
      <c r="I208" s="303">
        <f>'Investīciju plāns_2023_2027'!I181</f>
        <v>0</v>
      </c>
      <c r="J208" s="304">
        <f>'Investīciju plāns_2023_2027'!J181</f>
        <v>0</v>
      </c>
      <c r="K208" s="305">
        <f>'Investīciju plāns_2023_2027'!K181</f>
        <v>0</v>
      </c>
      <c r="L208" s="306">
        <f>'Investīciju plāns_2023_2027'!L181</f>
        <v>75000</v>
      </c>
      <c r="M208" s="307">
        <f>'Investīciju plāns_2023_2027'!M181</f>
        <v>0</v>
      </c>
      <c r="N208" s="283" t="str">
        <f>'Investīciju plāns_2023_2027'!N181</f>
        <v>P2 K RV1</v>
      </c>
      <c r="O208" s="258" t="str">
        <f>'Investīciju plāns_2023_2027'!O181</f>
        <v>P</v>
      </c>
      <c r="P208" s="258" t="str">
        <f>'Investīciju plāns_2023_2027'!P181</f>
        <v>VP1</v>
      </c>
      <c r="Q208" s="258" t="str">
        <f>'Investīciju plāns_2023_2027'!Q181</f>
        <v>RV3</v>
      </c>
      <c r="R208" s="266" t="str">
        <f>'Investīciju plāns_2023_2027'!R181</f>
        <v>3.3.</v>
      </c>
      <c r="S208" s="385" t="str">
        <f>'Investīciju plāns_2023_2027'!S181</f>
        <v>Infrastruktūras un saimnieciskā nodrošinājuma nodaļa</v>
      </c>
      <c r="T208" s="311">
        <f>'Investīciju plāns_2023_2027'!T181</f>
        <v>0</v>
      </c>
      <c r="U208" s="282" t="str">
        <f>'Investīciju plāns_2023_2027'!U181</f>
        <v>2022-2027</v>
      </c>
    </row>
    <row r="209" spans="1:21" ht="76.5" x14ac:dyDescent="0.25">
      <c r="A209" s="161">
        <f>'Investīciju plāns_2023_2027'!A182</f>
        <v>180</v>
      </c>
      <c r="B209" s="279">
        <f>'Investīciju plāns_2023_2027'!B182</f>
        <v>0</v>
      </c>
      <c r="C209" s="312" t="str">
        <f>'Investīciju plāns_2023_2027'!C182</f>
        <v>Platone</v>
      </c>
      <c r="D209" s="285" t="str">
        <f>'Investīciju plāns_2023_2027'!D182</f>
        <v>Platones pagasta  transporta infrastruktūras attīstība</v>
      </c>
      <c r="E209" s="285" t="str">
        <f>'Investīciju plāns_2023_2027'!E182</f>
        <v>Transporta infrastruktūras attīstība, t.sk.: 
2023.gads:
Centra iela asfalta virskārtas atjaunošana 780 m (projektēšana 3812 EUR,  būvdarbi ~ 120 000 EUR)
Iepirkumu procedūra projektēšanai uzsākta 2022.gadā, noslēgti līgumi par projektēšanu</v>
      </c>
      <c r="F209" s="161" t="str">
        <f>'Investīciju plāns_2023_2027'!F182</f>
        <v>Transporta infrastruktūra, t.sk. Apgaismojums</v>
      </c>
      <c r="G209" s="366" t="str">
        <f>'Investīciju plāns_2023_2027'!G182</f>
        <v xml:space="preserve">AG2023
J/Pag/Iedz
</v>
      </c>
      <c r="H209" s="278">
        <f>'Investīciju plāns_2023_2027'!H182</f>
        <v>123812</v>
      </c>
      <c r="I209" s="303">
        <f>'Investīciju plāns_2023_2027'!I182</f>
        <v>123812</v>
      </c>
      <c r="J209" s="304">
        <f>'Investīciju plāns_2023_2027'!J182</f>
        <v>21812</v>
      </c>
      <c r="K209" s="305">
        <f>'Investīciju plāns_2023_2027'!K182</f>
        <v>102000</v>
      </c>
      <c r="L209" s="306">
        <f>'Investīciju plāns_2023_2027'!L182</f>
        <v>0</v>
      </c>
      <c r="M209" s="307">
        <f>'Investīciju plāns_2023_2027'!M182</f>
        <v>0</v>
      </c>
      <c r="N209" s="196" t="str">
        <f>'Investīciju plāns_2023_2027'!N182</f>
        <v>P2 V RV1</v>
      </c>
      <c r="O209" s="258">
        <f>'Investīciju plāns_2023_2027'!O182</f>
        <v>0</v>
      </c>
      <c r="P209" s="258">
        <f>'Investīciju plāns_2023_2027'!P182</f>
        <v>0</v>
      </c>
      <c r="Q209" s="258">
        <f>'Investīciju plāns_2023_2027'!Q182</f>
        <v>0</v>
      </c>
      <c r="R209" s="266">
        <f>'Investīciju plāns_2023_2027'!R182</f>
        <v>0</v>
      </c>
      <c r="S209" s="336" t="str">
        <f>'Investīciju plāns_2023_2027'!S182</f>
        <v>Infrastruktūras un saimnieciskā nodrošinājuma nodaļa</v>
      </c>
      <c r="T209" s="309">
        <f>'Investīciju plāns_2023_2027'!T182</f>
        <v>0</v>
      </c>
      <c r="U209" s="282" t="str">
        <f>'Investīciju plāns_2023_2027'!U182</f>
        <v>2022-2027</v>
      </c>
    </row>
    <row r="210" spans="1:21" ht="89.25" x14ac:dyDescent="0.25">
      <c r="A210" s="196">
        <f>'Investīciju plāns_2023_2027'!A183</f>
        <v>181</v>
      </c>
      <c r="B210" s="279" t="str">
        <f>'Investīciju plāns_2023_2027'!B183</f>
        <v>04</v>
      </c>
      <c r="C210" s="196" t="str">
        <f>'Investīciju plāns_2023_2027'!C183</f>
        <v>Platone</v>
      </c>
      <c r="D210" s="285" t="str">
        <f>'Investīciju plāns_2023_2027'!D183</f>
        <v>Apgaismota gājēju celiņa no A-8 līdz Platones centram izbūve</v>
      </c>
      <c r="E210" s="285" t="str">
        <f>'Investīciju plāns_2023_2027'!E183</f>
        <v>Uzlabota satiksmes infrastruktūra. Gājēju celiņa izbūve. Izstrādāts būvprojekts (derīgs līdz 2025.gadam)
2022.gadā uzsākts īstenot projektu, kopējās izmaksas būvdarbi 622784.91, būvuzraudzība 8457.90, kopā 631242.81
Finansējums pa gadiem 
2022.gads 315 621EUR
2023.gads 315 621EUR</v>
      </c>
      <c r="F210" s="161" t="str">
        <f>'Investīciju plāns_2023_2027'!F183</f>
        <v>Transporta infrastruktūra, t.sk. Apgaismojums</v>
      </c>
      <c r="G210" s="366" t="str">
        <f>'Investīciju plāns_2023_2027'!G183</f>
        <v xml:space="preserve">
PP
</v>
      </c>
      <c r="H210" s="278">
        <f>'Investīciju plāns_2023_2027'!H183</f>
        <v>315621</v>
      </c>
      <c r="I210" s="303">
        <f>'Investīciju plāns_2023_2027'!I183</f>
        <v>315621</v>
      </c>
      <c r="J210" s="304">
        <f>'Investīciju plāns_2023_2027'!J183</f>
        <v>50934</v>
      </c>
      <c r="K210" s="305">
        <f>'Investīciju plāns_2023_2027'!K183</f>
        <v>264687</v>
      </c>
      <c r="L210" s="306">
        <f>'Investīciju plāns_2023_2027'!L183</f>
        <v>0</v>
      </c>
      <c r="M210" s="307">
        <f>'Investīciju plāns_2023_2027'!M183</f>
        <v>0</v>
      </c>
      <c r="N210" s="196" t="str">
        <f>'Investīciju plāns_2023_2027'!N183</f>
        <v>P2 V RV1</v>
      </c>
      <c r="O210" s="258" t="str">
        <f>'Investīciju plāns_2023_2027'!O183</f>
        <v>P</v>
      </c>
      <c r="P210" s="258" t="str">
        <f>'Investīciju plāns_2023_2027'!P183</f>
        <v>VP2</v>
      </c>
      <c r="Q210" s="258" t="str">
        <f>'Investīciju plāns_2023_2027'!Q183</f>
        <v>RV4</v>
      </c>
      <c r="R210" s="266" t="str">
        <f>'Investīciju plāns_2023_2027'!R183</f>
        <v>4.3.</v>
      </c>
      <c r="S210" s="336" t="str">
        <f>'Investīciju plāns_2023_2027'!S183</f>
        <v>Infrastruktūras un saimnieciskā nodrošinājuma nodaļa</v>
      </c>
      <c r="T210" s="309">
        <f>'Investīciju plāns_2023_2027'!T183</f>
        <v>0</v>
      </c>
      <c r="U210" s="282" t="str">
        <f>'Investīciju plāns_2023_2027'!U183</f>
        <v>2022-2027</v>
      </c>
    </row>
    <row r="211" spans="1:21" ht="114.75" x14ac:dyDescent="0.25">
      <c r="A211" s="161">
        <f>'Investīciju plāns_2023_2027'!A184</f>
        <v>182</v>
      </c>
      <c r="B211" s="279" t="str">
        <f>'Investīciju plāns_2023_2027'!B184</f>
        <v>04</v>
      </c>
      <c r="C211" s="196" t="str">
        <f>'Investīciju plāns_2023_2027'!C184</f>
        <v>Platone</v>
      </c>
      <c r="D211" s="285" t="str">
        <f>'Investīciju plāns_2023_2027'!D184</f>
        <v>Platones pagasta  transporta infrastruktūras attīstība</v>
      </c>
      <c r="E211" s="285" t="str">
        <f>'Investīciju plāns_2023_2027'!E184</f>
        <v xml:space="preserve">Transporta infrastruktūras attīstība, t.sk.: 
2023.-2027.gads:
2. Kveldes iela asfalta virskārtas atjaunošana 100 m;
3. Dzelzceļa pārbrauktuve -"Austrumi" -virskārtas atjaunošana 140 m
Plānots (1.un2) uzsākt projektēšanu 2023.gada otrajā pusē, izmaksas plānot 2024.gadā 
3. Gājēju un veloceliņa  un apgaismojuma izbūve Platones pagasta Lielvircavas ciema teritorijā
</v>
      </c>
      <c r="F211" s="161" t="str">
        <f>'Investīciju plāns_2023_2027'!F184</f>
        <v>Transporta infrastruktūra, t.sk. Apgaismojums</v>
      </c>
      <c r="G211" s="366" t="str">
        <f>'Investīciju plāns_2023_2027'!G184</f>
        <v xml:space="preserve">J/Pag/Iedz
</v>
      </c>
      <c r="H211" s="278">
        <f>'Investīciju plāns_2023_2027'!H184</f>
        <v>850000</v>
      </c>
      <c r="I211" s="303">
        <f>'Investīciju plāns_2023_2027'!I184</f>
        <v>0</v>
      </c>
      <c r="J211" s="304">
        <f>'Investīciju plāns_2023_2027'!J184</f>
        <v>0</v>
      </c>
      <c r="K211" s="305">
        <f>'Investīciju plāns_2023_2027'!K184</f>
        <v>0</v>
      </c>
      <c r="L211" s="306">
        <f>'Investīciju plāns_2023_2027'!L184</f>
        <v>150000</v>
      </c>
      <c r="M211" s="307">
        <f>'Investīciju plāns_2023_2027'!M184</f>
        <v>700000</v>
      </c>
      <c r="N211" s="161" t="str">
        <f>'Investīciju plāns_2023_2027'!N184</f>
        <v>P2 V RV1</v>
      </c>
      <c r="O211" s="267" t="str">
        <f>'Investīciju plāns_2023_2027'!O184</f>
        <v>P</v>
      </c>
      <c r="P211" s="267" t="str">
        <f>'Investīciju plāns_2023_2027'!P184</f>
        <v>VP2</v>
      </c>
      <c r="Q211" s="267" t="str">
        <f>'Investīciju plāns_2023_2027'!Q184</f>
        <v>RV4</v>
      </c>
      <c r="R211" s="362" t="str">
        <f>'Investīciju plāns_2023_2027'!R184</f>
        <v>4.3.</v>
      </c>
      <c r="S211" s="336" t="str">
        <f>'Investīciju plāns_2023_2027'!S184</f>
        <v>Infrastruktūras un saimnieciskā nodrošinājuma nodaļa</v>
      </c>
      <c r="T211" s="284">
        <f>'Investīciju plāns_2023_2027'!T184</f>
        <v>0</v>
      </c>
      <c r="U211" s="282" t="str">
        <f>'Investīciju plāns_2023_2027'!U184</f>
        <v>2022-2027</v>
      </c>
    </row>
    <row r="212" spans="1:21" ht="89.25" x14ac:dyDescent="0.25">
      <c r="A212" s="161">
        <f>'Investīciju plāns_2023_2027'!A185</f>
        <v>183</v>
      </c>
      <c r="B212" s="279" t="str">
        <f>'Investīciju plāns_2023_2027'!B185</f>
        <v>08</v>
      </c>
      <c r="C212" s="196" t="str">
        <f>'Investīciju plāns_2023_2027'!C185</f>
        <v>Platone</v>
      </c>
      <c r="D212" s="285" t="str">
        <f>'Investīciju plāns_2023_2027'!D185</f>
        <v>Lielvircavas muižas kungu nama telpu atjaunošana</v>
      </c>
      <c r="E212" s="285" t="str">
        <f>'Investīciju plāns_2023_2027'!E185</f>
        <v>Veicināt kultūrvēsturisko vērtību pieejamību, saglabāšanu un objektu sakārtošanu, infrastruktūras attīstību tūristu un iedzīvotāju vajadzībām. Jumta nomaiņa (2021.gads), ieejas portāla atjaunošana - restaurācija (durvis, kolonas un grīda) un vēsturiskās terases izbūve (vietējas nozīmes kultūras piemineklis) utml. darbi. Muižas atjaunošanai piesaistīti vairāki ES fondu projektu  un pašvaldības finansējums.</v>
      </c>
      <c r="F212" s="161" t="str">
        <f>'Investīciju plāns_2023_2027'!F185</f>
        <v>Vēstures mantojums - ēkas</v>
      </c>
      <c r="G212" s="366" t="str">
        <f>'Investīciju plāns_2023_2027'!G185</f>
        <v xml:space="preserve">J/Pag/Iedz
</v>
      </c>
      <c r="H212" s="278">
        <f>'Investīciju plāns_2023_2027'!H185</f>
        <v>350000</v>
      </c>
      <c r="I212" s="303">
        <f>'Investīciju plāns_2023_2027'!I185</f>
        <v>0</v>
      </c>
      <c r="J212" s="304">
        <f>'Investīciju plāns_2023_2027'!J185</f>
        <v>0</v>
      </c>
      <c r="K212" s="305">
        <f>'Investīciju plāns_2023_2027'!K185</f>
        <v>0</v>
      </c>
      <c r="L212" s="306">
        <f>'Investīciju plāns_2023_2027'!L185</f>
        <v>0</v>
      </c>
      <c r="M212" s="307">
        <f>'Investīciju plāns_2023_2027'!M185</f>
        <v>350000</v>
      </c>
      <c r="N212" s="161" t="str">
        <f>'Investīciju plāns_2023_2027'!N185</f>
        <v>P4 T RV2</v>
      </c>
      <c r="O212" s="267" t="str">
        <f>'Investīciju plāns_2023_2027'!O185</f>
        <v>P</v>
      </c>
      <c r="P212" s="267" t="str">
        <f>'Investīciju plāns_2023_2027'!P185</f>
        <v>VP1</v>
      </c>
      <c r="Q212" s="267" t="str">
        <f>'Investīciju plāns_2023_2027'!Q185</f>
        <v>RV3</v>
      </c>
      <c r="R212" s="362" t="str">
        <f>'Investīciju plāns_2023_2027'!R185</f>
        <v>3.4.</v>
      </c>
      <c r="S212" s="336" t="str">
        <f>'Investīciju plāns_2023_2027'!S185</f>
        <v>Attīstības nodaļa/Infrastruktūras un saimnieciskā nodrošinājuma nodaļa/pagasta pārvalde</v>
      </c>
      <c r="T212" s="284">
        <f>'Investīciju plāns_2023_2027'!T185</f>
        <v>0</v>
      </c>
      <c r="U212" s="282" t="str">
        <f>'Investīciju plāns_2023_2027'!U185</f>
        <v>2022-2027</v>
      </c>
    </row>
    <row r="213" spans="1:21" x14ac:dyDescent="0.25">
      <c r="A213" s="196" t="e">
        <f>'Investīciju plāns_2023_2027'!#REF!</f>
        <v>#REF!</v>
      </c>
      <c r="B213" s="279" t="e">
        <f>'Investīciju plāns_2023_2027'!#REF!</f>
        <v>#REF!</v>
      </c>
      <c r="C213" s="196" t="e">
        <f>'Investīciju plāns_2023_2027'!#REF!</f>
        <v>#REF!</v>
      </c>
      <c r="D213" s="285" t="e">
        <f>'Investīciju plāns_2023_2027'!#REF!</f>
        <v>#REF!</v>
      </c>
      <c r="E213" s="316" t="e">
        <f>'Investīciju plāns_2023_2027'!#REF!</f>
        <v>#REF!</v>
      </c>
      <c r="F213" s="161" t="e">
        <f>'Investīciju plāns_2023_2027'!#REF!</f>
        <v>#REF!</v>
      </c>
      <c r="G213" s="366" t="e">
        <f>'Investīciju plāns_2023_2027'!#REF!</f>
        <v>#REF!</v>
      </c>
      <c r="H213" s="278" t="e">
        <f>'Investīciju plāns_2023_2027'!#REF!</f>
        <v>#REF!</v>
      </c>
      <c r="I213" s="303" t="e">
        <f>'Investīciju plāns_2023_2027'!#REF!</f>
        <v>#REF!</v>
      </c>
      <c r="J213" s="304" t="e">
        <f>'Investīciju plāns_2023_2027'!#REF!</f>
        <v>#REF!</v>
      </c>
      <c r="K213" s="305" t="e">
        <f>'Investīciju plāns_2023_2027'!#REF!</f>
        <v>#REF!</v>
      </c>
      <c r="L213" s="306" t="e">
        <f>'Investīciju plāns_2023_2027'!#REF!</f>
        <v>#REF!</v>
      </c>
      <c r="M213" s="307" t="e">
        <f>'Investīciju plāns_2023_2027'!#REF!</f>
        <v>#REF!</v>
      </c>
      <c r="N213" s="161" t="e">
        <f>'Investīciju plāns_2023_2027'!#REF!</f>
        <v>#REF!</v>
      </c>
      <c r="O213" s="258" t="e">
        <f>'Investīciju plāns_2023_2027'!#REF!</f>
        <v>#REF!</v>
      </c>
      <c r="P213" s="264" t="e">
        <f>'Investīciju plāns_2023_2027'!#REF!</f>
        <v>#REF!</v>
      </c>
      <c r="Q213" s="264" t="e">
        <f>'Investīciju plāns_2023_2027'!#REF!</f>
        <v>#REF!</v>
      </c>
      <c r="R213" s="362" t="e">
        <f>'Investīciju plāns_2023_2027'!#REF!</f>
        <v>#REF!</v>
      </c>
      <c r="S213" s="161" t="e">
        <f>'Investīciju plāns_2023_2027'!#REF!</f>
        <v>#REF!</v>
      </c>
      <c r="T213" s="284" t="e">
        <f>'Investīciju plāns_2023_2027'!#REF!</f>
        <v>#REF!</v>
      </c>
      <c r="U213" s="282" t="e">
        <f>'Investīciju plāns_2023_2027'!#REF!</f>
        <v>#REF!</v>
      </c>
    </row>
    <row r="214" spans="1:21" ht="102" x14ac:dyDescent="0.25">
      <c r="A214" s="161">
        <f>'Investīciju plāns_2023_2027'!A186</f>
        <v>184</v>
      </c>
      <c r="B214" s="277" t="str">
        <f>'Investīciju plāns_2023_2027'!B186</f>
        <v>04</v>
      </c>
      <c r="C214" s="161" t="str">
        <f>'Investīciju plāns_2023_2027'!C186</f>
        <v>Platone</v>
      </c>
      <c r="D214" s="285" t="str">
        <f>'Investīciju plāns_2023_2027'!D186</f>
        <v>Ģ. Eliasa dzimtas māju “Zīlēni" rekonstrukcija</v>
      </c>
      <c r="E214" s="295" t="str">
        <f>'Investīciju plāns_2023_2027'!E186</f>
        <v>Saglabāt kultūrvēsturisko vērtību pieejamību,  un objektu sakārtošanu, infrastruktūras attīstību tūristu un iedzīvotāju vajadzībām.
Būvprojekta izstrāde, būvdarbi</v>
      </c>
      <c r="F214" s="161" t="str">
        <f>'Investīciju plāns_2023_2027'!F186</f>
        <v>Vēstures mantojums - ēkas</v>
      </c>
      <c r="G214" s="366" t="str">
        <f>'Investīciju plāns_2023_2027'!G186</f>
        <v>J/Pag/Iedz</v>
      </c>
      <c r="H214" s="290">
        <f>'Investīciju plāns_2023_2027'!H186</f>
        <v>200000</v>
      </c>
      <c r="I214" s="303">
        <f>'Investīciju plāns_2023_2027'!I186</f>
        <v>0</v>
      </c>
      <c r="J214" s="304">
        <f>'Investīciju plāns_2023_2027'!J186</f>
        <v>0</v>
      </c>
      <c r="K214" s="305">
        <f>'Investīciju plāns_2023_2027'!K186</f>
        <v>0</v>
      </c>
      <c r="L214" s="306">
        <f>'Investīciju plāns_2023_2027'!L186</f>
        <v>0</v>
      </c>
      <c r="M214" s="307">
        <f>'Investīciju plāns_2023_2027'!M186</f>
        <v>200000</v>
      </c>
      <c r="N214" s="195" t="str">
        <f>'Investīciju plāns_2023_2027'!N186</f>
        <v>P4 T RV2</v>
      </c>
      <c r="O214" s="267" t="str">
        <f>'Investīciju plāns_2023_2027'!O186</f>
        <v>P</v>
      </c>
      <c r="P214" s="365" t="str">
        <f>'Investīciju plāns_2023_2027'!P186</f>
        <v>VP1</v>
      </c>
      <c r="Q214" s="267" t="str">
        <f>'Investīciju plāns_2023_2027'!Q186</f>
        <v>RV3</v>
      </c>
      <c r="R214" s="362" t="str">
        <f>'Investīciju plāns_2023_2027'!R186</f>
        <v>3.4.</v>
      </c>
      <c r="S214" s="161" t="str">
        <f>'Investīciju plāns_2023_2027'!S186</f>
        <v>Infrastruktūras un saimnieciskā nodrošinājuma nodaļa/Kultūras pārvalde/Pagasta pārvalde</v>
      </c>
      <c r="T214" s="310">
        <f>'Investīciju plāns_2023_2027'!T186</f>
        <v>0</v>
      </c>
      <c r="U214" s="282" t="str">
        <f>'Investīciju plāns_2023_2027'!U186</f>
        <v>2022-2027</v>
      </c>
    </row>
    <row r="215" spans="1:21" ht="102" x14ac:dyDescent="0.25">
      <c r="A215" s="161">
        <f>'Investīciju plāns_2023_2027'!A188</f>
        <v>186</v>
      </c>
      <c r="B215" s="279">
        <f>'Investīciju plāns_2023_2027'!B188</f>
        <v>0</v>
      </c>
      <c r="C215" s="196" t="str">
        <f>'Investīciju plāns_2023_2027'!C188</f>
        <v>Salgale</v>
      </c>
      <c r="D215" s="285" t="str">
        <f>'Investīciju plāns_2023_2027'!D188</f>
        <v>Salgales pamatskolas ēkas infrastruktūras attīstība</v>
      </c>
      <c r="E215" s="285" t="str">
        <f>'Investīciju plāns_2023_2027'!E188</f>
        <v>2023.gadā granulu apkures katla  ierīkošana bijušajā Salgales pamatskolas ēkā, 1.maija ielā 9, Emburgā, Salgales pagastā, kurā šobrīd darbojas Salgales mūzikas un mākslas skola, Staļģenes vidusskolas pirmsskolas grupas, Salgales pagasta sporta bāze un bibliotēkas ārējais apkalpošanas punkts. Ņemot vērā katras iestādes atšķirīgo darba laiku un specifiku, ļoti efektīga būtu apkures sistēmas regulēšanas iespēja, kas šobrīd, kurinot nolietotus malkas katlus, nav iespējama.</v>
      </c>
      <c r="F215" s="161" t="str">
        <f>'Investīciju plāns_2023_2027'!F188</f>
        <v>Izglītības iestāžu infrastruktūra</v>
      </c>
      <c r="G215" s="366" t="str">
        <f>'Investīciju plāns_2023_2027'!G188</f>
        <v>J/Pag/Iedz</v>
      </c>
      <c r="H215" s="278">
        <f>'Investīciju plāns_2023_2027'!H188</f>
        <v>100000</v>
      </c>
      <c r="I215" s="303">
        <f>'Investīciju plāns_2023_2027'!I188</f>
        <v>100000</v>
      </c>
      <c r="J215" s="304">
        <f>'Investīciju plāns_2023_2027'!J188</f>
        <v>100000</v>
      </c>
      <c r="K215" s="305">
        <f>'Investīciju plāns_2023_2027'!K188</f>
        <v>0</v>
      </c>
      <c r="L215" s="306">
        <f>'Investīciju plāns_2023_2027'!L188</f>
        <v>0</v>
      </c>
      <c r="M215" s="307">
        <f>'Investīciju plāns_2023_2027'!M188</f>
        <v>0</v>
      </c>
      <c r="N215" s="166" t="str">
        <f>'Investīciju plāns_2023_2027'!N188</f>
        <v>P2 I RV1</v>
      </c>
      <c r="O215" s="267">
        <f>'Investīciju plāns_2023_2027'!O188</f>
        <v>0</v>
      </c>
      <c r="P215" s="258">
        <f>'Investīciju plāns_2023_2027'!P188</f>
        <v>0</v>
      </c>
      <c r="Q215" s="258">
        <f>'Investīciju plāns_2023_2027'!Q188</f>
        <v>0</v>
      </c>
      <c r="R215" s="362">
        <f>'Investīciju plāns_2023_2027'!R188</f>
        <v>0</v>
      </c>
      <c r="S215" s="161" t="str">
        <f>'Investīciju plāns_2023_2027'!S188</f>
        <v>Infrastruktūras un saimnieciskā nodrošinājuma nodaļa/Pagasta pārvalde</v>
      </c>
      <c r="T215" s="291">
        <f>'Investīciju plāns_2023_2027'!T188</f>
        <v>0</v>
      </c>
      <c r="U215" s="282" t="str">
        <f>'Investīciju plāns_2023_2027'!U188</f>
        <v>2022-2027</v>
      </c>
    </row>
    <row r="216" spans="1:21" ht="76.5" x14ac:dyDescent="0.25">
      <c r="A216" s="196">
        <f>'Investīciju plāns_2023_2027'!A189</f>
        <v>187</v>
      </c>
      <c r="B216" s="277" t="str">
        <f>'Investīciju plāns_2023_2027'!B189</f>
        <v>09</v>
      </c>
      <c r="C216" s="161" t="str">
        <f>'Investīciju plāns_2023_2027'!C189</f>
        <v>Salgale</v>
      </c>
      <c r="D216" s="285" t="str">
        <f>'Investīciju plāns_2023_2027'!D189</f>
        <v>Salgales pamatskolas teritorijas labiekārtošana</v>
      </c>
      <c r="E216" s="285" t="str">
        <f>'Investīciju plāns_2023_2027'!E189</f>
        <v>Bruģēto segumu remontdarbi, jauna bruģa ieklāšana rotaļu laukumā</v>
      </c>
      <c r="F216" s="161" t="str">
        <f>'Investīciju plāns_2023_2027'!F189</f>
        <v>Izglītības iestāžu infrastruktūra</v>
      </c>
      <c r="G216" s="366" t="str">
        <f>'Investīciju plāns_2023_2027'!G189</f>
        <v xml:space="preserve">J/Pag/Iedz
</v>
      </c>
      <c r="H216" s="278">
        <f>'Investīciju plāns_2023_2027'!H189</f>
        <v>50000</v>
      </c>
      <c r="I216" s="303">
        <f>'Investīciju plāns_2023_2027'!I189</f>
        <v>0</v>
      </c>
      <c r="J216" s="304">
        <f>'Investīciju plāns_2023_2027'!J189</f>
        <v>0</v>
      </c>
      <c r="K216" s="305">
        <f>'Investīciju plāns_2023_2027'!K189</f>
        <v>0</v>
      </c>
      <c r="L216" s="306">
        <f>'Investīciju plāns_2023_2027'!L189</f>
        <v>0</v>
      </c>
      <c r="M216" s="307">
        <f>'Investīciju plāns_2023_2027'!M189</f>
        <v>50000</v>
      </c>
      <c r="N216" s="196" t="str">
        <f>'Investīciju plāns_2023_2027'!N189</f>
        <v>P2 I RV1</v>
      </c>
      <c r="O216" s="267" t="str">
        <f>'Investīciju plāns_2023_2027'!O189</f>
        <v>D</v>
      </c>
      <c r="P216" s="258" t="str">
        <f>'Investīciju plāns_2023_2027'!P189</f>
        <v>VP1</v>
      </c>
      <c r="Q216" s="258" t="str">
        <f>'Investīciju plāns_2023_2027'!Q189</f>
        <v>RV1</v>
      </c>
      <c r="R216" s="362" t="str">
        <f>'Investīciju plāns_2023_2027'!R189</f>
        <v>1.1.</v>
      </c>
      <c r="S216" s="161" t="str">
        <f>'Investīciju plāns_2023_2027'!S189</f>
        <v>Infrastruktūras un saimnieciskā nodrošinājuma nodaļa/Pagasta pārvalde</v>
      </c>
      <c r="T216" s="309">
        <f>'Investīciju plāns_2023_2027'!T189</f>
        <v>0</v>
      </c>
      <c r="U216" s="282" t="str">
        <f>'Investīciju plāns_2023_2027'!U189</f>
        <v>2022-2027</v>
      </c>
    </row>
    <row r="217" spans="1:21" ht="76.5" x14ac:dyDescent="0.25">
      <c r="A217" s="161">
        <f>'Investīciju plāns_2023_2027'!A190</f>
        <v>188</v>
      </c>
      <c r="B217" s="277" t="str">
        <f>'Investīciju plāns_2023_2027'!B190</f>
        <v>09</v>
      </c>
      <c r="C217" s="161" t="str">
        <f>'Investīciju plāns_2023_2027'!C190</f>
        <v>Salgale</v>
      </c>
      <c r="D217" s="285" t="str">
        <f>'Investīciju plāns_2023_2027'!D190</f>
        <v>Garozas pamatskolas teritorijas labiekārtošana</v>
      </c>
      <c r="E217" s="285" t="str">
        <f>'Investīciju plāns_2023_2027'!E190</f>
        <v xml:space="preserve">Skolas svinību laukuma bruģēšana, soliņu izvietošana, ūdens ņemšanas vietas izveide ugunsdzēsībai, bruģēti celiņi uz muzeju.
Plānots uzsākt projektēšanu 2023.gada otrajā pusē, izmaksas plānot 2024.gadā </v>
      </c>
      <c r="F217" s="161" t="str">
        <f>'Investīciju plāns_2023_2027'!F190</f>
        <v>Izglītības iestāžu infrastruktūra</v>
      </c>
      <c r="G217" s="366" t="str">
        <f>'Investīciju plāns_2023_2027'!G190</f>
        <v xml:space="preserve">J/Pag/Iedz
</v>
      </c>
      <c r="H217" s="278">
        <f>'Investīciju plāns_2023_2027'!H190</f>
        <v>250000</v>
      </c>
      <c r="I217" s="303">
        <f>'Investīciju plāns_2023_2027'!I190</f>
        <v>0</v>
      </c>
      <c r="J217" s="304">
        <f>'Investīciju plāns_2023_2027'!J190</f>
        <v>0</v>
      </c>
      <c r="K217" s="305">
        <f>'Investīciju plāns_2023_2027'!K190</f>
        <v>0</v>
      </c>
      <c r="L217" s="306">
        <f>'Investīciju plāns_2023_2027'!L190</f>
        <v>50000</v>
      </c>
      <c r="M217" s="307">
        <f>'Investīciju plāns_2023_2027'!M190</f>
        <v>200000</v>
      </c>
      <c r="N217" s="196" t="str">
        <f>'Investīciju plāns_2023_2027'!N190</f>
        <v>P2 I RV1</v>
      </c>
      <c r="O217" s="258" t="str">
        <f>'Investīciju plāns_2023_2027'!O190</f>
        <v>D</v>
      </c>
      <c r="P217" s="258" t="str">
        <f>'Investīciju plāns_2023_2027'!P190</f>
        <v>VP1</v>
      </c>
      <c r="Q217" s="258" t="str">
        <f>'Investīciju plāns_2023_2027'!Q190</f>
        <v>RV1</v>
      </c>
      <c r="R217" s="266" t="str">
        <f>'Investīciju plāns_2023_2027'!R190</f>
        <v>1.1.</v>
      </c>
      <c r="S217" s="161" t="str">
        <f>'Investīciju plāns_2023_2027'!S190</f>
        <v>Infrastruktūras un saimnieciskā nodrošinājuma nodaļa/Pagasta pārvalde</v>
      </c>
      <c r="T217" s="309">
        <f>'Investīciju plāns_2023_2027'!T190</f>
        <v>0</v>
      </c>
      <c r="U217" s="282" t="str">
        <f>'Investīciju plāns_2023_2027'!U190</f>
        <v>2022-2027</v>
      </c>
    </row>
    <row r="218" spans="1:21" x14ac:dyDescent="0.25">
      <c r="A218" s="161" t="e">
        <f>'Investīciju plāns_2023_2027'!#REF!</f>
        <v>#REF!</v>
      </c>
      <c r="B218" s="277" t="e">
        <f>'Investīciju plāns_2023_2027'!#REF!</f>
        <v>#REF!</v>
      </c>
      <c r="C218" s="161" t="e">
        <f>'Investīciju plāns_2023_2027'!#REF!</f>
        <v>#REF!</v>
      </c>
      <c r="D218" s="285" t="e">
        <f>'Investīciju plāns_2023_2027'!#REF!</f>
        <v>#REF!</v>
      </c>
      <c r="E218" s="285" t="e">
        <f>'Investīciju plāns_2023_2027'!#REF!</f>
        <v>#REF!</v>
      </c>
      <c r="F218" s="161" t="e">
        <f>'Investīciju plāns_2023_2027'!#REF!</f>
        <v>#REF!</v>
      </c>
      <c r="G218" s="366" t="e">
        <f>'Investīciju plāns_2023_2027'!#REF!</f>
        <v>#REF!</v>
      </c>
      <c r="H218" s="278" t="e">
        <f>'Investīciju plāns_2023_2027'!#REF!</f>
        <v>#REF!</v>
      </c>
      <c r="I218" s="303" t="e">
        <f>'Investīciju plāns_2023_2027'!#REF!</f>
        <v>#REF!</v>
      </c>
      <c r="J218" s="304" t="e">
        <f>'Investīciju plāns_2023_2027'!#REF!</f>
        <v>#REF!</v>
      </c>
      <c r="K218" s="305" t="e">
        <f>'Investīciju plāns_2023_2027'!#REF!</f>
        <v>#REF!</v>
      </c>
      <c r="L218" s="306" t="e">
        <f>'Investīciju plāns_2023_2027'!#REF!</f>
        <v>#REF!</v>
      </c>
      <c r="M218" s="307" t="e">
        <f>'Investīciju plāns_2023_2027'!#REF!</f>
        <v>#REF!</v>
      </c>
      <c r="N218" s="196" t="e">
        <f>'Investīciju plāns_2023_2027'!#REF!</f>
        <v>#REF!</v>
      </c>
      <c r="O218" s="267" t="e">
        <f>'Investīciju plāns_2023_2027'!#REF!</f>
        <v>#REF!</v>
      </c>
      <c r="P218" s="264" t="e">
        <f>'Investīciju plāns_2023_2027'!#REF!</f>
        <v>#REF!</v>
      </c>
      <c r="Q218" s="264" t="e">
        <f>'Investīciju plāns_2023_2027'!#REF!</f>
        <v>#REF!</v>
      </c>
      <c r="R218" s="362" t="e">
        <f>'Investīciju plāns_2023_2027'!#REF!</f>
        <v>#REF!</v>
      </c>
      <c r="S218" s="161" t="e">
        <f>'Investīciju plāns_2023_2027'!#REF!</f>
        <v>#REF!</v>
      </c>
      <c r="T218" s="309" t="e">
        <f>'Investīciju plāns_2023_2027'!#REF!</f>
        <v>#REF!</v>
      </c>
      <c r="U218" s="282" t="e">
        <f>'Investīciju plāns_2023_2027'!#REF!</f>
        <v>#REF!</v>
      </c>
    </row>
    <row r="219" spans="1:21" ht="127.5" x14ac:dyDescent="0.25">
      <c r="A219" s="196">
        <f>'Investīciju plāns_2023_2027'!A194</f>
        <v>192</v>
      </c>
      <c r="B219" s="277" t="str">
        <f>'Investīciju plāns_2023_2027'!B194</f>
        <v>06</v>
      </c>
      <c r="C219" s="161" t="str">
        <f>'Investīciju plāns_2023_2027'!C194</f>
        <v>Salgale</v>
      </c>
      <c r="D219" s="285" t="str">
        <f>'Investīciju plāns_2023_2027'!D194</f>
        <v>Salgales pagasta  transporta infrastruktūras attīstība</v>
      </c>
      <c r="E219" s="285" t="str">
        <f>'Investīciju plāns_2023_2027'!E194</f>
        <v>Transporta infrastruktūras attīstība, t.sk.: 
 2023-2027.gads:
1.Salgales pagasta Garozas ciema virskārtas asfaltēšana (Kļavu iela 440 m, Meža iela 200 m, Krasta iela 740 m)
Plānots uzsākt projektēšanu 2023.gada otrajā pusē, izmaksas plānot 2024.gadā 
2. Garozas ciema Upes ielas seguma atjaunošana 450m
3. Pļavu ielas asfaltbetona seguma izbūve, Salgales ciemā 
4. Ielu apgaismojuma balstu nomaiņa 1.maija ielā, Emburgā
5. Jaunbērziņi - Roņu tilts ceļa seguma atjaunošana</v>
      </c>
      <c r="F219" s="161" t="str">
        <f>'Investīciju plāns_2023_2027'!F194</f>
        <v>Transporta infrastruktūra, t.sk. Apgaismojums</v>
      </c>
      <c r="G219" s="366" t="str">
        <f>'Investīciju plāns_2023_2027'!G194</f>
        <v>J/Pag/Iedz
Dep/ieros</v>
      </c>
      <c r="H219" s="278">
        <f>'Investīciju plāns_2023_2027'!H194</f>
        <v>550000</v>
      </c>
      <c r="I219" s="303">
        <f>'Investīciju plāns_2023_2027'!I194</f>
        <v>0</v>
      </c>
      <c r="J219" s="304">
        <f>'Investīciju plāns_2023_2027'!J194</f>
        <v>0</v>
      </c>
      <c r="K219" s="305">
        <f>'Investīciju plāns_2023_2027'!K194</f>
        <v>0</v>
      </c>
      <c r="L219" s="306">
        <f>'Investīciju plāns_2023_2027'!L194</f>
        <v>150000</v>
      </c>
      <c r="M219" s="307">
        <f>'Investīciju plāns_2023_2027'!M194</f>
        <v>400000</v>
      </c>
      <c r="N219" s="196" t="str">
        <f>'Investīciju plāns_2023_2027'!N194</f>
        <v>P2 V RV1</v>
      </c>
      <c r="O219" s="258" t="str">
        <f>'Investīciju plāns_2023_2027'!O194</f>
        <v>P</v>
      </c>
      <c r="P219" s="264" t="str">
        <f>'Investīciju plāns_2023_2027'!P194</f>
        <v>VP2</v>
      </c>
      <c r="Q219" s="264" t="str">
        <f>'Investīciju plāns_2023_2027'!Q194</f>
        <v>RV4</v>
      </c>
      <c r="R219" s="362" t="str">
        <f>'Investīciju plāns_2023_2027'!R194</f>
        <v>4.1.</v>
      </c>
      <c r="S219" s="161" t="str">
        <f>'Investīciju plāns_2023_2027'!S194</f>
        <v>Infrastruktūras un saimnieciskā nodrošinājuma nodaļa/Pagasta pārvalde</v>
      </c>
      <c r="T219" s="309">
        <f>'Investīciju plāns_2023_2027'!T194</f>
        <v>0</v>
      </c>
      <c r="U219" s="282" t="str">
        <f>'Investīciju plāns_2023_2027'!U194</f>
        <v>2022-2027</v>
      </c>
    </row>
    <row r="220" spans="1:21" ht="102" x14ac:dyDescent="0.25">
      <c r="A220" s="161">
        <f>'Investīciju plāns_2023_2027'!A191</f>
        <v>189</v>
      </c>
      <c r="B220" s="279" t="str">
        <f>'Investīciju plāns_2023_2027'!B191</f>
        <v>06</v>
      </c>
      <c r="C220" s="196" t="str">
        <f>'Investīciju plāns_2023_2027'!C191</f>
        <v>Salgale</v>
      </c>
      <c r="D220" s="285" t="str">
        <f>'Investīciju plāns_2023_2027'!D191</f>
        <v xml:space="preserve">Daudzfunkcionāla kultūras, izglītības, sociālā un administratīvā centra izveide Emburgas ciemā
</v>
      </c>
      <c r="E220" s="285" t="str">
        <f>'Investīciju plāns_2023_2027'!E191</f>
        <v xml:space="preserve">Salgales pagasta pārvaldes ēkas "Vīgriezes" īpašuma tiesību sakārtošana un daudzfunkcionālā kultūras, izglītības, sociālā un administratīvā centra izveidei Emburgas ciemā. </v>
      </c>
      <c r="F220" s="161" t="str">
        <f>'Investīciju plāns_2023_2027'!F191</f>
        <v>Nekustamo īpašumu pārvaldība un citu pašvaldības teritorijā esošu zemju pārvaldība</v>
      </c>
      <c r="G220" s="366" t="str">
        <f>'Investīciju plāns_2023_2027'!G191</f>
        <v xml:space="preserve">J/Pag/Iedz
</v>
      </c>
      <c r="H220" s="278">
        <f>'Investīciju plāns_2023_2027'!H191</f>
        <v>120000</v>
      </c>
      <c r="I220" s="303">
        <f>'Investīciju plāns_2023_2027'!I191</f>
        <v>0</v>
      </c>
      <c r="J220" s="304">
        <f>'Investīciju plāns_2023_2027'!J191</f>
        <v>0</v>
      </c>
      <c r="K220" s="305">
        <f>'Investīciju plāns_2023_2027'!K191</f>
        <v>0</v>
      </c>
      <c r="L220" s="306">
        <f>'Investīciju plāns_2023_2027'!L191</f>
        <v>120000</v>
      </c>
      <c r="M220" s="307">
        <f>'Investīciju plāns_2023_2027'!M191</f>
        <v>0</v>
      </c>
      <c r="N220" s="196" t="str">
        <f>'Investīciju plāns_2023_2027'!N191</f>
        <v>P2 V RV10</v>
      </c>
      <c r="O220" s="267" t="str">
        <f>'Investīciju plāns_2023_2027'!O191</f>
        <v>P</v>
      </c>
      <c r="P220" s="266" t="str">
        <f>'Investīciju plāns_2023_2027'!P191</f>
        <v>VP2</v>
      </c>
      <c r="Q220" s="265" t="str">
        <f>'Investīciju plāns_2023_2027'!Q191</f>
        <v>RV5</v>
      </c>
      <c r="R220" s="362" t="str">
        <f>'Investīciju plāns_2023_2027'!R191</f>
        <v>U.5.4.</v>
      </c>
      <c r="S220" s="161" t="str">
        <f>'Investīciju plāns_2023_2027'!S191</f>
        <v>Īpašuma pārvaldības nodaļa</v>
      </c>
      <c r="T220" s="309">
        <f>'Investīciju plāns_2023_2027'!T191</f>
        <v>0</v>
      </c>
      <c r="U220" s="282" t="str">
        <f>'Investīciju plāns_2023_2027'!U191</f>
        <v>2022-2027</v>
      </c>
    </row>
    <row r="221" spans="1:21" ht="63.75" x14ac:dyDescent="0.25">
      <c r="A221" s="161">
        <f>'Investīciju plāns_2023_2027'!A196</f>
        <v>194</v>
      </c>
      <c r="B221" s="277" t="str">
        <f>'Investīciju plāns_2023_2027'!B196</f>
        <v>06</v>
      </c>
      <c r="C221" s="161" t="str">
        <f>'Investīciju plāns_2023_2027'!C196</f>
        <v>Sesava</v>
      </c>
      <c r="D221" s="285" t="str">
        <f>'Investīciju plāns_2023_2027'!D196</f>
        <v>Sesavas pagasta administratīvo siltumapgādes ēku  pārbūve un apkures sistēmu rekonstrukcija</v>
      </c>
      <c r="E221" s="285" t="str">
        <f>'Investīciju plāns_2023_2027'!E196</f>
        <v>Siltumapgādes ēku pārbūve un apkures sistēmu rekonstrukcija</v>
      </c>
      <c r="F221" s="161" t="str">
        <f>'Investīciju plāns_2023_2027'!F196</f>
        <v>Energoefektivitāte</v>
      </c>
      <c r="G221" s="366" t="str">
        <f>'Investīciju plāns_2023_2027'!G196</f>
        <v xml:space="preserve">AG
J/Pag/Iedz
</v>
      </c>
      <c r="H221" s="278">
        <f>'Investīciju plāns_2023_2027'!H196</f>
        <v>200000</v>
      </c>
      <c r="I221" s="303">
        <f>'Investīciju plāns_2023_2027'!I196</f>
        <v>0</v>
      </c>
      <c r="J221" s="304">
        <f>'Investīciju plāns_2023_2027'!J196</f>
        <v>0</v>
      </c>
      <c r="K221" s="305">
        <f>'Investīciju plāns_2023_2027'!K196</f>
        <v>0</v>
      </c>
      <c r="L221" s="306">
        <f>'Investīciju plāns_2023_2027'!L196</f>
        <v>200000</v>
      </c>
      <c r="M221" s="307">
        <f>'Investīciju plāns_2023_2027'!M196</f>
        <v>0</v>
      </c>
      <c r="N221" s="196" t="str">
        <f>'Investīciju plāns_2023_2027'!N196</f>
        <v>P2 V RV8</v>
      </c>
      <c r="O221" s="258" t="str">
        <f>'Investīciju plāns_2023_2027'!O196</f>
        <v>D</v>
      </c>
      <c r="P221" s="269" t="str">
        <f>'Investīciju plāns_2023_2027'!P196</f>
        <v>VP2</v>
      </c>
      <c r="Q221" s="264" t="str">
        <f>'Investīciju plāns_2023_2027'!Q196</f>
        <v>RV5</v>
      </c>
      <c r="R221" s="268" t="str">
        <f>'Investīciju plāns_2023_2027'!R196</f>
        <v>U.5.1.</v>
      </c>
      <c r="S221" s="161" t="str">
        <f>'Investīciju plāns_2023_2027'!S196</f>
        <v>Infrastruktūras un saimnieciskā nodrošinājuma nodaļa</v>
      </c>
      <c r="T221" s="309">
        <f>'Investīciju plāns_2023_2027'!T196</f>
        <v>0</v>
      </c>
      <c r="U221" s="282" t="str">
        <f>'Investīciju plāns_2023_2027'!U196</f>
        <v>2022-2027</v>
      </c>
    </row>
    <row r="222" spans="1:21" ht="76.5" x14ac:dyDescent="0.25">
      <c r="A222" s="196">
        <f>'Investīciju plāns_2023_2027'!A197</f>
        <v>195</v>
      </c>
      <c r="B222" s="277" t="str">
        <f>'Investīciju plāns_2023_2027'!B197</f>
        <v>06</v>
      </c>
      <c r="C222" s="161" t="str">
        <f>'Investīciju plāns_2023_2027'!C197</f>
        <v>Sesava</v>
      </c>
      <c r="D222" s="285" t="str">
        <f>'Investīciju plāns_2023_2027'!D197</f>
        <v xml:space="preserve">Pašvaldības funkciju nodrošināšanai doktorāta izveide Sesavas pagastā </v>
      </c>
      <c r="E222" s="295" t="str">
        <f>'Investīciju plāns_2023_2027'!E197</f>
        <v>Doktorāta izveide:
2022.gadā uzsākts īstenot projektu par doktorāta izveidi, kopējās izmaksas būvdarbi 204334.48, būvuzraudzība 7381, kopā 211715.48EUR
Finansējums pa gadiem 
2022.gads 148201EUR
2023.gads 63514EUR</v>
      </c>
      <c r="F222" s="161" t="str">
        <f>'Investīciju plāns_2023_2027'!F197</f>
        <v>Ēku apsaimniekošana</v>
      </c>
      <c r="G222" s="366" t="str">
        <f>'Investīciju plāns_2023_2027'!G197</f>
        <v>AG
J/Pag/Iedz
Dep/ieros</v>
      </c>
      <c r="H222" s="278">
        <f>'Investīciju plāns_2023_2027'!H197</f>
        <v>63514</v>
      </c>
      <c r="I222" s="303">
        <f>'Investīciju plāns_2023_2027'!I197</f>
        <v>63514</v>
      </c>
      <c r="J222" s="304">
        <f>'Investīciju plāns_2023_2027'!J197</f>
        <v>11409</v>
      </c>
      <c r="K222" s="305">
        <f>'Investīciju plāns_2023_2027'!K197</f>
        <v>52105</v>
      </c>
      <c r="L222" s="306">
        <f>'Investīciju plāns_2023_2027'!L197</f>
        <v>0</v>
      </c>
      <c r="M222" s="307">
        <f>'Investīciju plāns_2023_2027'!M197</f>
        <v>0</v>
      </c>
      <c r="N222" s="166" t="str">
        <f>'Investīciju plāns_2023_2027'!N197</f>
        <v>P2 V RV10</v>
      </c>
      <c r="O222" s="267" t="str">
        <f>'Investīciju plāns_2023_2027'!O197</f>
        <v>P</v>
      </c>
      <c r="P222" s="258" t="str">
        <f>'Investīciju plāns_2023_2027'!P197</f>
        <v>VP1</v>
      </c>
      <c r="Q222" s="258" t="str">
        <f>'Investīciju plāns_2023_2027'!Q197</f>
        <v>RV2</v>
      </c>
      <c r="R222" s="362" t="str">
        <f>'Investīciju plāns_2023_2027'!R197</f>
        <v>2.1.</v>
      </c>
      <c r="S222" s="161" t="str">
        <f>'Investīciju plāns_2023_2027'!S197</f>
        <v>Īpašuma pārvaldības nodaļa</v>
      </c>
      <c r="T222" s="291">
        <f>'Investīciju plāns_2023_2027'!T197</f>
        <v>0</v>
      </c>
      <c r="U222" s="282" t="str">
        <f>'Investīciju plāns_2023_2027'!U197</f>
        <v>2022-2027</v>
      </c>
    </row>
    <row r="223" spans="1:21" ht="102" x14ac:dyDescent="0.25">
      <c r="A223" s="161">
        <f>'Investīciju plāns_2023_2027'!A198</f>
        <v>196</v>
      </c>
      <c r="B223" s="279" t="str">
        <f>'Investīciju plāns_2023_2027'!B198</f>
        <v>09</v>
      </c>
      <c r="C223" s="161" t="str">
        <f>'Investīciju plāns_2023_2027'!C198</f>
        <v>Sesava</v>
      </c>
      <c r="D223" s="285" t="str">
        <f>'Investīciju plāns_2023_2027'!D198</f>
        <v>Sesavas sporta halles remonts un sporta zāles siltuma sistēmas sakārtošana un energoefektivitātes paaugstināšana</v>
      </c>
      <c r="E223" s="285" t="str">
        <f>'Investīciju plāns_2023_2027'!E198</f>
        <v>Sporta zāles siltuma sistēmas sakārtošana- TP izstrāde un būvdarbi, jo esošā siltumapgādes sistēma sporta zālē ziemas periodā nenodrošina MK noteikumos noteikto temperatūru. Secīgi darbi pēc Sesavas pagasta administratīvo siltumapgādes ēku  pārbūve un   apkures sistēmu rekonstrukcijas.
Telpu remonts, ēkas pamatu hidroizolācija, ārsienu, nesošo sienu plaisu novēršana
(projektēšana ~8000 EUR, būvdarbi ~100000 EUR)</v>
      </c>
      <c r="F223" s="161" t="str">
        <f>'Investīciju plāns_2023_2027'!F198</f>
        <v>Sporta infrastruktūra</v>
      </c>
      <c r="G223" s="366" t="str">
        <f>'Investīciju plāns_2023_2027'!G198</f>
        <v xml:space="preserve">AG2023
J/Pag/Iedz
</v>
      </c>
      <c r="H223" s="278">
        <f>'Investīciju plāns_2023_2027'!H198</f>
        <v>108000</v>
      </c>
      <c r="I223" s="303">
        <f>'Investīciju plāns_2023_2027'!I198</f>
        <v>108000</v>
      </c>
      <c r="J223" s="304">
        <f>'Investīciju plāns_2023_2027'!J198</f>
        <v>23000</v>
      </c>
      <c r="K223" s="305">
        <f>'Investīciju plāns_2023_2027'!K198</f>
        <v>85000</v>
      </c>
      <c r="L223" s="306">
        <f>'Investīciju plāns_2023_2027'!L198</f>
        <v>0</v>
      </c>
      <c r="M223" s="307">
        <f>'Investīciju plāns_2023_2027'!M198</f>
        <v>0</v>
      </c>
      <c r="N223" s="166" t="str">
        <f>'Investīciju plāns_2023_2027'!N198</f>
        <v>P2 S RV2</v>
      </c>
      <c r="O223" s="267" t="str">
        <f>'Investīciju plāns_2023_2027'!O198</f>
        <v>P</v>
      </c>
      <c r="P223" s="364" t="str">
        <f>'Investīciju plāns_2023_2027'!P198</f>
        <v>VP1</v>
      </c>
      <c r="Q223" s="267" t="str">
        <f>'Investīciju plāns_2023_2027'!Q198</f>
        <v>RV3</v>
      </c>
      <c r="R223" s="362" t="str">
        <f>'Investīciju plāns_2023_2027'!R198</f>
        <v>3.2.</v>
      </c>
      <c r="S223" s="161" t="str">
        <f>'Investīciju plāns_2023_2027'!S198</f>
        <v>Infrastruktūras un saimnieciskā nodrošinājuma nodaļa/Sporta centrs/pagasta pārvalde</v>
      </c>
      <c r="T223" s="291">
        <f>'Investīciju plāns_2023_2027'!T198</f>
        <v>0</v>
      </c>
      <c r="U223" s="282" t="str">
        <f>'Investīciju plāns_2023_2027'!U198</f>
        <v>2022-2027</v>
      </c>
    </row>
    <row r="224" spans="1:21" ht="76.5" x14ac:dyDescent="0.25">
      <c r="A224" s="161">
        <f>'Investīciju plāns_2023_2027'!A199</f>
        <v>197</v>
      </c>
      <c r="B224" s="279" t="str">
        <f>'Investīciju plāns_2023_2027'!B199</f>
        <v>09</v>
      </c>
      <c r="C224" s="161" t="str">
        <f>'Investīciju plāns_2023_2027'!C199</f>
        <v>Sesava</v>
      </c>
      <c r="D224" s="285" t="str">
        <f>'Investīciju plāns_2023_2027'!D199</f>
        <v>Sesavas pamatskolas teritorijas labiekārtošana</v>
      </c>
      <c r="E224" s="285" t="str">
        <f>'Investīciju plāns_2023_2027'!E199</f>
        <v>Pagraba atjaunošanu, bērnu rotaļu laukuma un žoga ap to izbūve, uzlabojot bērnu drošību skolas teritorijā, pilnveidojot bērnu vispusīgās iemaņas. Izstrādāts būvprojekts (derīgs līdz 2024.gadam)</v>
      </c>
      <c r="F224" s="161" t="str">
        <f>'Investīciju plāns_2023_2027'!F199</f>
        <v>Teritorijas labiekārtošana</v>
      </c>
      <c r="G224" s="366" t="str">
        <f>'Investīciju plāns_2023_2027'!G199</f>
        <v>AG
J/Pag/Iedz
Dep/ieros</v>
      </c>
      <c r="H224" s="278">
        <f>'Investīciju plāns_2023_2027'!H199</f>
        <v>630000</v>
      </c>
      <c r="I224" s="303">
        <f>'Investīciju plāns_2023_2027'!I199</f>
        <v>0</v>
      </c>
      <c r="J224" s="304">
        <f>'Investīciju plāns_2023_2027'!J199</f>
        <v>0</v>
      </c>
      <c r="K224" s="305">
        <f>'Investīciju plāns_2023_2027'!K199</f>
        <v>0</v>
      </c>
      <c r="L224" s="306">
        <f>'Investīciju plāns_2023_2027'!L199</f>
        <v>130000</v>
      </c>
      <c r="M224" s="307">
        <f>'Investīciju plāns_2023_2027'!M199</f>
        <v>500000</v>
      </c>
      <c r="N224" s="196" t="str">
        <f>'Investīciju plāns_2023_2027'!N199</f>
        <v>P2 S RV2</v>
      </c>
      <c r="O224" s="267" t="str">
        <f>'Investīciju plāns_2023_2027'!O199</f>
        <v>P</v>
      </c>
      <c r="P224" s="266" t="str">
        <f>'Investīciju plāns_2023_2027'!P199</f>
        <v>VP1</v>
      </c>
      <c r="Q224" s="267" t="str">
        <f>'Investīciju plāns_2023_2027'!Q199</f>
        <v>RV1</v>
      </c>
      <c r="R224" s="362" t="str">
        <f>'Investīciju plāns_2023_2027'!R199</f>
        <v>1.1.</v>
      </c>
      <c r="S224" s="161" t="str">
        <f>'Investīciju plāns_2023_2027'!S199</f>
        <v>Infrastruktūras un saimnieciskā nodrošinājuma nodaļa/Izglītības pārvalde</v>
      </c>
      <c r="T224" s="309">
        <f>'Investīciju plāns_2023_2027'!T199</f>
        <v>0</v>
      </c>
      <c r="U224" s="282" t="str">
        <f>'Investīciju plāns_2023_2027'!U199</f>
        <v>2022-2027</v>
      </c>
    </row>
    <row r="225" spans="1:21" ht="89.25" x14ac:dyDescent="0.25">
      <c r="A225" s="196">
        <f>'Investīciju plāns_2023_2027'!A200</f>
        <v>198</v>
      </c>
      <c r="B225" s="279" t="str">
        <f>'Investīciju plāns_2023_2027'!B200</f>
        <v>09</v>
      </c>
      <c r="C225" s="161" t="str">
        <f>'Investīciju plāns_2023_2027'!C200</f>
        <v>Sesava</v>
      </c>
      <c r="D225" s="285" t="str">
        <f>'Investīciju plāns_2023_2027'!D200</f>
        <v>Aktīvās atpūtas laukuma izveide Bērvircavas ciemā</v>
      </c>
      <c r="E225" s="285" t="str">
        <f>'Investīciju plāns_2023_2027'!E200</f>
        <v>Projekta “Aktīvās atpūtas laukuma izveide Bērvircavas ciemā” mērķis ir izveidot aktīvās atpūtas laukumu Bērvircavas ciemā, izveidojot jaunu sporta un veselības pakalpojumu, nodrošinot nepieciešamo infrastruktūru un aprīkojumu sporta aktivitāšu dažādošanai un aktīvās atpūtas pilnveidošanai. Sagatavots paskaidrojuma raksts.</v>
      </c>
      <c r="F225" s="161" t="str">
        <f>'Investīciju plāns_2023_2027'!F200</f>
        <v>Teritorijas labiekārtošana</v>
      </c>
      <c r="G225" s="366" t="str">
        <f>'Investīciju plāns_2023_2027'!G200</f>
        <v>J/Pag/Iedz
Dep/ieros</v>
      </c>
      <c r="H225" s="278">
        <f>'Investīciju plāns_2023_2027'!H200</f>
        <v>80000</v>
      </c>
      <c r="I225" s="303">
        <f>'Investīciju plāns_2023_2027'!I200</f>
        <v>0</v>
      </c>
      <c r="J225" s="304">
        <f>'Investīciju plāns_2023_2027'!J200</f>
        <v>0</v>
      </c>
      <c r="K225" s="305">
        <f>'Investīciju plāns_2023_2027'!K200</f>
        <v>0</v>
      </c>
      <c r="L225" s="306">
        <f>'Investīciju plāns_2023_2027'!L200</f>
        <v>80000</v>
      </c>
      <c r="M225" s="307">
        <f>'Investīciju plāns_2023_2027'!M200</f>
        <v>0</v>
      </c>
      <c r="N225" s="166" t="str">
        <f>'Investīciju plāns_2023_2027'!N200</f>
        <v>P2 S RV2</v>
      </c>
      <c r="O225" s="258" t="str">
        <f>'Investīciju plāns_2023_2027'!O200</f>
        <v>P</v>
      </c>
      <c r="P225" s="264" t="str">
        <f>'Investīciju plāns_2023_2027'!P200</f>
        <v>VP1</v>
      </c>
      <c r="Q225" s="258" t="str">
        <f>'Investīciju plāns_2023_2027'!Q200</f>
        <v>RV3</v>
      </c>
      <c r="R225" s="362" t="str">
        <f>'Investīciju plāns_2023_2027'!R200</f>
        <v>3.1.</v>
      </c>
      <c r="S225" s="161" t="str">
        <f>'Investīciju plāns_2023_2027'!S200</f>
        <v>Infrastruktūras un saimnieciskā nodrošinājuma nodaļa/Sporta centrs/pagasta pārvalde</v>
      </c>
      <c r="T225" s="291">
        <f>'Investīciju plāns_2023_2027'!T200</f>
        <v>0</v>
      </c>
      <c r="U225" s="282" t="str">
        <f>'Investīciju plāns_2023_2027'!U200</f>
        <v>2022-2027</v>
      </c>
    </row>
    <row r="226" spans="1:21" x14ac:dyDescent="0.25">
      <c r="A226" s="161" t="e">
        <f>'Investīciju plāns_2023_2027'!#REF!</f>
        <v>#REF!</v>
      </c>
      <c r="B226" s="279" t="e">
        <f>'Investīciju plāns_2023_2027'!#REF!</f>
        <v>#REF!</v>
      </c>
      <c r="C226" s="196" t="e">
        <f>'Investīciju plāns_2023_2027'!#REF!</f>
        <v>#REF!</v>
      </c>
      <c r="D226" s="285" t="e">
        <f>'Investīciju plāns_2023_2027'!#REF!</f>
        <v>#REF!</v>
      </c>
      <c r="E226" s="285" t="e">
        <f>'Investīciju plāns_2023_2027'!#REF!</f>
        <v>#REF!</v>
      </c>
      <c r="F226" s="161" t="e">
        <f>'Investīciju plāns_2023_2027'!#REF!</f>
        <v>#REF!</v>
      </c>
      <c r="G226" s="367" t="e">
        <f>'Investīciju plāns_2023_2027'!#REF!</f>
        <v>#REF!</v>
      </c>
      <c r="H226" s="278" t="e">
        <f>'Investīciju plāns_2023_2027'!#REF!</f>
        <v>#REF!</v>
      </c>
      <c r="I226" s="303" t="e">
        <f>'Investīciju plāns_2023_2027'!#REF!</f>
        <v>#REF!</v>
      </c>
      <c r="J226" s="304" t="e">
        <f>'Investīciju plāns_2023_2027'!#REF!</f>
        <v>#REF!</v>
      </c>
      <c r="K226" s="305" t="e">
        <f>'Investīciju plāns_2023_2027'!#REF!</f>
        <v>#REF!</v>
      </c>
      <c r="L226" s="306" t="e">
        <f>'Investīciju plāns_2023_2027'!#REF!</f>
        <v>#REF!</v>
      </c>
      <c r="M226" s="307" t="e">
        <f>'Investīciju plāns_2023_2027'!#REF!</f>
        <v>#REF!</v>
      </c>
      <c r="N226" s="161" t="e">
        <f>'Investīciju plāns_2023_2027'!#REF!</f>
        <v>#REF!</v>
      </c>
      <c r="O226" s="258" t="e">
        <f>'Investīciju plāns_2023_2027'!#REF!</f>
        <v>#REF!</v>
      </c>
      <c r="P226" s="258" t="e">
        <f>'Investīciju plāns_2023_2027'!#REF!</f>
        <v>#REF!</v>
      </c>
      <c r="Q226" s="258" t="e">
        <f>'Investīciju plāns_2023_2027'!#REF!</f>
        <v>#REF!</v>
      </c>
      <c r="R226" s="363" t="e">
        <f>'Investīciju plāns_2023_2027'!#REF!</f>
        <v>#REF!</v>
      </c>
      <c r="S226" s="336" t="e">
        <f>'Investīciju plāns_2023_2027'!#REF!</f>
        <v>#REF!</v>
      </c>
      <c r="T226" s="284" t="e">
        <f>'Investīciju plāns_2023_2027'!#REF!</f>
        <v>#REF!</v>
      </c>
      <c r="U226" s="282" t="e">
        <f>'Investīciju plāns_2023_2027'!#REF!</f>
        <v>#REF!</v>
      </c>
    </row>
    <row r="227" spans="1:21" ht="102" x14ac:dyDescent="0.25">
      <c r="A227" s="161">
        <f>'Investīciju plāns_2023_2027'!A201</f>
        <v>199</v>
      </c>
      <c r="B227" s="277" t="str">
        <f>'Investīciju plāns_2023_2027'!B201</f>
        <v>04</v>
      </c>
      <c r="C227" s="161" t="str">
        <f>'Investīciju plāns_2023_2027'!C201</f>
        <v>Sesava</v>
      </c>
      <c r="D227" s="285" t="str">
        <f>'Investīciju plāns_2023_2027'!D201</f>
        <v>Autoceļa Dobele- Bauska P103 - Bērvircavā (aptuveni 1.2km),  Sesavas pagastā ceļa seguma atjaunošana , t.sk. Upes ielas posma un Līvānu ielas posma seguma atjaunošana</v>
      </c>
      <c r="E227" s="285" t="str">
        <f>'Investīciju plāns_2023_2027'!E201</f>
        <v>Transporta infrastruktūras attīstība, t.sk.: 
2022/2023.gads:
2022. uzsākti darbi ceļa seguma atjaunošanai  par kopējo līguma summu - 217434.05 (būvprojekts, būvdarbi, autoruzraudzība), 1936.00 būvuzraudzība, kopā 219370.05EUR, bet atbilstoši pieejamam finansējumam, apmaksa par paveiktajiem darbiem sadalīta pa gadiem:
2022.gads 97000 EUR
2023.gads 122370.05 EUR</v>
      </c>
      <c r="F227" s="161" t="str">
        <f>'Investīciju plāns_2023_2027'!F201</f>
        <v>Transporta infrastruktūra, t.sk. Apgaismojums</v>
      </c>
      <c r="G227" s="366" t="str">
        <f>'Investīciju plāns_2023_2027'!G201</f>
        <v xml:space="preserve">
PP
</v>
      </c>
      <c r="H227" s="290">
        <f>'Investīciju plāns_2023_2027'!H201</f>
        <v>122370</v>
      </c>
      <c r="I227" s="303">
        <f>'Investīciju plāns_2023_2027'!I201</f>
        <v>122370</v>
      </c>
      <c r="J227" s="304">
        <f>'Investīciju plāns_2023_2027'!J201</f>
        <v>122370</v>
      </c>
      <c r="K227" s="305">
        <f>'Investīciju plāns_2023_2027'!K201</f>
        <v>0</v>
      </c>
      <c r="L227" s="306">
        <f>'Investīciju plāns_2023_2027'!L201</f>
        <v>0</v>
      </c>
      <c r="M227" s="307">
        <f>'Investīciju plāns_2023_2027'!M201</f>
        <v>0</v>
      </c>
      <c r="N227" s="195" t="str">
        <f>'Investīciju plāns_2023_2027'!N201</f>
        <v>P2 V RV1</v>
      </c>
      <c r="O227" s="267" t="str">
        <f>'Investīciju plāns_2023_2027'!O201</f>
        <v>D</v>
      </c>
      <c r="P227" s="365" t="str">
        <f>'Investīciju plāns_2023_2027'!P201</f>
        <v>VP2</v>
      </c>
      <c r="Q227" s="267" t="str">
        <f>'Investīciju plāns_2023_2027'!Q201</f>
        <v>RV4</v>
      </c>
      <c r="R227" s="362" t="str">
        <f>'Investīciju plāns_2023_2027'!R201</f>
        <v>4.1.</v>
      </c>
      <c r="S227" s="161" t="str">
        <f>'Investīciju plāns_2023_2027'!S201</f>
        <v>Infrastruktūras un saimnieciskā nodrošinājuma nodaļa/Pagasta pārvalde</v>
      </c>
      <c r="T227" s="310">
        <f>'Investīciju plāns_2023_2027'!T201</f>
        <v>0</v>
      </c>
      <c r="U227" s="282" t="str">
        <f>'Investīciju plāns_2023_2027'!U201</f>
        <v>2022-2027</v>
      </c>
    </row>
    <row r="228" spans="1:21" ht="89.25" x14ac:dyDescent="0.25">
      <c r="A228" s="196">
        <f>'Investīciju plāns_2023_2027'!A202</f>
        <v>200</v>
      </c>
      <c r="B228" s="277">
        <f>'Investīciju plāns_2023_2027'!B202</f>
        <v>0</v>
      </c>
      <c r="C228" s="161" t="str">
        <f>'Investīciju plāns_2023_2027'!C202</f>
        <v>Sesava</v>
      </c>
      <c r="D228" s="285" t="str">
        <f>'Investīciju plāns_2023_2027'!D202</f>
        <v>Sesavas pagasta  transporta infrastruktūras attīstība</v>
      </c>
      <c r="E228" s="285" t="str">
        <f>'Investīciju plāns_2023_2027'!E202</f>
        <v xml:space="preserve">Transporta infrastruktūras attīstība, t.sk.: 
2023.gads:
1.Kastaņu ielas, Bērvircavā seguma virskārtas atjaunošana (projektēšana 2178 EUR, būvdarbi ~ 92000 EUR)
Iepirkumu procedūra projektēšanai uzsākta 2022.gadā, noslēgti līgumi par projektēšanu
</v>
      </c>
      <c r="F228" s="161" t="str">
        <f>'Investīciju plāns_2023_2027'!F202</f>
        <v>Transporta infrastruktūra, t.sk. Apgaismojums</v>
      </c>
      <c r="G228" s="366" t="str">
        <f>'Investīciju plāns_2023_2027'!G202</f>
        <v xml:space="preserve">AG2023
J/Pag/Iedz
</v>
      </c>
      <c r="H228" s="290">
        <f>'Investīciju plāns_2023_2027'!H202</f>
        <v>94178</v>
      </c>
      <c r="I228" s="303">
        <f>'Investīciju plāns_2023_2027'!I202</f>
        <v>94178</v>
      </c>
      <c r="J228" s="304">
        <f>'Investīciju plāns_2023_2027'!J202</f>
        <v>15978</v>
      </c>
      <c r="K228" s="305">
        <f>'Investīciju plāns_2023_2027'!K202</f>
        <v>78200</v>
      </c>
      <c r="L228" s="306">
        <f>'Investīciju plāns_2023_2027'!L202</f>
        <v>0</v>
      </c>
      <c r="M228" s="307">
        <f>'Investīciju plāns_2023_2027'!M202</f>
        <v>0</v>
      </c>
      <c r="N228" s="195">
        <f>'Investīciju plāns_2023_2027'!N202</f>
        <v>0</v>
      </c>
      <c r="O228" s="267">
        <f>'Investīciju plāns_2023_2027'!O202</f>
        <v>0</v>
      </c>
      <c r="P228" s="365">
        <f>'Investīciju plāns_2023_2027'!P202</f>
        <v>0</v>
      </c>
      <c r="Q228" s="267">
        <f>'Investīciju plāns_2023_2027'!Q202</f>
        <v>0</v>
      </c>
      <c r="R228" s="362">
        <f>'Investīciju plāns_2023_2027'!R202</f>
        <v>0</v>
      </c>
      <c r="S228" s="161" t="str">
        <f>'Investīciju plāns_2023_2027'!S202</f>
        <v>Infrastruktūras un saimnieciskā nodrošinājuma nodaļa/Pagasta pārvalde</v>
      </c>
      <c r="T228" s="310">
        <f>'Investīciju plāns_2023_2027'!T202</f>
        <v>0</v>
      </c>
      <c r="U228" s="282" t="str">
        <f>'Investīciju plāns_2023_2027'!U202</f>
        <v>2022-2027</v>
      </c>
    </row>
    <row r="229" spans="1:21" ht="114.75" x14ac:dyDescent="0.25">
      <c r="A229" s="161">
        <f>'Investīciju plāns_2023_2027'!A204</f>
        <v>202</v>
      </c>
      <c r="B229" s="277">
        <f>'Investīciju plāns_2023_2027'!B204</f>
        <v>0</v>
      </c>
      <c r="C229" s="161" t="str">
        <f>'Investīciju plāns_2023_2027'!C204</f>
        <v>Sesava</v>
      </c>
      <c r="D229" s="285" t="str">
        <f>'Investīciju plāns_2023_2027'!D204</f>
        <v>Sesavas pagasta Bērvircavas muižas kungu mājas atjaunošana</v>
      </c>
      <c r="E229" s="285" t="str">
        <f>'Investīciju plāns_2023_2027'!E204</f>
        <v>Atbilstoši 2022.gada 23. decembra Kultūras ministrijas rīkojumam 2.5-1-202, Sesavas pagasta Bērvircavas muižai un parkam piešķirtsr reģiona nozīmes kultūras pieminekļa statuss. No 2023. gada 1. janvāra tiesiskais valdītājs ir Jelgavas novads, kā rezultātā, pašvaldībai jāparedz finanšu līdzekļi kultūras pieminekļa saglabāšanai, konservācijai un atjaunošanai.
2023.gadā iespējams pieteikties VKKP, NKMP finansējumam pieminekļa atjaunošanas dokumentācijas izstrādei un konservācijai. Provizoriskā summa dokumentu izstrādei 15000 EUR</v>
      </c>
      <c r="F229" s="161" t="str">
        <f>'Investīciju plāns_2023_2027'!F204</f>
        <v>Vēstures mantojums - ēkas</v>
      </c>
      <c r="G229" s="366" t="str">
        <f>'Investīciju plāns_2023_2027'!G204</f>
        <v>J/Pag/Iedz</v>
      </c>
      <c r="H229" s="278">
        <f>'Investīciju plāns_2023_2027'!H204</f>
        <v>15000</v>
      </c>
      <c r="I229" s="303">
        <f>'Investīciju plāns_2023_2027'!I204</f>
        <v>15000</v>
      </c>
      <c r="J229" s="304">
        <f>'Investīciju plāns_2023_2027'!J204</f>
        <v>15000</v>
      </c>
      <c r="K229" s="305">
        <f>'Investīciju plāns_2023_2027'!K204</f>
        <v>0</v>
      </c>
      <c r="L229" s="306">
        <f>'Investīciju plāns_2023_2027'!L204</f>
        <v>0</v>
      </c>
      <c r="M229" s="307">
        <f>'Investīciju plāns_2023_2027'!M204</f>
        <v>0</v>
      </c>
      <c r="N229" s="196" t="str">
        <f>'Investīciju plāns_2023_2027'!N204</f>
        <v>P4 T RV2</v>
      </c>
      <c r="O229" s="372">
        <f>'Investīciju plāns_2023_2027'!O204</f>
        <v>0</v>
      </c>
      <c r="P229" s="373">
        <f>'Investīciju plāns_2023_2027'!P204</f>
        <v>0</v>
      </c>
      <c r="Q229" s="373">
        <f>'Investīciju plāns_2023_2027'!Q204</f>
        <v>0</v>
      </c>
      <c r="R229" s="374">
        <f>'Investīciju plāns_2023_2027'!R204</f>
        <v>0</v>
      </c>
      <c r="S229" s="161" t="str">
        <f>'Investīciju plāns_2023_2027'!S204</f>
        <v>Infrastruktūras un saimnieciskā nodrošinājuma nodaļa/pagasta pārvalde</v>
      </c>
      <c r="T229" s="309">
        <f>'Investīciju plāns_2023_2027'!T204</f>
        <v>0</v>
      </c>
      <c r="U229" s="282">
        <f>'Investīciju plāns_2023_2027'!U204</f>
        <v>0</v>
      </c>
    </row>
    <row r="230" spans="1:21" x14ac:dyDescent="0.25">
      <c r="A230" s="161" t="e">
        <f>'Investīciju plāns_2023_2027'!#REF!</f>
        <v>#REF!</v>
      </c>
      <c r="B230" s="279" t="e">
        <f>'Investīciju plāns_2023_2027'!#REF!</f>
        <v>#REF!</v>
      </c>
      <c r="C230" s="196" t="e">
        <f>'Investīciju plāns_2023_2027'!#REF!</f>
        <v>#REF!</v>
      </c>
      <c r="D230" s="285" t="e">
        <f>'Investīciju plāns_2023_2027'!#REF!</f>
        <v>#REF!</v>
      </c>
      <c r="E230" s="285" t="e">
        <f>'Investīciju plāns_2023_2027'!#REF!</f>
        <v>#REF!</v>
      </c>
      <c r="F230" s="161" t="e">
        <f>'Investīciju plāns_2023_2027'!#REF!</f>
        <v>#REF!</v>
      </c>
      <c r="G230" s="366" t="e">
        <f>'Investīciju plāns_2023_2027'!#REF!</f>
        <v>#REF!</v>
      </c>
      <c r="H230" s="278" t="e">
        <f>'Investīciju plāns_2023_2027'!#REF!</f>
        <v>#REF!</v>
      </c>
      <c r="I230" s="303" t="e">
        <f>'Investīciju plāns_2023_2027'!#REF!</f>
        <v>#REF!</v>
      </c>
      <c r="J230" s="304" t="e">
        <f>'Investīciju plāns_2023_2027'!#REF!</f>
        <v>#REF!</v>
      </c>
      <c r="K230" s="305" t="e">
        <f>'Investīciju plāns_2023_2027'!#REF!</f>
        <v>#REF!</v>
      </c>
      <c r="L230" s="306" t="e">
        <f>'Investīciju plāns_2023_2027'!#REF!</f>
        <v>#REF!</v>
      </c>
      <c r="M230" s="307" t="e">
        <f>'Investīciju plāns_2023_2027'!#REF!</f>
        <v>#REF!</v>
      </c>
      <c r="N230" s="196" t="e">
        <f>'Investīciju plāns_2023_2027'!#REF!</f>
        <v>#REF!</v>
      </c>
      <c r="O230" s="372" t="e">
        <f>'Investīciju plāns_2023_2027'!#REF!</f>
        <v>#REF!</v>
      </c>
      <c r="P230" s="373" t="e">
        <f>'Investīciju plāns_2023_2027'!#REF!</f>
        <v>#REF!</v>
      </c>
      <c r="Q230" s="373" t="e">
        <f>'Investīciju plāns_2023_2027'!#REF!</f>
        <v>#REF!</v>
      </c>
      <c r="R230" s="374" t="e">
        <f>'Investīciju plāns_2023_2027'!#REF!</f>
        <v>#REF!</v>
      </c>
      <c r="S230" s="161" t="e">
        <f>'Investīciju plāns_2023_2027'!#REF!</f>
        <v>#REF!</v>
      </c>
      <c r="T230" s="309" t="e">
        <f>'Investīciju plāns_2023_2027'!#REF!</f>
        <v>#REF!</v>
      </c>
      <c r="U230" s="282" t="e">
        <f>'Investīciju plāns_2023_2027'!#REF!</f>
        <v>#REF!</v>
      </c>
    </row>
    <row r="231" spans="1:21" ht="76.5" x14ac:dyDescent="0.25">
      <c r="A231" s="196">
        <f>'Investīciju plāns_2023_2027'!A205</f>
        <v>203</v>
      </c>
      <c r="B231" s="279" t="str">
        <f>'Investīciju plāns_2023_2027'!B205</f>
        <v>09</v>
      </c>
      <c r="C231" s="196" t="str">
        <f>'Investīciju plāns_2023_2027'!C205</f>
        <v>Svēte</v>
      </c>
      <c r="D231" s="285" t="str">
        <f>'Investīciju plāns_2023_2027'!D205</f>
        <v>Svētes pamatskolas ēkas piebūve, kā jaunas multifunkcionālas mācību telpu izveide</v>
      </c>
      <c r="E231" s="285" t="str">
        <f>'Investīciju plāns_2023_2027'!E205</f>
        <v>Multifunkcionālas mācību telpu izveide - nodrošināt Svētes pamatskolas skolēniem iespēju apgūt mācību vielu mājturībā un tehnoloģijās , kā arī paredzēt telpas pilnvertīgam pielietojumam skolas vajadzībām
(2023.gadā projektēšana ~ 50 000 EUR, būvniecība 2024.gadā)</v>
      </c>
      <c r="F231" s="195" t="str">
        <f>'Investīciju plāns_2023_2027'!F205</f>
        <v>Izglītības iestāžu infrastruktūra</v>
      </c>
      <c r="G231" s="366" t="str">
        <f>'Investīciju plāns_2023_2027'!G205</f>
        <v xml:space="preserve">AG2023
J/Pag/Iedz
</v>
      </c>
      <c r="H231" s="278">
        <f>'Investīciju plāns_2023_2027'!H205</f>
        <v>550000</v>
      </c>
      <c r="I231" s="303">
        <f>'Investīciju plāns_2023_2027'!I205</f>
        <v>50000</v>
      </c>
      <c r="J231" s="304">
        <f>'Investīciju plāns_2023_2027'!J205</f>
        <v>50000</v>
      </c>
      <c r="K231" s="305">
        <f>'Investīciju plāns_2023_2027'!K205</f>
        <v>0</v>
      </c>
      <c r="L231" s="306">
        <f>'Investīciju plāns_2023_2027'!L205</f>
        <v>0</v>
      </c>
      <c r="M231" s="307">
        <f>'Investīciju plāns_2023_2027'!M205</f>
        <v>500000</v>
      </c>
      <c r="N231" s="166" t="str">
        <f>'Investīciju plāns_2023_2027'!N205</f>
        <v>P2 I RV1</v>
      </c>
      <c r="O231" s="372" t="str">
        <f>'Investīciju plāns_2023_2027'!O205</f>
        <v>P</v>
      </c>
      <c r="P231" s="372" t="str">
        <f>'Investīciju plāns_2023_2027'!P205</f>
        <v>VP1</v>
      </c>
      <c r="Q231" s="372" t="str">
        <f>'Investīciju plāns_2023_2027'!Q205</f>
        <v>RV1</v>
      </c>
      <c r="R231" s="375" t="str">
        <f>'Investīciju plāns_2023_2027'!R205</f>
        <v>1.1.</v>
      </c>
      <c r="S231" s="161" t="str">
        <f>'Investīciju plāns_2023_2027'!S205</f>
        <v xml:space="preserve">Izglītības pārvalde/Infrastruktūras un saimnieciskā nodrošinājuma nodaļa </v>
      </c>
      <c r="T231" s="291">
        <f>'Investīciju plāns_2023_2027'!T205</f>
        <v>0</v>
      </c>
      <c r="U231" s="282" t="str">
        <f>'Investīciju plāns_2023_2027'!U205</f>
        <v>2022-2027</v>
      </c>
    </row>
    <row r="232" spans="1:21" x14ac:dyDescent="0.25">
      <c r="A232" s="161" t="e">
        <f>'Investīciju plāns_2023_2027'!#REF!</f>
        <v>#REF!</v>
      </c>
      <c r="B232" s="277" t="e">
        <f>'Investīciju plāns_2023_2027'!#REF!</f>
        <v>#REF!</v>
      </c>
      <c r="C232" s="161" t="e">
        <f>'Investīciju plāns_2023_2027'!#REF!</f>
        <v>#REF!</v>
      </c>
      <c r="D232" s="285" t="e">
        <f>'Investīciju plāns_2023_2027'!#REF!</f>
        <v>#REF!</v>
      </c>
      <c r="E232" s="295" t="e">
        <f>'Investīciju plāns_2023_2027'!#REF!</f>
        <v>#REF!</v>
      </c>
      <c r="F232" s="161" t="e">
        <f>'Investīciju plāns_2023_2027'!#REF!</f>
        <v>#REF!</v>
      </c>
      <c r="G232" s="368" t="e">
        <f>'Investīciju plāns_2023_2027'!#REF!</f>
        <v>#REF!</v>
      </c>
      <c r="H232" s="278" t="e">
        <f>'Investīciju plāns_2023_2027'!#REF!</f>
        <v>#REF!</v>
      </c>
      <c r="I232" s="303" t="e">
        <f>'Investīciju plāns_2023_2027'!#REF!</f>
        <v>#REF!</v>
      </c>
      <c r="J232" s="304" t="e">
        <f>'Investīciju plāns_2023_2027'!#REF!</f>
        <v>#REF!</v>
      </c>
      <c r="K232" s="305" t="e">
        <f>'Investīciju plāns_2023_2027'!#REF!</f>
        <v>#REF!</v>
      </c>
      <c r="L232" s="306" t="e">
        <f>'Investīciju plāns_2023_2027'!#REF!</f>
        <v>#REF!</v>
      </c>
      <c r="M232" s="307" t="e">
        <f>'Investīciju plāns_2023_2027'!#REF!</f>
        <v>#REF!</v>
      </c>
      <c r="N232" s="196" t="e">
        <f>'Investīciju plāns_2023_2027'!#REF!</f>
        <v>#REF!</v>
      </c>
      <c r="O232" s="372" t="e">
        <f>'Investīciju plāns_2023_2027'!#REF!</f>
        <v>#REF!</v>
      </c>
      <c r="P232" s="372" t="e">
        <f>'Investīciju plāns_2023_2027'!#REF!</f>
        <v>#REF!</v>
      </c>
      <c r="Q232" s="372" t="e">
        <f>'Investīciju plāns_2023_2027'!#REF!</f>
        <v>#REF!</v>
      </c>
      <c r="R232" s="344" t="e">
        <f>'Investīciju plāns_2023_2027'!#REF!</f>
        <v>#REF!</v>
      </c>
      <c r="S232" s="161" t="e">
        <f>'Investīciju plāns_2023_2027'!#REF!</f>
        <v>#REF!</v>
      </c>
      <c r="T232" s="309" t="e">
        <f>'Investīciju plāns_2023_2027'!#REF!</f>
        <v>#REF!</v>
      </c>
      <c r="U232" s="282" t="e">
        <f>'Investīciju plāns_2023_2027'!#REF!</f>
        <v>#REF!</v>
      </c>
    </row>
    <row r="233" spans="1:21" ht="76.5" x14ac:dyDescent="0.25">
      <c r="A233" s="161">
        <f>'Investīciju plāns_2023_2027'!A206</f>
        <v>204</v>
      </c>
      <c r="B233" s="277" t="str">
        <f>'Investīciju plāns_2023_2027'!B206</f>
        <v>09</v>
      </c>
      <c r="C233" s="161" t="str">
        <f>'Investīciju plāns_2023_2027'!C206</f>
        <v>Svēte</v>
      </c>
      <c r="D233" s="285" t="str">
        <f>'Investīciju plāns_2023_2027'!D206</f>
        <v>Svētes bērnu un jauniešu izglītības un iniciatīvu centra vides pieejamības nodrošināšana</v>
      </c>
      <c r="E233" s="295" t="str">
        <f>'Investīciju plāns_2023_2027'!E206</f>
        <v>Vides pieejamības nodrošināšana</v>
      </c>
      <c r="F233" s="281" t="str">
        <f>'Investīciju plāns_2023_2027'!F206</f>
        <v>Izglītības iestāžu infrastruktūra</v>
      </c>
      <c r="G233" s="366" t="str">
        <f>'Investīciju plāns_2023_2027'!G206</f>
        <v>J/Pag/Iedz
SAM</v>
      </c>
      <c r="H233" s="278">
        <f>'Investīciju plāns_2023_2027'!H206</f>
        <v>80000</v>
      </c>
      <c r="I233" s="303">
        <f>'Investīciju plāns_2023_2027'!I206</f>
        <v>0</v>
      </c>
      <c r="J233" s="304">
        <f>'Investīciju plāns_2023_2027'!J206</f>
        <v>0</v>
      </c>
      <c r="K233" s="305">
        <f>'Investīciju plāns_2023_2027'!K206</f>
        <v>0</v>
      </c>
      <c r="L233" s="306">
        <f>'Investīciju plāns_2023_2027'!L206</f>
        <v>80000</v>
      </c>
      <c r="M233" s="307">
        <f>'Investīciju plāns_2023_2027'!M206</f>
        <v>0</v>
      </c>
      <c r="N233" s="196" t="str">
        <f>'Investīciju plāns_2023_2027'!N206</f>
        <v>P2 I RV1</v>
      </c>
      <c r="O233" s="372" t="str">
        <f>'Investīciju plāns_2023_2027'!O206</f>
        <v>P</v>
      </c>
      <c r="P233" s="372" t="str">
        <f>'Investīciju plāns_2023_2027'!P206</f>
        <v>VP1</v>
      </c>
      <c r="Q233" s="372" t="str">
        <f>'Investīciju plāns_2023_2027'!Q206</f>
        <v>RV1</v>
      </c>
      <c r="R233" s="375" t="str">
        <f>'Investīciju plāns_2023_2027'!R206</f>
        <v>1.1.</v>
      </c>
      <c r="S233" s="336" t="str">
        <f>'Investīciju plāns_2023_2027'!S206</f>
        <v>Infrastruktūras un saimnieciskā nodrošinājuma nodaļa/Attīstības nodaļa</v>
      </c>
      <c r="T233" s="309" t="str">
        <f>'Investīciju plāns_2023_2027'!T206</f>
        <v>2022-2027</v>
      </c>
      <c r="U233" s="282" t="str">
        <f>'Investīciju plāns_2023_2027'!U206</f>
        <v>2022-2027</v>
      </c>
    </row>
    <row r="234" spans="1:21" ht="76.5" x14ac:dyDescent="0.25">
      <c r="A234" s="196">
        <f>'Investīciju plāns_2023_2027'!A207</f>
        <v>205</v>
      </c>
      <c r="B234" s="279" t="str">
        <f>'Investīciju plāns_2023_2027'!B207</f>
        <v>09s</v>
      </c>
      <c r="C234" s="196" t="str">
        <f>'Investīciju plāns_2023_2027'!C207</f>
        <v>Svēte</v>
      </c>
      <c r="D234" s="285" t="str">
        <f>'Investīciju plāns_2023_2027'!D207</f>
        <v>Svētes pamatskolas sporta halles zāles grīdas atjaunošana</v>
      </c>
      <c r="E234" s="285" t="str">
        <f>'Investīciju plāns_2023_2027'!E207</f>
        <v>Grīdas segums bojāts (uzpūties), zaudējis pretslīdes īpašības- nepieciešama seguma nomaiņa</v>
      </c>
      <c r="F234" s="161" t="str">
        <f>'Investīciju plāns_2023_2027'!F207</f>
        <v>Sporta infrastruktūra</v>
      </c>
      <c r="G234" s="366" t="str">
        <f>'Investīciju plāns_2023_2027'!G207</f>
        <v>J/Pag/Iedz</v>
      </c>
      <c r="H234" s="278">
        <f>'Investīciju plāns_2023_2027'!H207</f>
        <v>50000</v>
      </c>
      <c r="I234" s="303">
        <f>'Investīciju plāns_2023_2027'!I207</f>
        <v>0</v>
      </c>
      <c r="J234" s="304">
        <f>'Investīciju plāns_2023_2027'!J207</f>
        <v>0</v>
      </c>
      <c r="K234" s="305">
        <f>'Investīciju plāns_2023_2027'!K207</f>
        <v>0</v>
      </c>
      <c r="L234" s="306">
        <f>'Investīciju plāns_2023_2027'!L207</f>
        <v>50000</v>
      </c>
      <c r="M234" s="307">
        <f>'Investīciju plāns_2023_2027'!M207</f>
        <v>0</v>
      </c>
      <c r="N234" s="196" t="str">
        <f>'Investīciju plāns_2023_2027'!N207</f>
        <v>P2 S RV2</v>
      </c>
      <c r="O234" s="372" t="str">
        <f>'Investīciju plāns_2023_2027'!O207</f>
        <v>D</v>
      </c>
      <c r="P234" s="373" t="str">
        <f>'Investīciju plāns_2023_2027'!P207</f>
        <v>VP1</v>
      </c>
      <c r="Q234" s="373" t="str">
        <f>'Investīciju plāns_2023_2027'!Q207</f>
        <v>RV1</v>
      </c>
      <c r="R234" s="375" t="str">
        <f>'Investīciju plāns_2023_2027'!R207</f>
        <v>1.1.</v>
      </c>
      <c r="S234" s="161" t="str">
        <f>'Investīciju plāns_2023_2027'!S207</f>
        <v xml:space="preserve">Izglītības pārvalde/Infrastruktūras un saimnieciskā nodrošinājuma nodaļa </v>
      </c>
      <c r="T234" s="309">
        <f>'Investīciju plāns_2023_2027'!T207</f>
        <v>0</v>
      </c>
      <c r="U234" s="282" t="str">
        <f>'Investīciju plāns_2023_2027'!U207</f>
        <v>2022-2027</v>
      </c>
    </row>
    <row r="235" spans="1:21" ht="76.5" x14ac:dyDescent="0.25">
      <c r="A235" s="161">
        <f>'Investīciju plāns_2023_2027'!A208</f>
        <v>206</v>
      </c>
      <c r="B235" s="279" t="str">
        <f>'Investīciju plāns_2023_2027'!B208</f>
        <v>09</v>
      </c>
      <c r="C235" s="196" t="str">
        <f>'Investīciju plāns_2023_2027'!C208</f>
        <v>Svēte</v>
      </c>
      <c r="D235" s="285" t="str">
        <f>'Investīciju plāns_2023_2027'!D208</f>
        <v>Ārējās kanalizācijas sakārtošana pie Svētes Bērnu un jauniešu izglītības un aktivitāšu centra</v>
      </c>
      <c r="E235" s="285" t="str">
        <f>'Investīciju plāns_2023_2027'!E208</f>
        <v>Pievienošanās pie kopējā kanalizācijas tīkla, jo  kanalizācijas tīkls pievienots pie privātā īpašumā 2 m3 esošās nosēdakas. Bieži jāveic asenizācijas pakalpojumi, kuru izmaksas ir lielākas nekā pieslēgumam pie kopējā tīkla. Akas īpašniekam ir pretenzijas pret esošo situāciju.</v>
      </c>
      <c r="F235" s="161" t="str">
        <f>'Investīciju plāns_2023_2027'!F208</f>
        <v>Teritorijas labiekārtošana</v>
      </c>
      <c r="G235" s="366" t="str">
        <f>'Investīciju plāns_2023_2027'!G208</f>
        <v>J/Pag/Iedz</v>
      </c>
      <c r="H235" s="278">
        <f>'Investīciju plāns_2023_2027'!H208</f>
        <v>110000</v>
      </c>
      <c r="I235" s="303">
        <f>'Investīciju plāns_2023_2027'!I208</f>
        <v>0</v>
      </c>
      <c r="J235" s="304">
        <f>'Investīciju plāns_2023_2027'!J208</f>
        <v>0</v>
      </c>
      <c r="K235" s="305">
        <f>'Investīciju plāns_2023_2027'!K208</f>
        <v>0</v>
      </c>
      <c r="L235" s="306">
        <f>'Investīciju plāns_2023_2027'!L208</f>
        <v>0</v>
      </c>
      <c r="M235" s="307">
        <f>'Investīciju plāns_2023_2027'!M208</f>
        <v>110000</v>
      </c>
      <c r="N235" s="166" t="str">
        <f>'Investīciju plāns_2023_2027'!N208</f>
        <v>P2 I RV1</v>
      </c>
      <c r="O235" s="372" t="str">
        <f>'Investīciju plāns_2023_2027'!O208</f>
        <v>D</v>
      </c>
      <c r="P235" s="372" t="str">
        <f>'Investīciju plāns_2023_2027'!P208</f>
        <v>VP1</v>
      </c>
      <c r="Q235" s="372" t="str">
        <f>'Investīciju plāns_2023_2027'!Q208</f>
        <v>RV1</v>
      </c>
      <c r="R235" s="374" t="str">
        <f>'Investīciju plāns_2023_2027'!R208</f>
        <v>1.1.</v>
      </c>
      <c r="S235" s="161" t="str">
        <f>'Investīciju plāns_2023_2027'!S208</f>
        <v xml:space="preserve">Izglītības pārvalde/Infrastruktūras un saimnieciskā nodrošinājuma nodaļa </v>
      </c>
      <c r="T235" s="291">
        <f>'Investīciju plāns_2023_2027'!T208</f>
        <v>0</v>
      </c>
      <c r="U235" s="282" t="str">
        <f>'Investīciju plāns_2023_2027'!U208</f>
        <v>2022-2027</v>
      </c>
    </row>
    <row r="236" spans="1:21" ht="76.5" x14ac:dyDescent="0.25">
      <c r="A236" s="161">
        <f>'Investīciju plāns_2023_2027'!A209</f>
        <v>207</v>
      </c>
      <c r="B236" s="279" t="str">
        <f>'Investīciju plāns_2023_2027'!B209</f>
        <v>06</v>
      </c>
      <c r="C236" s="196" t="str">
        <f>'Investīciju plāns_2023_2027'!C209</f>
        <v>Svēte</v>
      </c>
      <c r="D236" s="285" t="str">
        <f>'Investīciju plāns_2023_2027'!D209</f>
        <v>Svētes pagasta Jēkabnieku kultūras nama lietus ūdens novadīšanas sistēmas sakārtošana</v>
      </c>
      <c r="E236" s="285" t="str">
        <f>'Investīciju plāns_2023_2027'!E209</f>
        <v>LKT ar akām novadošā tīkla ierīkošana jumta lietus ūdens noteku savākšanai slēgtā sistēmā, ēkas apmales sakārtošana, pamatu cokola atjaunošana. Projektēšana 2022.gadā (DRN finansējums)
2023.gadā lietus ūdens un drenāžas sistēmas izbūve 78 000EUR</v>
      </c>
      <c r="F236" s="161" t="str">
        <f>'Investīciju plāns_2023_2027'!F209</f>
        <v xml:space="preserve">Teritorijas labiekārtošana </v>
      </c>
      <c r="G236" s="367" t="str">
        <f>'Investīciju plāns_2023_2027'!G209</f>
        <v xml:space="preserve">J/Pag/Iedz
</v>
      </c>
      <c r="H236" s="278">
        <f>'Investīciju plāns_2023_2027'!H209</f>
        <v>78000</v>
      </c>
      <c r="I236" s="303">
        <f>'Investīciju plāns_2023_2027'!I209</f>
        <v>78000</v>
      </c>
      <c r="J236" s="304">
        <f>'Investīciju plāns_2023_2027'!J209</f>
        <v>78000</v>
      </c>
      <c r="K236" s="305">
        <f>'Investīciju plāns_2023_2027'!K209</f>
        <v>0</v>
      </c>
      <c r="L236" s="306">
        <f>'Investīciju plāns_2023_2027'!L209</f>
        <v>0</v>
      </c>
      <c r="M236" s="307">
        <f>'Investīciju plāns_2023_2027'!M209</f>
        <v>0</v>
      </c>
      <c r="N236" s="166" t="str">
        <f>'Investīciju plāns_2023_2027'!N209</f>
        <v>P3 V RV9</v>
      </c>
      <c r="O236" s="372" t="str">
        <f>'Investīciju plāns_2023_2027'!O209</f>
        <v>P</v>
      </c>
      <c r="P236" s="376" t="str">
        <f>'Investīciju plāns_2023_2027'!P209</f>
        <v>VP1</v>
      </c>
      <c r="Q236" s="372" t="str">
        <f>'Investīciju plāns_2023_2027'!Q209</f>
        <v>RV3</v>
      </c>
      <c r="R236" s="374" t="str">
        <f>'Investīciju plāns_2023_2027'!R209</f>
        <v>3.3.</v>
      </c>
      <c r="S236" s="161" t="str">
        <f>'Investīciju plāns_2023_2027'!S209</f>
        <v>Infrastruktūras un saimnieciskā nodrošinājuma nodaļa/pagasta pārvalde</v>
      </c>
      <c r="T236" s="291">
        <f>'Investīciju plāns_2023_2027'!T209</f>
        <v>0</v>
      </c>
      <c r="U236" s="282" t="str">
        <f>'Investīciju plāns_2023_2027'!U209</f>
        <v>2022-2027</v>
      </c>
    </row>
    <row r="237" spans="1:21" ht="76.5" x14ac:dyDescent="0.25">
      <c r="A237" s="196">
        <f>'Investīciju plāns_2023_2027'!A210</f>
        <v>208</v>
      </c>
      <c r="B237" s="279">
        <f>'Investīciju plāns_2023_2027'!B210</f>
        <v>0</v>
      </c>
      <c r="C237" s="196" t="str">
        <f>'Investīciju plāns_2023_2027'!C210</f>
        <v>Svēte</v>
      </c>
      <c r="D237" s="285" t="str">
        <f>'Investīciju plāns_2023_2027'!D210</f>
        <v>Svētes pagasta  transporta infrastruktūras attīstība</v>
      </c>
      <c r="E237" s="285" t="str">
        <f>'Investīciju plāns_2023_2027'!E210</f>
        <v>Transporta infrastruktūras attīstība, t.sk.: 
2023.gads:
Straumes ielas, Jēkabniekos seguma virskārtas atjaunošana 120m (projektēšana 1936 EUR, būvdarbi ~ 23000 EUR)
Iepirkumu procedūra projektēšanai uzsākta 2022.gadā, noslēgti līgumi par projektēšanu</v>
      </c>
      <c r="F237" s="161" t="str">
        <f>'Investīciju plāns_2023_2027'!F210</f>
        <v>Transporta infrastruktūra, t.sk. Apgaismojums</v>
      </c>
      <c r="G237" s="367" t="str">
        <f>'Investīciju plāns_2023_2027'!G210</f>
        <v>AG2023
J/Pag/Iedz
Dep/ieros</v>
      </c>
      <c r="H237" s="278">
        <f>'Investīciju plāns_2023_2027'!H210</f>
        <v>24936</v>
      </c>
      <c r="I237" s="303">
        <f>'Investīciju plāns_2023_2027'!I210</f>
        <v>24936</v>
      </c>
      <c r="J237" s="304">
        <f>'Investīciju plāns_2023_2027'!J210</f>
        <v>24936</v>
      </c>
      <c r="K237" s="305">
        <f>'Investīciju plāns_2023_2027'!K210</f>
        <v>0</v>
      </c>
      <c r="L237" s="306">
        <f>'Investīciju plāns_2023_2027'!L210</f>
        <v>0</v>
      </c>
      <c r="M237" s="307">
        <f>'Investīciju plāns_2023_2027'!M210</f>
        <v>0</v>
      </c>
      <c r="N237" s="166">
        <f>'Investīciju plāns_2023_2027'!N210</f>
        <v>0</v>
      </c>
      <c r="O237" s="336">
        <f>'Investīciju plāns_2023_2027'!O210</f>
        <v>0</v>
      </c>
      <c r="P237" s="372">
        <f>'Investīciju plāns_2023_2027'!P210</f>
        <v>0</v>
      </c>
      <c r="Q237" s="377">
        <f>'Investīciju plāns_2023_2027'!Q210</f>
        <v>0</v>
      </c>
      <c r="R237" s="375">
        <f>'Investīciju plāns_2023_2027'!R210</f>
        <v>0</v>
      </c>
      <c r="S237" s="161" t="str">
        <f>'Investīciju plāns_2023_2027'!S210</f>
        <v>Infrastruktūras un saimnieciskā nodrošinājuma nodaļa/Pagasta pārvalde</v>
      </c>
      <c r="T237" s="291">
        <f>'Investīciju plāns_2023_2027'!T210</f>
        <v>0</v>
      </c>
      <c r="U237" s="282" t="str">
        <f>'Investīciju plāns_2023_2027'!U210</f>
        <v>2022-2027</v>
      </c>
    </row>
    <row r="238" spans="1:21" ht="76.5" x14ac:dyDescent="0.25">
      <c r="A238" s="161">
        <f>'Investīciju plāns_2023_2027'!A212</f>
        <v>210</v>
      </c>
      <c r="B238" s="279" t="str">
        <f>'Investīciju plāns_2023_2027'!B212</f>
        <v>06</v>
      </c>
      <c r="C238" s="196" t="str">
        <f>'Investīciju plāns_2023_2027'!C212</f>
        <v>Valgunde</v>
      </c>
      <c r="D238" s="285" t="str">
        <f>'Investīciju plāns_2023_2027'!D212</f>
        <v>Valgundes pagasta ēkas energoefektivitātes paaugstināšana</v>
      </c>
      <c r="E238" s="285" t="str">
        <f>'Investīciju plāns_2023_2027'!E212</f>
        <v>Pagasta pārvaldes ēkas energoefektivitātes paaugstināšana. Īstenojot projektu tiek ietaupīti energoresursi, novērsta ēkas bojājumi - plaisas sienās, uzlaboti darba apstākļi. Veicot telpu pārplānošanu,  nodrošināta to efektīvāka izmantošana, paaugstinot iedzīvotājiem sniedzamo pakalpojumu pieejamību.
(projektēšana ~ 10 000 EUR, būvdarbi ~ 590 000 EUR)</v>
      </c>
      <c r="F238" s="161" t="str">
        <f>'Investīciju plāns_2023_2027'!F212</f>
        <v>Energoefektivitāte</v>
      </c>
      <c r="G238" s="366" t="str">
        <f>'Investīciju plāns_2023_2027'!G212</f>
        <v xml:space="preserve">AG2024
J/Pag/Iedz
</v>
      </c>
      <c r="H238" s="278">
        <f>'Investīciju plāns_2023_2027'!H212</f>
        <v>600000</v>
      </c>
      <c r="I238" s="303">
        <f>'Investīciju plāns_2023_2027'!I212</f>
        <v>600000</v>
      </c>
      <c r="J238" s="304">
        <f>'Investīciju plāns_2023_2027'!J212</f>
        <v>98500</v>
      </c>
      <c r="K238" s="305">
        <f>'Investīciju plāns_2023_2027'!K212</f>
        <v>501500</v>
      </c>
      <c r="L238" s="306">
        <f>'Investīciju plāns_2023_2027'!L212</f>
        <v>0</v>
      </c>
      <c r="M238" s="307">
        <f>'Investīciju plāns_2023_2027'!M212</f>
        <v>0</v>
      </c>
      <c r="N238" s="161" t="str">
        <f>'Investīciju plāns_2023_2027'!N212</f>
        <v>P2 V RV8</v>
      </c>
      <c r="O238" s="372" t="str">
        <f>'Investīciju plāns_2023_2027'!O212</f>
        <v>P</v>
      </c>
      <c r="P238" s="373" t="str">
        <f>'Investīciju plāns_2023_2027'!P212</f>
        <v>VP2</v>
      </c>
      <c r="Q238" s="373" t="str">
        <f>'Investīciju plāns_2023_2027'!Q212</f>
        <v>RV5</v>
      </c>
      <c r="R238" s="374" t="str">
        <f>'Investīciju plāns_2023_2027'!R212</f>
        <v>U.5.4.</v>
      </c>
      <c r="S238" s="161" t="str">
        <f>'Investīciju plāns_2023_2027'!S212</f>
        <v>Infrastruktūras un saimnieciskā nodrošinājuma nodaļa/Pagasta pārvalde</v>
      </c>
      <c r="T238" s="284">
        <f>'Investīciju plāns_2023_2027'!T212</f>
        <v>0</v>
      </c>
      <c r="U238" s="282" t="str">
        <f>'Investīciju plāns_2023_2027'!U212</f>
        <v>2022-2027</v>
      </c>
    </row>
    <row r="239" spans="1:21" x14ac:dyDescent="0.25">
      <c r="A239" s="161" t="e">
        <f>'Investīciju plāns_2023_2027'!#REF!</f>
        <v>#REF!</v>
      </c>
      <c r="B239" s="279" t="e">
        <f>'Investīciju plāns_2023_2027'!#REF!</f>
        <v>#REF!</v>
      </c>
      <c r="C239" s="196" t="e">
        <f>'Investīciju plāns_2023_2027'!#REF!</f>
        <v>#REF!</v>
      </c>
      <c r="D239" s="285" t="e">
        <f>'Investīciju plāns_2023_2027'!#REF!</f>
        <v>#REF!</v>
      </c>
      <c r="E239" s="285" t="e">
        <f>'Investīciju plāns_2023_2027'!#REF!</f>
        <v>#REF!</v>
      </c>
      <c r="F239" s="161" t="e">
        <f>'Investīciju plāns_2023_2027'!#REF!</f>
        <v>#REF!</v>
      </c>
      <c r="G239" s="367" t="e">
        <f>'Investīciju plāns_2023_2027'!#REF!</f>
        <v>#REF!</v>
      </c>
      <c r="H239" s="278" t="e">
        <f>'Investīciju plāns_2023_2027'!#REF!</f>
        <v>#REF!</v>
      </c>
      <c r="I239" s="303" t="e">
        <f>'Investīciju plāns_2023_2027'!#REF!</f>
        <v>#REF!</v>
      </c>
      <c r="J239" s="304" t="e">
        <f>'Investīciju plāns_2023_2027'!#REF!</f>
        <v>#REF!</v>
      </c>
      <c r="K239" s="305" t="e">
        <f>'Investīciju plāns_2023_2027'!#REF!</f>
        <v>#REF!</v>
      </c>
      <c r="L239" s="306" t="e">
        <f>'Investīciju plāns_2023_2027'!#REF!</f>
        <v>#REF!</v>
      </c>
      <c r="M239" s="307" t="e">
        <f>'Investīciju plāns_2023_2027'!#REF!</f>
        <v>#REF!</v>
      </c>
      <c r="N239" s="195" t="e">
        <f>'Investīciju plāns_2023_2027'!#REF!</f>
        <v>#REF!</v>
      </c>
      <c r="O239" s="372" t="e">
        <f>'Investīciju plāns_2023_2027'!#REF!</f>
        <v>#REF!</v>
      </c>
      <c r="P239" s="373" t="e">
        <f>'Investīciju plāns_2023_2027'!#REF!</f>
        <v>#REF!</v>
      </c>
      <c r="Q239" s="373" t="e">
        <f>'Investīciju plāns_2023_2027'!#REF!</f>
        <v>#REF!</v>
      </c>
      <c r="R239" s="374" t="e">
        <f>'Investīciju plāns_2023_2027'!#REF!</f>
        <v>#REF!</v>
      </c>
      <c r="S239" s="161" t="e">
        <f>'Investīciju plāns_2023_2027'!#REF!</f>
        <v>#REF!</v>
      </c>
      <c r="T239" s="310" t="e">
        <f>'Investīciju plāns_2023_2027'!#REF!</f>
        <v>#REF!</v>
      </c>
      <c r="U239" s="282" t="e">
        <f>'Investīciju plāns_2023_2027'!#REF!</f>
        <v>#REF!</v>
      </c>
    </row>
    <row r="240" spans="1:21" ht="63.75" x14ac:dyDescent="0.25">
      <c r="A240" s="196">
        <f>'Investīciju plāns_2023_2027'!A213</f>
        <v>211</v>
      </c>
      <c r="B240" s="279" t="str">
        <f>'Investīciju plāns_2023_2027'!B213</f>
        <v>09</v>
      </c>
      <c r="C240" s="196" t="str">
        <f>'Investīciju plāns_2023_2027'!C213</f>
        <v>Valgunde</v>
      </c>
      <c r="D240" s="285" t="str">
        <f>'Investīciju plāns_2023_2027'!D213</f>
        <v>Radošās mājas pārbūve pie Kalnciema vidusskolas</v>
      </c>
      <c r="E240" s="285" t="str">
        <f>'Investīciju plāns_2023_2027'!E213</f>
        <v>Priekšizpēte, būvprojekta izstrāde.
Skolā ir mākslas un mūzikas skolas filiāle, Valsts aizsardzības mācību programma. Papildus telpas nepieciešamas, lai nodrošinātu prasībām atbilstošu mācību procesu un arī turpmāk varētu piedāvāt jaunas iespējas, tā palielinot skolēnu skaitu.</v>
      </c>
      <c r="F240" s="161" t="str">
        <f>'Investīciju plāns_2023_2027'!F213</f>
        <v>Izglītības iestāžu infrastruktūra</v>
      </c>
      <c r="G240" s="366" t="str">
        <f>'Investīciju plāns_2023_2027'!G213</f>
        <v>J/Pag/Iedz</v>
      </c>
      <c r="H240" s="278">
        <f>'Investīciju plāns_2023_2027'!H213</f>
        <v>500000</v>
      </c>
      <c r="I240" s="303">
        <f>'Investīciju plāns_2023_2027'!I213</f>
        <v>0</v>
      </c>
      <c r="J240" s="304">
        <f>'Investīciju plāns_2023_2027'!J213</f>
        <v>0</v>
      </c>
      <c r="K240" s="305">
        <f>'Investīciju plāns_2023_2027'!K213</f>
        <v>0</v>
      </c>
      <c r="L240" s="306">
        <f>'Investīciju plāns_2023_2027'!L213</f>
        <v>0</v>
      </c>
      <c r="M240" s="307">
        <f>'Investīciju plāns_2023_2027'!M213</f>
        <v>500000</v>
      </c>
      <c r="N240" s="166" t="str">
        <f>'Investīciju plāns_2023_2027'!N213</f>
        <v>P2 I RV1</v>
      </c>
      <c r="O240" s="372" t="str">
        <f>'Investīciju plāns_2023_2027'!O213</f>
        <v>P</v>
      </c>
      <c r="P240" s="375" t="str">
        <f>'Investīciju plāns_2023_2027'!P213</f>
        <v>VP1</v>
      </c>
      <c r="Q240" s="375" t="str">
        <f>'Investīciju plāns_2023_2027'!Q213</f>
        <v>RV1</v>
      </c>
      <c r="R240" s="375" t="str">
        <f>'Investīciju plāns_2023_2027'!R213</f>
        <v>1.1.</v>
      </c>
      <c r="S240" s="161" t="str">
        <f>'Investīciju plāns_2023_2027'!S213</f>
        <v>Izglītības pārvalde</v>
      </c>
      <c r="T240" s="291">
        <f>'Investīciju plāns_2023_2027'!T213</f>
        <v>0</v>
      </c>
      <c r="U240" s="282" t="str">
        <f>'Investīciju plāns_2023_2027'!U213</f>
        <v>2022-2027</v>
      </c>
    </row>
    <row r="241" spans="1:21" ht="63.75" x14ac:dyDescent="0.25">
      <c r="A241" s="161">
        <f>'Investīciju plāns_2023_2027'!A214</f>
        <v>212</v>
      </c>
      <c r="B241" s="315" t="str">
        <f>'Investīciju plāns_2023_2027'!B214</f>
        <v>09</v>
      </c>
      <c r="C241" s="196" t="str">
        <f>'Investīciju plāns_2023_2027'!C214</f>
        <v>Valgunde</v>
      </c>
      <c r="D241" s="313" t="str">
        <f>'Investīciju plāns_2023_2027'!D214</f>
        <v>Kalnciema vidusskolas profesionālās ievirzes programmas "Aizsardzības mācības" infrastruktūras papildināšana</v>
      </c>
      <c r="E241" s="313" t="str">
        <f>'Investīciju plāns_2023_2027'!E214</f>
        <v>Būvprojekta izstrāde, bāzes ēkas būvniecība, šautuves modernizācija/piebūve, lai īstenotu Valsts aizsardzības mācību programmu, kas no 2024.gada būs obligāta prasība. Sporta skolas interešu izglītībā ir iekļauta šaušanas programma.</v>
      </c>
      <c r="F241" s="161" t="str">
        <f>'Investīciju plāns_2023_2027'!F214</f>
        <v xml:space="preserve">Izglītības iestāžu materiāli tehniskā bāze </v>
      </c>
      <c r="G241" s="366" t="str">
        <f>'Investīciju plāns_2023_2027'!G214</f>
        <v>J/Pag/Iedz
IP/2021</v>
      </c>
      <c r="H241" s="278">
        <f>'Investīciju plāns_2023_2027'!H214</f>
        <v>700000</v>
      </c>
      <c r="I241" s="303">
        <f>'Investīciju plāns_2023_2027'!I214</f>
        <v>0</v>
      </c>
      <c r="J241" s="304">
        <f>'Investīciju plāns_2023_2027'!J214</f>
        <v>0</v>
      </c>
      <c r="K241" s="305">
        <f>'Investīciju plāns_2023_2027'!K214</f>
        <v>0</v>
      </c>
      <c r="L241" s="306">
        <f>'Investīciju plāns_2023_2027'!L214</f>
        <v>0</v>
      </c>
      <c r="M241" s="307">
        <f>'Investīciju plāns_2023_2027'!M214</f>
        <v>700000</v>
      </c>
      <c r="N241" s="166" t="str">
        <f>'Investīciju plāns_2023_2027'!N214</f>
        <v>P2 I RV1</v>
      </c>
      <c r="O241" s="372" t="str">
        <f>'Investīciju plāns_2023_2027'!O214</f>
        <v>P</v>
      </c>
      <c r="P241" s="372" t="str">
        <f>'Investīciju plāns_2023_2027'!P214</f>
        <v>VP1</v>
      </c>
      <c r="Q241" s="372" t="str">
        <f>'Investīciju plāns_2023_2027'!Q214</f>
        <v>RV1</v>
      </c>
      <c r="R241" s="374" t="str">
        <f>'Investīciju plāns_2023_2027'!R214</f>
        <v>1.1.</v>
      </c>
      <c r="S241" s="161" t="str">
        <f>'Investīciju plāns_2023_2027'!S214</f>
        <v>Izglītības pārvalde/Sporta centrs</v>
      </c>
      <c r="T241" s="291">
        <f>'Investīciju plāns_2023_2027'!T214</f>
        <v>0</v>
      </c>
      <c r="U241" s="282" t="str">
        <f>'Investīciju plāns_2023_2027'!U214</f>
        <v>2022-2027</v>
      </c>
    </row>
    <row r="242" spans="1:21" ht="76.5" x14ac:dyDescent="0.25">
      <c r="A242" s="161">
        <f>'Investīciju plāns_2023_2027'!A215</f>
        <v>213</v>
      </c>
      <c r="B242" s="277" t="str">
        <f>'Investīciju plāns_2023_2027'!B215</f>
        <v>06</v>
      </c>
      <c r="C242" s="161" t="str">
        <f>'Investīciju plāns_2023_2027'!C215</f>
        <v>Valgunde</v>
      </c>
      <c r="D242" s="285" t="str">
        <f>'Investīciju plāns_2023_2027'!D215</f>
        <v>Bērnu rotaļu laukuma izbūve Valgundes ciemā pie IKSC "Avoti"</v>
      </c>
      <c r="E242" s="285" t="str">
        <f>'Investīciju plāns_2023_2027'!E215</f>
        <v>Ierīkot drošu, būvnormatīvu prasībām atbilstošu bērnu rotaļu laukumu, secīgi darbi pēc IKSC "Avoti" rekonstrukcijas</v>
      </c>
      <c r="F242" s="161" t="str">
        <f>'Investīciju plāns_2023_2027'!F215</f>
        <v>Teritorijas labiekārtošana</v>
      </c>
      <c r="G242" s="367" t="str">
        <f>'Investīciju plāns_2023_2027'!G215</f>
        <v>J/Pag/Iedz
IP/2021</v>
      </c>
      <c r="H242" s="278">
        <f>'Investīciju plāns_2023_2027'!H215</f>
        <v>50000</v>
      </c>
      <c r="I242" s="303">
        <f>'Investīciju plāns_2023_2027'!I215</f>
        <v>0</v>
      </c>
      <c r="J242" s="304">
        <f>'Investīciju plāns_2023_2027'!J215</f>
        <v>0</v>
      </c>
      <c r="K242" s="305">
        <f>'Investīciju plāns_2023_2027'!K215</f>
        <v>0</v>
      </c>
      <c r="L242" s="306">
        <f>'Investīciju plāns_2023_2027'!L215</f>
        <v>50000</v>
      </c>
      <c r="M242" s="307">
        <f>'Investīciju plāns_2023_2027'!M215</f>
        <v>0</v>
      </c>
      <c r="N242" s="166" t="str">
        <f>'Investīciju plāns_2023_2027'!N215</f>
        <v>P3 V RV9</v>
      </c>
      <c r="O242" s="372" t="str">
        <f>'Investīciju plāns_2023_2027'!O215</f>
        <v>P</v>
      </c>
      <c r="P242" s="373" t="str">
        <f>'Investīciju plāns_2023_2027'!P215</f>
        <v>VP2</v>
      </c>
      <c r="Q242" s="373" t="str">
        <f>'Investīciju plāns_2023_2027'!Q215</f>
        <v>RV5</v>
      </c>
      <c r="R242" s="374" t="str">
        <f>'Investīciju plāns_2023_2027'!R215</f>
        <v>U.5.5.</v>
      </c>
      <c r="S242" s="161" t="str">
        <f>'Investīciju plāns_2023_2027'!S215</f>
        <v>Infrastruktūras un saimnieciskā nodrošinājuma nodaļa/pagasta pārvalde</v>
      </c>
      <c r="T242" s="291">
        <f>'Investīciju plāns_2023_2027'!T215</f>
        <v>0</v>
      </c>
      <c r="U242" s="282" t="str">
        <f>'Investīciju plāns_2023_2027'!U215</f>
        <v>2022-2027</v>
      </c>
    </row>
    <row r="243" spans="1:21" ht="63.75" x14ac:dyDescent="0.25">
      <c r="A243" s="196">
        <f>'Investīciju plāns_2023_2027'!A216</f>
        <v>214</v>
      </c>
      <c r="B243" s="279" t="str">
        <f>'Investīciju plāns_2023_2027'!B216</f>
        <v>04</v>
      </c>
      <c r="C243" s="196" t="str">
        <f>'Investīciju plāns_2023_2027'!C216</f>
        <v>Valgunde</v>
      </c>
      <c r="D243" s="285" t="str">
        <f>'Investīciju plāns_2023_2027'!D216</f>
        <v>Ugunsdzēsības dīķu sakārtošana Valgundes pagastā</v>
      </c>
      <c r="E243" s="285" t="str">
        <f>'Investīciju plāns_2023_2027'!E216</f>
        <v xml:space="preserve">Ugunsdzēsības dīķu sakārtošana Valgundes pagasta Vītoliņu, Valgundes un Tīreļu ciemos
</v>
      </c>
      <c r="F243" s="195" t="str">
        <f>'Investīciju plāns_2023_2027'!F216</f>
        <v>Teritorijas labiekārtošana</v>
      </c>
      <c r="G243" s="366" t="str">
        <f>'Investīciju plāns_2023_2027'!G216</f>
        <v>J/Pag/Iedz
IP/2021</v>
      </c>
      <c r="H243" s="278">
        <f>'Investīciju plāns_2023_2027'!H216</f>
        <v>80000</v>
      </c>
      <c r="I243" s="303">
        <f>'Investīciju plāns_2023_2027'!I216</f>
        <v>0</v>
      </c>
      <c r="J243" s="304">
        <f>'Investīciju plāns_2023_2027'!J216</f>
        <v>0</v>
      </c>
      <c r="K243" s="305">
        <f>'Investīciju plāns_2023_2027'!K216</f>
        <v>0</v>
      </c>
      <c r="L243" s="306">
        <f>'Investīciju plāns_2023_2027'!L216</f>
        <v>40000</v>
      </c>
      <c r="M243" s="307">
        <f>'Investīciju plāns_2023_2027'!M216</f>
        <v>40000</v>
      </c>
      <c r="N243" s="166" t="str">
        <f>'Investīciju plāns_2023_2027'!N216</f>
        <v xml:space="preserve">P2 V RV6 </v>
      </c>
      <c r="O243" s="378" t="str">
        <f>'Investīciju plāns_2023_2027'!O216</f>
        <v>P</v>
      </c>
      <c r="P243" s="375" t="str">
        <f>'Investīciju plāns_2023_2027'!P216</f>
        <v>VP1</v>
      </c>
      <c r="Q243" s="375" t="str">
        <f>'Investīciju plāns_2023_2027'!Q216</f>
        <v>RV5</v>
      </c>
      <c r="R243" s="375" t="str">
        <f>'Investīciju plāns_2023_2027'!R216</f>
        <v>U.5.7.</v>
      </c>
      <c r="S243" s="161" t="str">
        <f>'Investīciju plāns_2023_2027'!S216</f>
        <v>Infrastruktūras un saimnieciskā nodrošinājuma nodaļa</v>
      </c>
      <c r="T243" s="291">
        <f>'Investīciju plāns_2023_2027'!T216</f>
        <v>0</v>
      </c>
      <c r="U243" s="282" t="str">
        <f>'Investīciju plāns_2023_2027'!U216</f>
        <v>2022-2027</v>
      </c>
    </row>
    <row r="244" spans="1:21" ht="76.5" x14ac:dyDescent="0.25">
      <c r="A244" s="161">
        <f>'Investīciju plāns_2023_2027'!A217</f>
        <v>215</v>
      </c>
      <c r="B244" s="277">
        <f>'Investīciju plāns_2023_2027'!B217</f>
        <v>0</v>
      </c>
      <c r="C244" s="161" t="str">
        <f>'Investīciju plāns_2023_2027'!C217</f>
        <v>Valgunde</v>
      </c>
      <c r="D244" s="285" t="str">
        <f>'Investīciju plāns_2023_2027'!D217</f>
        <v>Valgundes pagasta  transporta infrastruktūras attīstība</v>
      </c>
      <c r="E244" s="295" t="str">
        <f>'Investīciju plāns_2023_2027'!E217</f>
        <v>Transporta infrastruktūras attīstība, t.sk.: 
2023.gads:
Celtnieku ielas virskārtas atjaunošana 1.3 km (projektēšana 3509 EUR, būvdarbi ~ 195 000 EUR)
Iepirkumu procedūra projektēšanai uzsākta 2022.gadā, noslēgti līgumi par projektēšanu</v>
      </c>
      <c r="F244" s="161" t="str">
        <f>'Investīciju plāns_2023_2027'!F217</f>
        <v>Transporta infrastruktūra, t.sk. Apgaismojums</v>
      </c>
      <c r="G244" s="366" t="str">
        <f>'Investīciju plāns_2023_2027'!G217</f>
        <v xml:space="preserve">AG2023
J/Pag/Iedz
</v>
      </c>
      <c r="H244" s="278">
        <f>'Investīciju plāns_2023_2027'!H217</f>
        <v>198509</v>
      </c>
      <c r="I244" s="303">
        <f>'Investīciju plāns_2023_2027'!I217</f>
        <v>198509</v>
      </c>
      <c r="J244" s="304">
        <f>'Investīciju plāns_2023_2027'!J217</f>
        <v>32759</v>
      </c>
      <c r="K244" s="305">
        <f>'Investīciju plāns_2023_2027'!K217</f>
        <v>165750</v>
      </c>
      <c r="L244" s="306">
        <f>'Investīciju plāns_2023_2027'!L217</f>
        <v>0</v>
      </c>
      <c r="M244" s="307">
        <f>'Investīciju plāns_2023_2027'!M217</f>
        <v>0</v>
      </c>
      <c r="N244" s="166">
        <f>'Investīciju plāns_2023_2027'!N217</f>
        <v>0</v>
      </c>
      <c r="O244" s="372">
        <f>'Investīciju plāns_2023_2027'!O217</f>
        <v>0</v>
      </c>
      <c r="P244" s="372">
        <f>'Investīciju plāns_2023_2027'!P217</f>
        <v>0</v>
      </c>
      <c r="Q244" s="372">
        <f>'Investīciju plāns_2023_2027'!Q217</f>
        <v>0</v>
      </c>
      <c r="R244" s="374">
        <f>'Investīciju plāns_2023_2027'!R217</f>
        <v>0</v>
      </c>
      <c r="S244" s="161" t="str">
        <f>'Investīciju plāns_2023_2027'!S217</f>
        <v>Infrastruktūras un saimnieciskā nodrošinājuma nodaļa/Pagasta pārvalde</v>
      </c>
      <c r="T244" s="291">
        <f>'Investīciju plāns_2023_2027'!T217</f>
        <v>0</v>
      </c>
      <c r="U244" s="282" t="str">
        <f>'Investīciju plāns_2023_2027'!U217</f>
        <v>2022-2027</v>
      </c>
    </row>
    <row r="245" spans="1:21" ht="127.5" x14ac:dyDescent="0.25">
      <c r="A245" s="161">
        <f>'Investīciju plāns_2023_2027'!A218</f>
        <v>216</v>
      </c>
      <c r="B245" s="279" t="str">
        <f>'Investīciju plāns_2023_2027'!B218</f>
        <v>04</v>
      </c>
      <c r="C245" s="161" t="str">
        <f>'Investīciju plāns_2023_2027'!C218</f>
        <v>Valgunde</v>
      </c>
      <c r="D245" s="285" t="str">
        <f>'Investīciju plāns_2023_2027'!D218</f>
        <v>Valgundes pagasta  transporta infrastruktūras attīstība</v>
      </c>
      <c r="E245" s="285" t="str">
        <f>'Investīciju plāns_2023_2027'!E218</f>
        <v>Transporta infrastruktūras attīstība, t.sk.: 
2023.-2027.gads:
1. Valgundes pagasta Rīgas ielas virskārtas atjaunošana 370 m
Plānots uzsākt projektēšanu 2023.gada otrajā pusē, izmaksas plānot 2024.gadā 
2. Lāču ielas pārbūve un apgaismojuma ierīkošana un ūdenssaimniecības attīstība -asfalta seguma atjaunošana, jauna asfalta seguma izveide, apgaismojuma ierīkošana. Projekta realizācija jāveic kompleksi ar ūdenssaimniecības attīstības projektu.
3. Valgundes pagasta ceļa Plēsumi - Vārpas pārbūve</v>
      </c>
      <c r="F245" s="161" t="str">
        <f>'Investīciju plāns_2023_2027'!F218</f>
        <v>Transporta infrastruktūra, t.sk. Apgaismojums</v>
      </c>
      <c r="G245" s="366" t="str">
        <f>'Investīciju plāns_2023_2027'!G218</f>
        <v>J/Pag/Iedz
Dep/ieros</v>
      </c>
      <c r="H245" s="278">
        <f>'Investīciju plāns_2023_2027'!H218</f>
        <v>600000</v>
      </c>
      <c r="I245" s="303">
        <f>'Investīciju plāns_2023_2027'!I218</f>
        <v>0</v>
      </c>
      <c r="J245" s="304">
        <f>'Investīciju plāns_2023_2027'!J218</f>
        <v>0</v>
      </c>
      <c r="K245" s="305">
        <f>'Investīciju plāns_2023_2027'!K218</f>
        <v>0</v>
      </c>
      <c r="L245" s="306">
        <f>'Investīciju plāns_2023_2027'!L218</f>
        <v>200000</v>
      </c>
      <c r="M245" s="307">
        <f>'Investīciju plāns_2023_2027'!M218</f>
        <v>400000</v>
      </c>
      <c r="N245" s="196" t="str">
        <f>'Investīciju plāns_2023_2027'!N218</f>
        <v>P2 V RV1</v>
      </c>
      <c r="O245" s="372" t="str">
        <f>'Investīciju plāns_2023_2027'!O218</f>
        <v>P</v>
      </c>
      <c r="P245" s="372" t="str">
        <f>'Investīciju plāns_2023_2027'!P218</f>
        <v>VP2</v>
      </c>
      <c r="Q245" s="372" t="str">
        <f>'Investīciju plāns_2023_2027'!Q218</f>
        <v>RV4</v>
      </c>
      <c r="R245" s="374" t="str">
        <f>'Investīciju plāns_2023_2027'!R218</f>
        <v>4.1.</v>
      </c>
      <c r="S245" s="161" t="str">
        <f>'Investīciju plāns_2023_2027'!S218</f>
        <v>Infrastruktūras un saimnieciskā nodrošinājuma nodaļa/Pagasta pārvalde</v>
      </c>
      <c r="T245" s="292">
        <f>'Investīciju plāns_2023_2027'!T218</f>
        <v>0</v>
      </c>
      <c r="U245" s="282" t="str">
        <f>'Investīciju plāns_2023_2027'!U218</f>
        <v>2022-2027</v>
      </c>
    </row>
    <row r="246" spans="1:21" ht="127.5" x14ac:dyDescent="0.25">
      <c r="A246" s="196">
        <f>'Investīciju plāns_2023_2027'!A219</f>
        <v>217</v>
      </c>
      <c r="B246" s="277" t="str">
        <f>'Investīciju plāns_2023_2027'!B219</f>
        <v>08k</v>
      </c>
      <c r="C246" s="161" t="str">
        <f>'Investīciju plāns_2023_2027'!C219</f>
        <v>Vilce</v>
      </c>
      <c r="D246" s="285" t="str">
        <f>'Investīciju plāns_2023_2027'!D219</f>
        <v xml:space="preserve">Vilces muižas kalpu ēkas energoefektivitātes paaugstināšana </v>
      </c>
      <c r="E246" s="285" t="str">
        <f>'Investīciju plāns_2023_2027'!E219</f>
        <v>Ēkas energoefektivitātes paaugstināšana t.sk. jumta seguma, fasādes atjaunošana, notekcauruļu nomaiņa, bēniņu siltināšana
(Vilces bibliotēka, doktorāts, aktivitāšu centrs)     
(projektēšana ~  22 000 EUR, būvdarbi ~ 778 000 EUR)
Jāprecizē, cik % no plānotajiem būvdarbiem iespējams veikt 2023.gadā, atbilstoši likumam Par valsts budžeta 2023.gadam nosacījumiem
Jumta un noteku sliktā tehniskā stāvokļa ietekmē, ēkas pamati un fasāde ir mitra un veidojas fasādē plaisas. Jumta seguma, notekcauruļu nomaiņa, bēniņu siltināšana, apmales izbūve. Vides pieejamības nodrošināšana</v>
      </c>
      <c r="F246" s="161" t="str">
        <f>'Investīciju plāns_2023_2027'!F219</f>
        <v>Energoefektivitāte</v>
      </c>
      <c r="G246" s="366" t="str">
        <f>'Investīciju plāns_2023_2027'!G219</f>
        <v xml:space="preserve">AG2024
J/Pag/Iedz
</v>
      </c>
      <c r="H246" s="290">
        <f>'Investīciju plāns_2023_2027'!H219</f>
        <v>800000</v>
      </c>
      <c r="I246" s="303">
        <f>'Investīciju plāns_2023_2027'!I219</f>
        <v>800000</v>
      </c>
      <c r="J246" s="304">
        <f>'Investīciju plāns_2023_2027'!J219</f>
        <v>138700</v>
      </c>
      <c r="K246" s="305">
        <f>'Investīciju plāns_2023_2027'!K219</f>
        <v>661300</v>
      </c>
      <c r="L246" s="306">
        <f>'Investīciju plāns_2023_2027'!L219</f>
        <v>0</v>
      </c>
      <c r="M246" s="307">
        <f>'Investīciju plāns_2023_2027'!M219</f>
        <v>0</v>
      </c>
      <c r="N246" s="195" t="str">
        <f>'Investīciju plāns_2023_2027'!N219</f>
        <v>P2 V RV8</v>
      </c>
      <c r="O246" s="372" t="str">
        <f>'Investīciju plāns_2023_2027'!O219</f>
        <v>P</v>
      </c>
      <c r="P246" s="372" t="str">
        <f>'Investīciju plāns_2023_2027'!P219</f>
        <v>VP1</v>
      </c>
      <c r="Q246" s="372" t="str">
        <f>'Investīciju plāns_2023_2027'!Q219</f>
        <v>RV3</v>
      </c>
      <c r="R246" s="374" t="str">
        <f>'Investīciju plāns_2023_2027'!R219</f>
        <v>3.4.</v>
      </c>
      <c r="S246" s="161" t="str">
        <f>'Investīciju plāns_2023_2027'!S219</f>
        <v>Infrastruktūras un saimnieciskā nodrošinājuma nodaļa</v>
      </c>
      <c r="T246" s="332">
        <f>'Investīciju plāns_2023_2027'!T219</f>
        <v>0</v>
      </c>
      <c r="U246" s="282" t="str">
        <f>'Investīciju plāns_2023_2027'!U219</f>
        <v>2022-2027</v>
      </c>
    </row>
    <row r="247" spans="1:21" ht="102" x14ac:dyDescent="0.25">
      <c r="A247" s="161">
        <f>'Investīciju plāns_2023_2027'!A220</f>
        <v>218</v>
      </c>
      <c r="B247" s="277" t="str">
        <f>'Investīciju plāns_2023_2027'!B220</f>
        <v>08k</v>
      </c>
      <c r="C247" s="161" t="str">
        <f>'Investīciju plāns_2023_2027'!C220</f>
        <v>Vilce</v>
      </c>
      <c r="D247" s="285" t="str">
        <f>'Investīciju plāns_2023_2027'!D220</f>
        <v>Vilces pagasta tautas nama piebūves – sanmezgla būvniecība, teritorijas labiekārtošana</v>
      </c>
      <c r="E247" s="295" t="str">
        <f>'Investīciju plāns_2023_2027'!E220</f>
        <v>Izveidot Vilces tautas namā papildus telpas (sanitārais mezgls, labierīcības, palīgtelpas), būvprojekta aktualizācija, jo būvprojekta termiņš beidzās 2021.gadā</v>
      </c>
      <c r="F247" s="161" t="str">
        <f>'Investīciju plāns_2023_2027'!F220</f>
        <v>Ēku remontdarbi</v>
      </c>
      <c r="G247" s="366" t="str">
        <f>'Investīciju plāns_2023_2027'!G220</f>
        <v>J/Pag/Iedz</v>
      </c>
      <c r="H247" s="290">
        <f>'Investīciju plāns_2023_2027'!H220</f>
        <v>100000</v>
      </c>
      <c r="I247" s="303">
        <f>'Investīciju plāns_2023_2027'!I220</f>
        <v>0</v>
      </c>
      <c r="J247" s="304">
        <f>'Investīciju plāns_2023_2027'!J220</f>
        <v>0</v>
      </c>
      <c r="K247" s="305">
        <f>'Investīciju plāns_2023_2027'!K220</f>
        <v>0</v>
      </c>
      <c r="L247" s="306">
        <f>'Investīciju plāns_2023_2027'!L220</f>
        <v>0</v>
      </c>
      <c r="M247" s="307">
        <f>'Investīciju plāns_2023_2027'!M220</f>
        <v>100000</v>
      </c>
      <c r="N247" s="195" t="str">
        <f>'Investīciju plāns_2023_2027'!N220</f>
        <v>P2 K RV1</v>
      </c>
      <c r="O247" s="372" t="str">
        <f>'Investīciju plāns_2023_2027'!O220</f>
        <v>P</v>
      </c>
      <c r="P247" s="378" t="str">
        <f>'Investīciju plāns_2023_2027'!P220</f>
        <v>VP1</v>
      </c>
      <c r="Q247" s="372" t="str">
        <f>'Investīciju plāns_2023_2027'!Q220</f>
        <v>RV3</v>
      </c>
      <c r="R247" s="374" t="str">
        <f>'Investīciju plāns_2023_2027'!R220</f>
        <v>3.3.</v>
      </c>
      <c r="S247" s="161" t="str">
        <f>'Investīciju plāns_2023_2027'!S220</f>
        <v>Infrastruktūras un saimnieciskā nodrošinājuma nodaļa/Kultūras pārvalde/Pagasta pārvalde</v>
      </c>
      <c r="T247" s="332">
        <f>'Investīciju plāns_2023_2027'!T220</f>
        <v>0</v>
      </c>
      <c r="U247" s="282" t="str">
        <f>'Investīciju plāns_2023_2027'!U220</f>
        <v>2022-2027</v>
      </c>
    </row>
    <row r="248" spans="1:21" ht="102" x14ac:dyDescent="0.25">
      <c r="A248" s="161">
        <f>'Investīciju plāns_2023_2027'!A221</f>
        <v>219</v>
      </c>
      <c r="B248" s="277" t="str">
        <f>'Investīciju plāns_2023_2027'!B221</f>
        <v>09</v>
      </c>
      <c r="C248" s="161" t="str">
        <f>'Investīciju plāns_2023_2027'!C221</f>
        <v>Vilce</v>
      </c>
      <c r="D248" s="285" t="str">
        <f>'Investīciju plāns_2023_2027'!D221</f>
        <v>Vilces pamatskolas ēkas jumta remonts</v>
      </c>
      <c r="E248" s="225" t="str">
        <f>'Investīciju plāns_2023_2027'!E221</f>
        <v>Ēkas (Madaru iela) jumta remonts (plakanais jumts). Būvniecības dokumentācijas sagatavošana</v>
      </c>
      <c r="F248" s="161" t="str">
        <f>'Investīciju plāns_2023_2027'!F221</f>
        <v>Ēku remontdarbi</v>
      </c>
      <c r="G248" s="366" t="str">
        <f>'Investīciju plāns_2023_2027'!G221</f>
        <v>J/Pag/Iedz</v>
      </c>
      <c r="H248" s="290">
        <f>'Investīciju plāns_2023_2027'!H221</f>
        <v>100000</v>
      </c>
      <c r="I248" s="303">
        <f>'Investīciju plāns_2023_2027'!I221</f>
        <v>0</v>
      </c>
      <c r="J248" s="304">
        <f>'Investīciju plāns_2023_2027'!J221</f>
        <v>0</v>
      </c>
      <c r="K248" s="305">
        <f>'Investīciju plāns_2023_2027'!K221</f>
        <v>0</v>
      </c>
      <c r="L248" s="306">
        <f>'Investīciju plāns_2023_2027'!L221</f>
        <v>100000</v>
      </c>
      <c r="M248" s="307">
        <f>'Investīciju plāns_2023_2027'!M221</f>
        <v>0</v>
      </c>
      <c r="N248" s="196" t="str">
        <f>'Investīciju plāns_2023_2027'!N221</f>
        <v>P2 I RV1</v>
      </c>
      <c r="O248" s="372" t="str">
        <f>'Investīciju plāns_2023_2027'!O221</f>
        <v>P</v>
      </c>
      <c r="P248" s="375" t="str">
        <f>'Investīciju plāns_2023_2027'!P221</f>
        <v>VP1</v>
      </c>
      <c r="Q248" s="372" t="str">
        <f>'Investīciju plāns_2023_2027'!Q221</f>
        <v>RV1</v>
      </c>
      <c r="R248" s="374" t="str">
        <f>'Investīciju plāns_2023_2027'!R221</f>
        <v>1.1.</v>
      </c>
      <c r="S248" s="161" t="str">
        <f>'Investīciju plāns_2023_2027'!S221</f>
        <v>Infrastruktūras un saimnieciskā nodrošinājuma nodaļa/Izglītības pārvalde/Pagasta pārvalde</v>
      </c>
      <c r="T248" s="292">
        <f>'Investīciju plāns_2023_2027'!T221</f>
        <v>0</v>
      </c>
      <c r="U248" s="282" t="str">
        <f>'Investīciju plāns_2023_2027'!U221</f>
        <v>2022-2027</v>
      </c>
    </row>
    <row r="249" spans="1:21" x14ac:dyDescent="0.25">
      <c r="A249" s="196" t="e">
        <f>'Investīciju plāns_2023_2027'!#REF!</f>
        <v>#REF!</v>
      </c>
      <c r="B249" s="277" t="e">
        <f>'Investīciju plāns_2023_2027'!#REF!</f>
        <v>#REF!</v>
      </c>
      <c r="C249" s="161" t="e">
        <f>'Investīciju plāns_2023_2027'!#REF!</f>
        <v>#REF!</v>
      </c>
      <c r="D249" s="285" t="e">
        <f>'Investīciju plāns_2023_2027'!#REF!</f>
        <v>#REF!</v>
      </c>
      <c r="E249" s="295" t="e">
        <f>'Investīciju plāns_2023_2027'!#REF!</f>
        <v>#REF!</v>
      </c>
      <c r="F249" s="161" t="e">
        <f>'Investīciju plāns_2023_2027'!#REF!</f>
        <v>#REF!</v>
      </c>
      <c r="G249" s="366" t="e">
        <f>'Investīciju plāns_2023_2027'!#REF!</f>
        <v>#REF!</v>
      </c>
      <c r="H249" s="278" t="e">
        <f>'Investīciju plāns_2023_2027'!#REF!</f>
        <v>#REF!</v>
      </c>
      <c r="I249" s="303" t="e">
        <f>'Investīciju plāns_2023_2027'!#REF!</f>
        <v>#REF!</v>
      </c>
      <c r="J249" s="304" t="e">
        <f>'Investīciju plāns_2023_2027'!#REF!</f>
        <v>#REF!</v>
      </c>
      <c r="K249" s="305" t="e">
        <f>'Investīciju plāns_2023_2027'!#REF!</f>
        <v>#REF!</v>
      </c>
      <c r="L249" s="306" t="e">
        <f>'Investīciju plāns_2023_2027'!#REF!</f>
        <v>#REF!</v>
      </c>
      <c r="M249" s="307" t="e">
        <f>'Investīciju plāns_2023_2027'!#REF!</f>
        <v>#REF!</v>
      </c>
      <c r="N249" s="166" t="e">
        <f>'Investīciju plāns_2023_2027'!#REF!</f>
        <v>#REF!</v>
      </c>
      <c r="O249" s="372" t="e">
        <f>'Investīciju plāns_2023_2027'!#REF!</f>
        <v>#REF!</v>
      </c>
      <c r="P249" s="372" t="e">
        <f>'Investīciju plāns_2023_2027'!#REF!</f>
        <v>#REF!</v>
      </c>
      <c r="Q249" s="372" t="e">
        <f>'Investīciju plāns_2023_2027'!#REF!</f>
        <v>#REF!</v>
      </c>
      <c r="R249" s="374" t="e">
        <f>'Investīciju plāns_2023_2027'!#REF!</f>
        <v>#REF!</v>
      </c>
      <c r="S249" s="161" t="e">
        <f>'Investīciju plāns_2023_2027'!#REF!</f>
        <v>#REF!</v>
      </c>
      <c r="T249" s="326" t="e">
        <f>'Investīciju plāns_2023_2027'!#REF!</f>
        <v>#REF!</v>
      </c>
      <c r="U249" s="282" t="e">
        <f>'Investīciju plāns_2023_2027'!#REF!</f>
        <v>#REF!</v>
      </c>
    </row>
    <row r="250" spans="1:21" x14ac:dyDescent="0.25">
      <c r="A250" s="161" t="e">
        <f>'Investīciju plāns_2023_2027'!#REF!</f>
        <v>#REF!</v>
      </c>
      <c r="B250" s="279" t="e">
        <f>'Investīciju plāns_2023_2027'!#REF!</f>
        <v>#REF!</v>
      </c>
      <c r="C250" s="196" t="e">
        <f>'Investīciju plāns_2023_2027'!#REF!</f>
        <v>#REF!</v>
      </c>
      <c r="D250" s="285" t="e">
        <f>'Investīciju plāns_2023_2027'!#REF!</f>
        <v>#REF!</v>
      </c>
      <c r="E250" s="285" t="e">
        <f>'Investīciju plāns_2023_2027'!#REF!</f>
        <v>#REF!</v>
      </c>
      <c r="F250" s="283" t="e">
        <f>'Investīciju plāns_2023_2027'!#REF!</f>
        <v>#REF!</v>
      </c>
      <c r="G250" s="367" t="e">
        <f>'Investīciju plāns_2023_2027'!#REF!</f>
        <v>#REF!</v>
      </c>
      <c r="H250" s="278" t="e">
        <f>'Investīciju plāns_2023_2027'!#REF!</f>
        <v>#REF!</v>
      </c>
      <c r="I250" s="303" t="e">
        <f>'Investīciju plāns_2023_2027'!#REF!</f>
        <v>#REF!</v>
      </c>
      <c r="J250" s="304" t="e">
        <f>'Investīciju plāns_2023_2027'!#REF!</f>
        <v>#REF!</v>
      </c>
      <c r="K250" s="305" t="e">
        <f>'Investīciju plāns_2023_2027'!#REF!</f>
        <v>#REF!</v>
      </c>
      <c r="L250" s="306" t="e">
        <f>'Investīciju plāns_2023_2027'!#REF!</f>
        <v>#REF!</v>
      </c>
      <c r="M250" s="307" t="e">
        <f>'Investīciju plāns_2023_2027'!#REF!</f>
        <v>#REF!</v>
      </c>
      <c r="N250" s="283" t="e">
        <f>'Investīciju plāns_2023_2027'!#REF!</f>
        <v>#REF!</v>
      </c>
      <c r="O250" s="372" t="e">
        <f>'Investīciju plāns_2023_2027'!#REF!</f>
        <v>#REF!</v>
      </c>
      <c r="P250" s="372" t="e">
        <f>'Investīciju plāns_2023_2027'!#REF!</f>
        <v>#REF!</v>
      </c>
      <c r="Q250" s="372" t="e">
        <f>'Investīciju plāns_2023_2027'!#REF!</f>
        <v>#REF!</v>
      </c>
      <c r="R250" s="379" t="e">
        <f>'Investīciju plāns_2023_2027'!#REF!</f>
        <v>#REF!</v>
      </c>
      <c r="S250" s="336" t="e">
        <f>'Investīciju plāns_2023_2027'!#REF!</f>
        <v>#REF!</v>
      </c>
      <c r="T250" s="340" t="e">
        <f>'Investīciju plāns_2023_2027'!#REF!</f>
        <v>#REF!</v>
      </c>
      <c r="U250" s="282" t="e">
        <f>'Investīciju plāns_2023_2027'!#REF!</f>
        <v>#REF!</v>
      </c>
    </row>
    <row r="251" spans="1:21" ht="76.5" x14ac:dyDescent="0.25">
      <c r="A251" s="161">
        <f>'Investīciju plāns_2023_2027'!A224</f>
        <v>222</v>
      </c>
      <c r="B251" s="279" t="str">
        <f>'Investīciju plāns_2023_2027'!B224</f>
        <v>06</v>
      </c>
      <c r="C251" s="196" t="str">
        <f>'Investīciju plāns_2023_2027'!C224</f>
        <v>Vilce</v>
      </c>
      <c r="D251" s="285" t="str">
        <f>'Investīciju plāns_2023_2027'!D224</f>
        <v>Vilces pagasta auto stāvlaukumu būvniecība pie Vilces muižas</v>
      </c>
      <c r="E251" s="285" t="str">
        <f>'Investīciju plāns_2023_2027'!E224</f>
        <v xml:space="preserve">Būvprojekta izstrāde. Būvdarbi stāvlaukumu izbūvei pie Vilces muižas </v>
      </c>
      <c r="F251" s="161" t="str">
        <f>'Investīciju plāns_2023_2027'!F224</f>
        <v>Teritorijas labiekārtošana</v>
      </c>
      <c r="G251" s="367" t="str">
        <f>'Investīciju plāns_2023_2027'!G224</f>
        <v>J/Pag/Iedz</v>
      </c>
      <c r="H251" s="278">
        <f>'Investīciju plāns_2023_2027'!H224</f>
        <v>80000</v>
      </c>
      <c r="I251" s="303">
        <f>'Investīciju plāns_2023_2027'!I224</f>
        <v>0</v>
      </c>
      <c r="J251" s="304">
        <f>'Investīciju plāns_2023_2027'!J224</f>
        <v>0</v>
      </c>
      <c r="K251" s="305">
        <f>'Investīciju plāns_2023_2027'!K224</f>
        <v>0</v>
      </c>
      <c r="L251" s="306">
        <f>'Investīciju plāns_2023_2027'!L224</f>
        <v>15000</v>
      </c>
      <c r="M251" s="307">
        <f>'Investīciju plāns_2023_2027'!M224</f>
        <v>65000</v>
      </c>
      <c r="N251" s="161" t="str">
        <f>'Investīciju plāns_2023_2027'!N224</f>
        <v>P3 V RV9</v>
      </c>
      <c r="O251" s="372" t="str">
        <f>'Investīciju plāns_2023_2027'!O224</f>
        <v>P</v>
      </c>
      <c r="P251" s="372" t="str">
        <f>'Investīciju plāns_2023_2027'!P224</f>
        <v>VP2</v>
      </c>
      <c r="Q251" s="372" t="str">
        <f>'Investīciju plāns_2023_2027'!Q224</f>
        <v>RV4</v>
      </c>
      <c r="R251" s="375" t="str">
        <f>'Investīciju plāns_2023_2027'!R224</f>
        <v>4.2.</v>
      </c>
      <c r="S251" s="161" t="str">
        <f>'Investīciju plāns_2023_2027'!S224</f>
        <v>Infrastruktūras un saimnieciskā nodrošinājuma nodaļa/pagasta pārvalde</v>
      </c>
      <c r="T251" s="327">
        <f>'Investīciju plāns_2023_2027'!T224</f>
        <v>0</v>
      </c>
      <c r="U251" s="282" t="str">
        <f>'Investīciju plāns_2023_2027'!U224</f>
        <v>2022-2027</v>
      </c>
    </row>
    <row r="252" spans="1:21" ht="76.5" x14ac:dyDescent="0.25">
      <c r="A252" s="196">
        <f>'Investīciju plāns_2023_2027'!A225</f>
        <v>223</v>
      </c>
      <c r="B252" s="279">
        <f>'Investīciju plāns_2023_2027'!B225</f>
        <v>0</v>
      </c>
      <c r="C252" s="161" t="str">
        <f>'Investīciju plāns_2023_2027'!C225</f>
        <v>Vilce</v>
      </c>
      <c r="D252" s="285" t="str">
        <f>'Investīciju plāns_2023_2027'!D225</f>
        <v>Vilces pagasta  transporta infrastruktūras attīstība</v>
      </c>
      <c r="E252" s="285" t="str">
        <f>'Investīciju plāns_2023_2027'!E225</f>
        <v>Transporta infrastruktūras attīstība, t.sk.: 
2023.gads:
Vilces kapu ceļš Nr.54 virskārtas atjaunošana 0.56 km (projektēšana 5832 EUR, būvdarbi ~ 84 000 EUR)
Iepirkumu procedūra projektēšanai uzsākta 2022.gadā, noslēgti līgumi par projektēšanu</v>
      </c>
      <c r="F252" s="161" t="str">
        <f>'Investīciju plāns_2023_2027'!F225</f>
        <v>Transporta infrastruktūra, t.sk. Apgaismojums</v>
      </c>
      <c r="G252" s="366" t="str">
        <f>'Investīciju plāns_2023_2027'!G225</f>
        <v>AG2023
J/Pag/Iedz
Dep/ieros</v>
      </c>
      <c r="H252" s="290">
        <f>'Investīciju plāns_2023_2027'!H225</f>
        <v>89832</v>
      </c>
      <c r="I252" s="303">
        <f>'Investīciju plāns_2023_2027'!I225</f>
        <v>89832</v>
      </c>
      <c r="J252" s="304">
        <f>'Investīciju plāns_2023_2027'!J225</f>
        <v>18432</v>
      </c>
      <c r="K252" s="305">
        <f>'Investīciju plāns_2023_2027'!K225</f>
        <v>71400</v>
      </c>
      <c r="L252" s="306">
        <f>'Investīciju plāns_2023_2027'!L225</f>
        <v>0</v>
      </c>
      <c r="M252" s="307">
        <f>'Investīciju plāns_2023_2027'!M225</f>
        <v>0</v>
      </c>
      <c r="N252" s="196">
        <f>'Investīciju plāns_2023_2027'!N225</f>
        <v>0</v>
      </c>
      <c r="O252" s="372">
        <f>'Investīciju plāns_2023_2027'!O225</f>
        <v>0</v>
      </c>
      <c r="P252" s="375">
        <f>'Investīciju plāns_2023_2027'!P225</f>
        <v>0</v>
      </c>
      <c r="Q252" s="372">
        <f>'Investīciju plāns_2023_2027'!Q225</f>
        <v>0</v>
      </c>
      <c r="R252" s="374">
        <f>'Investīciju plāns_2023_2027'!R225</f>
        <v>0</v>
      </c>
      <c r="S252" s="161" t="str">
        <f>'Investīciju plāns_2023_2027'!S225</f>
        <v>Infrastruktūras un saimnieciskā nodrošinājuma nodaļa/Pagasta pārvalde</v>
      </c>
      <c r="T252" s="292">
        <f>'Investīciju plāns_2023_2027'!T225</f>
        <v>0</v>
      </c>
      <c r="U252" s="282" t="str">
        <f>'Investīciju plāns_2023_2027'!U225</f>
        <v>2022-2027</v>
      </c>
    </row>
    <row r="253" spans="1:21" ht="102" x14ac:dyDescent="0.25">
      <c r="A253" s="161">
        <f>'Investīciju plāns_2023_2027'!A226</f>
        <v>224</v>
      </c>
      <c r="B253" s="277">
        <f>'Investīciju plāns_2023_2027'!B226</f>
        <v>0</v>
      </c>
      <c r="C253" s="161" t="str">
        <f>'Investīciju plāns_2023_2027'!C226</f>
        <v>Vilce</v>
      </c>
      <c r="D253" s="285" t="str">
        <f>'Investīciju plāns_2023_2027'!D226</f>
        <v>Vilces pagasta  transporta infrastruktūras attīstība</v>
      </c>
      <c r="E253" s="285" t="str">
        <f>'Investīciju plāns_2023_2027'!E226</f>
        <v xml:space="preserve">Transporta infrastruktūras attīstība, t.sk.: 
 2023/2024.gads:
1. Vilces pagasta Kalnrozes-Valdeikas Nr.34 virskārtas izbūve 0.60 km
Plānots uzsākt projektēšanu 2023.gada otrajā pusē, izmaksas plānot 2024.gadā 
2. Apgaismojuma izbūve alejā uz Vilces muižu, kā arī pie muižas un kalpu mājas
</v>
      </c>
      <c r="F253" s="161" t="str">
        <f>'Investīciju plāns_2023_2027'!F226</f>
        <v>Transporta infrastruktūra, t.sk. Apgaismojums</v>
      </c>
      <c r="G253" s="366" t="str">
        <f>'Investīciju plāns_2023_2027'!G226</f>
        <v>J/Pag/Iedz
Dep/ieros</v>
      </c>
      <c r="H253" s="290">
        <f>'Investīciju plāns_2023_2027'!H226</f>
        <v>300000</v>
      </c>
      <c r="I253" s="303">
        <f>'Investīciju plāns_2023_2027'!I226</f>
        <v>0</v>
      </c>
      <c r="J253" s="304">
        <f>'Investīciju plāns_2023_2027'!J226</f>
        <v>0</v>
      </c>
      <c r="K253" s="305">
        <f>'Investīciju plāns_2023_2027'!K226</f>
        <v>0</v>
      </c>
      <c r="L253" s="306">
        <f>'Investīciju plāns_2023_2027'!L226</f>
        <v>200000</v>
      </c>
      <c r="M253" s="307">
        <f>'Investīciju plāns_2023_2027'!M226</f>
        <v>100000</v>
      </c>
      <c r="N253" s="196" t="str">
        <f>'Investīciju plāns_2023_2027'!N226</f>
        <v>P2 V RV1</v>
      </c>
      <c r="O253" s="372" t="str">
        <f>'Investīciju plāns_2023_2027'!O226</f>
        <v>P</v>
      </c>
      <c r="P253" s="373" t="str">
        <f>'Investīciju plāns_2023_2027'!P226</f>
        <v>VP2</v>
      </c>
      <c r="Q253" s="373" t="str">
        <f>'Investīciju plāns_2023_2027'!Q226</f>
        <v>RV4</v>
      </c>
      <c r="R253" s="374" t="str">
        <f>'Investīciju plāns_2023_2027'!R226</f>
        <v>4.1.</v>
      </c>
      <c r="S253" s="161" t="str">
        <f>'Investīciju plāns_2023_2027'!S226</f>
        <v>Infrastruktūras un saimnieciskā nodrošinājuma nodaļa/Pagasta pārvalde</v>
      </c>
      <c r="T253" s="309">
        <f>'Investīciju plāns_2023_2027'!T226</f>
        <v>0</v>
      </c>
      <c r="U253" s="282" t="str">
        <f>'Investīciju plāns_2023_2027'!U226</f>
        <v>2022-2027</v>
      </c>
    </row>
    <row r="254" spans="1:21" ht="76.5" x14ac:dyDescent="0.25">
      <c r="A254" s="161">
        <f>'Investīciju plāns_2023_2027'!A227</f>
        <v>225</v>
      </c>
      <c r="B254" s="277" t="str">
        <f>'Investīciju plāns_2023_2027'!B227</f>
        <v>08v</v>
      </c>
      <c r="C254" s="161" t="str">
        <f>'Investīciju plāns_2023_2027'!C227</f>
        <v>Vilce</v>
      </c>
      <c r="D254" s="285" t="str">
        <f>'Investīciju plāns_2023_2027'!D227</f>
        <v>Vilces muižas kompleksa kultūrvēstures vērtību saglabāšana un jaunu pakalpojumu radīšana</v>
      </c>
      <c r="E254" s="295" t="str">
        <f>'Investīciju plāns_2023_2027'!E227</f>
        <v xml:space="preserve">Muižas pagraba izbūve ekspozīcijām, saietu telpas izbūve; vides izglītības centra izveide; parka labiekārtošana, dabas takas izveide, aprīkošana. 
Būvprojekta aktualizācija, jo būvprojekta termiņš beidzās 2022.gadā
Vilces muižas verandas remonts - plānots 2023.gadā
</v>
      </c>
      <c r="F254" s="161" t="str">
        <f>'Investīciju plāns_2023_2027'!F227</f>
        <v>Vēstures mantojums - ēkas</v>
      </c>
      <c r="G254" s="366" t="str">
        <f>'Investīciju plāns_2023_2027'!G227</f>
        <v xml:space="preserve">AG
J/Pag/Iedz
</v>
      </c>
      <c r="H254" s="278">
        <f>'Investīciju plāns_2023_2027'!H227</f>
        <v>1135000</v>
      </c>
      <c r="I254" s="303">
        <f>'Investīciju plāns_2023_2027'!I227</f>
        <v>35000</v>
      </c>
      <c r="J254" s="304">
        <f>'Investīciju plāns_2023_2027'!J227</f>
        <v>35000</v>
      </c>
      <c r="K254" s="305">
        <f>'Investīciju plāns_2023_2027'!K227</f>
        <v>0</v>
      </c>
      <c r="L254" s="306">
        <f>'Investīciju plāns_2023_2027'!L227</f>
        <v>0</v>
      </c>
      <c r="M254" s="307">
        <f>'Investīciju plāns_2023_2027'!M227</f>
        <v>1100000</v>
      </c>
      <c r="N254" s="166" t="str">
        <f>'Investīciju plāns_2023_2027'!N227</f>
        <v>P4 T RV2</v>
      </c>
      <c r="O254" s="372" t="str">
        <f>'Investīciju plāns_2023_2027'!O227</f>
        <v>P</v>
      </c>
      <c r="P254" s="372" t="str">
        <f>'Investīciju plāns_2023_2027'!P227</f>
        <v>VP1</v>
      </c>
      <c r="Q254" s="372" t="str">
        <f>'Investīciju plāns_2023_2027'!Q227</f>
        <v>RV3</v>
      </c>
      <c r="R254" s="374" t="str">
        <f>'Investīciju plāns_2023_2027'!R227</f>
        <v>3.4.</v>
      </c>
      <c r="S254" s="161" t="str">
        <f>'Investīciju plāns_2023_2027'!S227</f>
        <v>Infrastruktūras un saimnieciskā nodrošinājuma nodaļa/pagasta pārvalde</v>
      </c>
      <c r="T254" s="291">
        <f>'Investīciju plāns_2023_2027'!T227</f>
        <v>0</v>
      </c>
      <c r="U254" s="282" t="str">
        <f>'Investīciju plāns_2023_2027'!U227</f>
        <v>2022-2027</v>
      </c>
    </row>
    <row r="255" spans="1:21" x14ac:dyDescent="0.25">
      <c r="A255" s="196" t="e">
        <f>'Investīciju plāns_2023_2027'!#REF!</f>
        <v>#REF!</v>
      </c>
      <c r="B255" s="277" t="e">
        <f>'Investīciju plāns_2023_2027'!#REF!</f>
        <v>#REF!</v>
      </c>
      <c r="C255" s="161" t="e">
        <f>'Investīciju plāns_2023_2027'!#REF!</f>
        <v>#REF!</v>
      </c>
      <c r="D255" s="285" t="e">
        <f>'Investīciju plāns_2023_2027'!#REF!</f>
        <v>#REF!</v>
      </c>
      <c r="E255" s="285" t="e">
        <f>'Investīciju plāns_2023_2027'!#REF!</f>
        <v>#REF!</v>
      </c>
      <c r="F255" s="161" t="e">
        <f>'Investīciju plāns_2023_2027'!#REF!</f>
        <v>#REF!</v>
      </c>
      <c r="G255" s="366" t="e">
        <f>'Investīciju plāns_2023_2027'!#REF!</f>
        <v>#REF!</v>
      </c>
      <c r="H255" s="278" t="e">
        <f>'Investīciju plāns_2023_2027'!#REF!</f>
        <v>#REF!</v>
      </c>
      <c r="I255" s="303" t="e">
        <f>'Investīciju plāns_2023_2027'!#REF!</f>
        <v>#REF!</v>
      </c>
      <c r="J255" s="304" t="e">
        <f>'Investīciju plāns_2023_2027'!#REF!</f>
        <v>#REF!</v>
      </c>
      <c r="K255" s="305" t="e">
        <f>'Investīciju plāns_2023_2027'!#REF!</f>
        <v>#REF!</v>
      </c>
      <c r="L255" s="306" t="e">
        <f>'Investīciju plāns_2023_2027'!#REF!</f>
        <v>#REF!</v>
      </c>
      <c r="M255" s="307" t="e">
        <f>'Investīciju plāns_2023_2027'!#REF!</f>
        <v>#REF!</v>
      </c>
      <c r="N255" s="196" t="e">
        <f>'Investīciju plāns_2023_2027'!#REF!</f>
        <v>#REF!</v>
      </c>
      <c r="O255" s="372" t="e">
        <f>'Investīciju plāns_2023_2027'!#REF!</f>
        <v>#REF!</v>
      </c>
      <c r="P255" s="373" t="e">
        <f>'Investīciju plāns_2023_2027'!#REF!</f>
        <v>#REF!</v>
      </c>
      <c r="Q255" s="373" t="e">
        <f>'Investīciju plāns_2023_2027'!#REF!</f>
        <v>#REF!</v>
      </c>
      <c r="R255" s="374" t="e">
        <f>'Investīciju plāns_2023_2027'!#REF!</f>
        <v>#REF!</v>
      </c>
      <c r="S255" s="161" t="e">
        <f>'Investīciju plāns_2023_2027'!#REF!</f>
        <v>#REF!</v>
      </c>
      <c r="T255" s="309" t="e">
        <f>'Investīciju plāns_2023_2027'!#REF!</f>
        <v>#REF!</v>
      </c>
      <c r="U255" s="282" t="e">
        <f>'Investīciju plāns_2023_2027'!#REF!</f>
        <v>#REF!</v>
      </c>
    </row>
    <row r="256" spans="1:21" x14ac:dyDescent="0.25">
      <c r="A256" s="161" t="e">
        <f>'Investīciju plāns_2023_2027'!#REF!</f>
        <v>#REF!</v>
      </c>
      <c r="B256" s="322" t="e">
        <f>'Investīciju plāns_2023_2027'!#REF!</f>
        <v>#REF!</v>
      </c>
      <c r="C256" s="281" t="e">
        <f>'Investīciju plāns_2023_2027'!#REF!</f>
        <v>#REF!</v>
      </c>
      <c r="D256" s="313" t="e">
        <f>'Investīciju plāns_2023_2027'!#REF!</f>
        <v>#REF!</v>
      </c>
      <c r="E256" s="313" t="e">
        <f>'Investīciju plāns_2023_2027'!#REF!</f>
        <v>#REF!</v>
      </c>
      <c r="F256" s="281" t="e">
        <f>'Investīciju plāns_2023_2027'!#REF!</f>
        <v>#REF!</v>
      </c>
      <c r="G256" s="366" t="e">
        <f>'Investīciju plāns_2023_2027'!#REF!</f>
        <v>#REF!</v>
      </c>
      <c r="H256" s="323" t="e">
        <f>'Investīciju plāns_2023_2027'!#REF!</f>
        <v>#REF!</v>
      </c>
      <c r="I256" s="303" t="e">
        <f>'Investīciju plāns_2023_2027'!#REF!</f>
        <v>#REF!</v>
      </c>
      <c r="J256" s="304" t="e">
        <f>'Investīciju plāns_2023_2027'!#REF!</f>
        <v>#REF!</v>
      </c>
      <c r="K256" s="305" t="e">
        <f>'Investīciju plāns_2023_2027'!#REF!</f>
        <v>#REF!</v>
      </c>
      <c r="L256" s="306" t="e">
        <f>'Investīciju plāns_2023_2027'!#REF!</f>
        <v>#REF!</v>
      </c>
      <c r="M256" s="307" t="e">
        <f>'Investīciju plāns_2023_2027'!#REF!</f>
        <v>#REF!</v>
      </c>
      <c r="N256" s="196" t="e">
        <f>'Investīciju plāns_2023_2027'!#REF!</f>
        <v>#REF!</v>
      </c>
      <c r="O256" s="372" t="e">
        <f>'Investīciju plāns_2023_2027'!#REF!</f>
        <v>#REF!</v>
      </c>
      <c r="P256" s="373" t="e">
        <f>'Investīciju plāns_2023_2027'!#REF!</f>
        <v>#REF!</v>
      </c>
      <c r="Q256" s="373" t="e">
        <f>'Investīciju plāns_2023_2027'!#REF!</f>
        <v>#REF!</v>
      </c>
      <c r="R256" s="374" t="e">
        <f>'Investīciju plāns_2023_2027'!#REF!</f>
        <v>#REF!</v>
      </c>
      <c r="S256" s="336" t="e">
        <f>'Investīciju plāns_2023_2027'!#REF!</f>
        <v>#REF!</v>
      </c>
      <c r="T256" s="328" t="e">
        <f>'Investīciju plāns_2023_2027'!#REF!</f>
        <v>#REF!</v>
      </c>
      <c r="U256" s="282" t="e">
        <f>'Investīciju plāns_2023_2027'!#REF!</f>
        <v>#REF!</v>
      </c>
    </row>
    <row r="257" spans="1:21" ht="51" x14ac:dyDescent="0.25">
      <c r="A257" s="161">
        <f>'Investīciju plāns_2023_2027'!A228</f>
        <v>226</v>
      </c>
      <c r="B257" s="262">
        <f>'Investīciju plāns_2023_2027'!B228</f>
        <v>0</v>
      </c>
      <c r="C257" s="258" t="str">
        <f>'Investīciju plāns_2023_2027'!C228</f>
        <v>Vilce</v>
      </c>
      <c r="D257" s="261" t="str">
        <f>'Investīciju plāns_2023_2027'!D228</f>
        <v>Izveidot digitalizētu muzejistabu Vilcē dzimušajam latviešu dramaturgam Mārtiņam Zīvertam.</v>
      </c>
      <c r="E257" s="343" t="str">
        <f>'Investīciju plāns_2023_2027'!E228</f>
        <v>Izveidota digitalizēta muzejistaba Vilcē dzimušajam latviešu dramaturgam Mārtiņam Zīvertam</v>
      </c>
      <c r="F257" s="258" t="str">
        <f>'Investīciju plāns_2023_2027'!F228</f>
        <v>Vēstures mantojums - ēkas</v>
      </c>
      <c r="G257" s="366" t="str">
        <f>'Investīciju plāns_2023_2027'!G228</f>
        <v>J/Pag/Iedz</v>
      </c>
      <c r="H257" s="260">
        <f>'Investīciju plāns_2023_2027'!H228</f>
        <v>150000</v>
      </c>
      <c r="I257" s="303">
        <f>'Investīciju plāns_2023_2027'!I228</f>
        <v>0</v>
      </c>
      <c r="J257" s="304">
        <f>'Investīciju plāns_2023_2027'!J228</f>
        <v>0</v>
      </c>
      <c r="K257" s="305">
        <f>'Investīciju plāns_2023_2027'!K228</f>
        <v>0</v>
      </c>
      <c r="L257" s="306">
        <f>'Investīciju plāns_2023_2027'!L228</f>
        <v>0</v>
      </c>
      <c r="M257" s="307">
        <f>'Investīciju plāns_2023_2027'!M228</f>
        <v>150000</v>
      </c>
      <c r="N257" s="196">
        <f>'Investīciju plāns_2023_2027'!N228</f>
        <v>0</v>
      </c>
      <c r="O257" s="372">
        <f>'Investīciju plāns_2023_2027'!O228</f>
        <v>0</v>
      </c>
      <c r="P257" s="372">
        <f>'Investīciju plāns_2023_2027'!P228</f>
        <v>0</v>
      </c>
      <c r="Q257" s="372">
        <f>'Investīciju plāns_2023_2027'!Q228</f>
        <v>0</v>
      </c>
      <c r="R257" s="375">
        <f>'Investīciju plāns_2023_2027'!R228</f>
        <v>0</v>
      </c>
      <c r="S257" s="336">
        <f>'Investīciju plāns_2023_2027'!S228</f>
        <v>0</v>
      </c>
      <c r="T257" s="333">
        <f>'Investīciju plāns_2023_2027'!T228</f>
        <v>0</v>
      </c>
      <c r="U257" s="282">
        <f>'Investīciju plāns_2023_2027'!U228</f>
        <v>0</v>
      </c>
    </row>
    <row r="258" spans="1:21" ht="127.5" x14ac:dyDescent="0.25">
      <c r="A258" s="196">
        <f>'Investīciju plāns_2023_2027'!A229</f>
        <v>227</v>
      </c>
      <c r="B258" s="277" t="str">
        <f>'Investīciju plāns_2023_2027'!B229</f>
        <v>05</v>
      </c>
      <c r="C258" s="161" t="str">
        <f>'Investīciju plāns_2023_2027'!C229</f>
        <v>Vilce</v>
      </c>
      <c r="D258" s="285" t="str">
        <f>'Investīciju plāns_2023_2027'!D229</f>
        <v>Dabas parka "Vilce" dabas aizsardzības plāna īstenošana</v>
      </c>
      <c r="E258" s="295" t="str">
        <f>'Investīciju plāns_2023_2027'!E229</f>
        <v>Projekta mērķis: saglabāt dabas parkam raksturīgo ainavu - teritorijai raksturīgo reljefu un esošo zemes lietojuma veidu platības, saglabāt dzīvotspējīgas tipiskās un aizsargājamās upju nogāzes un platlapju mežiem raksturīgās dabiskās augu sugu sabiedrības, dzīvnieku sugas un to dzīvotnes, saglabāt un uzturēt kultūrvēsturiskās vērtības, labiekārtot un pilnveidot atpūtas, dabas un kultūrvēsturisko vērtību apskates un izziņas infrastruktūru.
Plānotie uzdevumi: Izstrādāt jaunu dabas aizsardzības plānu dabas parkam "Vilce", lai efektīvāk varētu apsaimniekot dabas parku "Vilce".
 Izstrādāts būvprojekts (derīgs līdz 2024.gadam)</v>
      </c>
      <c r="F258" s="161" t="str">
        <f>'Investīciju plāns_2023_2027'!F229</f>
        <v>Vides aizsardzība</v>
      </c>
      <c r="G258" s="366" t="str">
        <f>'Investīciju plāns_2023_2027'!G229</f>
        <v xml:space="preserve">AG
J/Pag/Iedz
</v>
      </c>
      <c r="H258" s="278">
        <f>'Investīciju plāns_2023_2027'!H229</f>
        <v>500000</v>
      </c>
      <c r="I258" s="303">
        <f>'Investīciju plāns_2023_2027'!I229</f>
        <v>0</v>
      </c>
      <c r="J258" s="304">
        <f>'Investīciju plāns_2023_2027'!J229</f>
        <v>0</v>
      </c>
      <c r="K258" s="305">
        <f>'Investīciju plāns_2023_2027'!K229</f>
        <v>0</v>
      </c>
      <c r="L258" s="306">
        <f>'Investīciju plāns_2023_2027'!L229</f>
        <v>0</v>
      </c>
      <c r="M258" s="307">
        <f>'Investīciju plāns_2023_2027'!M229</f>
        <v>500000</v>
      </c>
      <c r="N258" s="161" t="str">
        <f>'Investīciju plāns_2023_2027'!N229</f>
        <v>P3 V RV9</v>
      </c>
      <c r="O258" s="372" t="str">
        <f>'Investīciju plāns_2023_2027'!O229</f>
        <v>P</v>
      </c>
      <c r="P258" s="372" t="str">
        <f>'Investīciju plāns_2023_2027'!P229</f>
        <v>VP2</v>
      </c>
      <c r="Q258" s="372" t="str">
        <f>'Investīciju plāns_2023_2027'!Q229</f>
        <v>RV6</v>
      </c>
      <c r="R258" s="374" t="str">
        <f>'Investīciju plāns_2023_2027'!R229</f>
        <v>U.6.1.</v>
      </c>
      <c r="S258" s="161" t="str">
        <f>'Investīciju plāns_2023_2027'!S229</f>
        <v>Īpašuma pārvaldības nodaļa</v>
      </c>
      <c r="T258" s="284">
        <f>'Investīciju plāns_2023_2027'!T229</f>
        <v>0</v>
      </c>
      <c r="U258" s="282" t="str">
        <f>'Investīciju plāns_2023_2027'!U229</f>
        <v>2022-2027</v>
      </c>
    </row>
    <row r="259" spans="1:21" ht="76.5" x14ac:dyDescent="0.25">
      <c r="A259" s="161">
        <f>'Investīciju plāns_2023_2027'!A230</f>
        <v>228</v>
      </c>
      <c r="B259" s="277" t="str">
        <f>'Investīciju plāns_2023_2027'!B230</f>
        <v>09s</v>
      </c>
      <c r="C259" s="161" t="str">
        <f>'Investīciju plāns_2023_2027'!C230</f>
        <v>Vircava</v>
      </c>
      <c r="D259" s="285" t="str">
        <f>'Investīciju plāns_2023_2027'!D230</f>
        <v>Vircavas pagasta sporta halles energoefektivitātes paaugstināšana</v>
      </c>
      <c r="E259" s="295" t="str">
        <f>'Investīciju plāns_2023_2027'!E230</f>
        <v xml:space="preserve">Ventilācijas, siltummezglu un elektroapgādes sistēmu rekonstrukcija, lietusūdeņu savākšanas sistēmas izbūve, noteču remonts, ārējo sienu siltināšana, telpu remonts
Plānots uzsākt projektēšanu 2023.gada otrajā pusē, izmaksas plānot 2024.gadā </v>
      </c>
      <c r="F259" s="161" t="str">
        <f>'Investīciju plāns_2023_2027'!F230</f>
        <v>Energoefektivitāte</v>
      </c>
      <c r="G259" s="366" t="str">
        <f>'Investīciju plāns_2023_2027'!G230</f>
        <v>J/Pag/Iedz
IP/2021</v>
      </c>
      <c r="H259" s="278">
        <f>'Investīciju plāns_2023_2027'!H230</f>
        <v>700000</v>
      </c>
      <c r="I259" s="303">
        <f>'Investīciju plāns_2023_2027'!I230</f>
        <v>0</v>
      </c>
      <c r="J259" s="304">
        <f>'Investīciju plāns_2023_2027'!J230</f>
        <v>0</v>
      </c>
      <c r="K259" s="305">
        <f>'Investīciju plāns_2023_2027'!K230</f>
        <v>0</v>
      </c>
      <c r="L259" s="306">
        <f>'Investīciju plāns_2023_2027'!L230</f>
        <v>700000</v>
      </c>
      <c r="M259" s="307">
        <f>'Investīciju plāns_2023_2027'!M230</f>
        <v>0</v>
      </c>
      <c r="N259" s="196" t="str">
        <f>'Investīciju plāns_2023_2027'!N230</f>
        <v>P2 V RV8</v>
      </c>
      <c r="O259" s="372" t="str">
        <f>'Investīciju plāns_2023_2027'!O230</f>
        <v>P</v>
      </c>
      <c r="P259" s="372" t="str">
        <f>'Investīciju plāns_2023_2027'!P230</f>
        <v>VP1</v>
      </c>
      <c r="Q259" s="372" t="str">
        <f>'Investīciju plāns_2023_2027'!Q230</f>
        <v>RV3</v>
      </c>
      <c r="R259" s="374" t="str">
        <f>'Investīciju plāns_2023_2027'!R230</f>
        <v>3.2.</v>
      </c>
      <c r="S259" s="161" t="str">
        <f>'Investīciju plāns_2023_2027'!S230</f>
        <v>Infrastruktūras un saimnieciskā nodrošinājuma nodaļa/ Sporta centrs</v>
      </c>
      <c r="T259" s="309">
        <f>'Investīciju plāns_2023_2027'!T230</f>
        <v>0</v>
      </c>
      <c r="U259" s="282" t="str">
        <f>'Investīciju plāns_2023_2027'!U230</f>
        <v>2022-2027</v>
      </c>
    </row>
    <row r="260" spans="1:21" ht="76.5" x14ac:dyDescent="0.25">
      <c r="A260" s="161">
        <f>'Investīciju plāns_2023_2027'!A231</f>
        <v>229</v>
      </c>
      <c r="B260" s="279" t="str">
        <f>'Investīciju plāns_2023_2027'!B231</f>
        <v>06</v>
      </c>
      <c r="C260" s="161" t="str">
        <f>'Investīciju plāns_2023_2027'!C231</f>
        <v>Vircava</v>
      </c>
      <c r="D260" s="285" t="str">
        <f>'Investīciju plāns_2023_2027'!D231</f>
        <v>Siltummezglu maiņa iestāžu ēkās Vircavas pagastā</v>
      </c>
      <c r="E260" s="295" t="str">
        <f>'Investīciju plāns_2023_2027'!E231</f>
        <v>Siltummezglu maiņa  visās iestāžu ēkās -  Vircavas vsk.(Jelgavas iela 2), Vircavas PII (Plāksnīšu iela 2); Tautas nams; Vircavas pagasta pārvalde (Jelgavas iela 4)</v>
      </c>
      <c r="F260" s="161" t="str">
        <f>'Investīciju plāns_2023_2027'!F231</f>
        <v>Energoefektivitāte</v>
      </c>
      <c r="G260" s="366" t="str">
        <f>'Investīciju plāns_2023_2027'!G231</f>
        <v>J/Pag/Iedz</v>
      </c>
      <c r="H260" s="278">
        <f>'Investīciju plāns_2023_2027'!H231</f>
        <v>40000</v>
      </c>
      <c r="I260" s="303">
        <f>'Investīciju plāns_2023_2027'!I231</f>
        <v>0</v>
      </c>
      <c r="J260" s="304">
        <f>'Investīciju plāns_2023_2027'!J231</f>
        <v>0</v>
      </c>
      <c r="K260" s="305">
        <f>'Investīciju plāns_2023_2027'!K231</f>
        <v>0</v>
      </c>
      <c r="L260" s="306">
        <f>'Investīciju plāns_2023_2027'!L231</f>
        <v>40000</v>
      </c>
      <c r="M260" s="307">
        <f>'Investīciju plāns_2023_2027'!M231</f>
        <v>0</v>
      </c>
      <c r="N260" s="195" t="str">
        <f>'Investīciju plāns_2023_2027'!N231</f>
        <v>P2 V RV8</v>
      </c>
      <c r="O260" s="372" t="str">
        <f>'Investīciju plāns_2023_2027'!O231</f>
        <v>P</v>
      </c>
      <c r="P260" s="378" t="str">
        <f>'Investīciju plāns_2023_2027'!P231</f>
        <v>VP2</v>
      </c>
      <c r="Q260" s="372" t="str">
        <f>'Investīciju plāns_2023_2027'!Q231</f>
        <v>RV5</v>
      </c>
      <c r="R260" s="374" t="str">
        <f>'Investīciju plāns_2023_2027'!R231</f>
        <v>U.5.1.</v>
      </c>
      <c r="S260" s="325" t="str">
        <f>'Investīciju plāns_2023_2027'!S231</f>
        <v>Infrastruktūras un saimnieciskā nodrošinājuma nodaļa/pagasta pārvalde</v>
      </c>
      <c r="T260" s="195">
        <f>'Investīciju plāns_2023_2027'!T231</f>
        <v>0</v>
      </c>
      <c r="U260" s="331" t="str">
        <f>'Investīciju plāns_2023_2027'!U231</f>
        <v>2022-2027</v>
      </c>
    </row>
    <row r="261" spans="1:21" x14ac:dyDescent="0.25">
      <c r="A261">
        <f>'Investīciju plāns_2023_2027'!A245</f>
        <v>0</v>
      </c>
      <c r="B261">
        <f>'Investīciju plāns_2023_2027'!B245</f>
        <v>0</v>
      </c>
      <c r="C261">
        <f>'Investīciju plāns_2023_2027'!C245</f>
        <v>0</v>
      </c>
      <c r="D261">
        <f>'Investīciju plāns_2023_2027'!D245</f>
        <v>0</v>
      </c>
      <c r="E261">
        <f>'Investīciju plāns_2023_2027'!E245</f>
        <v>0</v>
      </c>
      <c r="F261" t="str">
        <f>'Investīciju plāns_2023_2027'!F245</f>
        <v>Kopā</v>
      </c>
      <c r="G261">
        <f>'Investīciju plāns_2023_2027'!G245</f>
        <v>0</v>
      </c>
      <c r="H261">
        <f>'Investīciju plāns_2023_2027'!H245</f>
        <v>220955452</v>
      </c>
      <c r="I261">
        <f>'Investīciju plāns_2023_2027'!I245</f>
        <v>10124091</v>
      </c>
      <c r="J261">
        <f>'Investīciju plāns_2023_2027'!J245</f>
        <v>4962899</v>
      </c>
      <c r="K261">
        <f>'Investīciju plāns_2023_2027'!K245</f>
        <v>5161192</v>
      </c>
      <c r="L261">
        <f>'Investīciju plāns_2023_2027'!L245</f>
        <v>20802000</v>
      </c>
      <c r="M261">
        <f>'Investīciju plāns_2023_2027'!M245</f>
        <v>190029361</v>
      </c>
      <c r="N261">
        <f>'Investīciju plāns_2023_2027'!N245</f>
        <v>0</v>
      </c>
      <c r="O261">
        <f>'Investīciju plāns_2023_2027'!O245</f>
        <v>0</v>
      </c>
      <c r="P261">
        <f>'Investīciju plāns_2023_2027'!P245</f>
        <v>0</v>
      </c>
      <c r="Q261">
        <f>'Investīciju plāns_2023_2027'!Q245</f>
        <v>0</v>
      </c>
      <c r="R261">
        <f>'Investīciju plāns_2023_2027'!R245</f>
        <v>0</v>
      </c>
      <c r="S261">
        <f>'Investīciju plāns_2023_2027'!S245</f>
        <v>0</v>
      </c>
      <c r="T261">
        <f>'Investīciju plāns_2023_2027'!T245</f>
        <v>0</v>
      </c>
      <c r="U261">
        <f>'Investīciju plāns_2023_2027'!U245</f>
        <v>0</v>
      </c>
    </row>
    <row r="262" spans="1:21" x14ac:dyDescent="0.25">
      <c r="A262" t="str">
        <f>'Investīciju plāns_2023_2027'!A250</f>
        <v>P2 I RV1</v>
      </c>
      <c r="B262" t="str">
        <f>'Investīciju plāns_2023_2027'!B250</f>
        <v>Izglītības iestāžu materiāli tehniskās bāzes pilnveidošana un modernizācija</v>
      </c>
      <c r="C262">
        <f>'Investīciju plāns_2023_2027'!C250</f>
        <v>0</v>
      </c>
      <c r="D262">
        <f>'Investīciju plāns_2023_2027'!D250</f>
        <v>0</v>
      </c>
      <c r="E262">
        <f>'Investīciju plāns_2023_2027'!E250</f>
        <v>0</v>
      </c>
      <c r="F262" t="e">
        <f>'Investīciju plāns_2023_2027'!#REF!</f>
        <v>#REF!</v>
      </c>
      <c r="G262">
        <f>'Investīciju plāns_2023_2027'!P250</f>
        <v>0</v>
      </c>
      <c r="H262">
        <f>'Investīciju plāns_2023_2027'!O250</f>
        <v>0</v>
      </c>
      <c r="I262">
        <f>'Investīciju plāns_2023_2027'!R250</f>
        <v>0</v>
      </c>
      <c r="J262">
        <f>'Investīciju plāns_2023_2027'!S250</f>
        <v>0</v>
      </c>
      <c r="K262">
        <f>'Investīciju plāns_2023_2027'!T250</f>
        <v>0</v>
      </c>
      <c r="L262">
        <f>'Investīciju plāns_2023_2027'!U250</f>
        <v>0</v>
      </c>
      <c r="M262">
        <f>'Investīciju plāns_2023_2027'!V250</f>
        <v>0</v>
      </c>
      <c r="N262">
        <f>'Investīciju plāns_2023_2027'!W250</f>
        <v>0</v>
      </c>
      <c r="O262" t="e">
        <f>'Investīciju plāns_2023_2027'!#REF!</f>
        <v>#REF!</v>
      </c>
      <c r="P262" t="e">
        <f>'Investīciju plāns_2023_2027'!#REF!</f>
        <v>#REF!</v>
      </c>
      <c r="Q262" t="e">
        <f>'Investīciju plāns_2023_2027'!#REF!</f>
        <v>#REF!</v>
      </c>
      <c r="R262" t="e">
        <f>'Investīciju plāns_2023_2027'!#REF!</f>
        <v>#REF!</v>
      </c>
      <c r="S262" t="e">
        <f>'Investīciju plāns_2023_2027'!#REF!</f>
        <v>#REF!</v>
      </c>
      <c r="T262" t="e">
        <f>'Investīciju plāns_2023_2027'!#REF!</f>
        <v>#REF!</v>
      </c>
      <c r="U262" t="e">
        <f>'Investīciju plāns_2023_2027'!#REF!</f>
        <v>#REF!</v>
      </c>
    </row>
    <row r="263" spans="1:21" x14ac:dyDescent="0.25">
      <c r="A263" t="str">
        <f>'Investīciju plāns_2023_2027'!A251</f>
        <v>P1 S RV1</v>
      </c>
      <c r="B263" t="str">
        <f>'Investīciju plāns_2023_2027'!B251</f>
        <v>Sporta izglītība un aktivitātes mūža garumā</v>
      </c>
      <c r="C263">
        <f>'Investīciju plāns_2023_2027'!C251</f>
        <v>0</v>
      </c>
      <c r="D263">
        <f>'Investīciju plāns_2023_2027'!D251</f>
        <v>0</v>
      </c>
      <c r="E263">
        <f>'Investīciju plāns_2023_2027'!E251</f>
        <v>0</v>
      </c>
      <c r="F263">
        <f>'Investīciju plāns_2023_2027'!O251</f>
        <v>0</v>
      </c>
      <c r="G263">
        <f>'Investīciju plāns_2023_2027'!P251</f>
        <v>0</v>
      </c>
      <c r="H263">
        <f>'Investīciju plāns_2023_2027'!Q251</f>
        <v>0</v>
      </c>
      <c r="I263">
        <f>'Investīciju plāns_2023_2027'!R251</f>
        <v>0</v>
      </c>
      <c r="J263">
        <f>'Investīciju plāns_2023_2027'!S251</f>
        <v>0</v>
      </c>
      <c r="K263">
        <f>'Investīciju plāns_2023_2027'!T251</f>
        <v>0</v>
      </c>
      <c r="L263">
        <f>'Investīciju plāns_2023_2027'!U251</f>
        <v>0</v>
      </c>
      <c r="M263">
        <f>'Investīciju plāns_2023_2027'!V251</f>
        <v>0</v>
      </c>
      <c r="N263">
        <f>'Investīciju plāns_2023_2027'!W251</f>
        <v>0</v>
      </c>
      <c r="O263" t="e">
        <f>'Investīciju plāns_2023_2027'!#REF!</f>
        <v>#REF!</v>
      </c>
      <c r="P263" t="e">
        <f>'Investīciju plāns_2023_2027'!#REF!</f>
        <v>#REF!</v>
      </c>
      <c r="Q263" t="e">
        <f>'Investīciju plāns_2023_2027'!#REF!</f>
        <v>#REF!</v>
      </c>
      <c r="R263" t="e">
        <f>'Investīciju plāns_2023_2027'!#REF!</f>
        <v>#REF!</v>
      </c>
      <c r="S263" t="e">
        <f>'Investīciju plāns_2023_2027'!#REF!</f>
        <v>#REF!</v>
      </c>
      <c r="T263" t="e">
        <f>'Investīciju plāns_2023_2027'!#REF!</f>
        <v>#REF!</v>
      </c>
      <c r="U263" t="e">
        <f>'Investīciju plāns_2023_2027'!#REF!</f>
        <v>#REF!</v>
      </c>
    </row>
    <row r="264" spans="1:21" x14ac:dyDescent="0.25">
      <c r="A264" t="str">
        <f>'Investīciju plāns_2023_2027'!A252</f>
        <v>P2 S RV1</v>
      </c>
      <c r="B264" t="str">
        <f>'Investīciju plāns_2023_2027'!B252</f>
        <v>Jaunas sporta infrastruktūras būvniecība</v>
      </c>
      <c r="C264">
        <f>'Investīciju plāns_2023_2027'!C252</f>
        <v>0</v>
      </c>
      <c r="D264">
        <f>'Investīciju plāns_2023_2027'!D252</f>
        <v>0</v>
      </c>
      <c r="E264">
        <f>'Investīciju plāns_2023_2027'!E252</f>
        <v>0</v>
      </c>
      <c r="F264">
        <f>'Investīciju plāns_2023_2027'!O252</f>
        <v>0</v>
      </c>
      <c r="G264" t="e">
        <f>'Investīciju plāns_2023_2027'!#REF!</f>
        <v>#REF!</v>
      </c>
      <c r="H264" t="e">
        <f>'Investīciju plāns_2023_2027'!#REF!</f>
        <v>#REF!</v>
      </c>
      <c r="I264" t="e">
        <f>'Investīciju plāns_2023_2027'!#REF!</f>
        <v>#REF!</v>
      </c>
      <c r="J264" t="e">
        <f>'Investīciju plāns_2023_2027'!#REF!</f>
        <v>#REF!</v>
      </c>
      <c r="K264">
        <f>'Investīciju plāns_2023_2027'!T252</f>
        <v>0</v>
      </c>
      <c r="L264">
        <f>'Investīciju plāns_2023_2027'!U252</f>
        <v>0</v>
      </c>
      <c r="M264">
        <f>'Investīciju plāns_2023_2027'!V252</f>
        <v>0</v>
      </c>
      <c r="N264">
        <f>'Investīciju plāns_2023_2027'!W252</f>
        <v>0</v>
      </c>
      <c r="O264" t="e">
        <f>'Investīciju plāns_2023_2027'!#REF!</f>
        <v>#REF!</v>
      </c>
      <c r="P264" t="e">
        <f>'Investīciju plāns_2023_2027'!#REF!</f>
        <v>#REF!</v>
      </c>
      <c r="Q264" t="e">
        <f>'Investīciju plāns_2023_2027'!#REF!</f>
        <v>#REF!</v>
      </c>
      <c r="R264" t="e">
        <f>'Investīciju plāns_2023_2027'!#REF!</f>
        <v>#REF!</v>
      </c>
      <c r="S264" t="e">
        <f>'Investīciju plāns_2023_2027'!#REF!</f>
        <v>#REF!</v>
      </c>
      <c r="T264" t="e">
        <f>'Investīciju plāns_2023_2027'!#REF!</f>
        <v>#REF!</v>
      </c>
      <c r="U264" t="e">
        <f>'Investīciju plāns_2023_2027'!#REF!</f>
        <v>#REF!</v>
      </c>
    </row>
    <row r="265" spans="1:21" x14ac:dyDescent="0.25">
      <c r="A265" t="str">
        <f>'Investīciju plāns_2023_2027'!A253</f>
        <v>P2 S RV2</v>
      </c>
      <c r="B265" t="str">
        <f>'Investīciju plāns_2023_2027'!B253</f>
        <v>Sporta iestāžu infrastruktūras un 
aprīkojuma atjaunošana</v>
      </c>
      <c r="C265">
        <f>'Investīciju plāns_2023_2027'!C253</f>
        <v>0</v>
      </c>
      <c r="D265">
        <f>'Investīciju plāns_2023_2027'!D253</f>
        <v>0</v>
      </c>
      <c r="E265">
        <f>'Investīciju plāns_2023_2027'!E253</f>
        <v>0</v>
      </c>
      <c r="F265">
        <f>'Investīciju plāns_2023_2027'!O253</f>
        <v>0</v>
      </c>
      <c r="G265" t="e">
        <f>'Investīciju plāns_2023_2027'!#REF!</f>
        <v>#REF!</v>
      </c>
      <c r="H265" t="e">
        <f>'Investīciju plāns_2023_2027'!#REF!</f>
        <v>#REF!</v>
      </c>
      <c r="I265" t="e">
        <f>'Investīciju plāns_2023_2027'!#REF!</f>
        <v>#REF!</v>
      </c>
      <c r="J265" t="e">
        <f>'Investīciju plāns_2023_2027'!#REF!</f>
        <v>#REF!</v>
      </c>
      <c r="K265">
        <f>'Investīciju plāns_2023_2027'!T253</f>
        <v>0</v>
      </c>
      <c r="L265">
        <f>'Investīciju plāns_2023_2027'!U253</f>
        <v>0</v>
      </c>
      <c r="M265">
        <f>'Investīciju plāns_2023_2027'!V253</f>
        <v>0</v>
      </c>
      <c r="N265">
        <f>'Investīciju plāns_2023_2027'!W253</f>
        <v>0</v>
      </c>
      <c r="O265" t="e">
        <f>'Investīciju plāns_2023_2027'!#REF!</f>
        <v>#REF!</v>
      </c>
      <c r="P265" t="e">
        <f>'Investīciju plāns_2023_2027'!#REF!</f>
        <v>#REF!</v>
      </c>
      <c r="Q265" t="e">
        <f>'Investīciju plāns_2023_2027'!#REF!</f>
        <v>#REF!</v>
      </c>
      <c r="R265" t="e">
        <f>'Investīciju plāns_2023_2027'!#REF!</f>
        <v>#REF!</v>
      </c>
      <c r="S265" t="e">
        <f>'Investīciju plāns_2023_2027'!#REF!</f>
        <v>#REF!</v>
      </c>
      <c r="T265" t="e">
        <f>'Investīciju plāns_2023_2027'!#REF!</f>
        <v>#REF!</v>
      </c>
      <c r="U265" t="e">
        <f>'Investīciju plāns_2023_2027'!#REF!</f>
        <v>#REF!</v>
      </c>
    </row>
    <row r="266" spans="1:21" x14ac:dyDescent="0.25">
      <c r="A266" t="str">
        <f>'Investīciju plāns_2023_2027'!A254</f>
        <v>P1 K RV1</v>
      </c>
      <c r="B266" t="str">
        <f>'Investīciju plāns_2023_2027'!B254</f>
        <v>Kultūras pakalpojuma nodrošināšana (pasākumi)</v>
      </c>
      <c r="C266">
        <f>'Investīciju plāns_2023_2027'!C254</f>
        <v>0</v>
      </c>
      <c r="D266">
        <f>'Investīciju plāns_2023_2027'!D254</f>
        <v>0</v>
      </c>
      <c r="E266">
        <f>'Investīciju plāns_2023_2027'!E254</f>
        <v>0</v>
      </c>
      <c r="F266">
        <f>'Investīciju plāns_2023_2027'!O254</f>
        <v>0</v>
      </c>
      <c r="G266" t="e">
        <f>'Investīciju plāns_2023_2027'!#REF!</f>
        <v>#REF!</v>
      </c>
      <c r="H266" t="e">
        <f>'Investīciju plāns_2023_2027'!#REF!</f>
        <v>#REF!</v>
      </c>
      <c r="I266" t="e">
        <f>'Investīciju plāns_2023_2027'!#REF!</f>
        <v>#REF!</v>
      </c>
      <c r="J266" t="e">
        <f>'Investīciju plāns_2023_2027'!#REF!</f>
        <v>#REF!</v>
      </c>
      <c r="K266">
        <f>'Investīciju plāns_2023_2027'!T254</f>
        <v>0</v>
      </c>
      <c r="L266">
        <f>'Investīciju plāns_2023_2027'!U254</f>
        <v>0</v>
      </c>
      <c r="M266">
        <f>'Investīciju plāns_2023_2027'!V254</f>
        <v>0</v>
      </c>
      <c r="N266">
        <f>'Investīciju plāns_2023_2027'!W254</f>
        <v>0</v>
      </c>
      <c r="O266" t="e">
        <f>'Investīciju plāns_2023_2027'!#REF!</f>
        <v>#REF!</v>
      </c>
      <c r="P266" t="e">
        <f>'Investīciju plāns_2023_2027'!#REF!</f>
        <v>#REF!</v>
      </c>
      <c r="Q266" t="e">
        <f>'Investīciju plāns_2023_2027'!#REF!</f>
        <v>#REF!</v>
      </c>
      <c r="R266" t="e">
        <f>'Investīciju plāns_2023_2027'!#REF!</f>
        <v>#REF!</v>
      </c>
      <c r="S266" t="e">
        <f>'Investīciju plāns_2023_2027'!#REF!</f>
        <v>#REF!</v>
      </c>
      <c r="T266" t="e">
        <f>'Investīciju plāns_2023_2027'!#REF!</f>
        <v>#REF!</v>
      </c>
      <c r="U266" t="e">
        <f>'Investīciju plāns_2023_2027'!#REF!</f>
        <v>#REF!</v>
      </c>
    </row>
    <row r="267" spans="1:21" x14ac:dyDescent="0.25">
      <c r="A267" t="str">
        <f>'Investīciju plāns_2023_2027'!A255</f>
        <v>P1 K RV2</v>
      </c>
      <c r="B267" t="str">
        <f>'Investīciju plāns_2023_2027'!B255</f>
        <v>Kultūras pakalpojuma nodrošināšana (uzturēšana)</v>
      </c>
      <c r="C267">
        <f>'Investīciju plāns_2023_2027'!C255</f>
        <v>0</v>
      </c>
      <c r="D267">
        <f>'Investīciju plāns_2023_2027'!D255</f>
        <v>0</v>
      </c>
      <c r="E267">
        <f>'Investīciju plāns_2023_2027'!E255</f>
        <v>0</v>
      </c>
      <c r="F267">
        <f>'Investīciju plāns_2023_2027'!O255</f>
        <v>0</v>
      </c>
      <c r="G267" t="e">
        <f>'Investīciju plāns_2023_2027'!#REF!</f>
        <v>#REF!</v>
      </c>
      <c r="H267" t="e">
        <f>'Investīciju plāns_2023_2027'!#REF!</f>
        <v>#REF!</v>
      </c>
      <c r="I267" t="e">
        <f>'Investīciju plāns_2023_2027'!#REF!</f>
        <v>#REF!</v>
      </c>
      <c r="J267" t="e">
        <f>'Investīciju plāns_2023_2027'!#REF!</f>
        <v>#REF!</v>
      </c>
      <c r="K267">
        <f>'Investīciju plāns_2023_2027'!T255</f>
        <v>0</v>
      </c>
      <c r="L267">
        <f>'Investīciju plāns_2023_2027'!U255</f>
        <v>0</v>
      </c>
      <c r="M267">
        <f>'Investīciju plāns_2023_2027'!V255</f>
        <v>0</v>
      </c>
      <c r="N267">
        <f>'Investīciju plāns_2023_2027'!W255</f>
        <v>0</v>
      </c>
      <c r="O267" t="e">
        <f>'Investīciju plāns_2023_2027'!#REF!</f>
        <v>#REF!</v>
      </c>
      <c r="P267" t="e">
        <f>'Investīciju plāns_2023_2027'!#REF!</f>
        <v>#REF!</v>
      </c>
      <c r="Q267" t="e">
        <f>'Investīciju plāns_2023_2027'!#REF!</f>
        <v>#REF!</v>
      </c>
      <c r="R267" t="e">
        <f>'Investīciju plāns_2023_2027'!#REF!</f>
        <v>#REF!</v>
      </c>
      <c r="S267" t="e">
        <f>'Investīciju plāns_2023_2027'!#REF!</f>
        <v>#REF!</v>
      </c>
      <c r="T267" t="e">
        <f>'Investīciju plāns_2023_2027'!#REF!</f>
        <v>#REF!</v>
      </c>
      <c r="U267" t="e">
        <f>'Investīciju plāns_2023_2027'!#REF!</f>
        <v>#REF!</v>
      </c>
    </row>
    <row r="268" spans="1:21" x14ac:dyDescent="0.25">
      <c r="A268" t="str">
        <f>'Investīciju plāns_2023_2027'!A256</f>
        <v>P2 K RV2</v>
      </c>
      <c r="B268" t="str">
        <f>'Investīciju plāns_2023_2027'!B256</f>
        <v>Kultūras iestāžu materiāli tehniskās bāzes pilnveidošana un modernizācija</v>
      </c>
      <c r="C268">
        <f>'Investīciju plāns_2023_2027'!C256</f>
        <v>0</v>
      </c>
      <c r="D268">
        <f>'Investīciju plāns_2023_2027'!D256</f>
        <v>0</v>
      </c>
      <c r="E268">
        <f>'Investīciju plāns_2023_2027'!E256</f>
        <v>0</v>
      </c>
      <c r="F268">
        <f>'Investīciju plāns_2023_2027'!O256</f>
        <v>0</v>
      </c>
      <c r="G268" t="e">
        <f>'Investīciju plāns_2023_2027'!#REF!</f>
        <v>#REF!</v>
      </c>
      <c r="H268" t="e">
        <f>'Investīciju plāns_2023_2027'!#REF!</f>
        <v>#REF!</v>
      </c>
      <c r="I268" t="e">
        <f>'Investīciju plāns_2023_2027'!#REF!</f>
        <v>#REF!</v>
      </c>
      <c r="J268" t="e">
        <f>'Investīciju plāns_2023_2027'!#REF!</f>
        <v>#REF!</v>
      </c>
      <c r="K268">
        <f>'Investīciju plāns_2023_2027'!T256</f>
        <v>0</v>
      </c>
      <c r="L268">
        <f>'Investīciju plāns_2023_2027'!U256</f>
        <v>0</v>
      </c>
      <c r="M268">
        <f>'Investīciju plāns_2023_2027'!V256</f>
        <v>0</v>
      </c>
      <c r="N268">
        <f>'Investīciju plāns_2023_2027'!W256</f>
        <v>0</v>
      </c>
      <c r="O268" t="e">
        <f>'Investīciju plāns_2023_2027'!#REF!</f>
        <v>#REF!</v>
      </c>
      <c r="P268" t="e">
        <f>'Investīciju plāns_2023_2027'!#REF!</f>
        <v>#REF!</v>
      </c>
      <c r="Q268" t="e">
        <f>'Investīciju plāns_2023_2027'!#REF!</f>
        <v>#REF!</v>
      </c>
      <c r="R268" t="e">
        <f>'Investīciju plāns_2023_2027'!#REF!</f>
        <v>#REF!</v>
      </c>
      <c r="S268" t="e">
        <f>'Investīciju plāns_2023_2027'!#REF!</f>
        <v>#REF!</v>
      </c>
      <c r="T268" t="e">
        <f>'Investīciju plāns_2023_2027'!#REF!</f>
        <v>#REF!</v>
      </c>
      <c r="U268" t="e">
        <f>'Investīciju plāns_2023_2027'!#REF!</f>
        <v>#REF!</v>
      </c>
    </row>
    <row r="269" spans="1:21" x14ac:dyDescent="0.25">
      <c r="A269" t="str">
        <f>'Investīciju plāns_2023_2027'!A257</f>
        <v>P4 T RV1</v>
      </c>
      <c r="B269" t="str">
        <f>'Investīciju plāns_2023_2027'!B257</f>
        <v xml:space="preserve">Tūrisma produktu un pakalpojumu piedāvājuma nodrošināšana un pilnveidošana </v>
      </c>
      <c r="C269">
        <f>'Investīciju plāns_2023_2027'!C257</f>
        <v>0</v>
      </c>
      <c r="D269">
        <f>'Investīciju plāns_2023_2027'!D257</f>
        <v>0</v>
      </c>
      <c r="E269">
        <f>'Investīciju plāns_2023_2027'!E257</f>
        <v>0</v>
      </c>
      <c r="F269">
        <f>'Investīciju plāns_2023_2027'!O257</f>
        <v>0</v>
      </c>
      <c r="G269" t="e">
        <f>'Investīciju plāns_2023_2027'!#REF!</f>
        <v>#REF!</v>
      </c>
      <c r="H269" t="e">
        <f>'Investīciju plāns_2023_2027'!#REF!</f>
        <v>#REF!</v>
      </c>
      <c r="I269" t="e">
        <f>'Investīciju plāns_2023_2027'!#REF!</f>
        <v>#REF!</v>
      </c>
      <c r="J269" t="e">
        <f>'Investīciju plāns_2023_2027'!#REF!</f>
        <v>#REF!</v>
      </c>
      <c r="K269">
        <f>'Investīciju plāns_2023_2027'!T257</f>
        <v>0</v>
      </c>
      <c r="L269">
        <f>'Investīciju plāns_2023_2027'!U257</f>
        <v>0</v>
      </c>
      <c r="M269">
        <f>'Investīciju plāns_2023_2027'!V257</f>
        <v>0</v>
      </c>
      <c r="N269">
        <f>'Investīciju plāns_2023_2027'!W257</f>
        <v>0</v>
      </c>
      <c r="O269" t="e">
        <f>'Investīciju plāns_2023_2027'!#REF!</f>
        <v>#REF!</v>
      </c>
      <c r="P269" t="e">
        <f>'Investīciju plāns_2023_2027'!#REF!</f>
        <v>#REF!</v>
      </c>
      <c r="Q269" t="e">
        <f>'Investīciju plāns_2023_2027'!#REF!</f>
        <v>#REF!</v>
      </c>
      <c r="R269" t="e">
        <f>'Investīciju plāns_2023_2027'!#REF!</f>
        <v>#REF!</v>
      </c>
      <c r="S269" t="e">
        <f>'Investīciju plāns_2023_2027'!#REF!</f>
        <v>#REF!</v>
      </c>
      <c r="T269" t="e">
        <f>'Investīciju plāns_2023_2027'!#REF!</f>
        <v>#REF!</v>
      </c>
      <c r="U269" t="e">
        <f>'Investīciju plāns_2023_2027'!#REF!</f>
        <v>#REF!</v>
      </c>
    </row>
    <row r="270" spans="1:21" x14ac:dyDescent="0.25">
      <c r="A270" t="str">
        <f>'Investīciju plāns_2023_2027'!A258</f>
        <v>P4 T RV2</v>
      </c>
      <c r="B270" t="str">
        <f>'Investīciju plāns_2023_2027'!B258</f>
        <v>Kultūrvēstures mantojuma objektu 
un infrastruktūras uzturēšana un saglabāšana</v>
      </c>
      <c r="C270">
        <f>'Investīciju plāns_2023_2027'!C258</f>
        <v>0</v>
      </c>
      <c r="D270">
        <f>'Investīciju plāns_2023_2027'!D258</f>
        <v>0</v>
      </c>
      <c r="E270">
        <f>'Investīciju plāns_2023_2027'!E258</f>
        <v>0</v>
      </c>
      <c r="F270">
        <f>'Investīciju plāns_2023_2027'!O258</f>
        <v>0</v>
      </c>
      <c r="G270" t="e">
        <f>'Investīciju plāns_2023_2027'!#REF!</f>
        <v>#REF!</v>
      </c>
      <c r="H270" t="e">
        <f>'Investīciju plāns_2023_2027'!#REF!</f>
        <v>#REF!</v>
      </c>
      <c r="I270" t="e">
        <f>'Investīciju plāns_2023_2027'!#REF!</f>
        <v>#REF!</v>
      </c>
      <c r="J270" t="e">
        <f>'Investīciju plāns_2023_2027'!#REF!</f>
        <v>#REF!</v>
      </c>
      <c r="K270">
        <f>'Investīciju plāns_2023_2027'!T258</f>
        <v>0</v>
      </c>
      <c r="L270">
        <f>'Investīciju plāns_2023_2027'!U258</f>
        <v>0</v>
      </c>
      <c r="M270">
        <f>'Investīciju plāns_2023_2027'!V258</f>
        <v>0</v>
      </c>
      <c r="N270">
        <f>'Investīciju plāns_2023_2027'!W258</f>
        <v>0</v>
      </c>
      <c r="O270" t="e">
        <f>'Investīciju plāns_2023_2027'!#REF!</f>
        <v>#REF!</v>
      </c>
      <c r="P270" t="e">
        <f>'Investīciju plāns_2023_2027'!#REF!</f>
        <v>#REF!</v>
      </c>
      <c r="Q270" t="e">
        <f>'Investīciju plāns_2023_2027'!#REF!</f>
        <v>#REF!</v>
      </c>
      <c r="R270" t="e">
        <f>'Investīciju plāns_2023_2027'!#REF!</f>
        <v>#REF!</v>
      </c>
      <c r="S270" t="e">
        <f>'Investīciju plāns_2023_2027'!#REF!</f>
        <v>#REF!</v>
      </c>
      <c r="T270" t="e">
        <f>'Investīciju plāns_2023_2027'!#REF!</f>
        <v>#REF!</v>
      </c>
      <c r="U270" t="e">
        <f>'Investīciju plāns_2023_2027'!#REF!</f>
        <v>#REF!</v>
      </c>
    </row>
    <row r="271" spans="1:21" x14ac:dyDescent="0.25">
      <c r="A271" t="str">
        <f>'Investīciju plāns_2023_2027'!A259</f>
        <v>P4 T RV3</v>
      </c>
      <c r="B271" t="str">
        <f>'Investīciju plāns_2023_2027'!B259</f>
        <v>Tūrisma attīstības veicināšana</v>
      </c>
      <c r="C271">
        <f>'Investīciju plāns_2023_2027'!C259</f>
        <v>0</v>
      </c>
      <c r="D271">
        <f>'Investīciju plāns_2023_2027'!D259</f>
        <v>0</v>
      </c>
      <c r="E271">
        <f>'Investīciju plāns_2023_2027'!E259</f>
        <v>0</v>
      </c>
      <c r="F271">
        <f>'Investīciju plāns_2023_2027'!F259</f>
        <v>0</v>
      </c>
      <c r="G271" t="e">
        <f>'Investīciju plāns_2023_2027'!#REF!</f>
        <v>#REF!</v>
      </c>
      <c r="H271" t="e">
        <f>'Investīciju plāns_2023_2027'!#REF!</f>
        <v>#REF!</v>
      </c>
      <c r="I271" t="e">
        <f>'Investīciju plāns_2023_2027'!#REF!</f>
        <v>#REF!</v>
      </c>
      <c r="J271" t="e">
        <f>'Investīciju plāns_2023_2027'!#REF!</f>
        <v>#REF!</v>
      </c>
      <c r="K271">
        <f>'Investīciju plāns_2023_2027'!K259</f>
        <v>0</v>
      </c>
      <c r="L271">
        <f>'Investīciju plāns_2023_2027'!L259</f>
        <v>0</v>
      </c>
      <c r="M271">
        <f>'Investīciju plāns_2023_2027'!M259</f>
        <v>0</v>
      </c>
      <c r="N271">
        <f>'Investīciju plāns_2023_2027'!N259</f>
        <v>0</v>
      </c>
      <c r="O271">
        <f>'Investīciju plāns_2023_2027'!O259</f>
        <v>0</v>
      </c>
      <c r="P271">
        <f>'Investīciju plāns_2023_2027'!P259</f>
        <v>0</v>
      </c>
      <c r="Q271">
        <f>'Investīciju plāns_2023_2027'!Q259</f>
        <v>0</v>
      </c>
      <c r="R271">
        <f>'Investīciju plāns_2023_2027'!R259</f>
        <v>0</v>
      </c>
      <c r="S271">
        <f>'Investīciju plāns_2023_2027'!S259</f>
        <v>0</v>
      </c>
      <c r="T271">
        <f>'Investīciju plāns_2023_2027'!T259</f>
        <v>0</v>
      </c>
      <c r="U271">
        <f>'Investīciju plāns_2023_2027'!U259</f>
        <v>0</v>
      </c>
    </row>
    <row r="272" spans="1:21" x14ac:dyDescent="0.25">
      <c r="A272" t="str">
        <f>'Investīciju plāns_2023_2027'!A260</f>
        <v>P2 U RV1</v>
      </c>
      <c r="B272" t="str">
        <f>'Investīciju plāns_2023_2027'!B260</f>
        <v>Ekonomisko attīstību veicinoša infrastruktūra (uzņēmējdarbība)</v>
      </c>
      <c r="C272">
        <f>'Investīciju plāns_2023_2027'!C260</f>
        <v>0</v>
      </c>
      <c r="D272">
        <f>'Investīciju plāns_2023_2027'!D260</f>
        <v>0</v>
      </c>
      <c r="E272">
        <f>'Investīciju plāns_2023_2027'!E260</f>
        <v>0</v>
      </c>
      <c r="F272">
        <f>'Investīciju plāns_2023_2027'!F260</f>
        <v>0</v>
      </c>
      <c r="G272" t="e">
        <f>'Investīciju plāns_2023_2027'!#REF!</f>
        <v>#REF!</v>
      </c>
      <c r="H272" t="e">
        <f>'Investīciju plāns_2023_2027'!#REF!</f>
        <v>#REF!</v>
      </c>
      <c r="I272" t="e">
        <f>'Investīciju plāns_2023_2027'!#REF!</f>
        <v>#REF!</v>
      </c>
      <c r="J272" t="e">
        <f>'Investīciju plāns_2023_2027'!#REF!</f>
        <v>#REF!</v>
      </c>
      <c r="K272">
        <f>'Investīciju plāns_2023_2027'!K260</f>
        <v>0</v>
      </c>
      <c r="L272">
        <f>'Investīciju plāns_2023_2027'!L260</f>
        <v>0</v>
      </c>
      <c r="M272">
        <f>'Investīciju plāns_2023_2027'!M260</f>
        <v>0</v>
      </c>
      <c r="N272">
        <f>'Investīciju plāns_2023_2027'!N260</f>
        <v>0</v>
      </c>
      <c r="O272">
        <f>'Investīciju plāns_2023_2027'!O260</f>
        <v>0</v>
      </c>
      <c r="P272">
        <f>'Investīciju plāns_2023_2027'!P260</f>
        <v>0</v>
      </c>
      <c r="Q272">
        <f>'Investīciju plāns_2023_2027'!Q260</f>
        <v>0</v>
      </c>
      <c r="R272">
        <f>'Investīciju plāns_2023_2027'!R260</f>
        <v>0</v>
      </c>
      <c r="S272">
        <f>'Investīciju plāns_2023_2027'!S260</f>
        <v>0</v>
      </c>
      <c r="T272">
        <f>'Investīciju plāns_2023_2027'!T260</f>
        <v>0</v>
      </c>
      <c r="U272">
        <f>'Investīciju plāns_2023_2027'!U260</f>
        <v>0</v>
      </c>
    </row>
    <row r="273" spans="1:21" x14ac:dyDescent="0.25">
      <c r="A273" t="str">
        <f>'Investīciju plāns_2023_2027'!A261</f>
        <v>P4 U RV1</v>
      </c>
      <c r="B273" t="str">
        <f>'Investīciju plāns_2023_2027'!B261</f>
        <v>Nodarbinātības veicināšanas pasākumi</v>
      </c>
      <c r="C273">
        <f>'Investīciju plāns_2023_2027'!C261</f>
        <v>0</v>
      </c>
      <c r="D273">
        <f>'Investīciju plāns_2023_2027'!D261</f>
        <v>0</v>
      </c>
      <c r="E273">
        <f>'Investīciju plāns_2023_2027'!E261</f>
        <v>0</v>
      </c>
      <c r="F273">
        <f>'Investīciju plāns_2023_2027'!F261</f>
        <v>0</v>
      </c>
      <c r="G273" t="e">
        <f>'Investīciju plāns_2023_2027'!#REF!</f>
        <v>#REF!</v>
      </c>
      <c r="H273" t="e">
        <f>'Investīciju plāns_2023_2027'!#REF!</f>
        <v>#REF!</v>
      </c>
      <c r="I273" t="e">
        <f>'Investīciju plāns_2023_2027'!#REF!</f>
        <v>#REF!</v>
      </c>
      <c r="J273" t="e">
        <f>'Investīciju plāns_2023_2027'!#REF!</f>
        <v>#REF!</v>
      </c>
      <c r="K273">
        <f>'Investīciju plāns_2023_2027'!K261</f>
        <v>0</v>
      </c>
      <c r="L273">
        <f>'Investīciju plāns_2023_2027'!L261</f>
        <v>0</v>
      </c>
      <c r="M273">
        <f>'Investīciju plāns_2023_2027'!M261</f>
        <v>0</v>
      </c>
      <c r="N273">
        <f>'Investīciju plāns_2023_2027'!N261</f>
        <v>0</v>
      </c>
      <c r="O273">
        <f>'Investīciju plāns_2023_2027'!O261</f>
        <v>0</v>
      </c>
      <c r="P273">
        <f>'Investīciju plāns_2023_2027'!P261</f>
        <v>0</v>
      </c>
      <c r="Q273">
        <f>'Investīciju plāns_2023_2027'!Q261</f>
        <v>0</v>
      </c>
      <c r="R273">
        <f>'Investīciju plāns_2023_2027'!R261</f>
        <v>0</v>
      </c>
      <c r="S273">
        <f>'Investīciju plāns_2023_2027'!S261</f>
        <v>0</v>
      </c>
      <c r="T273">
        <f>'Investīciju plāns_2023_2027'!T261</f>
        <v>0</v>
      </c>
      <c r="U273">
        <f>'Investīciju plāns_2023_2027'!U261</f>
        <v>0</v>
      </c>
    </row>
    <row r="274" spans="1:21" x14ac:dyDescent="0.25">
      <c r="A274" t="str">
        <f>'Investīciju plāns_2023_2027'!A262</f>
        <v>P4 U RV2</v>
      </c>
      <c r="B274" t="str">
        <f>'Investīciju plāns_2023_2027'!B262</f>
        <v>Atbalsta instrumenti uzņēmējdarbības attīstībai</v>
      </c>
      <c r="C274">
        <f>'Investīciju plāns_2023_2027'!C262</f>
        <v>0</v>
      </c>
      <c r="D274">
        <f>'Investīciju plāns_2023_2027'!D262</f>
        <v>0</v>
      </c>
      <c r="E274">
        <f>'Investīciju plāns_2023_2027'!E262</f>
        <v>0</v>
      </c>
      <c r="F274">
        <f>'Investīciju plāns_2023_2027'!F262</f>
        <v>0</v>
      </c>
      <c r="G274" t="e">
        <f>'Investīciju plāns_2023_2027'!#REF!</f>
        <v>#REF!</v>
      </c>
      <c r="H274" t="e">
        <f>'Investīciju plāns_2023_2027'!#REF!</f>
        <v>#REF!</v>
      </c>
      <c r="I274" t="e">
        <f>'Investīciju plāns_2023_2027'!#REF!</f>
        <v>#REF!</v>
      </c>
      <c r="J274" t="e">
        <f>'Investīciju plāns_2023_2027'!#REF!</f>
        <v>#REF!</v>
      </c>
      <c r="K274">
        <f>'Investīciju plāns_2023_2027'!K262</f>
        <v>0</v>
      </c>
      <c r="L274">
        <f>'Investīciju plāns_2023_2027'!L262</f>
        <v>0</v>
      </c>
      <c r="M274">
        <f>'Investīciju plāns_2023_2027'!M262</f>
        <v>0</v>
      </c>
      <c r="N274">
        <f>'Investīciju plāns_2023_2027'!N262</f>
        <v>0</v>
      </c>
      <c r="O274">
        <f>'Investīciju plāns_2023_2027'!O262</f>
        <v>0</v>
      </c>
      <c r="P274">
        <f>'Investīciju plāns_2023_2027'!P262</f>
        <v>0</v>
      </c>
      <c r="Q274">
        <f>'Investīciju plāns_2023_2027'!Q262</f>
        <v>0</v>
      </c>
      <c r="R274">
        <f>'Investīciju plāns_2023_2027'!R262</f>
        <v>0</v>
      </c>
      <c r="S274">
        <f>'Investīciju plāns_2023_2027'!S262</f>
        <v>0</v>
      </c>
      <c r="T274">
        <f>'Investīciju plāns_2023_2027'!T262</f>
        <v>0</v>
      </c>
      <c r="U274">
        <f>'Investīciju plāns_2023_2027'!U262</f>
        <v>0</v>
      </c>
    </row>
    <row r="275" spans="1:21" x14ac:dyDescent="0.25">
      <c r="A275" t="str">
        <f>'Investīciju plāns_2023_2027'!A263</f>
        <v xml:space="preserve">P2 V RV1 </v>
      </c>
      <c r="B275" t="str">
        <f>'Investīciju plāns_2023_2027'!B263</f>
        <v>Pašvaldības ceļu un ielu sakārtošana</v>
      </c>
      <c r="C275">
        <f>'Investīciju plāns_2023_2027'!C263</f>
        <v>0</v>
      </c>
      <c r="D275">
        <f>'Investīciju plāns_2023_2027'!D263</f>
        <v>0</v>
      </c>
      <c r="E275">
        <f>'Investīciju plāns_2023_2027'!E263</f>
        <v>0</v>
      </c>
      <c r="F275">
        <f>'Investīciju plāns_2023_2027'!F263</f>
        <v>0</v>
      </c>
      <c r="G275" t="e">
        <f>'Investīciju plāns_2023_2027'!#REF!</f>
        <v>#REF!</v>
      </c>
      <c r="H275" t="e">
        <f>'Investīciju plāns_2023_2027'!#REF!</f>
        <v>#REF!</v>
      </c>
      <c r="I275" t="e">
        <f>'Investīciju plāns_2023_2027'!#REF!</f>
        <v>#REF!</v>
      </c>
      <c r="J275" t="e">
        <f>'Investīciju plāns_2023_2027'!#REF!</f>
        <v>#REF!</v>
      </c>
      <c r="K275">
        <f>'Investīciju plāns_2023_2027'!K263</f>
        <v>0</v>
      </c>
      <c r="L275">
        <f>'Investīciju plāns_2023_2027'!L263</f>
        <v>0</v>
      </c>
      <c r="M275">
        <f>'Investīciju plāns_2023_2027'!M263</f>
        <v>0</v>
      </c>
      <c r="N275">
        <f>'Investīciju plāns_2023_2027'!N263</f>
        <v>0</v>
      </c>
      <c r="O275">
        <f>'Investīciju plāns_2023_2027'!O263</f>
        <v>0</v>
      </c>
      <c r="P275">
        <f>'Investīciju plāns_2023_2027'!P263</f>
        <v>0</v>
      </c>
      <c r="Q275">
        <f>'Investīciju plāns_2023_2027'!Q263</f>
        <v>0</v>
      </c>
      <c r="R275">
        <f>'Investīciju plāns_2023_2027'!R263</f>
        <v>0</v>
      </c>
      <c r="S275">
        <f>'Investīciju plāns_2023_2027'!S263</f>
        <v>0</v>
      </c>
      <c r="T275">
        <f>'Investīciju plāns_2023_2027'!T263</f>
        <v>0</v>
      </c>
      <c r="U275">
        <f>'Investīciju plāns_2023_2027'!U263</f>
        <v>0</v>
      </c>
    </row>
    <row r="276" spans="1:21" x14ac:dyDescent="0.25">
      <c r="A276" t="str">
        <f>'Investīciju plāns_2023_2027'!A264</f>
        <v>P2 V RV2</v>
      </c>
      <c r="B276" t="str">
        <f>'Investīciju plāns_2023_2027'!B264</f>
        <v>Atkritumu apsaimniekošana</v>
      </c>
      <c r="C276">
        <f>'Investīciju plāns_2023_2027'!C264</f>
        <v>0</v>
      </c>
      <c r="D276">
        <f>'Investīciju plāns_2023_2027'!D264</f>
        <v>0</v>
      </c>
      <c r="E276">
        <f>'Investīciju plāns_2023_2027'!E264</f>
        <v>0</v>
      </c>
      <c r="F276">
        <f>'Investīciju plāns_2023_2027'!F264</f>
        <v>0</v>
      </c>
      <c r="G276">
        <f>'Investīciju plāns_2023_2027'!P252</f>
        <v>0</v>
      </c>
      <c r="H276">
        <f>'Investīciju plāns_2023_2027'!Q252</f>
        <v>0</v>
      </c>
      <c r="I276">
        <f>'Investīciju plāns_2023_2027'!R252</f>
        <v>0</v>
      </c>
      <c r="J276">
        <f>'Investīciju plāns_2023_2027'!S252</f>
        <v>0</v>
      </c>
      <c r="K276">
        <f>'Investīciju plāns_2023_2027'!K264</f>
        <v>0</v>
      </c>
      <c r="L276">
        <f>'Investīciju plāns_2023_2027'!L264</f>
        <v>0</v>
      </c>
      <c r="M276">
        <f>'Investīciju plāns_2023_2027'!M264</f>
        <v>0</v>
      </c>
      <c r="N276">
        <f>'Investīciju plāns_2023_2027'!N264</f>
        <v>0</v>
      </c>
      <c r="O276">
        <f>'Investīciju plāns_2023_2027'!O264</f>
        <v>0</v>
      </c>
      <c r="P276">
        <f>'Investīciju plāns_2023_2027'!P264</f>
        <v>0</v>
      </c>
      <c r="Q276">
        <f>'Investīciju plāns_2023_2027'!Q264</f>
        <v>0</v>
      </c>
      <c r="R276">
        <f>'Investīciju plāns_2023_2027'!R264</f>
        <v>0</v>
      </c>
      <c r="S276">
        <f>'Investīciju plāns_2023_2027'!S264</f>
        <v>0</v>
      </c>
      <c r="T276">
        <f>'Investīciju plāns_2023_2027'!T264</f>
        <v>0</v>
      </c>
      <c r="U276">
        <f>'Investīciju plāns_2023_2027'!U264</f>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IO272"/>
  <sheetViews>
    <sheetView workbookViewId="0">
      <pane ySplit="3" topLeftCell="A74" activePane="bottomLeft" state="frozen"/>
      <selection pane="bottomLeft" activeCell="F74" sqref="F74"/>
    </sheetView>
  </sheetViews>
  <sheetFormatPr defaultColWidth="9.140625" defaultRowHeight="12.75" x14ac:dyDescent="0.2"/>
  <cols>
    <col min="1" max="1" width="7.85546875" style="123" customWidth="1"/>
    <col min="2" max="2" width="9.140625" style="124" customWidth="1"/>
    <col min="3" max="3" width="12.7109375" style="125" hidden="1" customWidth="1"/>
    <col min="4" max="4" width="13.28515625" style="126" customWidth="1"/>
    <col min="5" max="5" width="33.28515625" style="127" customWidth="1"/>
    <col min="6" max="6" width="18.85546875" style="127" customWidth="1"/>
    <col min="7" max="7" width="12.140625" style="128" customWidth="1"/>
    <col min="8" max="8" width="13.85546875" style="129" customWidth="1"/>
    <col min="9" max="9" width="12.140625" style="130" customWidth="1"/>
    <col min="10" max="10" width="12.42578125" style="131" customWidth="1"/>
    <col min="11" max="11" width="12" style="132" customWidth="1"/>
    <col min="12" max="12" width="11.5703125" style="129" customWidth="1"/>
    <col min="13" max="13" width="12.5703125" style="129" customWidth="1"/>
    <col min="14" max="14" width="61.140625" style="133" customWidth="1"/>
    <col min="15" max="15" width="23.28515625" style="133" customWidth="1"/>
    <col min="16" max="16" width="13.5703125" style="134" customWidth="1"/>
    <col min="17" max="16384" width="9.140625" style="135"/>
  </cols>
  <sheetData>
    <row r="1" spans="1:16" s="114" customFormat="1" x14ac:dyDescent="0.25">
      <c r="A1" s="761" t="s">
        <v>569</v>
      </c>
      <c r="B1" s="761"/>
      <c r="C1" s="761"/>
      <c r="D1" s="761"/>
      <c r="E1" s="761"/>
      <c r="F1" s="761"/>
      <c r="G1" s="761"/>
      <c r="H1" s="761"/>
      <c r="I1" s="761"/>
      <c r="J1" s="761"/>
      <c r="K1" s="761"/>
      <c r="L1" s="761"/>
      <c r="M1" s="761"/>
      <c r="N1" s="761"/>
      <c r="O1" s="761"/>
      <c r="P1" s="761"/>
    </row>
    <row r="2" spans="1:16" ht="28.5" customHeight="1" x14ac:dyDescent="0.2">
      <c r="A2" s="762" t="s">
        <v>570</v>
      </c>
      <c r="B2" s="762"/>
      <c r="C2" s="762"/>
      <c r="D2" s="762"/>
      <c r="E2" s="762"/>
      <c r="F2" s="762"/>
      <c r="G2" s="762"/>
      <c r="H2" s="762"/>
      <c r="I2" s="762"/>
      <c r="J2" s="762"/>
      <c r="K2" s="762"/>
      <c r="L2" s="762"/>
      <c r="M2" s="762"/>
      <c r="N2" s="762"/>
      <c r="O2" s="762"/>
      <c r="P2" s="762"/>
    </row>
    <row r="3" spans="1:16" s="115" customFormat="1" ht="102" customHeight="1" x14ac:dyDescent="0.25">
      <c r="A3" s="136" t="s">
        <v>10</v>
      </c>
      <c r="B3" s="137" t="s">
        <v>11</v>
      </c>
      <c r="C3" s="138" t="s">
        <v>571</v>
      </c>
      <c r="D3" s="139" t="s">
        <v>12</v>
      </c>
      <c r="E3" s="139" t="s">
        <v>13</v>
      </c>
      <c r="F3" s="139" t="s">
        <v>15</v>
      </c>
      <c r="G3" s="139" t="s">
        <v>541</v>
      </c>
      <c r="H3" s="140" t="s">
        <v>572</v>
      </c>
      <c r="I3" s="140" t="s">
        <v>573</v>
      </c>
      <c r="J3" s="139" t="s">
        <v>574</v>
      </c>
      <c r="K3" s="140" t="s">
        <v>575</v>
      </c>
      <c r="L3" s="139" t="s">
        <v>576</v>
      </c>
      <c r="M3" s="139" t="s">
        <v>577</v>
      </c>
      <c r="N3" s="186" t="s">
        <v>14</v>
      </c>
      <c r="O3" s="186" t="s">
        <v>28</v>
      </c>
      <c r="P3" s="139" t="s">
        <v>29</v>
      </c>
    </row>
    <row r="4" spans="1:16" s="115" customFormat="1" ht="27.75" customHeight="1" x14ac:dyDescent="0.25">
      <c r="A4" s="763" t="s">
        <v>578</v>
      </c>
      <c r="B4" s="764"/>
      <c r="C4" s="764"/>
      <c r="D4" s="764"/>
      <c r="E4" s="764"/>
      <c r="F4" s="764"/>
      <c r="G4" s="764"/>
      <c r="H4" s="764"/>
      <c r="I4" s="764"/>
      <c r="J4" s="764"/>
      <c r="K4" s="764"/>
      <c r="L4" s="764"/>
      <c r="M4" s="764"/>
      <c r="N4" s="764"/>
      <c r="O4" s="764"/>
      <c r="P4" s="765"/>
    </row>
    <row r="5" spans="1:16" s="116" customFormat="1" ht="38.25" x14ac:dyDescent="0.25">
      <c r="A5" s="141">
        <v>1</v>
      </c>
      <c r="B5" s="142" t="s">
        <v>77</v>
      </c>
      <c r="C5" s="143"/>
      <c r="D5" s="141" t="s">
        <v>84</v>
      </c>
      <c r="E5" s="144" t="s">
        <v>85</v>
      </c>
      <c r="F5" s="141" t="s">
        <v>57</v>
      </c>
      <c r="G5" s="145" t="s">
        <v>79</v>
      </c>
      <c r="H5" s="146"/>
      <c r="I5" s="140"/>
      <c r="J5" s="187" t="s">
        <v>579</v>
      </c>
      <c r="K5" s="140"/>
      <c r="L5" s="140">
        <v>23000</v>
      </c>
      <c r="M5" s="140"/>
      <c r="N5" s="188" t="s">
        <v>580</v>
      </c>
      <c r="O5" s="144" t="s">
        <v>86</v>
      </c>
      <c r="P5" s="187" t="s">
        <v>581</v>
      </c>
    </row>
    <row r="6" spans="1:16" s="116" customFormat="1" ht="63.75" x14ac:dyDescent="0.25">
      <c r="A6" s="147">
        <v>2</v>
      </c>
      <c r="B6" s="148" t="s">
        <v>77</v>
      </c>
      <c r="C6" s="143"/>
      <c r="D6" s="149" t="s">
        <v>119</v>
      </c>
      <c r="E6" s="144" t="s">
        <v>120</v>
      </c>
      <c r="F6" s="141" t="s">
        <v>65</v>
      </c>
      <c r="G6" s="145" t="s">
        <v>79</v>
      </c>
      <c r="H6" s="150"/>
      <c r="I6" s="140"/>
      <c r="J6" s="187" t="s">
        <v>582</v>
      </c>
      <c r="K6" s="140"/>
      <c r="L6" s="140">
        <v>496000</v>
      </c>
      <c r="M6" s="140"/>
      <c r="N6" s="144" t="s">
        <v>583</v>
      </c>
      <c r="O6" s="144" t="s">
        <v>86</v>
      </c>
      <c r="P6" s="187" t="s">
        <v>581</v>
      </c>
    </row>
    <row r="7" spans="1:16" s="116" customFormat="1" ht="38.25" x14ac:dyDescent="0.25">
      <c r="A7" s="151">
        <v>3</v>
      </c>
      <c r="B7" s="142" t="s">
        <v>77</v>
      </c>
      <c r="C7" s="143"/>
      <c r="D7" s="141" t="s">
        <v>173</v>
      </c>
      <c r="E7" s="152" t="s">
        <v>584</v>
      </c>
      <c r="F7" s="141" t="s">
        <v>180</v>
      </c>
      <c r="G7" s="153" t="s">
        <v>181</v>
      </c>
      <c r="H7" s="146">
        <v>5000</v>
      </c>
      <c r="I7" s="140">
        <v>5000</v>
      </c>
      <c r="J7" s="187" t="s">
        <v>579</v>
      </c>
      <c r="K7" s="140"/>
      <c r="L7" s="140">
        <v>5000</v>
      </c>
      <c r="M7" s="140">
        <v>5000</v>
      </c>
      <c r="N7" s="189" t="s">
        <v>585</v>
      </c>
      <c r="O7" s="144" t="s">
        <v>183</v>
      </c>
      <c r="P7" s="187" t="s">
        <v>581</v>
      </c>
    </row>
    <row r="8" spans="1:16" s="116" customFormat="1" ht="38.25" x14ac:dyDescent="0.25">
      <c r="A8" s="141">
        <v>4</v>
      </c>
      <c r="B8" s="142" t="s">
        <v>77</v>
      </c>
      <c r="C8" s="143"/>
      <c r="D8" s="141" t="s">
        <v>427</v>
      </c>
      <c r="E8" s="144" t="s">
        <v>586</v>
      </c>
      <c r="F8" s="141" t="s">
        <v>65</v>
      </c>
      <c r="G8" s="145" t="s">
        <v>192</v>
      </c>
      <c r="H8" s="154"/>
      <c r="I8" s="140"/>
      <c r="J8" s="187" t="s">
        <v>579</v>
      </c>
      <c r="K8" s="140"/>
      <c r="L8" s="140">
        <f>100000+5000</f>
        <v>105000</v>
      </c>
      <c r="M8" s="140">
        <v>500000</v>
      </c>
      <c r="N8" s="190" t="s">
        <v>587</v>
      </c>
      <c r="O8" s="144" t="s">
        <v>86</v>
      </c>
      <c r="P8" s="187" t="s">
        <v>581</v>
      </c>
    </row>
    <row r="9" spans="1:16" s="116" customFormat="1" ht="38.25" x14ac:dyDescent="0.25">
      <c r="A9" s="147">
        <v>5</v>
      </c>
      <c r="B9" s="142" t="s">
        <v>77</v>
      </c>
      <c r="C9" s="155"/>
      <c r="D9" s="141" t="s">
        <v>173</v>
      </c>
      <c r="E9" s="152" t="s">
        <v>184</v>
      </c>
      <c r="F9" s="141" t="s">
        <v>53</v>
      </c>
      <c r="G9" s="145" t="s">
        <v>79</v>
      </c>
      <c r="H9" s="146"/>
      <c r="I9" s="140"/>
      <c r="J9" s="187" t="s">
        <v>579</v>
      </c>
      <c r="K9" s="140"/>
      <c r="L9" s="140"/>
      <c r="M9" s="140"/>
      <c r="N9" s="189" t="s">
        <v>588</v>
      </c>
      <c r="O9" s="144" t="s">
        <v>86</v>
      </c>
      <c r="P9" s="141" t="s">
        <v>581</v>
      </c>
    </row>
    <row r="10" spans="1:16" s="116" customFormat="1" ht="76.5" x14ac:dyDescent="0.25">
      <c r="A10" s="151">
        <v>6</v>
      </c>
      <c r="B10" s="148" t="s">
        <v>77</v>
      </c>
      <c r="C10" s="143"/>
      <c r="D10" s="149" t="s">
        <v>427</v>
      </c>
      <c r="E10" s="144" t="s">
        <v>430</v>
      </c>
      <c r="F10" s="141" t="s">
        <v>65</v>
      </c>
      <c r="G10" s="156" t="s">
        <v>192</v>
      </c>
      <c r="H10" s="150"/>
      <c r="I10" s="140"/>
      <c r="J10" s="187" t="s">
        <v>579</v>
      </c>
      <c r="K10" s="140"/>
      <c r="L10" s="140">
        <v>80000</v>
      </c>
      <c r="M10" s="140" t="s">
        <v>589</v>
      </c>
      <c r="N10" s="144" t="s">
        <v>590</v>
      </c>
      <c r="O10" s="152" t="s">
        <v>106</v>
      </c>
      <c r="P10" s="141" t="s">
        <v>581</v>
      </c>
    </row>
    <row r="11" spans="1:16" s="116" customFormat="1" ht="38.25" x14ac:dyDescent="0.25">
      <c r="A11" s="141">
        <v>7</v>
      </c>
      <c r="B11" s="142" t="s">
        <v>77</v>
      </c>
      <c r="C11" s="143"/>
      <c r="D11" s="141" t="s">
        <v>447</v>
      </c>
      <c r="E11" s="152" t="s">
        <v>448</v>
      </c>
      <c r="F11" s="141" t="s">
        <v>180</v>
      </c>
      <c r="G11" s="145" t="s">
        <v>79</v>
      </c>
      <c r="H11" s="146"/>
      <c r="I11" s="140"/>
      <c r="J11" s="187" t="s">
        <v>579</v>
      </c>
      <c r="K11" s="140"/>
      <c r="L11" s="140"/>
      <c r="M11" s="140"/>
      <c r="N11" s="152" t="s">
        <v>591</v>
      </c>
      <c r="O11" s="144" t="s">
        <v>183</v>
      </c>
      <c r="P11" s="187" t="s">
        <v>581</v>
      </c>
    </row>
    <row r="12" spans="1:16" s="116" customFormat="1" ht="38.25" x14ac:dyDescent="0.25">
      <c r="A12" s="147">
        <v>8</v>
      </c>
      <c r="B12" s="142" t="s">
        <v>189</v>
      </c>
      <c r="C12" s="143"/>
      <c r="D12" s="141" t="s">
        <v>477</v>
      </c>
      <c r="E12" s="144" t="s">
        <v>478</v>
      </c>
      <c r="F12" s="141" t="s">
        <v>57</v>
      </c>
      <c r="G12" s="145" t="s">
        <v>58</v>
      </c>
      <c r="H12" s="146"/>
      <c r="I12" s="140"/>
      <c r="J12" s="187" t="s">
        <v>579</v>
      </c>
      <c r="K12" s="140"/>
      <c r="L12" s="140"/>
      <c r="M12" s="140"/>
      <c r="N12" s="152" t="s">
        <v>592</v>
      </c>
      <c r="O12" s="144" t="s">
        <v>479</v>
      </c>
      <c r="P12" s="187" t="s">
        <v>581</v>
      </c>
    </row>
    <row r="13" spans="1:16" s="116" customFormat="1" ht="76.5" x14ac:dyDescent="0.25">
      <c r="A13" s="151">
        <v>9</v>
      </c>
      <c r="B13" s="142" t="s">
        <v>77</v>
      </c>
      <c r="C13" s="143"/>
      <c r="D13" s="141" t="s">
        <v>477</v>
      </c>
      <c r="E13" s="144" t="s">
        <v>480</v>
      </c>
      <c r="F13" s="141" t="s">
        <v>65</v>
      </c>
      <c r="G13" s="153" t="s">
        <v>192</v>
      </c>
      <c r="H13" s="150"/>
      <c r="I13" s="140"/>
      <c r="J13" s="187" t="s">
        <v>579</v>
      </c>
      <c r="K13" s="140"/>
      <c r="L13" s="140">
        <f>200000+7000</f>
        <v>207000</v>
      </c>
      <c r="M13" s="140">
        <f>300000+10000</f>
        <v>310000</v>
      </c>
      <c r="N13" s="189" t="s">
        <v>593</v>
      </c>
      <c r="O13" s="152" t="s">
        <v>481</v>
      </c>
      <c r="P13" s="187" t="s">
        <v>581</v>
      </c>
    </row>
    <row r="14" spans="1:16" s="116" customFormat="1" ht="38.25" x14ac:dyDescent="0.25">
      <c r="A14" s="141">
        <v>10</v>
      </c>
      <c r="B14" s="157" t="s">
        <v>77</v>
      </c>
      <c r="C14" s="158"/>
      <c r="D14" s="141" t="s">
        <v>485</v>
      </c>
      <c r="E14" s="159" t="s">
        <v>594</v>
      </c>
      <c r="F14" s="141" t="s">
        <v>78</v>
      </c>
      <c r="G14" s="160" t="s">
        <v>79</v>
      </c>
      <c r="H14" s="146"/>
      <c r="I14" s="140"/>
      <c r="J14" s="187" t="s">
        <v>579</v>
      </c>
      <c r="K14" s="140"/>
      <c r="L14" s="140">
        <v>20000</v>
      </c>
      <c r="M14" s="140">
        <v>20000</v>
      </c>
      <c r="N14" s="159" t="s">
        <v>486</v>
      </c>
      <c r="O14" s="152" t="s">
        <v>106</v>
      </c>
      <c r="P14" s="141" t="s">
        <v>581</v>
      </c>
    </row>
    <row r="15" spans="1:16" s="116" customFormat="1" ht="38.25" x14ac:dyDescent="0.25">
      <c r="A15" s="147">
        <v>11</v>
      </c>
      <c r="B15" s="157" t="s">
        <v>77</v>
      </c>
      <c r="C15" s="158"/>
      <c r="D15" s="151" t="s">
        <v>173</v>
      </c>
      <c r="E15" s="159" t="s">
        <v>595</v>
      </c>
      <c r="F15" s="141" t="s">
        <v>78</v>
      </c>
      <c r="G15" s="160" t="s">
        <v>79</v>
      </c>
      <c r="H15" s="146">
        <v>162500</v>
      </c>
      <c r="I15" s="146">
        <v>162500</v>
      </c>
      <c r="J15" s="187" t="s">
        <v>579</v>
      </c>
      <c r="K15" s="140"/>
      <c r="L15" s="140">
        <v>100000</v>
      </c>
      <c r="M15" s="140">
        <v>100000</v>
      </c>
      <c r="N15" s="159" t="s">
        <v>596</v>
      </c>
      <c r="O15" s="144" t="s">
        <v>183</v>
      </c>
      <c r="P15" s="141" t="s">
        <v>581</v>
      </c>
    </row>
    <row r="16" spans="1:16" s="116" customFormat="1" ht="25.5" x14ac:dyDescent="0.25">
      <c r="A16" s="151">
        <v>12</v>
      </c>
      <c r="B16" s="142" t="s">
        <v>77</v>
      </c>
      <c r="C16" s="158"/>
      <c r="D16" s="151" t="s">
        <v>477</v>
      </c>
      <c r="E16" s="159" t="s">
        <v>597</v>
      </c>
      <c r="F16" s="141" t="s">
        <v>78</v>
      </c>
      <c r="G16" s="160" t="s">
        <v>79</v>
      </c>
      <c r="H16" s="146"/>
      <c r="I16" s="140"/>
      <c r="J16" s="187" t="s">
        <v>579</v>
      </c>
      <c r="K16" s="140"/>
      <c r="L16" s="140"/>
      <c r="M16" s="140"/>
      <c r="N16" s="159" t="s">
        <v>598</v>
      </c>
      <c r="O16" s="144" t="s">
        <v>183</v>
      </c>
      <c r="P16" s="141" t="s">
        <v>599</v>
      </c>
    </row>
    <row r="17" spans="1:249" s="116" customFormat="1" ht="25.5" x14ac:dyDescent="0.25">
      <c r="A17" s="141">
        <v>13</v>
      </c>
      <c r="B17" s="142" t="s">
        <v>77</v>
      </c>
      <c r="C17" s="158"/>
      <c r="D17" s="141" t="s">
        <v>485</v>
      </c>
      <c r="E17" s="159" t="s">
        <v>487</v>
      </c>
      <c r="F17" s="161" t="s">
        <v>65</v>
      </c>
      <c r="G17" s="160" t="s">
        <v>79</v>
      </c>
      <c r="H17" s="146"/>
      <c r="I17" s="140"/>
      <c r="J17" s="187" t="s">
        <v>579</v>
      </c>
      <c r="K17" s="140"/>
      <c r="L17" s="140"/>
      <c r="M17" s="140"/>
      <c r="N17" s="159" t="s">
        <v>488</v>
      </c>
      <c r="O17" s="144" t="s">
        <v>183</v>
      </c>
      <c r="P17" s="141" t="s">
        <v>599</v>
      </c>
    </row>
    <row r="18" spans="1:249" s="116" customFormat="1" ht="51" x14ac:dyDescent="0.25">
      <c r="A18" s="147">
        <v>14</v>
      </c>
      <c r="B18" s="142" t="s">
        <v>93</v>
      </c>
      <c r="C18" s="143"/>
      <c r="D18" s="141" t="s">
        <v>395</v>
      </c>
      <c r="E18" s="152" t="s">
        <v>600</v>
      </c>
      <c r="F18" s="141" t="s">
        <v>95</v>
      </c>
      <c r="G18" s="162" t="s">
        <v>54</v>
      </c>
      <c r="H18" s="163">
        <v>136200</v>
      </c>
      <c r="I18" s="163">
        <v>136200</v>
      </c>
      <c r="J18" s="187" t="s">
        <v>579</v>
      </c>
      <c r="K18" s="140"/>
      <c r="L18" s="163">
        <f>200000+67015</f>
        <v>267015</v>
      </c>
      <c r="M18" s="140"/>
      <c r="N18" s="190" t="s">
        <v>601</v>
      </c>
      <c r="O18" s="152" t="s">
        <v>126</v>
      </c>
      <c r="P18" s="187" t="s">
        <v>581</v>
      </c>
    </row>
    <row r="19" spans="1:249" s="116" customFormat="1" ht="38.25" x14ac:dyDescent="0.25">
      <c r="A19" s="151">
        <v>15</v>
      </c>
      <c r="B19" s="148" t="s">
        <v>50</v>
      </c>
      <c r="C19" s="143"/>
      <c r="D19" s="149" t="s">
        <v>395</v>
      </c>
      <c r="E19" s="144" t="s">
        <v>396</v>
      </c>
      <c r="F19" s="141" t="s">
        <v>65</v>
      </c>
      <c r="G19" s="156" t="s">
        <v>54</v>
      </c>
      <c r="H19" s="150"/>
      <c r="I19" s="140"/>
      <c r="J19" s="187" t="s">
        <v>579</v>
      </c>
      <c r="K19" s="140"/>
      <c r="L19" s="140">
        <v>70000</v>
      </c>
      <c r="M19" s="140"/>
      <c r="N19" s="144" t="s">
        <v>602</v>
      </c>
      <c r="O19" s="152" t="s">
        <v>106</v>
      </c>
      <c r="P19" s="187" t="s">
        <v>581</v>
      </c>
    </row>
    <row r="20" spans="1:249" s="116" customFormat="1" ht="45.75" customHeight="1" x14ac:dyDescent="0.25">
      <c r="A20" s="141">
        <v>16</v>
      </c>
      <c r="B20" s="148" t="s">
        <v>93</v>
      </c>
      <c r="C20" s="155"/>
      <c r="D20" s="164" t="s">
        <v>173</v>
      </c>
      <c r="E20" s="165" t="s">
        <v>603</v>
      </c>
      <c r="F20" s="164" t="s">
        <v>65</v>
      </c>
      <c r="G20" s="166" t="s">
        <v>54</v>
      </c>
      <c r="H20" s="146"/>
      <c r="I20" s="140"/>
      <c r="J20" s="187" t="s">
        <v>579</v>
      </c>
      <c r="K20" s="140"/>
      <c r="L20" s="140"/>
      <c r="M20" s="140"/>
      <c r="N20" s="191" t="s">
        <v>604</v>
      </c>
      <c r="O20" s="152" t="s">
        <v>92</v>
      </c>
      <c r="P20" s="187" t="s">
        <v>581</v>
      </c>
    </row>
    <row r="21" spans="1:249" s="116" customFormat="1" ht="51" x14ac:dyDescent="0.25">
      <c r="A21" s="147">
        <v>17</v>
      </c>
      <c r="B21" s="148" t="s">
        <v>93</v>
      </c>
      <c r="C21" s="143"/>
      <c r="D21" s="160" t="s">
        <v>461</v>
      </c>
      <c r="E21" s="144" t="s">
        <v>462</v>
      </c>
      <c r="F21" s="151" t="s">
        <v>53</v>
      </c>
      <c r="G21" s="156" t="s">
        <v>54</v>
      </c>
      <c r="H21" s="140"/>
      <c r="I21" s="140"/>
      <c r="J21" s="187" t="s">
        <v>579</v>
      </c>
      <c r="K21" s="140"/>
      <c r="L21" s="140">
        <v>15000</v>
      </c>
      <c r="M21" s="140">
        <f>70000+2500</f>
        <v>72500</v>
      </c>
      <c r="N21" s="152" t="s">
        <v>605</v>
      </c>
      <c r="O21" s="152" t="s">
        <v>126</v>
      </c>
      <c r="P21" s="187" t="s">
        <v>581</v>
      </c>
    </row>
    <row r="22" spans="1:249" s="116" customFormat="1" ht="38.25" x14ac:dyDescent="0.25">
      <c r="A22" s="151">
        <v>18</v>
      </c>
      <c r="B22" s="148" t="s">
        <v>50</v>
      </c>
      <c r="C22" s="143"/>
      <c r="D22" s="149" t="s">
        <v>461</v>
      </c>
      <c r="E22" s="144" t="s">
        <v>467</v>
      </c>
      <c r="F22" s="141" t="s">
        <v>65</v>
      </c>
      <c r="G22" s="156" t="s">
        <v>54</v>
      </c>
      <c r="H22" s="150"/>
      <c r="I22" s="140"/>
      <c r="J22" s="187" t="s">
        <v>579</v>
      </c>
      <c r="K22" s="140"/>
      <c r="L22" s="140">
        <v>90000</v>
      </c>
      <c r="M22" s="140"/>
      <c r="N22" s="144" t="s">
        <v>606</v>
      </c>
      <c r="O22" s="152" t="s">
        <v>106</v>
      </c>
      <c r="P22" s="187" t="s">
        <v>581</v>
      </c>
    </row>
    <row r="23" spans="1:249" s="116" customFormat="1" ht="38.25" x14ac:dyDescent="0.25">
      <c r="A23" s="141">
        <v>19</v>
      </c>
      <c r="B23" s="142" t="s">
        <v>93</v>
      </c>
      <c r="C23" s="143"/>
      <c r="D23" s="141" t="s">
        <v>477</v>
      </c>
      <c r="E23" s="144" t="s">
        <v>607</v>
      </c>
      <c r="F23" s="141" t="s">
        <v>53</v>
      </c>
      <c r="G23" s="156" t="s">
        <v>54</v>
      </c>
      <c r="H23" s="146"/>
      <c r="I23" s="140"/>
      <c r="J23" s="187" t="s">
        <v>579</v>
      </c>
      <c r="K23" s="140"/>
      <c r="L23" s="140"/>
      <c r="M23" s="140"/>
      <c r="N23" s="188" t="s">
        <v>608</v>
      </c>
      <c r="O23" s="152" t="s">
        <v>106</v>
      </c>
      <c r="P23" s="141" t="s">
        <v>599</v>
      </c>
    </row>
    <row r="24" spans="1:249" s="116" customFormat="1" ht="38.25" x14ac:dyDescent="0.25">
      <c r="A24" s="147">
        <v>20</v>
      </c>
      <c r="B24" s="142" t="s">
        <v>77</v>
      </c>
      <c r="C24" s="143"/>
      <c r="D24" s="141" t="s">
        <v>173</v>
      </c>
      <c r="E24" s="152" t="s">
        <v>190</v>
      </c>
      <c r="F24" s="141" t="s">
        <v>98</v>
      </c>
      <c r="G24" s="156" t="s">
        <v>192</v>
      </c>
      <c r="H24" s="150"/>
      <c r="I24" s="140"/>
      <c r="J24" s="187" t="s">
        <v>579</v>
      </c>
      <c r="K24" s="140"/>
      <c r="L24" s="140"/>
      <c r="M24" s="140"/>
      <c r="N24" s="152" t="s">
        <v>609</v>
      </c>
      <c r="O24" s="152" t="s">
        <v>133</v>
      </c>
      <c r="P24" s="187" t="s">
        <v>581</v>
      </c>
    </row>
    <row r="25" spans="1:249" s="116" customFormat="1" ht="38.25" x14ac:dyDescent="0.25">
      <c r="A25" s="151">
        <v>21</v>
      </c>
      <c r="B25" s="142" t="s">
        <v>189</v>
      </c>
      <c r="C25" s="143"/>
      <c r="D25" s="141" t="s">
        <v>173</v>
      </c>
      <c r="E25" s="152" t="s">
        <v>193</v>
      </c>
      <c r="F25" s="141" t="s">
        <v>98</v>
      </c>
      <c r="G25" s="156" t="s">
        <v>192</v>
      </c>
      <c r="H25" s="146">
        <v>25000</v>
      </c>
      <c r="I25" s="146">
        <v>25000</v>
      </c>
      <c r="J25" s="187" t="s">
        <v>610</v>
      </c>
      <c r="K25" s="140"/>
      <c r="L25" s="140">
        <v>25000</v>
      </c>
      <c r="M25" s="140">
        <v>25000</v>
      </c>
      <c r="N25" s="152" t="s">
        <v>611</v>
      </c>
      <c r="O25" s="152" t="s">
        <v>133</v>
      </c>
      <c r="P25" s="187" t="s">
        <v>581</v>
      </c>
    </row>
    <row r="26" spans="1:249" s="116" customFormat="1" ht="38.25" x14ac:dyDescent="0.25">
      <c r="A26" s="141">
        <v>22</v>
      </c>
      <c r="B26" s="142" t="s">
        <v>77</v>
      </c>
      <c r="C26" s="167"/>
      <c r="D26" s="141" t="s">
        <v>485</v>
      </c>
      <c r="E26" s="144" t="s">
        <v>489</v>
      </c>
      <c r="F26" s="141" t="s">
        <v>98</v>
      </c>
      <c r="G26" s="156" t="s">
        <v>192</v>
      </c>
      <c r="H26" s="146"/>
      <c r="I26" s="140"/>
      <c r="J26" s="187" t="s">
        <v>579</v>
      </c>
      <c r="K26" s="140"/>
      <c r="L26" s="140"/>
      <c r="M26" s="140"/>
      <c r="N26" s="189" t="s">
        <v>612</v>
      </c>
      <c r="O26" s="152" t="s">
        <v>490</v>
      </c>
      <c r="P26" s="187" t="s">
        <v>581</v>
      </c>
    </row>
    <row r="27" spans="1:249" s="117" customFormat="1" ht="25.5" x14ac:dyDescent="0.25">
      <c r="A27" s="147">
        <v>23</v>
      </c>
      <c r="B27" s="142" t="s">
        <v>77</v>
      </c>
      <c r="C27" s="143"/>
      <c r="D27" s="151" t="s">
        <v>427</v>
      </c>
      <c r="E27" s="152" t="s">
        <v>613</v>
      </c>
      <c r="F27" s="141" t="s">
        <v>98</v>
      </c>
      <c r="G27" s="149" t="s">
        <v>192</v>
      </c>
      <c r="H27" s="140"/>
      <c r="I27" s="140"/>
      <c r="J27" s="187" t="s">
        <v>579</v>
      </c>
      <c r="K27" s="140"/>
      <c r="L27" s="140">
        <v>40000</v>
      </c>
      <c r="M27" s="140"/>
      <c r="N27" s="152" t="s">
        <v>614</v>
      </c>
      <c r="O27" s="152" t="s">
        <v>433</v>
      </c>
      <c r="P27" s="141" t="s">
        <v>581</v>
      </c>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c r="CK27" s="116"/>
      <c r="CL27" s="116"/>
      <c r="CM27" s="116"/>
      <c r="CN27" s="116"/>
      <c r="CO27" s="116"/>
      <c r="CP27" s="116"/>
      <c r="CQ27" s="116"/>
      <c r="CR27" s="116"/>
      <c r="CS27" s="116"/>
      <c r="CT27" s="116"/>
      <c r="CU27" s="116"/>
      <c r="CV27" s="116"/>
      <c r="CW27" s="116"/>
      <c r="CX27" s="116"/>
      <c r="CY27" s="116"/>
      <c r="CZ27" s="116"/>
      <c r="DA27" s="116"/>
      <c r="DB27" s="116"/>
      <c r="DC27" s="116"/>
      <c r="DD27" s="116"/>
      <c r="DE27" s="116"/>
      <c r="DF27" s="116"/>
      <c r="DG27" s="116"/>
      <c r="DH27" s="116"/>
      <c r="DI27" s="116"/>
      <c r="DJ27" s="116"/>
      <c r="DK27" s="116"/>
      <c r="DL27" s="116"/>
      <c r="DM27" s="116"/>
      <c r="DN27" s="116"/>
      <c r="DO27" s="116"/>
      <c r="DP27" s="116"/>
      <c r="DQ27" s="116"/>
      <c r="DR27" s="116"/>
      <c r="DS27" s="116"/>
      <c r="DT27" s="116"/>
      <c r="DU27" s="116"/>
      <c r="DV27" s="116"/>
      <c r="DW27" s="116"/>
      <c r="DX27" s="116"/>
      <c r="DY27" s="116"/>
      <c r="DZ27" s="116"/>
      <c r="EA27" s="116"/>
      <c r="EB27" s="116"/>
      <c r="EC27" s="116"/>
      <c r="ED27" s="116"/>
      <c r="EE27" s="116"/>
      <c r="EF27" s="116"/>
      <c r="EG27" s="116"/>
      <c r="EH27" s="116"/>
      <c r="EI27" s="116"/>
      <c r="EJ27" s="116"/>
      <c r="EK27" s="116"/>
      <c r="EL27" s="116"/>
      <c r="EM27" s="116"/>
      <c r="EN27" s="116"/>
      <c r="EO27" s="116"/>
      <c r="EP27" s="116"/>
      <c r="EQ27" s="116"/>
      <c r="ER27" s="116"/>
      <c r="ES27" s="116"/>
      <c r="ET27" s="116"/>
      <c r="EU27" s="116"/>
      <c r="EV27" s="116"/>
      <c r="EW27" s="116"/>
      <c r="EX27" s="116"/>
      <c r="EY27" s="116"/>
      <c r="EZ27" s="116"/>
      <c r="FA27" s="116"/>
      <c r="FB27" s="116"/>
      <c r="FC27" s="116"/>
      <c r="FD27" s="116"/>
      <c r="FE27" s="116"/>
      <c r="FF27" s="116"/>
      <c r="FG27" s="116"/>
      <c r="FH27" s="116"/>
      <c r="FI27" s="116"/>
      <c r="FJ27" s="116"/>
      <c r="FK27" s="116"/>
      <c r="FL27" s="116"/>
      <c r="FM27" s="116"/>
      <c r="FN27" s="116"/>
      <c r="FO27" s="116"/>
      <c r="FP27" s="116"/>
      <c r="FQ27" s="116"/>
      <c r="FR27" s="116"/>
      <c r="FS27" s="116"/>
      <c r="FT27" s="116"/>
      <c r="FU27" s="116"/>
      <c r="FV27" s="116"/>
      <c r="FW27" s="116"/>
      <c r="FX27" s="116"/>
      <c r="FY27" s="116"/>
      <c r="FZ27" s="116"/>
      <c r="GA27" s="116"/>
      <c r="GB27" s="116"/>
      <c r="GC27" s="116"/>
      <c r="GD27" s="116"/>
      <c r="GE27" s="116"/>
      <c r="GF27" s="116"/>
      <c r="GG27" s="116"/>
      <c r="GH27" s="116"/>
      <c r="GI27" s="116"/>
      <c r="GJ27" s="116"/>
      <c r="GK27" s="116"/>
      <c r="GL27" s="116"/>
      <c r="GM27" s="116"/>
      <c r="GN27" s="116"/>
      <c r="GO27" s="116"/>
      <c r="GP27" s="116"/>
      <c r="GQ27" s="116"/>
      <c r="GR27" s="116"/>
      <c r="GS27" s="116"/>
      <c r="GT27" s="116"/>
      <c r="GU27" s="116"/>
      <c r="GV27" s="116"/>
      <c r="GW27" s="116"/>
      <c r="GX27" s="116"/>
      <c r="GY27" s="116"/>
      <c r="GZ27" s="116"/>
      <c r="HA27" s="116"/>
      <c r="HB27" s="116"/>
      <c r="HC27" s="116"/>
      <c r="HD27" s="116"/>
      <c r="HE27" s="116"/>
      <c r="HF27" s="116"/>
      <c r="HG27" s="116"/>
      <c r="HH27" s="116"/>
      <c r="HI27" s="116"/>
      <c r="HJ27" s="116"/>
      <c r="HK27" s="116"/>
      <c r="HL27" s="116"/>
      <c r="HM27" s="116"/>
      <c r="HN27" s="116"/>
      <c r="HO27" s="116"/>
      <c r="HP27" s="116"/>
      <c r="HQ27" s="116"/>
      <c r="HR27" s="116"/>
      <c r="HS27" s="116"/>
      <c r="HT27" s="116"/>
      <c r="HU27" s="116"/>
      <c r="HV27" s="116"/>
      <c r="HW27" s="116"/>
      <c r="HX27" s="116"/>
      <c r="HY27" s="116"/>
      <c r="HZ27" s="116"/>
      <c r="IA27" s="116"/>
      <c r="IB27" s="116"/>
      <c r="IC27" s="116"/>
      <c r="ID27" s="116"/>
      <c r="IE27" s="116"/>
      <c r="IF27" s="116"/>
      <c r="IG27" s="116"/>
      <c r="IH27" s="116"/>
      <c r="II27" s="116"/>
      <c r="IJ27" s="116"/>
      <c r="IK27" s="116"/>
      <c r="IL27" s="116"/>
      <c r="IM27" s="116"/>
      <c r="IN27" s="116"/>
      <c r="IO27" s="194"/>
    </row>
    <row r="28" spans="1:249" s="116" customFormat="1" ht="25.5" x14ac:dyDescent="0.25">
      <c r="A28" s="151">
        <v>24</v>
      </c>
      <c r="B28" s="168" t="s">
        <v>30</v>
      </c>
      <c r="C28" s="169"/>
      <c r="D28" s="141" t="s">
        <v>173</v>
      </c>
      <c r="E28" s="152" t="s">
        <v>195</v>
      </c>
      <c r="F28" s="141" t="s">
        <v>197</v>
      </c>
      <c r="G28" s="162" t="s">
        <v>49</v>
      </c>
      <c r="H28" s="163"/>
      <c r="I28" s="140"/>
      <c r="J28" s="187" t="s">
        <v>579</v>
      </c>
      <c r="K28" s="140"/>
      <c r="L28" s="140"/>
      <c r="M28" s="140"/>
      <c r="N28" s="152" t="s">
        <v>615</v>
      </c>
      <c r="O28" s="152" t="s">
        <v>169</v>
      </c>
      <c r="P28" s="141" t="s">
        <v>581</v>
      </c>
    </row>
    <row r="29" spans="1:249" s="116" customFormat="1" ht="38.25" x14ac:dyDescent="0.25">
      <c r="A29" s="141">
        <v>25</v>
      </c>
      <c r="B29" s="170" t="s">
        <v>112</v>
      </c>
      <c r="C29" s="169"/>
      <c r="D29" s="141" t="s">
        <v>173</v>
      </c>
      <c r="E29" s="152" t="s">
        <v>198</v>
      </c>
      <c r="F29" s="141" t="s">
        <v>197</v>
      </c>
      <c r="G29" s="162" t="s">
        <v>199</v>
      </c>
      <c r="H29" s="163"/>
      <c r="I29" s="140"/>
      <c r="J29" s="187" t="s">
        <v>579</v>
      </c>
      <c r="K29" s="140"/>
      <c r="L29" s="140"/>
      <c r="M29" s="140"/>
      <c r="N29" s="189" t="s">
        <v>616</v>
      </c>
      <c r="O29" s="152" t="s">
        <v>111</v>
      </c>
      <c r="P29" s="141" t="s">
        <v>581</v>
      </c>
    </row>
    <row r="30" spans="1:249" s="116" customFormat="1" ht="25.5" x14ac:dyDescent="0.25">
      <c r="A30" s="147">
        <v>26</v>
      </c>
      <c r="B30" s="170" t="s">
        <v>73</v>
      </c>
      <c r="C30" s="169"/>
      <c r="D30" s="141" t="s">
        <v>173</v>
      </c>
      <c r="E30" s="152" t="s">
        <v>200</v>
      </c>
      <c r="F30" s="141" t="s">
        <v>109</v>
      </c>
      <c r="G30" s="156" t="s">
        <v>199</v>
      </c>
      <c r="H30" s="146"/>
      <c r="I30" s="140"/>
      <c r="J30" s="187" t="s">
        <v>579</v>
      </c>
      <c r="K30" s="140"/>
      <c r="L30" s="140"/>
      <c r="M30" s="140"/>
      <c r="N30" s="189" t="s">
        <v>617</v>
      </c>
      <c r="O30" s="152" t="s">
        <v>111</v>
      </c>
      <c r="P30" s="187" t="s">
        <v>581</v>
      </c>
    </row>
    <row r="31" spans="1:249" s="116" customFormat="1" ht="89.25" x14ac:dyDescent="0.25">
      <c r="A31" s="151">
        <v>27</v>
      </c>
      <c r="B31" s="148" t="s">
        <v>50</v>
      </c>
      <c r="C31" s="171"/>
      <c r="D31" s="149" t="s">
        <v>395</v>
      </c>
      <c r="E31" s="159" t="s">
        <v>398</v>
      </c>
      <c r="F31" s="141" t="s">
        <v>206</v>
      </c>
      <c r="G31" s="156" t="s">
        <v>89</v>
      </c>
      <c r="H31" s="146">
        <v>61790</v>
      </c>
      <c r="I31" s="146">
        <v>61790</v>
      </c>
      <c r="J31" s="187" t="s">
        <v>618</v>
      </c>
      <c r="K31" s="140"/>
      <c r="L31" s="140"/>
      <c r="M31" s="140"/>
      <c r="N31" s="152" t="s">
        <v>619</v>
      </c>
      <c r="O31" s="144" t="s">
        <v>400</v>
      </c>
      <c r="P31" s="187" t="s">
        <v>620</v>
      </c>
    </row>
    <row r="32" spans="1:249" s="116" customFormat="1" ht="51" x14ac:dyDescent="0.25">
      <c r="A32" s="141">
        <v>28</v>
      </c>
      <c r="B32" s="142" t="s">
        <v>50</v>
      </c>
      <c r="C32" s="172"/>
      <c r="D32" s="141" t="s">
        <v>84</v>
      </c>
      <c r="E32" s="159" t="s">
        <v>87</v>
      </c>
      <c r="F32" s="151" t="s">
        <v>88</v>
      </c>
      <c r="G32" s="162" t="s">
        <v>89</v>
      </c>
      <c r="H32" s="163">
        <v>631626</v>
      </c>
      <c r="I32" s="140">
        <v>123000</v>
      </c>
      <c r="J32" s="187" t="s">
        <v>621</v>
      </c>
      <c r="K32" s="140">
        <v>376000</v>
      </c>
      <c r="L32" s="140">
        <v>320000</v>
      </c>
      <c r="M32" s="140">
        <v>400000</v>
      </c>
      <c r="N32" s="152" t="s">
        <v>622</v>
      </c>
      <c r="O32" s="152" t="s">
        <v>90</v>
      </c>
      <c r="P32" s="141" t="s">
        <v>623</v>
      </c>
    </row>
    <row r="33" spans="1:16" s="116" customFormat="1" ht="38.25" x14ac:dyDescent="0.25">
      <c r="A33" s="147">
        <v>29</v>
      </c>
      <c r="B33" s="149" t="s">
        <v>201</v>
      </c>
      <c r="C33" s="173"/>
      <c r="D33" s="141" t="s">
        <v>173</v>
      </c>
      <c r="E33" s="144" t="s">
        <v>202</v>
      </c>
      <c r="F33" s="151" t="s">
        <v>88</v>
      </c>
      <c r="G33" s="160" t="s">
        <v>89</v>
      </c>
      <c r="H33" s="146"/>
      <c r="I33" s="140"/>
      <c r="J33" s="187" t="s">
        <v>579</v>
      </c>
      <c r="K33" s="140"/>
      <c r="L33" s="140"/>
      <c r="M33" s="140"/>
      <c r="N33" s="144" t="s">
        <v>203</v>
      </c>
      <c r="O33" s="152" t="s">
        <v>92</v>
      </c>
      <c r="P33" s="187" t="s">
        <v>581</v>
      </c>
    </row>
    <row r="34" spans="1:16" s="116" customFormat="1" ht="38.25" x14ac:dyDescent="0.25">
      <c r="A34" s="151">
        <v>30</v>
      </c>
      <c r="B34" s="149" t="s">
        <v>201</v>
      </c>
      <c r="C34" s="173"/>
      <c r="D34" s="160" t="s">
        <v>173</v>
      </c>
      <c r="E34" s="144" t="s">
        <v>204</v>
      </c>
      <c r="F34" s="151" t="s">
        <v>206</v>
      </c>
      <c r="G34" s="151" t="s">
        <v>89</v>
      </c>
      <c r="H34" s="146"/>
      <c r="I34" s="140"/>
      <c r="J34" s="187" t="s">
        <v>579</v>
      </c>
      <c r="K34" s="140"/>
      <c r="L34" s="140"/>
      <c r="M34" s="140"/>
      <c r="N34" s="144" t="s">
        <v>624</v>
      </c>
      <c r="O34" s="152" t="s">
        <v>92</v>
      </c>
      <c r="P34" s="187" t="s">
        <v>581</v>
      </c>
    </row>
    <row r="35" spans="1:16" s="116" customFormat="1" ht="63.75" x14ac:dyDescent="0.25">
      <c r="A35" s="141">
        <v>31</v>
      </c>
      <c r="B35" s="142" t="s">
        <v>137</v>
      </c>
      <c r="C35" s="143"/>
      <c r="D35" s="141" t="s">
        <v>423</v>
      </c>
      <c r="E35" s="144" t="s">
        <v>424</v>
      </c>
      <c r="F35" s="141" t="s">
        <v>65</v>
      </c>
      <c r="G35" s="145" t="s">
        <v>213</v>
      </c>
      <c r="H35" s="163"/>
      <c r="I35" s="140"/>
      <c r="J35" s="187" t="s">
        <v>579</v>
      </c>
      <c r="K35" s="140"/>
      <c r="L35" s="163">
        <v>100000</v>
      </c>
      <c r="M35" s="140"/>
      <c r="N35" s="152" t="s">
        <v>625</v>
      </c>
      <c r="O35" s="152" t="s">
        <v>426</v>
      </c>
      <c r="P35" s="187" t="s">
        <v>581</v>
      </c>
    </row>
    <row r="36" spans="1:16" s="116" customFormat="1" ht="38.25" x14ac:dyDescent="0.25">
      <c r="A36" s="147">
        <v>32</v>
      </c>
      <c r="B36" s="142" t="s">
        <v>137</v>
      </c>
      <c r="C36" s="143"/>
      <c r="D36" s="141" t="s">
        <v>173</v>
      </c>
      <c r="E36" s="152" t="s">
        <v>626</v>
      </c>
      <c r="F36" s="141" t="s">
        <v>207</v>
      </c>
      <c r="G36" s="145" t="s">
        <v>208</v>
      </c>
      <c r="H36" s="146"/>
      <c r="I36" s="140"/>
      <c r="J36" s="187" t="s">
        <v>579</v>
      </c>
      <c r="K36" s="140"/>
      <c r="L36" s="140"/>
      <c r="M36" s="140"/>
      <c r="N36" s="189" t="s">
        <v>627</v>
      </c>
      <c r="O36" s="152" t="s">
        <v>209</v>
      </c>
      <c r="P36" s="187" t="s">
        <v>581</v>
      </c>
    </row>
    <row r="37" spans="1:16" s="116" customFormat="1" ht="38.25" x14ac:dyDescent="0.25">
      <c r="A37" s="151">
        <v>33</v>
      </c>
      <c r="B37" s="142" t="s">
        <v>137</v>
      </c>
      <c r="C37" s="143"/>
      <c r="D37" s="141" t="s">
        <v>173</v>
      </c>
      <c r="E37" s="152" t="s">
        <v>628</v>
      </c>
      <c r="F37" s="141" t="s">
        <v>212</v>
      </c>
      <c r="G37" s="145" t="s">
        <v>213</v>
      </c>
      <c r="H37" s="163"/>
      <c r="I37" s="140"/>
      <c r="J37" s="187" t="s">
        <v>579</v>
      </c>
      <c r="K37" s="140"/>
      <c r="L37" s="140">
        <v>7000</v>
      </c>
      <c r="M37" s="140">
        <v>7000</v>
      </c>
      <c r="N37" s="152" t="s">
        <v>629</v>
      </c>
      <c r="O37" s="152" t="s">
        <v>216</v>
      </c>
      <c r="P37" s="187" t="s">
        <v>581</v>
      </c>
    </row>
    <row r="38" spans="1:16" s="116" customFormat="1" ht="38.25" x14ac:dyDescent="0.25">
      <c r="A38" s="141">
        <v>34</v>
      </c>
      <c r="B38" s="170" t="s">
        <v>137</v>
      </c>
      <c r="C38" s="173"/>
      <c r="D38" s="151" t="s">
        <v>173</v>
      </c>
      <c r="E38" s="144" t="s">
        <v>630</v>
      </c>
      <c r="F38" s="151" t="s">
        <v>65</v>
      </c>
      <c r="G38" s="160" t="s">
        <v>213</v>
      </c>
      <c r="H38" s="163"/>
      <c r="I38" s="140"/>
      <c r="J38" s="187" t="s">
        <v>579</v>
      </c>
      <c r="K38" s="140"/>
      <c r="L38" s="140"/>
      <c r="M38" s="140"/>
      <c r="N38" s="152" t="s">
        <v>631</v>
      </c>
      <c r="O38" s="152" t="s">
        <v>216</v>
      </c>
      <c r="P38" s="141" t="s">
        <v>581</v>
      </c>
    </row>
    <row r="39" spans="1:16" s="116" customFormat="1" ht="38.25" x14ac:dyDescent="0.25">
      <c r="A39" s="147">
        <v>35</v>
      </c>
      <c r="B39" s="160">
        <v>10</v>
      </c>
      <c r="C39" s="173"/>
      <c r="D39" s="151" t="s">
        <v>138</v>
      </c>
      <c r="E39" s="144" t="s">
        <v>632</v>
      </c>
      <c r="F39" s="151" t="s">
        <v>53</v>
      </c>
      <c r="G39" s="160" t="s">
        <v>213</v>
      </c>
      <c r="H39" s="163"/>
      <c r="I39" s="140"/>
      <c r="J39" s="187" t="s">
        <v>579</v>
      </c>
      <c r="K39" s="140"/>
      <c r="L39" s="140"/>
      <c r="M39" s="140"/>
      <c r="N39" s="152" t="s">
        <v>140</v>
      </c>
      <c r="O39" s="152" t="s">
        <v>92</v>
      </c>
      <c r="P39" s="187" t="s">
        <v>581</v>
      </c>
    </row>
    <row r="40" spans="1:16" s="116" customFormat="1" ht="38.25" x14ac:dyDescent="0.25">
      <c r="A40" s="151">
        <v>36</v>
      </c>
      <c r="B40" s="148" t="s">
        <v>30</v>
      </c>
      <c r="C40" s="169"/>
      <c r="D40" s="149" t="s">
        <v>173</v>
      </c>
      <c r="E40" s="144" t="s">
        <v>219</v>
      </c>
      <c r="F40" s="141" t="s">
        <v>221</v>
      </c>
      <c r="G40" s="156" t="s">
        <v>222</v>
      </c>
      <c r="H40" s="174"/>
      <c r="I40" s="140"/>
      <c r="J40" s="187" t="s">
        <v>579</v>
      </c>
      <c r="K40" s="140"/>
      <c r="L40" s="140"/>
      <c r="M40" s="140"/>
      <c r="N40" s="152" t="s">
        <v>220</v>
      </c>
      <c r="O40" s="152" t="s">
        <v>106</v>
      </c>
      <c r="P40" s="187" t="s">
        <v>581</v>
      </c>
    </row>
    <row r="41" spans="1:16" s="116" customFormat="1" ht="38.25" x14ac:dyDescent="0.25">
      <c r="A41" s="141">
        <v>37</v>
      </c>
      <c r="B41" s="148" t="s">
        <v>223</v>
      </c>
      <c r="C41" s="169"/>
      <c r="D41" s="141" t="s">
        <v>173</v>
      </c>
      <c r="E41" s="144" t="s">
        <v>224</v>
      </c>
      <c r="F41" s="141" t="s">
        <v>221</v>
      </c>
      <c r="G41" s="156" t="s">
        <v>226</v>
      </c>
      <c r="H41" s="175"/>
      <c r="I41" s="140"/>
      <c r="J41" s="187" t="s">
        <v>579</v>
      </c>
      <c r="K41" s="140"/>
      <c r="L41" s="140"/>
      <c r="M41" s="140"/>
      <c r="N41" s="192" t="s">
        <v>225</v>
      </c>
      <c r="O41" s="152" t="s">
        <v>227</v>
      </c>
      <c r="P41" s="187" t="s">
        <v>581</v>
      </c>
    </row>
    <row r="42" spans="1:16" s="116" customFormat="1" ht="38.25" x14ac:dyDescent="0.25">
      <c r="A42" s="147">
        <v>38</v>
      </c>
      <c r="B42" s="148" t="s">
        <v>73</v>
      </c>
      <c r="C42" s="171"/>
      <c r="D42" s="141" t="s">
        <v>173</v>
      </c>
      <c r="E42" s="159" t="s">
        <v>230</v>
      </c>
      <c r="F42" s="141" t="s">
        <v>224</v>
      </c>
      <c r="G42" s="149" t="s">
        <v>226</v>
      </c>
      <c r="H42" s="140">
        <v>490000</v>
      </c>
      <c r="I42" s="140">
        <f>H42-K42</f>
        <v>122500</v>
      </c>
      <c r="J42" s="187" t="s">
        <v>633</v>
      </c>
      <c r="K42" s="140">
        <v>367500</v>
      </c>
      <c r="L42" s="140">
        <v>100000</v>
      </c>
      <c r="M42" s="140">
        <v>50000</v>
      </c>
      <c r="N42" s="152" t="s">
        <v>231</v>
      </c>
      <c r="O42" s="152" t="s">
        <v>4</v>
      </c>
      <c r="P42" s="187" t="s">
        <v>634</v>
      </c>
    </row>
    <row r="43" spans="1:16" s="116" customFormat="1" ht="38.25" x14ac:dyDescent="0.25">
      <c r="A43" s="151">
        <v>39</v>
      </c>
      <c r="B43" s="142" t="s">
        <v>30</v>
      </c>
      <c r="C43" s="171" t="s">
        <v>635</v>
      </c>
      <c r="D43" s="176" t="s">
        <v>427</v>
      </c>
      <c r="E43" s="177" t="s">
        <v>434</v>
      </c>
      <c r="F43" s="178" t="s">
        <v>57</v>
      </c>
      <c r="G43" s="160" t="s">
        <v>58</v>
      </c>
      <c r="H43" s="146" t="s">
        <v>635</v>
      </c>
      <c r="I43" s="140"/>
      <c r="J43" s="187" t="s">
        <v>579</v>
      </c>
      <c r="K43" s="140"/>
      <c r="L43" s="140">
        <v>91000</v>
      </c>
      <c r="M43" s="140"/>
      <c r="N43" s="177" t="s">
        <v>435</v>
      </c>
      <c r="O43" s="152" t="s">
        <v>106</v>
      </c>
      <c r="P43" s="187" t="s">
        <v>581</v>
      </c>
    </row>
    <row r="44" spans="1:16" s="116" customFormat="1" ht="51" x14ac:dyDescent="0.25">
      <c r="A44" s="141">
        <v>40</v>
      </c>
      <c r="B44" s="142" t="s">
        <v>30</v>
      </c>
      <c r="C44" s="171" t="s">
        <v>635</v>
      </c>
      <c r="D44" s="176" t="s">
        <v>173</v>
      </c>
      <c r="E44" s="177" t="s">
        <v>636</v>
      </c>
      <c r="F44" s="176" t="s">
        <v>197</v>
      </c>
      <c r="G44" s="160" t="s">
        <v>49</v>
      </c>
      <c r="H44" s="146" t="s">
        <v>635</v>
      </c>
      <c r="I44" s="140"/>
      <c r="J44" s="187" t="s">
        <v>579</v>
      </c>
      <c r="K44" s="140"/>
      <c r="L44" s="140"/>
      <c r="M44" s="140"/>
      <c r="N44" s="177" t="s">
        <v>637</v>
      </c>
      <c r="O44" s="152" t="s">
        <v>235</v>
      </c>
      <c r="P44" s="187" t="s">
        <v>581</v>
      </c>
    </row>
    <row r="45" spans="1:16" s="116" customFormat="1" ht="25.5" x14ac:dyDescent="0.25">
      <c r="A45" s="147">
        <v>41</v>
      </c>
      <c r="B45" s="142" t="s">
        <v>112</v>
      </c>
      <c r="C45" s="171"/>
      <c r="D45" s="176" t="s">
        <v>113</v>
      </c>
      <c r="E45" s="179" t="s">
        <v>114</v>
      </c>
      <c r="F45" s="176" t="s">
        <v>44</v>
      </c>
      <c r="G45" s="160" t="s">
        <v>45</v>
      </c>
      <c r="H45" s="146">
        <v>30914</v>
      </c>
      <c r="I45" s="140">
        <f>H45</f>
        <v>30914</v>
      </c>
      <c r="J45" s="187" t="s">
        <v>638</v>
      </c>
      <c r="K45" s="140"/>
      <c r="L45" s="140">
        <v>38000</v>
      </c>
      <c r="M45" s="140"/>
      <c r="N45" s="189" t="s">
        <v>639</v>
      </c>
      <c r="O45" s="152" t="s">
        <v>640</v>
      </c>
      <c r="P45" s="141" t="s">
        <v>623</v>
      </c>
    </row>
    <row r="46" spans="1:16" s="116" customFormat="1" ht="76.5" x14ac:dyDescent="0.25">
      <c r="A46" s="151">
        <v>42</v>
      </c>
      <c r="B46" s="142" t="s">
        <v>73</v>
      </c>
      <c r="C46" s="169"/>
      <c r="D46" s="176" t="s">
        <v>173</v>
      </c>
      <c r="E46" s="179" t="s">
        <v>236</v>
      </c>
      <c r="F46" s="176" t="s">
        <v>104</v>
      </c>
      <c r="G46" s="160" t="s">
        <v>105</v>
      </c>
      <c r="H46" s="163">
        <v>73205</v>
      </c>
      <c r="I46" s="140">
        <f>H46</f>
        <v>73205</v>
      </c>
      <c r="J46" s="187" t="s">
        <v>579</v>
      </c>
      <c r="K46" s="140"/>
      <c r="L46" s="140">
        <v>50000</v>
      </c>
      <c r="M46" s="140">
        <v>50000</v>
      </c>
      <c r="N46" s="177" t="s">
        <v>641</v>
      </c>
      <c r="O46" s="152" t="s">
        <v>106</v>
      </c>
      <c r="P46" s="187" t="s">
        <v>581</v>
      </c>
    </row>
    <row r="47" spans="1:16" s="116" customFormat="1" ht="38.25" x14ac:dyDescent="0.25">
      <c r="A47" s="141">
        <v>43</v>
      </c>
      <c r="B47" s="142" t="s">
        <v>73</v>
      </c>
      <c r="C47" s="171" t="s">
        <v>635</v>
      </c>
      <c r="D47" s="176" t="s">
        <v>159</v>
      </c>
      <c r="E47" s="177" t="s">
        <v>163</v>
      </c>
      <c r="F47" s="176" t="s">
        <v>162</v>
      </c>
      <c r="G47" s="160" t="s">
        <v>58</v>
      </c>
      <c r="H47" s="146" t="s">
        <v>635</v>
      </c>
      <c r="I47" s="140"/>
      <c r="J47" s="187" t="s">
        <v>579</v>
      </c>
      <c r="K47" s="140"/>
      <c r="L47" s="140"/>
      <c r="M47" s="140"/>
      <c r="N47" s="177" t="s">
        <v>164</v>
      </c>
      <c r="O47" s="152" t="s">
        <v>92</v>
      </c>
      <c r="P47" s="187" t="s">
        <v>581</v>
      </c>
    </row>
    <row r="48" spans="1:16" s="116" customFormat="1" ht="89.25" x14ac:dyDescent="0.25">
      <c r="A48" s="147">
        <v>44</v>
      </c>
      <c r="B48" s="142" t="s">
        <v>73</v>
      </c>
      <c r="C48" s="171" t="s">
        <v>635</v>
      </c>
      <c r="D48" s="176" t="s">
        <v>173</v>
      </c>
      <c r="E48" s="177" t="s">
        <v>642</v>
      </c>
      <c r="F48" s="176" t="s">
        <v>32</v>
      </c>
      <c r="G48" s="160" t="s">
        <v>33</v>
      </c>
      <c r="H48" s="146" t="s">
        <v>635</v>
      </c>
      <c r="I48" s="140"/>
      <c r="J48" s="187" t="s">
        <v>579</v>
      </c>
      <c r="K48" s="140"/>
      <c r="L48" s="140"/>
      <c r="M48" s="140"/>
      <c r="N48" s="177" t="s">
        <v>643</v>
      </c>
      <c r="O48" s="152" t="s">
        <v>92</v>
      </c>
      <c r="P48" s="187" t="s">
        <v>581</v>
      </c>
    </row>
    <row r="49" spans="1:16" s="116" customFormat="1" ht="38.25" x14ac:dyDescent="0.25">
      <c r="A49" s="151">
        <v>45</v>
      </c>
      <c r="B49" s="142" t="s">
        <v>73</v>
      </c>
      <c r="C49" s="171" t="s">
        <v>635</v>
      </c>
      <c r="D49" s="176" t="s">
        <v>138</v>
      </c>
      <c r="E49" s="177" t="s">
        <v>143</v>
      </c>
      <c r="F49" s="176" t="s">
        <v>32</v>
      </c>
      <c r="G49" s="160" t="s">
        <v>33</v>
      </c>
      <c r="H49" s="146"/>
      <c r="I49" s="140"/>
      <c r="J49" s="187" t="s">
        <v>579</v>
      </c>
      <c r="K49" s="140"/>
      <c r="L49" s="140">
        <v>35000</v>
      </c>
      <c r="M49" s="140"/>
      <c r="N49" s="177" t="s">
        <v>144</v>
      </c>
      <c r="O49" s="152" t="s">
        <v>92</v>
      </c>
      <c r="P49" s="187" t="s">
        <v>581</v>
      </c>
    </row>
    <row r="50" spans="1:16" s="116" customFormat="1" ht="38.25" x14ac:dyDescent="0.25">
      <c r="A50" s="141">
        <v>46</v>
      </c>
      <c r="B50" s="142" t="s">
        <v>73</v>
      </c>
      <c r="C50" s="171" t="s">
        <v>635</v>
      </c>
      <c r="D50" s="176" t="s">
        <v>138</v>
      </c>
      <c r="E50" s="177" t="s">
        <v>146</v>
      </c>
      <c r="F50" s="176" t="s">
        <v>32</v>
      </c>
      <c r="G50" s="160" t="s">
        <v>33</v>
      </c>
      <c r="H50" s="146"/>
      <c r="I50" s="140"/>
      <c r="J50" s="187" t="s">
        <v>579</v>
      </c>
      <c r="K50" s="140"/>
      <c r="L50" s="140"/>
      <c r="M50" s="140"/>
      <c r="N50" s="177" t="s">
        <v>147</v>
      </c>
      <c r="O50" s="152" t="s">
        <v>92</v>
      </c>
      <c r="P50" s="187" t="s">
        <v>581</v>
      </c>
    </row>
    <row r="51" spans="1:16" s="116" customFormat="1" ht="38.25" x14ac:dyDescent="0.25">
      <c r="A51" s="147">
        <v>47</v>
      </c>
      <c r="B51" s="142" t="s">
        <v>73</v>
      </c>
      <c r="C51" s="171" t="s">
        <v>635</v>
      </c>
      <c r="D51" s="176" t="s">
        <v>138</v>
      </c>
      <c r="E51" s="177" t="s">
        <v>148</v>
      </c>
      <c r="F51" s="176" t="s">
        <v>150</v>
      </c>
      <c r="G51" s="160" t="s">
        <v>58</v>
      </c>
      <c r="H51" s="146"/>
      <c r="I51" s="140"/>
      <c r="J51" s="187" t="s">
        <v>579</v>
      </c>
      <c r="K51" s="140"/>
      <c r="L51" s="140"/>
      <c r="M51" s="140"/>
      <c r="N51" s="193" t="s">
        <v>149</v>
      </c>
      <c r="O51" s="152" t="s">
        <v>92</v>
      </c>
      <c r="P51" s="187" t="s">
        <v>581</v>
      </c>
    </row>
    <row r="52" spans="1:16" s="116" customFormat="1" ht="38.25" x14ac:dyDescent="0.25">
      <c r="A52" s="151">
        <v>48</v>
      </c>
      <c r="B52" s="142" t="s">
        <v>73</v>
      </c>
      <c r="C52" s="171"/>
      <c r="D52" s="176" t="s">
        <v>159</v>
      </c>
      <c r="E52" s="177" t="s">
        <v>165</v>
      </c>
      <c r="F52" s="176" t="s">
        <v>150</v>
      </c>
      <c r="G52" s="160" t="s">
        <v>58</v>
      </c>
      <c r="H52" s="163"/>
      <c r="I52" s="140"/>
      <c r="J52" s="187" t="s">
        <v>579</v>
      </c>
      <c r="K52" s="140"/>
      <c r="L52" s="140"/>
      <c r="M52" s="140"/>
      <c r="N52" s="177" t="s">
        <v>644</v>
      </c>
      <c r="O52" s="152" t="s">
        <v>92</v>
      </c>
      <c r="P52" s="187" t="s">
        <v>581</v>
      </c>
    </row>
    <row r="53" spans="1:16" s="116" customFormat="1" ht="38.25" x14ac:dyDescent="0.25">
      <c r="A53" s="141">
        <v>49</v>
      </c>
      <c r="B53" s="142" t="s">
        <v>73</v>
      </c>
      <c r="C53" s="171" t="s">
        <v>635</v>
      </c>
      <c r="D53" s="176" t="s">
        <v>427</v>
      </c>
      <c r="E53" s="177" t="s">
        <v>436</v>
      </c>
      <c r="F53" s="176" t="s">
        <v>32</v>
      </c>
      <c r="G53" s="160" t="s">
        <v>33</v>
      </c>
      <c r="H53" s="146" t="s">
        <v>635</v>
      </c>
      <c r="I53" s="140"/>
      <c r="J53" s="187" t="s">
        <v>579</v>
      </c>
      <c r="K53" s="140"/>
      <c r="L53" s="140"/>
      <c r="M53" s="140"/>
      <c r="N53" s="177" t="s">
        <v>645</v>
      </c>
      <c r="O53" s="152" t="s">
        <v>92</v>
      </c>
      <c r="P53" s="187" t="s">
        <v>581</v>
      </c>
    </row>
    <row r="54" spans="1:16" s="116" customFormat="1" ht="38.25" x14ac:dyDescent="0.25">
      <c r="A54" s="147">
        <v>50</v>
      </c>
      <c r="B54" s="142" t="s">
        <v>73</v>
      </c>
      <c r="C54" s="169"/>
      <c r="D54" s="176" t="s">
        <v>438</v>
      </c>
      <c r="E54" s="179" t="s">
        <v>439</v>
      </c>
      <c r="F54" s="176" t="s">
        <v>32</v>
      </c>
      <c r="G54" s="160" t="s">
        <v>33</v>
      </c>
      <c r="H54" s="180">
        <v>20000</v>
      </c>
      <c r="I54" s="180">
        <v>20000</v>
      </c>
      <c r="J54" s="187" t="s">
        <v>579</v>
      </c>
      <c r="K54" s="140"/>
      <c r="L54" s="140">
        <v>20000</v>
      </c>
      <c r="M54" s="140"/>
      <c r="N54" s="177" t="s">
        <v>646</v>
      </c>
      <c r="O54" s="152" t="s">
        <v>92</v>
      </c>
      <c r="P54" s="187" t="s">
        <v>581</v>
      </c>
    </row>
    <row r="55" spans="1:16" s="116" customFormat="1" ht="51" x14ac:dyDescent="0.25">
      <c r="A55" s="151">
        <v>51</v>
      </c>
      <c r="B55" s="142" t="s">
        <v>73</v>
      </c>
      <c r="C55" s="169"/>
      <c r="D55" s="176" t="s">
        <v>447</v>
      </c>
      <c r="E55" s="179" t="s">
        <v>647</v>
      </c>
      <c r="F55" s="176" t="s">
        <v>32</v>
      </c>
      <c r="G55" s="160" t="s">
        <v>33</v>
      </c>
      <c r="H55" s="163">
        <v>15000</v>
      </c>
      <c r="I55" s="140">
        <f>H55</f>
        <v>15000</v>
      </c>
      <c r="J55" s="187" t="s">
        <v>579</v>
      </c>
      <c r="K55" s="140"/>
      <c r="L55" s="140">
        <v>70000</v>
      </c>
      <c r="M55" s="140"/>
      <c r="N55" s="152" t="s">
        <v>648</v>
      </c>
      <c r="O55" s="152" t="s">
        <v>92</v>
      </c>
      <c r="P55" s="187" t="s">
        <v>581</v>
      </c>
    </row>
    <row r="56" spans="1:16" s="116" customFormat="1" ht="38.25" x14ac:dyDescent="0.25">
      <c r="A56" s="141">
        <v>52</v>
      </c>
      <c r="B56" s="142" t="s">
        <v>73</v>
      </c>
      <c r="C56" s="171" t="s">
        <v>635</v>
      </c>
      <c r="D56" s="176" t="s">
        <v>461</v>
      </c>
      <c r="E56" s="177" t="s">
        <v>470</v>
      </c>
      <c r="F56" s="176" t="s">
        <v>32</v>
      </c>
      <c r="G56" s="160" t="s">
        <v>33</v>
      </c>
      <c r="H56" s="181"/>
      <c r="I56" s="140"/>
      <c r="J56" s="187" t="s">
        <v>579</v>
      </c>
      <c r="K56" s="140"/>
      <c r="L56" s="140"/>
      <c r="M56" s="146">
        <v>15000</v>
      </c>
      <c r="N56" s="144" t="s">
        <v>471</v>
      </c>
      <c r="O56" s="152" t="s">
        <v>92</v>
      </c>
      <c r="P56" s="187" t="s">
        <v>581</v>
      </c>
    </row>
    <row r="57" spans="1:16" s="116" customFormat="1" ht="38.25" x14ac:dyDescent="0.25">
      <c r="A57" s="147">
        <v>53</v>
      </c>
      <c r="B57" s="142" t="s">
        <v>73</v>
      </c>
      <c r="C57" s="169"/>
      <c r="D57" s="176" t="s">
        <v>173</v>
      </c>
      <c r="E57" s="182" t="s">
        <v>649</v>
      </c>
      <c r="F57" s="176" t="s">
        <v>135</v>
      </c>
      <c r="G57" s="160" t="s">
        <v>105</v>
      </c>
      <c r="H57" s="163">
        <f>36300+60492+10280</f>
        <v>107072</v>
      </c>
      <c r="I57" s="140">
        <f>H57</f>
        <v>107072</v>
      </c>
      <c r="J57" s="187" t="s">
        <v>579</v>
      </c>
      <c r="K57" s="140"/>
      <c r="L57" s="140">
        <v>100000</v>
      </c>
      <c r="M57" s="140">
        <v>100000</v>
      </c>
      <c r="N57" s="177" t="s">
        <v>650</v>
      </c>
      <c r="O57" s="152" t="s">
        <v>106</v>
      </c>
      <c r="P57" s="187" t="s">
        <v>581</v>
      </c>
    </row>
    <row r="58" spans="1:16" s="116" customFormat="1" ht="38.25" x14ac:dyDescent="0.25">
      <c r="A58" s="151">
        <v>54</v>
      </c>
      <c r="B58" s="148" t="s">
        <v>112</v>
      </c>
      <c r="C58" s="183" t="s">
        <v>635</v>
      </c>
      <c r="D58" s="176" t="s">
        <v>173</v>
      </c>
      <c r="E58" s="177" t="s">
        <v>240</v>
      </c>
      <c r="F58" s="176" t="s">
        <v>242</v>
      </c>
      <c r="G58" s="160" t="s">
        <v>49</v>
      </c>
      <c r="H58" s="146" t="s">
        <v>635</v>
      </c>
      <c r="I58" s="140"/>
      <c r="J58" s="187" t="s">
        <v>579</v>
      </c>
      <c r="K58" s="140"/>
      <c r="L58" s="140"/>
      <c r="M58" s="140"/>
      <c r="N58" s="177" t="s">
        <v>651</v>
      </c>
      <c r="O58" s="152" t="s">
        <v>169</v>
      </c>
      <c r="P58" s="187" t="s">
        <v>581</v>
      </c>
    </row>
    <row r="59" spans="1:16" s="116" customFormat="1" ht="38.25" x14ac:dyDescent="0.25">
      <c r="A59" s="141">
        <v>55</v>
      </c>
      <c r="B59" s="148" t="s">
        <v>73</v>
      </c>
      <c r="C59" s="183" t="s">
        <v>635</v>
      </c>
      <c r="D59" s="176" t="s">
        <v>173</v>
      </c>
      <c r="E59" s="177" t="s">
        <v>243</v>
      </c>
      <c r="F59" s="176" t="s">
        <v>32</v>
      </c>
      <c r="G59" s="160" t="s">
        <v>33</v>
      </c>
      <c r="H59" s="146" t="s">
        <v>635</v>
      </c>
      <c r="I59" s="140"/>
      <c r="J59" s="187" t="s">
        <v>579</v>
      </c>
      <c r="K59" s="140"/>
      <c r="L59" s="140"/>
      <c r="M59" s="140"/>
      <c r="N59" s="177" t="s">
        <v>244</v>
      </c>
      <c r="O59" s="152" t="s">
        <v>92</v>
      </c>
      <c r="P59" s="187" t="s">
        <v>581</v>
      </c>
    </row>
    <row r="60" spans="1:16" s="116" customFormat="1" ht="38.25" x14ac:dyDescent="0.25">
      <c r="A60" s="147">
        <v>56</v>
      </c>
      <c r="B60" s="142" t="s">
        <v>73</v>
      </c>
      <c r="C60" s="183" t="s">
        <v>635</v>
      </c>
      <c r="D60" s="176" t="s">
        <v>173</v>
      </c>
      <c r="E60" s="177" t="s">
        <v>245</v>
      </c>
      <c r="F60" s="176" t="s">
        <v>135</v>
      </c>
      <c r="G60" s="160" t="s">
        <v>105</v>
      </c>
      <c r="H60" s="146" t="s">
        <v>635</v>
      </c>
      <c r="I60" s="140"/>
      <c r="J60" s="187" t="s">
        <v>579</v>
      </c>
      <c r="K60" s="140"/>
      <c r="L60" s="140"/>
      <c r="M60" s="140"/>
      <c r="N60" s="177" t="s">
        <v>246</v>
      </c>
      <c r="O60" s="152" t="s">
        <v>106</v>
      </c>
      <c r="P60" s="187" t="s">
        <v>581</v>
      </c>
    </row>
    <row r="61" spans="1:16" s="116" customFormat="1" ht="38.25" x14ac:dyDescent="0.25">
      <c r="A61" s="151">
        <v>57</v>
      </c>
      <c r="B61" s="148" t="s">
        <v>112</v>
      </c>
      <c r="C61" s="183" t="s">
        <v>635</v>
      </c>
      <c r="D61" s="176" t="s">
        <v>173</v>
      </c>
      <c r="E61" s="177" t="s">
        <v>247</v>
      </c>
      <c r="F61" s="184" t="s">
        <v>242</v>
      </c>
      <c r="G61" s="160" t="s">
        <v>49</v>
      </c>
      <c r="H61" s="146" t="s">
        <v>635</v>
      </c>
      <c r="I61" s="140"/>
      <c r="J61" s="187" t="s">
        <v>579</v>
      </c>
      <c r="K61" s="140"/>
      <c r="L61" s="140"/>
      <c r="M61" s="140"/>
      <c r="N61" s="177" t="s">
        <v>249</v>
      </c>
      <c r="O61" s="152" t="s">
        <v>169</v>
      </c>
      <c r="P61" s="187" t="s">
        <v>581</v>
      </c>
    </row>
    <row r="62" spans="1:16" s="116" customFormat="1" ht="38.25" x14ac:dyDescent="0.25">
      <c r="A62" s="141">
        <v>58</v>
      </c>
      <c r="B62" s="148" t="s">
        <v>112</v>
      </c>
      <c r="C62" s="183" t="s">
        <v>635</v>
      </c>
      <c r="D62" s="176" t="s">
        <v>173</v>
      </c>
      <c r="E62" s="177" t="s">
        <v>248</v>
      </c>
      <c r="F62" s="184" t="s">
        <v>242</v>
      </c>
      <c r="G62" s="160" t="s">
        <v>49</v>
      </c>
      <c r="H62" s="185"/>
      <c r="I62" s="140"/>
      <c r="J62" s="187" t="s">
        <v>579</v>
      </c>
      <c r="K62" s="140"/>
      <c r="L62" s="140"/>
      <c r="M62" s="140"/>
      <c r="N62" s="177" t="s">
        <v>249</v>
      </c>
      <c r="O62" s="152" t="s">
        <v>169</v>
      </c>
      <c r="P62" s="187" t="s">
        <v>581</v>
      </c>
    </row>
    <row r="63" spans="1:16" s="116" customFormat="1" ht="153" x14ac:dyDescent="0.25">
      <c r="A63" s="147">
        <v>59</v>
      </c>
      <c r="B63" s="148" t="s">
        <v>112</v>
      </c>
      <c r="C63" s="183" t="s">
        <v>635</v>
      </c>
      <c r="D63" s="184" t="s">
        <v>173</v>
      </c>
      <c r="E63" s="177" t="s">
        <v>250</v>
      </c>
      <c r="F63" s="184" t="s">
        <v>242</v>
      </c>
      <c r="G63" s="160" t="s">
        <v>49</v>
      </c>
      <c r="H63" s="146" t="s">
        <v>635</v>
      </c>
      <c r="I63" s="140"/>
      <c r="J63" s="187" t="s">
        <v>579</v>
      </c>
      <c r="K63" s="140"/>
      <c r="L63" s="140"/>
      <c r="M63" s="140"/>
      <c r="N63" s="177" t="s">
        <v>652</v>
      </c>
      <c r="O63" s="152" t="s">
        <v>169</v>
      </c>
      <c r="P63" s="187" t="s">
        <v>581</v>
      </c>
    </row>
    <row r="64" spans="1:16" s="116" customFormat="1" ht="51" x14ac:dyDescent="0.25">
      <c r="A64" s="151">
        <v>60</v>
      </c>
      <c r="B64" s="148" t="s">
        <v>112</v>
      </c>
      <c r="C64" s="183" t="s">
        <v>635</v>
      </c>
      <c r="D64" s="184" t="s">
        <v>173</v>
      </c>
      <c r="E64" s="177" t="s">
        <v>251</v>
      </c>
      <c r="F64" s="176" t="s">
        <v>242</v>
      </c>
      <c r="G64" s="160" t="s">
        <v>49</v>
      </c>
      <c r="H64" s="146" t="s">
        <v>635</v>
      </c>
      <c r="I64" s="140"/>
      <c r="J64" s="187" t="s">
        <v>579</v>
      </c>
      <c r="K64" s="140"/>
      <c r="L64" s="140"/>
      <c r="M64" s="140"/>
      <c r="N64" s="177" t="s">
        <v>653</v>
      </c>
      <c r="O64" s="152" t="s">
        <v>106</v>
      </c>
      <c r="P64" s="187" t="s">
        <v>581</v>
      </c>
    </row>
    <row r="65" spans="1:16" s="116" customFormat="1" ht="38.25" x14ac:dyDescent="0.25">
      <c r="A65" s="141">
        <v>61</v>
      </c>
      <c r="B65" s="148" t="s">
        <v>73</v>
      </c>
      <c r="C65" s="171" t="s">
        <v>635</v>
      </c>
      <c r="D65" s="184" t="s">
        <v>173</v>
      </c>
      <c r="E65" s="177" t="s">
        <v>654</v>
      </c>
      <c r="F65" s="176" t="s">
        <v>91</v>
      </c>
      <c r="G65" s="160" t="s">
        <v>110</v>
      </c>
      <c r="H65" s="146" t="s">
        <v>635</v>
      </c>
      <c r="I65" s="140"/>
      <c r="J65" s="187" t="s">
        <v>579</v>
      </c>
      <c r="K65" s="140"/>
      <c r="L65" s="140"/>
      <c r="M65" s="140"/>
      <c r="N65" s="177" t="s">
        <v>655</v>
      </c>
      <c r="O65" s="152" t="s">
        <v>92</v>
      </c>
      <c r="P65" s="187" t="s">
        <v>581</v>
      </c>
    </row>
    <row r="66" spans="1:16" s="116" customFormat="1" ht="38.25" x14ac:dyDescent="0.25">
      <c r="A66" s="147">
        <v>62</v>
      </c>
      <c r="B66" s="148" t="s">
        <v>73</v>
      </c>
      <c r="C66" s="171"/>
      <c r="D66" s="184" t="s">
        <v>447</v>
      </c>
      <c r="E66" s="177" t="s">
        <v>453</v>
      </c>
      <c r="F66" s="176" t="s">
        <v>32</v>
      </c>
      <c r="G66" s="160" t="s">
        <v>110</v>
      </c>
      <c r="H66" s="181"/>
      <c r="I66" s="140"/>
      <c r="J66" s="187" t="s">
        <v>579</v>
      </c>
      <c r="K66" s="140"/>
      <c r="L66" s="140"/>
      <c r="M66" s="217">
        <v>20000</v>
      </c>
      <c r="N66" s="177" t="s">
        <v>656</v>
      </c>
      <c r="O66" s="152" t="s">
        <v>92</v>
      </c>
      <c r="P66" s="187" t="s">
        <v>581</v>
      </c>
    </row>
    <row r="67" spans="1:16" s="116" customFormat="1" ht="38.25" x14ac:dyDescent="0.25">
      <c r="A67" s="151">
        <v>63</v>
      </c>
      <c r="B67" s="148" t="s">
        <v>30</v>
      </c>
      <c r="C67" s="171" t="s">
        <v>635</v>
      </c>
      <c r="D67" s="151" t="s">
        <v>173</v>
      </c>
      <c r="E67" s="177" t="s">
        <v>657</v>
      </c>
      <c r="F67" s="151" t="s">
        <v>65</v>
      </c>
      <c r="G67" s="160" t="s">
        <v>49</v>
      </c>
      <c r="H67" s="146" t="s">
        <v>635</v>
      </c>
      <c r="I67" s="140"/>
      <c r="J67" s="187" t="s">
        <v>579</v>
      </c>
      <c r="K67" s="140"/>
      <c r="L67" s="140"/>
      <c r="M67" s="140"/>
      <c r="N67" s="177" t="s">
        <v>658</v>
      </c>
      <c r="O67" s="152" t="s">
        <v>255</v>
      </c>
      <c r="P67" s="187" t="s">
        <v>581</v>
      </c>
    </row>
    <row r="68" spans="1:16" s="116" customFormat="1" ht="25.5" x14ac:dyDescent="0.25">
      <c r="A68" s="141">
        <v>64</v>
      </c>
      <c r="B68" s="148" t="s">
        <v>112</v>
      </c>
      <c r="C68" s="169"/>
      <c r="D68" s="184" t="s">
        <v>159</v>
      </c>
      <c r="E68" s="179" t="s">
        <v>166</v>
      </c>
      <c r="F68" s="176" t="s">
        <v>168</v>
      </c>
      <c r="G68" s="160" t="s">
        <v>49</v>
      </c>
      <c r="H68" s="146">
        <v>40000</v>
      </c>
      <c r="I68" s="140">
        <f>H68</f>
        <v>40000</v>
      </c>
      <c r="J68" s="187" t="s">
        <v>579</v>
      </c>
      <c r="K68" s="140"/>
      <c r="L68" s="140">
        <v>40000</v>
      </c>
      <c r="M68" s="140">
        <v>40000</v>
      </c>
      <c r="N68" s="144" t="s">
        <v>167</v>
      </c>
      <c r="O68" s="152" t="s">
        <v>169</v>
      </c>
      <c r="P68" s="187" t="s">
        <v>659</v>
      </c>
    </row>
    <row r="69" spans="1:16" s="116" customFormat="1" ht="69" customHeight="1" x14ac:dyDescent="0.25">
      <c r="A69" s="147">
        <v>65</v>
      </c>
      <c r="B69" s="142" t="s">
        <v>112</v>
      </c>
      <c r="C69" s="169"/>
      <c r="D69" s="176" t="s">
        <v>359</v>
      </c>
      <c r="E69" s="177" t="s">
        <v>360</v>
      </c>
      <c r="F69" s="176" t="s">
        <v>242</v>
      </c>
      <c r="G69" s="184" t="s">
        <v>49</v>
      </c>
      <c r="H69" s="163">
        <v>3000</v>
      </c>
      <c r="I69" s="163">
        <v>3000</v>
      </c>
      <c r="J69" s="187" t="s">
        <v>579</v>
      </c>
      <c r="K69" s="140"/>
      <c r="L69" s="140"/>
      <c r="M69" s="140"/>
      <c r="N69" s="177" t="s">
        <v>660</v>
      </c>
      <c r="O69" s="152" t="s">
        <v>169</v>
      </c>
      <c r="P69" s="187" t="s">
        <v>581</v>
      </c>
    </row>
    <row r="70" spans="1:16" s="116" customFormat="1" ht="38.25" x14ac:dyDescent="0.25">
      <c r="A70" s="151">
        <v>66</v>
      </c>
      <c r="B70" s="148" t="s">
        <v>93</v>
      </c>
      <c r="C70" s="183" t="s">
        <v>635</v>
      </c>
      <c r="D70" s="176" t="s">
        <v>138</v>
      </c>
      <c r="E70" s="177" t="s">
        <v>151</v>
      </c>
      <c r="F70" s="176" t="s">
        <v>95</v>
      </c>
      <c r="G70" s="184" t="s">
        <v>54</v>
      </c>
      <c r="H70" s="146" t="s">
        <v>635</v>
      </c>
      <c r="I70" s="140"/>
      <c r="J70" s="187" t="s">
        <v>579</v>
      </c>
      <c r="K70" s="140"/>
      <c r="L70" s="140"/>
      <c r="M70" s="140"/>
      <c r="N70" s="177" t="s">
        <v>661</v>
      </c>
      <c r="O70" s="152" t="s">
        <v>106</v>
      </c>
      <c r="P70" s="187" t="s">
        <v>662</v>
      </c>
    </row>
    <row r="71" spans="1:16" s="116" customFormat="1" ht="38.25" x14ac:dyDescent="0.25">
      <c r="A71" s="141">
        <v>67</v>
      </c>
      <c r="B71" s="148" t="s">
        <v>30</v>
      </c>
      <c r="C71" s="171"/>
      <c r="D71" s="184" t="s">
        <v>138</v>
      </c>
      <c r="E71" s="159" t="s">
        <v>663</v>
      </c>
      <c r="F71" s="176" t="s">
        <v>65</v>
      </c>
      <c r="G71" s="160" t="s">
        <v>58</v>
      </c>
      <c r="H71" s="163">
        <v>68682</v>
      </c>
      <c r="I71" s="146">
        <f>H71</f>
        <v>68682</v>
      </c>
      <c r="J71" s="187" t="s">
        <v>579</v>
      </c>
      <c r="K71" s="140"/>
      <c r="L71" s="140"/>
      <c r="M71" s="140"/>
      <c r="N71" s="177" t="s">
        <v>664</v>
      </c>
      <c r="O71" s="152" t="s">
        <v>255</v>
      </c>
      <c r="P71" s="187" t="s">
        <v>581</v>
      </c>
    </row>
    <row r="72" spans="1:16" s="116" customFormat="1" ht="153" x14ac:dyDescent="0.25">
      <c r="A72" s="147">
        <v>68</v>
      </c>
      <c r="B72" s="148" t="s">
        <v>30</v>
      </c>
      <c r="C72" s="173"/>
      <c r="D72" s="160" t="s">
        <v>173</v>
      </c>
      <c r="E72" s="144" t="s">
        <v>665</v>
      </c>
      <c r="F72" s="151" t="s">
        <v>150</v>
      </c>
      <c r="G72" s="160" t="s">
        <v>58</v>
      </c>
      <c r="H72" s="140">
        <v>51239</v>
      </c>
      <c r="I72" s="140">
        <v>51239</v>
      </c>
      <c r="J72" s="187" t="s">
        <v>579</v>
      </c>
      <c r="K72" s="140"/>
      <c r="L72" s="140">
        <v>60000</v>
      </c>
      <c r="M72" s="140">
        <v>60000</v>
      </c>
      <c r="N72" s="144" t="s">
        <v>666</v>
      </c>
      <c r="O72" s="152" t="s">
        <v>92</v>
      </c>
      <c r="P72" s="187" t="s">
        <v>581</v>
      </c>
    </row>
    <row r="73" spans="1:16" s="116" customFormat="1" ht="38.25" x14ac:dyDescent="0.25">
      <c r="A73" s="151">
        <v>69</v>
      </c>
      <c r="B73" s="148" t="s">
        <v>73</v>
      </c>
      <c r="C73" s="173" t="s">
        <v>635</v>
      </c>
      <c r="D73" s="160" t="s">
        <v>138</v>
      </c>
      <c r="E73" s="144" t="s">
        <v>153</v>
      </c>
      <c r="F73" s="176" t="s">
        <v>32</v>
      </c>
      <c r="G73" s="160" t="s">
        <v>33</v>
      </c>
      <c r="H73" s="146" t="s">
        <v>635</v>
      </c>
      <c r="I73" s="140"/>
      <c r="J73" s="187" t="s">
        <v>579</v>
      </c>
      <c r="K73" s="140"/>
      <c r="L73" s="140"/>
      <c r="M73" s="140"/>
      <c r="N73" s="144" t="s">
        <v>154</v>
      </c>
      <c r="O73" s="152" t="s">
        <v>92</v>
      </c>
      <c r="P73" s="187" t="s">
        <v>599</v>
      </c>
    </row>
    <row r="74" spans="1:16" s="116" customFormat="1" ht="64.5" customHeight="1" x14ac:dyDescent="0.25">
      <c r="A74" s="141">
        <v>70</v>
      </c>
      <c r="B74" s="148" t="s">
        <v>30</v>
      </c>
      <c r="C74" s="171"/>
      <c r="D74" s="160" t="s">
        <v>427</v>
      </c>
      <c r="E74" s="159" t="s">
        <v>667</v>
      </c>
      <c r="F74" s="151" t="s">
        <v>412</v>
      </c>
      <c r="G74" s="160" t="s">
        <v>413</v>
      </c>
      <c r="H74" s="146">
        <v>83500</v>
      </c>
      <c r="I74" s="140">
        <f>H74</f>
        <v>83500</v>
      </c>
      <c r="J74" s="187" t="s">
        <v>579</v>
      </c>
      <c r="K74" s="140"/>
      <c r="L74" s="140"/>
      <c r="M74" s="140"/>
      <c r="N74" s="144" t="s">
        <v>437</v>
      </c>
      <c r="O74" s="152" t="s">
        <v>169</v>
      </c>
      <c r="P74" s="141" t="s">
        <v>599</v>
      </c>
    </row>
    <row r="75" spans="1:16" s="116" customFormat="1" ht="100.5" customHeight="1" x14ac:dyDescent="0.25">
      <c r="A75" s="147">
        <v>71</v>
      </c>
      <c r="B75" s="148" t="s">
        <v>112</v>
      </c>
      <c r="C75" s="173"/>
      <c r="D75" s="149" t="s">
        <v>461</v>
      </c>
      <c r="E75" s="144" t="s">
        <v>668</v>
      </c>
      <c r="F75" s="195" t="s">
        <v>242</v>
      </c>
      <c r="G75" s="166" t="s">
        <v>49</v>
      </c>
      <c r="H75" s="146"/>
      <c r="I75" s="140"/>
      <c r="J75" s="187" t="s">
        <v>579</v>
      </c>
      <c r="K75" s="140"/>
      <c r="L75" s="140"/>
      <c r="M75" s="140"/>
      <c r="N75" s="144" t="s">
        <v>669</v>
      </c>
      <c r="O75" s="152" t="s">
        <v>169</v>
      </c>
      <c r="P75" s="141" t="s">
        <v>599</v>
      </c>
    </row>
    <row r="76" spans="1:16" s="116" customFormat="1" ht="38.25" x14ac:dyDescent="0.25">
      <c r="A76" s="151">
        <v>72</v>
      </c>
      <c r="B76" s="148" t="s">
        <v>30</v>
      </c>
      <c r="C76" s="173" t="s">
        <v>635</v>
      </c>
      <c r="D76" s="160" t="s">
        <v>173</v>
      </c>
      <c r="E76" s="144" t="s">
        <v>670</v>
      </c>
      <c r="F76" s="161" t="s">
        <v>57</v>
      </c>
      <c r="G76" s="196" t="s">
        <v>58</v>
      </c>
      <c r="H76" s="146" t="s">
        <v>635</v>
      </c>
      <c r="I76" s="140"/>
      <c r="J76" s="187" t="s">
        <v>579</v>
      </c>
      <c r="K76" s="140"/>
      <c r="L76" s="140"/>
      <c r="M76" s="140"/>
      <c r="N76" s="144" t="s">
        <v>671</v>
      </c>
      <c r="O76" s="152" t="s">
        <v>92</v>
      </c>
      <c r="P76" s="187" t="s">
        <v>581</v>
      </c>
    </row>
    <row r="77" spans="1:16" s="116" customFormat="1" ht="38.25" x14ac:dyDescent="0.25">
      <c r="A77" s="141">
        <v>73</v>
      </c>
      <c r="B77" s="148" t="s">
        <v>30</v>
      </c>
      <c r="C77" s="173"/>
      <c r="D77" s="196" t="s">
        <v>447</v>
      </c>
      <c r="E77" s="197" t="s">
        <v>454</v>
      </c>
      <c r="F77" s="198" t="s">
        <v>65</v>
      </c>
      <c r="G77" s="199" t="s">
        <v>49</v>
      </c>
      <c r="H77" s="163"/>
      <c r="I77" s="140"/>
      <c r="J77" s="187" t="s">
        <v>579</v>
      </c>
      <c r="K77" s="140"/>
      <c r="L77" s="140"/>
      <c r="M77" s="202">
        <v>30000</v>
      </c>
      <c r="N77" s="197" t="s">
        <v>672</v>
      </c>
      <c r="O77" s="152" t="s">
        <v>92</v>
      </c>
      <c r="P77" s="187" t="s">
        <v>581</v>
      </c>
    </row>
    <row r="78" spans="1:16" s="116" customFormat="1" ht="38.25" x14ac:dyDescent="0.25">
      <c r="A78" s="147">
        <v>74</v>
      </c>
      <c r="B78" s="148" t="s">
        <v>73</v>
      </c>
      <c r="C78" s="169"/>
      <c r="D78" s="184" t="s">
        <v>173</v>
      </c>
      <c r="E78" s="159" t="s">
        <v>258</v>
      </c>
      <c r="F78" s="151" t="s">
        <v>197</v>
      </c>
      <c r="G78" s="160" t="s">
        <v>105</v>
      </c>
      <c r="H78" s="163">
        <f>106480</f>
        <v>106480</v>
      </c>
      <c r="I78" s="140">
        <f>H78</f>
        <v>106480</v>
      </c>
      <c r="J78" s="187" t="s">
        <v>579</v>
      </c>
      <c r="K78" s="140"/>
      <c r="L78" s="140">
        <v>50000</v>
      </c>
      <c r="M78" s="140">
        <v>50000</v>
      </c>
      <c r="N78" s="144" t="s">
        <v>673</v>
      </c>
      <c r="O78" s="152" t="s">
        <v>106</v>
      </c>
      <c r="P78" s="141" t="s">
        <v>581</v>
      </c>
    </row>
    <row r="79" spans="1:16" s="116" customFormat="1" ht="38.25" x14ac:dyDescent="0.25">
      <c r="A79" s="151">
        <v>75</v>
      </c>
      <c r="B79" s="148" t="s">
        <v>30</v>
      </c>
      <c r="C79" s="171"/>
      <c r="D79" s="184" t="s">
        <v>159</v>
      </c>
      <c r="E79" s="159" t="s">
        <v>674</v>
      </c>
      <c r="F79" s="161" t="s">
        <v>150</v>
      </c>
      <c r="G79" s="196" t="s">
        <v>58</v>
      </c>
      <c r="H79" s="146">
        <v>20000</v>
      </c>
      <c r="I79" s="140">
        <f>H79</f>
        <v>20000</v>
      </c>
      <c r="J79" s="187" t="s">
        <v>579</v>
      </c>
      <c r="K79" s="140"/>
      <c r="L79" s="140"/>
      <c r="M79" s="140"/>
      <c r="N79" s="218" t="s">
        <v>675</v>
      </c>
      <c r="O79" s="152" t="s">
        <v>92</v>
      </c>
      <c r="P79" s="141" t="s">
        <v>676</v>
      </c>
    </row>
    <row r="80" spans="1:16" s="116" customFormat="1" ht="51" x14ac:dyDescent="0.25">
      <c r="A80" s="141">
        <v>76</v>
      </c>
      <c r="B80" s="148" t="s">
        <v>259</v>
      </c>
      <c r="C80" s="173"/>
      <c r="D80" s="184" t="s">
        <v>173</v>
      </c>
      <c r="E80" s="200" t="s">
        <v>260</v>
      </c>
      <c r="F80" s="201" t="s">
        <v>53</v>
      </c>
      <c r="G80" s="160" t="s">
        <v>49</v>
      </c>
      <c r="H80" s="202"/>
      <c r="I80" s="140"/>
      <c r="J80" s="187" t="s">
        <v>579</v>
      </c>
      <c r="K80" s="140"/>
      <c r="L80" s="140"/>
      <c r="M80" s="140">
        <v>30000</v>
      </c>
      <c r="N80" s="200" t="s">
        <v>261</v>
      </c>
      <c r="O80" s="152" t="s">
        <v>92</v>
      </c>
      <c r="P80" s="141" t="s">
        <v>599</v>
      </c>
    </row>
    <row r="81" spans="1:248" s="116" customFormat="1" ht="25.5" x14ac:dyDescent="0.25">
      <c r="A81" s="147">
        <v>77</v>
      </c>
      <c r="B81" s="142" t="s">
        <v>30</v>
      </c>
      <c r="C81" s="171"/>
      <c r="D81" s="141" t="s">
        <v>485</v>
      </c>
      <c r="E81" s="177" t="s">
        <v>491</v>
      </c>
      <c r="F81" s="151" t="s">
        <v>65</v>
      </c>
      <c r="G81" s="160" t="s">
        <v>49</v>
      </c>
      <c r="H81" s="146"/>
      <c r="I81" s="140"/>
      <c r="J81" s="187" t="s">
        <v>579</v>
      </c>
      <c r="K81" s="140"/>
      <c r="L81" s="140"/>
      <c r="M81" s="140"/>
      <c r="N81" s="177" t="s">
        <v>492</v>
      </c>
      <c r="O81" s="152" t="s">
        <v>169</v>
      </c>
      <c r="P81" s="187" t="s">
        <v>581</v>
      </c>
    </row>
    <row r="82" spans="1:248" s="118" customFormat="1" ht="51" x14ac:dyDescent="0.2">
      <c r="A82" s="151">
        <v>78</v>
      </c>
      <c r="B82" s="170" t="s">
        <v>93</v>
      </c>
      <c r="C82" s="169"/>
      <c r="D82" s="141" t="s">
        <v>485</v>
      </c>
      <c r="E82" s="152" t="s">
        <v>494</v>
      </c>
      <c r="F82" s="141" t="s">
        <v>57</v>
      </c>
      <c r="G82" s="141" t="s">
        <v>511</v>
      </c>
      <c r="H82" s="140"/>
      <c r="I82" s="163"/>
      <c r="J82" s="187" t="s">
        <v>579</v>
      </c>
      <c r="K82" s="163"/>
      <c r="L82" s="163"/>
      <c r="M82" s="140">
        <v>1380000</v>
      </c>
      <c r="N82" s="188" t="s">
        <v>677</v>
      </c>
      <c r="O82" s="152" t="s">
        <v>126</v>
      </c>
      <c r="P82" s="187" t="s">
        <v>581</v>
      </c>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c r="CA82" s="135"/>
      <c r="CB82" s="135"/>
      <c r="CC82" s="135"/>
      <c r="CD82" s="135"/>
      <c r="CE82" s="135"/>
      <c r="CF82" s="135"/>
      <c r="CG82" s="135"/>
      <c r="CH82" s="135"/>
      <c r="CI82" s="135"/>
      <c r="CJ82" s="135"/>
      <c r="CK82" s="135"/>
      <c r="CL82" s="135"/>
      <c r="CM82" s="135"/>
      <c r="CN82" s="135"/>
      <c r="CO82" s="135"/>
      <c r="CP82" s="135"/>
      <c r="CQ82" s="135"/>
      <c r="CR82" s="135"/>
      <c r="CS82" s="135"/>
      <c r="CT82" s="135"/>
      <c r="CU82" s="135"/>
      <c r="CV82" s="135"/>
      <c r="CW82" s="135"/>
      <c r="CX82" s="135"/>
      <c r="CY82" s="135"/>
      <c r="CZ82" s="135"/>
      <c r="DA82" s="135"/>
      <c r="DB82" s="135"/>
      <c r="DC82" s="135"/>
      <c r="DD82" s="135"/>
      <c r="DE82" s="135"/>
      <c r="DF82" s="135"/>
      <c r="DG82" s="135"/>
      <c r="DH82" s="135"/>
      <c r="DI82" s="135"/>
      <c r="DJ82" s="135"/>
      <c r="DK82" s="135"/>
      <c r="DL82" s="135"/>
      <c r="DM82" s="135"/>
      <c r="DN82" s="135"/>
      <c r="DO82" s="135"/>
      <c r="DP82" s="135"/>
      <c r="DQ82" s="135"/>
      <c r="DR82" s="135"/>
      <c r="DS82" s="135"/>
      <c r="DT82" s="135"/>
      <c r="DU82" s="135"/>
      <c r="DV82" s="135"/>
      <c r="DW82" s="135"/>
      <c r="DX82" s="135"/>
      <c r="DY82" s="135"/>
      <c r="DZ82" s="135"/>
      <c r="EA82" s="135"/>
      <c r="EB82" s="135"/>
      <c r="EC82" s="135"/>
      <c r="ED82" s="135"/>
      <c r="EE82" s="135"/>
      <c r="EF82" s="135"/>
      <c r="EG82" s="135"/>
      <c r="EH82" s="135"/>
      <c r="EI82" s="135"/>
      <c r="EJ82" s="135"/>
      <c r="EK82" s="135"/>
      <c r="EL82" s="135"/>
      <c r="EM82" s="135"/>
      <c r="EN82" s="135"/>
      <c r="EO82" s="135"/>
      <c r="EP82" s="135"/>
      <c r="EQ82" s="135"/>
      <c r="ER82" s="135"/>
      <c r="ES82" s="135"/>
      <c r="ET82" s="135"/>
      <c r="EU82" s="135"/>
      <c r="EV82" s="135"/>
      <c r="EW82" s="135"/>
      <c r="EX82" s="135"/>
      <c r="EY82" s="135"/>
      <c r="EZ82" s="135"/>
      <c r="FA82" s="135"/>
      <c r="FB82" s="135"/>
      <c r="FC82" s="135"/>
      <c r="FD82" s="135"/>
      <c r="FE82" s="135"/>
      <c r="FF82" s="135"/>
      <c r="FG82" s="135"/>
      <c r="FH82" s="135"/>
      <c r="FI82" s="135"/>
      <c r="FJ82" s="135"/>
      <c r="FK82" s="135"/>
      <c r="FL82" s="135"/>
      <c r="FM82" s="135"/>
      <c r="FN82" s="135"/>
      <c r="FO82" s="135"/>
      <c r="FP82" s="135"/>
      <c r="FQ82" s="135"/>
      <c r="FR82" s="135"/>
      <c r="FS82" s="135"/>
      <c r="FT82" s="135"/>
      <c r="FU82" s="135"/>
      <c r="FV82" s="135"/>
      <c r="FW82" s="135"/>
      <c r="FX82" s="135"/>
      <c r="FY82" s="135"/>
      <c r="FZ82" s="135"/>
      <c r="GA82" s="135"/>
      <c r="GB82" s="135"/>
      <c r="GC82" s="135"/>
      <c r="GD82" s="135"/>
      <c r="GE82" s="135"/>
      <c r="GF82" s="135"/>
      <c r="GG82" s="135"/>
      <c r="GH82" s="135"/>
      <c r="GI82" s="135"/>
      <c r="GJ82" s="135"/>
      <c r="GK82" s="135"/>
      <c r="GL82" s="135"/>
      <c r="GM82" s="135"/>
      <c r="GN82" s="135"/>
      <c r="GO82" s="135"/>
      <c r="GP82" s="135"/>
      <c r="GQ82" s="135"/>
      <c r="GR82" s="135"/>
      <c r="GS82" s="135"/>
      <c r="GT82" s="135"/>
      <c r="GU82" s="135"/>
      <c r="GV82" s="135"/>
      <c r="GW82" s="135"/>
      <c r="GX82" s="135"/>
      <c r="GY82" s="135"/>
      <c r="GZ82" s="135"/>
      <c r="HA82" s="135"/>
      <c r="HB82" s="135"/>
      <c r="HC82" s="135"/>
      <c r="HD82" s="135"/>
      <c r="HE82" s="135"/>
      <c r="HF82" s="135"/>
      <c r="HG82" s="135"/>
      <c r="HH82" s="135"/>
      <c r="HI82" s="135"/>
      <c r="HJ82" s="135"/>
      <c r="HK82" s="135"/>
      <c r="HL82" s="135"/>
      <c r="HM82" s="135"/>
      <c r="HN82" s="135"/>
      <c r="HO82" s="135"/>
      <c r="HP82" s="135"/>
      <c r="HQ82" s="135"/>
      <c r="HR82" s="135"/>
      <c r="HS82" s="135"/>
      <c r="HT82" s="135"/>
      <c r="HU82" s="135"/>
      <c r="HV82" s="135"/>
      <c r="HW82" s="135"/>
      <c r="HX82" s="135"/>
      <c r="HY82" s="135"/>
      <c r="HZ82" s="135"/>
      <c r="IA82" s="135"/>
      <c r="IB82" s="135"/>
      <c r="IC82" s="135"/>
      <c r="ID82" s="135"/>
      <c r="IE82" s="135"/>
      <c r="IF82" s="135"/>
      <c r="IG82" s="135"/>
      <c r="IH82" s="135"/>
      <c r="II82" s="135"/>
      <c r="IJ82" s="135"/>
      <c r="IK82" s="135"/>
      <c r="IL82" s="135"/>
      <c r="IM82" s="135"/>
      <c r="IN82" s="135"/>
    </row>
    <row r="83" spans="1:248" ht="38.25" x14ac:dyDescent="0.2">
      <c r="A83" s="141">
        <v>79</v>
      </c>
      <c r="B83" s="168" t="s">
        <v>93</v>
      </c>
      <c r="C83" s="169"/>
      <c r="D83" s="149" t="s">
        <v>84</v>
      </c>
      <c r="E83" s="152" t="s">
        <v>678</v>
      </c>
      <c r="F83" s="141" t="s">
        <v>95</v>
      </c>
      <c r="G83" s="149" t="s">
        <v>58</v>
      </c>
      <c r="H83" s="163"/>
      <c r="I83" s="163"/>
      <c r="J83" s="187" t="s">
        <v>579</v>
      </c>
      <c r="K83" s="163"/>
      <c r="L83" s="163"/>
      <c r="M83" s="163">
        <f>1500000+2420+25000</f>
        <v>1527420</v>
      </c>
      <c r="N83" s="152" t="s">
        <v>679</v>
      </c>
      <c r="O83" s="152" t="s">
        <v>92</v>
      </c>
      <c r="P83" s="187" t="s">
        <v>581</v>
      </c>
    </row>
    <row r="84" spans="1:248" ht="38.25" x14ac:dyDescent="0.2">
      <c r="A84" s="147">
        <v>80</v>
      </c>
      <c r="B84" s="170" t="s">
        <v>96</v>
      </c>
      <c r="C84" s="169"/>
      <c r="D84" s="141" t="s">
        <v>84</v>
      </c>
      <c r="E84" s="152" t="s">
        <v>680</v>
      </c>
      <c r="F84" s="141" t="s">
        <v>98</v>
      </c>
      <c r="G84" s="153" t="s">
        <v>99</v>
      </c>
      <c r="H84" s="163"/>
      <c r="I84" s="163"/>
      <c r="J84" s="187" t="s">
        <v>579</v>
      </c>
      <c r="K84" s="163"/>
      <c r="L84" s="140"/>
      <c r="M84" s="140">
        <v>5000000</v>
      </c>
      <c r="N84" s="189" t="s">
        <v>681</v>
      </c>
      <c r="O84" s="152" t="s">
        <v>92</v>
      </c>
      <c r="P84" s="187" t="s">
        <v>581</v>
      </c>
    </row>
    <row r="85" spans="1:248" ht="38.25" x14ac:dyDescent="0.2">
      <c r="A85" s="151">
        <v>81</v>
      </c>
      <c r="B85" s="170" t="s">
        <v>201</v>
      </c>
      <c r="C85" s="169"/>
      <c r="D85" s="141" t="s">
        <v>461</v>
      </c>
      <c r="E85" s="152" t="s">
        <v>474</v>
      </c>
      <c r="F85" s="141" t="s">
        <v>206</v>
      </c>
      <c r="G85" s="141" t="s">
        <v>511</v>
      </c>
      <c r="H85" s="140"/>
      <c r="I85" s="140"/>
      <c r="J85" s="187" t="s">
        <v>682</v>
      </c>
      <c r="K85" s="163"/>
      <c r="L85" s="140"/>
      <c r="M85" s="140">
        <f>605000+450000</f>
        <v>1055000</v>
      </c>
      <c r="N85" s="189" t="s">
        <v>683</v>
      </c>
      <c r="O85" s="152" t="s">
        <v>92</v>
      </c>
      <c r="P85" s="187" t="s">
        <v>581</v>
      </c>
    </row>
    <row r="86" spans="1:248" ht="89.25" x14ac:dyDescent="0.2">
      <c r="A86" s="141">
        <v>82</v>
      </c>
      <c r="B86" s="170" t="s">
        <v>77</v>
      </c>
      <c r="C86" s="169"/>
      <c r="D86" s="141" t="s">
        <v>130</v>
      </c>
      <c r="E86" s="165" t="s">
        <v>131</v>
      </c>
      <c r="F86" s="141" t="s">
        <v>123</v>
      </c>
      <c r="G86" s="153" t="s">
        <v>79</v>
      </c>
      <c r="H86" s="140"/>
      <c r="I86" s="140"/>
      <c r="J86" s="187" t="s">
        <v>579</v>
      </c>
      <c r="K86" s="163"/>
      <c r="L86" s="140">
        <v>300000</v>
      </c>
      <c r="M86" s="140">
        <v>4000000</v>
      </c>
      <c r="N86" s="189" t="s">
        <v>684</v>
      </c>
      <c r="O86" s="144" t="s">
        <v>86</v>
      </c>
      <c r="P86" s="187" t="s">
        <v>581</v>
      </c>
    </row>
    <row r="87" spans="1:248" ht="89.25" x14ac:dyDescent="0.2">
      <c r="A87" s="147">
        <v>83</v>
      </c>
      <c r="B87" s="168" t="s">
        <v>77</v>
      </c>
      <c r="C87" s="169"/>
      <c r="D87" s="141" t="s">
        <v>84</v>
      </c>
      <c r="E87" s="152" t="s">
        <v>100</v>
      </c>
      <c r="F87" s="141" t="s">
        <v>101</v>
      </c>
      <c r="G87" s="153" t="s">
        <v>79</v>
      </c>
      <c r="H87" s="163"/>
      <c r="I87" s="163"/>
      <c r="J87" s="187" t="s">
        <v>579</v>
      </c>
      <c r="K87" s="163"/>
      <c r="L87" s="163"/>
      <c r="M87" s="163">
        <v>450000</v>
      </c>
      <c r="N87" s="152" t="s">
        <v>685</v>
      </c>
      <c r="O87" s="144" t="s">
        <v>86</v>
      </c>
      <c r="P87" s="187" t="s">
        <v>581</v>
      </c>
    </row>
    <row r="88" spans="1:248" ht="38.25" x14ac:dyDescent="0.2">
      <c r="A88" s="151">
        <v>84</v>
      </c>
      <c r="B88" s="168" t="s">
        <v>77</v>
      </c>
      <c r="C88" s="169"/>
      <c r="D88" s="141" t="s">
        <v>485</v>
      </c>
      <c r="E88" s="152" t="s">
        <v>497</v>
      </c>
      <c r="F88" s="141" t="s">
        <v>180</v>
      </c>
      <c r="G88" s="153" t="s">
        <v>79</v>
      </c>
      <c r="H88" s="163"/>
      <c r="I88" s="163"/>
      <c r="J88" s="187" t="s">
        <v>579</v>
      </c>
      <c r="K88" s="163"/>
      <c r="L88" s="163"/>
      <c r="M88" s="163">
        <v>700000</v>
      </c>
      <c r="N88" s="189" t="s">
        <v>686</v>
      </c>
      <c r="O88" s="152" t="s">
        <v>499</v>
      </c>
      <c r="P88" s="187" t="s">
        <v>581</v>
      </c>
    </row>
    <row r="89" spans="1:248" ht="63.75" x14ac:dyDescent="0.2">
      <c r="A89" s="141">
        <v>85</v>
      </c>
      <c r="B89" s="168" t="s">
        <v>77</v>
      </c>
      <c r="C89" s="169"/>
      <c r="D89" s="149" t="s">
        <v>159</v>
      </c>
      <c r="E89" s="152" t="s">
        <v>170</v>
      </c>
      <c r="F89" s="141" t="s">
        <v>78</v>
      </c>
      <c r="G89" s="162" t="s">
        <v>79</v>
      </c>
      <c r="H89" s="140"/>
      <c r="I89" s="140"/>
      <c r="J89" s="187" t="s">
        <v>579</v>
      </c>
      <c r="K89" s="140"/>
      <c r="L89" s="140">
        <f>100000+500000+25000</f>
        <v>625000</v>
      </c>
      <c r="M89" s="140">
        <v>1000000</v>
      </c>
      <c r="N89" s="144" t="s">
        <v>687</v>
      </c>
      <c r="O89" s="144" t="s">
        <v>86</v>
      </c>
      <c r="P89" s="219" t="s">
        <v>688</v>
      </c>
    </row>
    <row r="90" spans="1:248" ht="114.75" x14ac:dyDescent="0.2">
      <c r="A90" s="147">
        <v>86</v>
      </c>
      <c r="B90" s="170" t="s">
        <v>77</v>
      </c>
      <c r="C90" s="169"/>
      <c r="D90" s="141" t="s">
        <v>119</v>
      </c>
      <c r="E90" s="165" t="s">
        <v>121</v>
      </c>
      <c r="F90" s="141" t="s">
        <v>123</v>
      </c>
      <c r="G90" s="162" t="s">
        <v>79</v>
      </c>
      <c r="H90" s="146">
        <v>400000</v>
      </c>
      <c r="I90" s="163"/>
      <c r="J90" s="187" t="s">
        <v>689</v>
      </c>
      <c r="K90" s="163">
        <v>400000</v>
      </c>
      <c r="L90" s="163">
        <f>277500+8500</f>
        <v>286000</v>
      </c>
      <c r="M90" s="140">
        <v>300000</v>
      </c>
      <c r="N90" s="152" t="s">
        <v>690</v>
      </c>
      <c r="O90" s="152" t="s">
        <v>106</v>
      </c>
      <c r="P90" s="187" t="s">
        <v>581</v>
      </c>
    </row>
    <row r="91" spans="1:248" ht="38.25" x14ac:dyDescent="0.2">
      <c r="A91" s="151">
        <v>87</v>
      </c>
      <c r="B91" s="170" t="s">
        <v>137</v>
      </c>
      <c r="C91" s="169"/>
      <c r="D91" s="141" t="s">
        <v>419</v>
      </c>
      <c r="E91" s="152" t="s">
        <v>420</v>
      </c>
      <c r="F91" s="141" t="s">
        <v>212</v>
      </c>
      <c r="G91" s="162" t="s">
        <v>213</v>
      </c>
      <c r="H91" s="140"/>
      <c r="I91" s="163"/>
      <c r="J91" s="187" t="s">
        <v>579</v>
      </c>
      <c r="K91" s="163"/>
      <c r="L91" s="140"/>
      <c r="M91" s="140">
        <f>500000+5760+15000</f>
        <v>520760</v>
      </c>
      <c r="N91" s="189" t="s">
        <v>691</v>
      </c>
      <c r="O91" s="152" t="s">
        <v>421</v>
      </c>
      <c r="P91" s="187" t="s">
        <v>581</v>
      </c>
    </row>
    <row r="92" spans="1:248" s="119" customFormat="1" ht="51" x14ac:dyDescent="0.2">
      <c r="A92" s="141">
        <v>88</v>
      </c>
      <c r="B92" s="142" t="s">
        <v>137</v>
      </c>
      <c r="C92" s="143"/>
      <c r="D92" s="151" t="s">
        <v>419</v>
      </c>
      <c r="E92" s="144" t="s">
        <v>422</v>
      </c>
      <c r="F92" s="151" t="s">
        <v>57</v>
      </c>
      <c r="G92" s="156" t="s">
        <v>213</v>
      </c>
      <c r="H92" s="146"/>
      <c r="I92" s="146"/>
      <c r="J92" s="187" t="s">
        <v>579</v>
      </c>
      <c r="K92" s="146"/>
      <c r="L92" s="146"/>
      <c r="M92" s="146">
        <f>700000+5760+18000</f>
        <v>723760</v>
      </c>
      <c r="N92" s="188" t="s">
        <v>692</v>
      </c>
      <c r="O92" s="144" t="s">
        <v>421</v>
      </c>
      <c r="P92" s="187" t="s">
        <v>581</v>
      </c>
    </row>
    <row r="93" spans="1:248" ht="51" x14ac:dyDescent="0.2">
      <c r="A93" s="147">
        <v>89</v>
      </c>
      <c r="B93" s="170" t="s">
        <v>77</v>
      </c>
      <c r="C93" s="203"/>
      <c r="D93" s="141" t="s">
        <v>155</v>
      </c>
      <c r="E93" s="152" t="s">
        <v>156</v>
      </c>
      <c r="F93" s="141" t="s">
        <v>693</v>
      </c>
      <c r="G93" s="162" t="s">
        <v>58</v>
      </c>
      <c r="H93" s="163"/>
      <c r="I93" s="163"/>
      <c r="J93" s="187" t="s">
        <v>579</v>
      </c>
      <c r="K93" s="163"/>
      <c r="L93" s="163"/>
      <c r="M93" s="163">
        <v>263000</v>
      </c>
      <c r="N93" s="189" t="s">
        <v>694</v>
      </c>
      <c r="O93" s="152" t="s">
        <v>158</v>
      </c>
      <c r="P93" s="187" t="s">
        <v>581</v>
      </c>
    </row>
    <row r="94" spans="1:248" ht="51" x14ac:dyDescent="0.2">
      <c r="A94" s="151">
        <v>90</v>
      </c>
      <c r="B94" s="170" t="s">
        <v>112</v>
      </c>
      <c r="C94" s="171"/>
      <c r="D94" s="141" t="s">
        <v>173</v>
      </c>
      <c r="E94" s="165" t="s">
        <v>262</v>
      </c>
      <c r="F94" s="151" t="s">
        <v>197</v>
      </c>
      <c r="G94" s="162" t="s">
        <v>534</v>
      </c>
      <c r="H94" s="140">
        <f>10000+6000</f>
        <v>16000</v>
      </c>
      <c r="I94" s="163">
        <f>H94</f>
        <v>16000</v>
      </c>
      <c r="J94" s="187" t="s">
        <v>579</v>
      </c>
      <c r="K94" s="163"/>
      <c r="L94" s="140">
        <v>20000</v>
      </c>
      <c r="M94" s="140">
        <v>20000</v>
      </c>
      <c r="N94" s="189" t="s">
        <v>695</v>
      </c>
      <c r="O94" s="220" t="s">
        <v>111</v>
      </c>
      <c r="P94" s="187" t="s">
        <v>581</v>
      </c>
    </row>
    <row r="95" spans="1:248" s="120" customFormat="1" ht="38.25" x14ac:dyDescent="0.2">
      <c r="A95" s="141">
        <v>91</v>
      </c>
      <c r="B95" s="170" t="s">
        <v>73</v>
      </c>
      <c r="C95" s="169"/>
      <c r="D95" s="141" t="s">
        <v>173</v>
      </c>
      <c r="E95" s="165" t="s">
        <v>264</v>
      </c>
      <c r="F95" s="141" t="s">
        <v>32</v>
      </c>
      <c r="G95" s="162" t="s">
        <v>33</v>
      </c>
      <c r="H95" s="146">
        <v>391270</v>
      </c>
      <c r="I95" s="146">
        <f>H95</f>
        <v>391270</v>
      </c>
      <c r="J95" s="187" t="s">
        <v>579</v>
      </c>
      <c r="K95" s="140"/>
      <c r="L95" s="140">
        <v>400000</v>
      </c>
      <c r="M95" s="140">
        <v>400000</v>
      </c>
      <c r="N95" s="189" t="s">
        <v>696</v>
      </c>
      <c r="O95" s="152" t="s">
        <v>106</v>
      </c>
      <c r="P95" s="187" t="s">
        <v>581</v>
      </c>
    </row>
    <row r="96" spans="1:248" s="120" customFormat="1" ht="38.25" x14ac:dyDescent="0.2">
      <c r="A96" s="147">
        <v>92</v>
      </c>
      <c r="B96" s="170" t="s">
        <v>93</v>
      </c>
      <c r="C96" s="169"/>
      <c r="D96" s="141" t="s">
        <v>438</v>
      </c>
      <c r="E96" s="152" t="s">
        <v>440</v>
      </c>
      <c r="F96" s="141" t="s">
        <v>197</v>
      </c>
      <c r="G96" s="162" t="s">
        <v>49</v>
      </c>
      <c r="H96" s="163"/>
      <c r="I96" s="163"/>
      <c r="J96" s="187" t="s">
        <v>579</v>
      </c>
      <c r="K96" s="163"/>
      <c r="L96" s="140">
        <v>30000</v>
      </c>
      <c r="M96" s="140"/>
      <c r="N96" s="189" t="s">
        <v>441</v>
      </c>
      <c r="O96" s="152" t="s">
        <v>92</v>
      </c>
      <c r="P96" s="187" t="s">
        <v>581</v>
      </c>
    </row>
    <row r="97" spans="1:248" s="120" customFormat="1" ht="38.25" x14ac:dyDescent="0.2">
      <c r="A97" s="151">
        <v>93</v>
      </c>
      <c r="B97" s="170" t="s">
        <v>73</v>
      </c>
      <c r="C97" s="169"/>
      <c r="D97" s="141" t="s">
        <v>84</v>
      </c>
      <c r="E97" s="152" t="s">
        <v>102</v>
      </c>
      <c r="F97" s="141" t="s">
        <v>104</v>
      </c>
      <c r="G97" s="162" t="s">
        <v>105</v>
      </c>
      <c r="H97" s="163"/>
      <c r="I97" s="163"/>
      <c r="J97" s="187" t="s">
        <v>579</v>
      </c>
      <c r="K97" s="163"/>
      <c r="L97" s="163"/>
      <c r="M97" s="140">
        <v>325000</v>
      </c>
      <c r="N97" s="189" t="s">
        <v>697</v>
      </c>
      <c r="O97" s="152" t="s">
        <v>106</v>
      </c>
      <c r="P97" s="187" t="s">
        <v>581</v>
      </c>
    </row>
    <row r="98" spans="1:248" ht="64.5" customHeight="1" x14ac:dyDescent="0.2">
      <c r="A98" s="141">
        <v>94</v>
      </c>
      <c r="B98" s="170" t="s">
        <v>112</v>
      </c>
      <c r="C98" s="169"/>
      <c r="D98" s="141" t="s">
        <v>173</v>
      </c>
      <c r="E98" s="165" t="s">
        <v>698</v>
      </c>
      <c r="F98" s="141" t="s">
        <v>44</v>
      </c>
      <c r="G98" s="162" t="s">
        <v>45</v>
      </c>
      <c r="H98" s="163">
        <v>145000</v>
      </c>
      <c r="I98" s="163">
        <v>145000</v>
      </c>
      <c r="J98" s="187" t="s">
        <v>579</v>
      </c>
      <c r="K98" s="163"/>
      <c r="L98" s="140">
        <v>154500</v>
      </c>
      <c r="M98" s="140">
        <v>140000</v>
      </c>
      <c r="N98" s="189" t="s">
        <v>699</v>
      </c>
      <c r="O98" s="152" t="s">
        <v>169</v>
      </c>
      <c r="P98" s="187" t="s">
        <v>581</v>
      </c>
    </row>
    <row r="99" spans="1:248" ht="51" x14ac:dyDescent="0.2">
      <c r="A99" s="147">
        <v>95</v>
      </c>
      <c r="B99" s="170" t="s">
        <v>73</v>
      </c>
      <c r="C99" s="169"/>
      <c r="D99" s="141" t="s">
        <v>130</v>
      </c>
      <c r="E99" s="152" t="s">
        <v>700</v>
      </c>
      <c r="F99" s="141" t="s">
        <v>98</v>
      </c>
      <c r="G99" s="153" t="s">
        <v>99</v>
      </c>
      <c r="H99" s="163"/>
      <c r="I99" s="163"/>
      <c r="J99" s="187" t="s">
        <v>579</v>
      </c>
      <c r="K99" s="163"/>
      <c r="L99" s="163"/>
      <c r="M99" s="140">
        <v>642154</v>
      </c>
      <c r="N99" s="189" t="s">
        <v>701</v>
      </c>
      <c r="O99" s="152" t="s">
        <v>133</v>
      </c>
      <c r="P99" s="187" t="s">
        <v>581</v>
      </c>
    </row>
    <row r="100" spans="1:248" ht="38.25" x14ac:dyDescent="0.2">
      <c r="A100" s="151">
        <v>96</v>
      </c>
      <c r="B100" s="170" t="s">
        <v>73</v>
      </c>
      <c r="C100" s="169"/>
      <c r="D100" s="141" t="s">
        <v>159</v>
      </c>
      <c r="E100" s="165" t="s">
        <v>702</v>
      </c>
      <c r="F100" s="141" t="s">
        <v>32</v>
      </c>
      <c r="G100" s="162" t="s">
        <v>33</v>
      </c>
      <c r="H100" s="163">
        <v>420406</v>
      </c>
      <c r="I100" s="163">
        <f>H100</f>
        <v>420406</v>
      </c>
      <c r="J100" s="187" t="s">
        <v>579</v>
      </c>
      <c r="K100" s="163"/>
      <c r="L100" s="140"/>
      <c r="M100" s="140"/>
      <c r="N100" s="189" t="s">
        <v>703</v>
      </c>
      <c r="O100" s="152" t="s">
        <v>106</v>
      </c>
      <c r="P100" s="187" t="s">
        <v>704</v>
      </c>
    </row>
    <row r="101" spans="1:248" ht="38.25" x14ac:dyDescent="0.2">
      <c r="A101" s="141">
        <v>97</v>
      </c>
      <c r="B101" s="170" t="s">
        <v>73</v>
      </c>
      <c r="C101" s="169"/>
      <c r="D101" s="141" t="s">
        <v>173</v>
      </c>
      <c r="E101" s="165" t="s">
        <v>705</v>
      </c>
      <c r="F101" s="141" t="s">
        <v>135</v>
      </c>
      <c r="G101" s="162" t="s">
        <v>105</v>
      </c>
      <c r="H101" s="163">
        <v>13848</v>
      </c>
      <c r="I101" s="163">
        <f>H101</f>
        <v>13848</v>
      </c>
      <c r="J101" s="187" t="s">
        <v>579</v>
      </c>
      <c r="K101" s="163"/>
      <c r="L101" s="140">
        <v>10000</v>
      </c>
      <c r="M101" s="140">
        <v>10000</v>
      </c>
      <c r="N101" s="189" t="s">
        <v>267</v>
      </c>
      <c r="O101" s="152" t="s">
        <v>106</v>
      </c>
      <c r="P101" s="187" t="s">
        <v>581</v>
      </c>
    </row>
    <row r="102" spans="1:248" ht="42" customHeight="1" x14ac:dyDescent="0.2">
      <c r="A102" s="147">
        <v>98</v>
      </c>
      <c r="B102" s="170" t="s">
        <v>73</v>
      </c>
      <c r="C102" s="169"/>
      <c r="D102" s="141" t="s">
        <v>173</v>
      </c>
      <c r="E102" s="165" t="s">
        <v>706</v>
      </c>
      <c r="F102" s="141" t="s">
        <v>135</v>
      </c>
      <c r="G102" s="162" t="s">
        <v>105</v>
      </c>
      <c r="H102" s="163">
        <v>39325</v>
      </c>
      <c r="I102" s="163">
        <v>39325</v>
      </c>
      <c r="J102" s="187" t="s">
        <v>579</v>
      </c>
      <c r="K102" s="163"/>
      <c r="L102" s="140">
        <v>30000</v>
      </c>
      <c r="M102" s="140">
        <v>30000</v>
      </c>
      <c r="N102" s="189" t="s">
        <v>707</v>
      </c>
      <c r="O102" s="152" t="s">
        <v>106</v>
      </c>
      <c r="P102" s="187" t="s">
        <v>581</v>
      </c>
    </row>
    <row r="103" spans="1:248" s="118" customFormat="1" ht="25.5" x14ac:dyDescent="0.2">
      <c r="A103" s="151">
        <v>99</v>
      </c>
      <c r="B103" s="170" t="s">
        <v>73</v>
      </c>
      <c r="C103" s="169"/>
      <c r="D103" s="141" t="s">
        <v>173</v>
      </c>
      <c r="E103" s="152" t="s">
        <v>708</v>
      </c>
      <c r="F103" s="141" t="s">
        <v>109</v>
      </c>
      <c r="G103" s="153" t="s">
        <v>709</v>
      </c>
      <c r="H103" s="163"/>
      <c r="I103" s="163"/>
      <c r="J103" s="187" t="s">
        <v>579</v>
      </c>
      <c r="K103" s="163"/>
      <c r="L103" s="140"/>
      <c r="M103" s="140">
        <v>69000</v>
      </c>
      <c r="N103" s="189" t="s">
        <v>710</v>
      </c>
      <c r="O103" s="152" t="s">
        <v>272</v>
      </c>
      <c r="P103" s="187" t="s">
        <v>581</v>
      </c>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5"/>
      <c r="CB103" s="135"/>
      <c r="CC103" s="135"/>
      <c r="CD103" s="135"/>
      <c r="CE103" s="135"/>
      <c r="CF103" s="135"/>
      <c r="CG103" s="135"/>
      <c r="CH103" s="135"/>
      <c r="CI103" s="135"/>
      <c r="CJ103" s="135"/>
      <c r="CK103" s="135"/>
      <c r="CL103" s="135"/>
      <c r="CM103" s="135"/>
      <c r="CN103" s="135"/>
      <c r="CO103" s="135"/>
      <c r="CP103" s="135"/>
      <c r="CQ103" s="135"/>
      <c r="CR103" s="135"/>
      <c r="CS103" s="135"/>
      <c r="CT103" s="135"/>
      <c r="CU103" s="135"/>
      <c r="CV103" s="135"/>
      <c r="CW103" s="135"/>
      <c r="CX103" s="135"/>
      <c r="CY103" s="135"/>
      <c r="CZ103" s="135"/>
      <c r="DA103" s="135"/>
      <c r="DB103" s="135"/>
      <c r="DC103" s="135"/>
      <c r="DD103" s="135"/>
      <c r="DE103" s="135"/>
      <c r="DF103" s="135"/>
      <c r="DG103" s="135"/>
      <c r="DH103" s="135"/>
      <c r="DI103" s="135"/>
      <c r="DJ103" s="135"/>
      <c r="DK103" s="135"/>
      <c r="DL103" s="135"/>
      <c r="DM103" s="135"/>
      <c r="DN103" s="135"/>
      <c r="DO103" s="135"/>
      <c r="DP103" s="135"/>
      <c r="DQ103" s="135"/>
      <c r="DR103" s="135"/>
      <c r="DS103" s="135"/>
      <c r="DT103" s="135"/>
      <c r="DU103" s="135"/>
      <c r="DV103" s="135"/>
      <c r="DW103" s="135"/>
      <c r="DX103" s="135"/>
      <c r="DY103" s="135"/>
      <c r="DZ103" s="135"/>
      <c r="EA103" s="135"/>
      <c r="EB103" s="135"/>
      <c r="EC103" s="135"/>
      <c r="ED103" s="135"/>
      <c r="EE103" s="135"/>
      <c r="EF103" s="135"/>
      <c r="EG103" s="135"/>
      <c r="EH103" s="135"/>
      <c r="EI103" s="135"/>
      <c r="EJ103" s="135"/>
      <c r="EK103" s="135"/>
      <c r="EL103" s="135"/>
      <c r="EM103" s="135"/>
      <c r="EN103" s="135"/>
      <c r="EO103" s="135"/>
      <c r="EP103" s="135"/>
      <c r="EQ103" s="135"/>
      <c r="ER103" s="135"/>
      <c r="ES103" s="135"/>
      <c r="ET103" s="135"/>
      <c r="EU103" s="135"/>
      <c r="EV103" s="135"/>
      <c r="EW103" s="135"/>
      <c r="EX103" s="135"/>
      <c r="EY103" s="135"/>
      <c r="EZ103" s="135"/>
      <c r="FA103" s="135"/>
      <c r="FB103" s="135"/>
      <c r="FC103" s="135"/>
      <c r="FD103" s="135"/>
      <c r="FE103" s="135"/>
      <c r="FF103" s="135"/>
      <c r="FG103" s="135"/>
      <c r="FH103" s="135"/>
      <c r="FI103" s="135"/>
      <c r="FJ103" s="135"/>
      <c r="FK103" s="135"/>
      <c r="FL103" s="135"/>
      <c r="FM103" s="135"/>
      <c r="FN103" s="135"/>
      <c r="FO103" s="135"/>
      <c r="FP103" s="135"/>
      <c r="FQ103" s="135"/>
      <c r="FR103" s="135"/>
      <c r="FS103" s="135"/>
      <c r="FT103" s="135"/>
      <c r="FU103" s="135"/>
      <c r="FV103" s="135"/>
      <c r="FW103" s="135"/>
      <c r="FX103" s="135"/>
      <c r="FY103" s="135"/>
      <c r="FZ103" s="135"/>
      <c r="GA103" s="135"/>
      <c r="GB103" s="135"/>
      <c r="GC103" s="135"/>
      <c r="GD103" s="135"/>
      <c r="GE103" s="135"/>
      <c r="GF103" s="135"/>
      <c r="GG103" s="135"/>
      <c r="GH103" s="135"/>
      <c r="GI103" s="135"/>
      <c r="GJ103" s="135"/>
      <c r="GK103" s="135"/>
      <c r="GL103" s="135"/>
      <c r="GM103" s="135"/>
      <c r="GN103" s="135"/>
      <c r="GO103" s="135"/>
      <c r="GP103" s="135"/>
      <c r="GQ103" s="135"/>
      <c r="GR103" s="135"/>
      <c r="GS103" s="135"/>
      <c r="GT103" s="135"/>
      <c r="GU103" s="135"/>
      <c r="GV103" s="135"/>
      <c r="GW103" s="135"/>
      <c r="GX103" s="135"/>
      <c r="GY103" s="135"/>
      <c r="GZ103" s="135"/>
      <c r="HA103" s="135"/>
      <c r="HB103" s="135"/>
      <c r="HC103" s="135"/>
      <c r="HD103" s="135"/>
      <c r="HE103" s="135"/>
      <c r="HF103" s="135"/>
      <c r="HG103" s="135"/>
      <c r="HH103" s="135"/>
      <c r="HI103" s="135"/>
      <c r="HJ103" s="135"/>
      <c r="HK103" s="135"/>
      <c r="HL103" s="135"/>
      <c r="HM103" s="135"/>
      <c r="HN103" s="135"/>
      <c r="HO103" s="135"/>
      <c r="HP103" s="135"/>
      <c r="HQ103" s="135"/>
      <c r="HR103" s="135"/>
      <c r="HS103" s="135"/>
      <c r="HT103" s="135"/>
      <c r="HU103" s="135"/>
      <c r="HV103" s="135"/>
      <c r="HW103" s="135"/>
      <c r="HX103" s="135"/>
      <c r="HY103" s="135"/>
      <c r="HZ103" s="135"/>
      <c r="IA103" s="135"/>
      <c r="IB103" s="135"/>
      <c r="IC103" s="135"/>
      <c r="ID103" s="135"/>
      <c r="IE103" s="135"/>
      <c r="IF103" s="135"/>
      <c r="IG103" s="135"/>
      <c r="IH103" s="135"/>
      <c r="II103" s="135"/>
      <c r="IJ103" s="135"/>
      <c r="IK103" s="135"/>
      <c r="IL103" s="135"/>
      <c r="IM103" s="135"/>
      <c r="IN103" s="135"/>
    </row>
    <row r="104" spans="1:248" s="118" customFormat="1" ht="165.75" x14ac:dyDescent="0.2">
      <c r="A104" s="141">
        <v>100</v>
      </c>
      <c r="B104" s="170" t="s">
        <v>73</v>
      </c>
      <c r="C104" s="169"/>
      <c r="D104" s="141" t="s">
        <v>84</v>
      </c>
      <c r="E104" s="152" t="s">
        <v>107</v>
      </c>
      <c r="F104" s="141" t="s">
        <v>109</v>
      </c>
      <c r="G104" s="153" t="s">
        <v>709</v>
      </c>
      <c r="H104" s="163"/>
      <c r="I104" s="163"/>
      <c r="J104" s="187" t="s">
        <v>711</v>
      </c>
      <c r="K104" s="163"/>
      <c r="L104" s="140"/>
      <c r="M104" s="140"/>
      <c r="N104" s="189" t="s">
        <v>712</v>
      </c>
      <c r="O104" s="220" t="s">
        <v>111</v>
      </c>
      <c r="P104" s="187" t="s">
        <v>581</v>
      </c>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5"/>
      <c r="CB104" s="135"/>
      <c r="CC104" s="135"/>
      <c r="CD104" s="135"/>
      <c r="CE104" s="135"/>
      <c r="CF104" s="135"/>
      <c r="CG104" s="135"/>
      <c r="CH104" s="135"/>
      <c r="CI104" s="135"/>
      <c r="CJ104" s="135"/>
      <c r="CK104" s="135"/>
      <c r="CL104" s="135"/>
      <c r="CM104" s="135"/>
      <c r="CN104" s="135"/>
      <c r="CO104" s="135"/>
      <c r="CP104" s="135"/>
      <c r="CQ104" s="135"/>
      <c r="CR104" s="135"/>
      <c r="CS104" s="135"/>
      <c r="CT104" s="135"/>
      <c r="CU104" s="135"/>
      <c r="CV104" s="135"/>
      <c r="CW104" s="135"/>
      <c r="CX104" s="135"/>
      <c r="CY104" s="135"/>
      <c r="CZ104" s="135"/>
      <c r="DA104" s="135"/>
      <c r="DB104" s="135"/>
      <c r="DC104" s="135"/>
      <c r="DD104" s="135"/>
      <c r="DE104" s="135"/>
      <c r="DF104" s="135"/>
      <c r="DG104" s="135"/>
      <c r="DH104" s="135"/>
      <c r="DI104" s="135"/>
      <c r="DJ104" s="135"/>
      <c r="DK104" s="135"/>
      <c r="DL104" s="135"/>
      <c r="DM104" s="135"/>
      <c r="DN104" s="135"/>
      <c r="DO104" s="135"/>
      <c r="DP104" s="135"/>
      <c r="DQ104" s="135"/>
      <c r="DR104" s="135"/>
      <c r="DS104" s="135"/>
      <c r="DT104" s="135"/>
      <c r="DU104" s="135"/>
      <c r="DV104" s="135"/>
      <c r="DW104" s="135"/>
      <c r="DX104" s="135"/>
      <c r="DY104" s="135"/>
      <c r="DZ104" s="135"/>
      <c r="EA104" s="135"/>
      <c r="EB104" s="135"/>
      <c r="EC104" s="135"/>
      <c r="ED104" s="135"/>
      <c r="EE104" s="135"/>
      <c r="EF104" s="135"/>
      <c r="EG104" s="135"/>
      <c r="EH104" s="135"/>
      <c r="EI104" s="135"/>
      <c r="EJ104" s="135"/>
      <c r="EK104" s="135"/>
      <c r="EL104" s="135"/>
      <c r="EM104" s="135"/>
      <c r="EN104" s="135"/>
      <c r="EO104" s="135"/>
      <c r="EP104" s="135"/>
      <c r="EQ104" s="135"/>
      <c r="ER104" s="135"/>
      <c r="ES104" s="135"/>
      <c r="ET104" s="135"/>
      <c r="EU104" s="135"/>
      <c r="EV104" s="135"/>
      <c r="EW104" s="135"/>
      <c r="EX104" s="135"/>
      <c r="EY104" s="135"/>
      <c r="EZ104" s="135"/>
      <c r="FA104" s="135"/>
      <c r="FB104" s="135"/>
      <c r="FC104" s="135"/>
      <c r="FD104" s="135"/>
      <c r="FE104" s="135"/>
      <c r="FF104" s="135"/>
      <c r="FG104" s="135"/>
      <c r="FH104" s="135"/>
      <c r="FI104" s="135"/>
      <c r="FJ104" s="135"/>
      <c r="FK104" s="135"/>
      <c r="FL104" s="135"/>
      <c r="FM104" s="135"/>
      <c r="FN104" s="135"/>
      <c r="FO104" s="135"/>
      <c r="FP104" s="135"/>
      <c r="FQ104" s="135"/>
      <c r="FR104" s="135"/>
      <c r="FS104" s="135"/>
      <c r="FT104" s="135"/>
      <c r="FU104" s="135"/>
      <c r="FV104" s="135"/>
      <c r="FW104" s="135"/>
      <c r="FX104" s="135"/>
      <c r="FY104" s="135"/>
      <c r="FZ104" s="135"/>
      <c r="GA104" s="135"/>
      <c r="GB104" s="135"/>
      <c r="GC104" s="135"/>
      <c r="GD104" s="135"/>
      <c r="GE104" s="135"/>
      <c r="GF104" s="135"/>
      <c r="GG104" s="135"/>
      <c r="GH104" s="135"/>
      <c r="GI104" s="135"/>
      <c r="GJ104" s="135"/>
      <c r="GK104" s="135"/>
      <c r="GL104" s="135"/>
      <c r="GM104" s="135"/>
      <c r="GN104" s="135"/>
      <c r="GO104" s="135"/>
      <c r="GP104" s="135"/>
      <c r="GQ104" s="135"/>
      <c r="GR104" s="135"/>
      <c r="GS104" s="135"/>
      <c r="GT104" s="135"/>
      <c r="GU104" s="135"/>
      <c r="GV104" s="135"/>
      <c r="GW104" s="135"/>
      <c r="GX104" s="135"/>
      <c r="GY104" s="135"/>
      <c r="GZ104" s="135"/>
      <c r="HA104" s="135"/>
      <c r="HB104" s="135"/>
      <c r="HC104" s="135"/>
      <c r="HD104" s="135"/>
      <c r="HE104" s="135"/>
      <c r="HF104" s="135"/>
      <c r="HG104" s="135"/>
      <c r="HH104" s="135"/>
      <c r="HI104" s="135"/>
      <c r="HJ104" s="135"/>
      <c r="HK104" s="135"/>
      <c r="HL104" s="135"/>
      <c r="HM104" s="135"/>
      <c r="HN104" s="135"/>
      <c r="HO104" s="135"/>
      <c r="HP104" s="135"/>
      <c r="HQ104" s="135"/>
      <c r="HR104" s="135"/>
      <c r="HS104" s="135"/>
      <c r="HT104" s="135"/>
      <c r="HU104" s="135"/>
      <c r="HV104" s="135"/>
      <c r="HW104" s="135"/>
      <c r="HX104" s="135"/>
      <c r="HY104" s="135"/>
      <c r="HZ104" s="135"/>
      <c r="IA104" s="135"/>
      <c r="IB104" s="135"/>
      <c r="IC104" s="135"/>
      <c r="ID104" s="135"/>
      <c r="IE104" s="135"/>
      <c r="IF104" s="135"/>
      <c r="IG104" s="135"/>
      <c r="IH104" s="135"/>
      <c r="II104" s="135"/>
      <c r="IJ104" s="135"/>
      <c r="IK104" s="135"/>
      <c r="IL104" s="135"/>
      <c r="IM104" s="135"/>
      <c r="IN104" s="135"/>
    </row>
    <row r="105" spans="1:248" s="119" customFormat="1" ht="38.25" x14ac:dyDescent="0.2">
      <c r="A105" s="147">
        <v>101</v>
      </c>
      <c r="B105" s="142" t="s">
        <v>201</v>
      </c>
      <c r="C105" s="143"/>
      <c r="D105" s="151" t="s">
        <v>173</v>
      </c>
      <c r="E105" s="144" t="s">
        <v>713</v>
      </c>
      <c r="F105" s="151" t="s">
        <v>206</v>
      </c>
      <c r="G105" s="156" t="s">
        <v>89</v>
      </c>
      <c r="H105" s="146"/>
      <c r="I105" s="146"/>
      <c r="J105" s="187" t="s">
        <v>714</v>
      </c>
      <c r="K105" s="146"/>
      <c r="L105" s="150"/>
      <c r="M105" s="150"/>
      <c r="N105" s="188" t="s">
        <v>715</v>
      </c>
      <c r="O105" s="218" t="s">
        <v>111</v>
      </c>
      <c r="P105" s="219" t="s">
        <v>581</v>
      </c>
    </row>
    <row r="106" spans="1:248" ht="89.25" x14ac:dyDescent="0.2">
      <c r="A106" s="151">
        <v>102</v>
      </c>
      <c r="B106" s="168" t="s">
        <v>112</v>
      </c>
      <c r="C106" s="172"/>
      <c r="D106" s="141" t="s">
        <v>173</v>
      </c>
      <c r="E106" s="152" t="s">
        <v>716</v>
      </c>
      <c r="F106" s="141" t="s">
        <v>242</v>
      </c>
      <c r="G106" s="162" t="s">
        <v>49</v>
      </c>
      <c r="H106" s="163">
        <v>7500</v>
      </c>
      <c r="I106" s="163">
        <v>2500</v>
      </c>
      <c r="J106" s="187" t="s">
        <v>717</v>
      </c>
      <c r="K106" s="163"/>
      <c r="L106" s="140">
        <v>7500</v>
      </c>
      <c r="M106" s="140">
        <v>7500</v>
      </c>
      <c r="N106" s="189" t="s">
        <v>718</v>
      </c>
      <c r="O106" s="152" t="s">
        <v>169</v>
      </c>
      <c r="P106" s="187" t="s">
        <v>581</v>
      </c>
    </row>
    <row r="107" spans="1:248" s="120" customFormat="1" ht="38.25" x14ac:dyDescent="0.2">
      <c r="A107" s="141">
        <v>103</v>
      </c>
      <c r="B107" s="168" t="s">
        <v>77</v>
      </c>
      <c r="C107" s="172"/>
      <c r="D107" s="149" t="s">
        <v>395</v>
      </c>
      <c r="E107" s="152" t="s">
        <v>401</v>
      </c>
      <c r="F107" s="141" t="s">
        <v>78</v>
      </c>
      <c r="G107" s="162" t="s">
        <v>79</v>
      </c>
      <c r="H107" s="163"/>
      <c r="I107" s="163"/>
      <c r="J107" s="221" t="s">
        <v>579</v>
      </c>
      <c r="K107" s="163"/>
      <c r="L107" s="140"/>
      <c r="M107" s="140">
        <f>350000+10000</f>
        <v>360000</v>
      </c>
      <c r="N107" s="152" t="s">
        <v>719</v>
      </c>
      <c r="O107" s="152" t="s">
        <v>106</v>
      </c>
      <c r="P107" s="187" t="s">
        <v>581</v>
      </c>
    </row>
    <row r="108" spans="1:248" s="120" customFormat="1" ht="89.25" x14ac:dyDescent="0.2">
      <c r="A108" s="147">
        <v>104</v>
      </c>
      <c r="B108" s="168" t="s">
        <v>112</v>
      </c>
      <c r="C108" s="172"/>
      <c r="D108" s="149" t="s">
        <v>173</v>
      </c>
      <c r="E108" s="152" t="s">
        <v>279</v>
      </c>
      <c r="F108" s="141" t="s">
        <v>242</v>
      </c>
      <c r="G108" s="162" t="s">
        <v>281</v>
      </c>
      <c r="H108" s="163"/>
      <c r="I108" s="163"/>
      <c r="J108" s="221" t="s">
        <v>579</v>
      </c>
      <c r="K108" s="163"/>
      <c r="L108" s="163"/>
      <c r="M108" s="163">
        <v>118000</v>
      </c>
      <c r="N108" s="152" t="s">
        <v>720</v>
      </c>
      <c r="O108" s="152" t="s">
        <v>169</v>
      </c>
      <c r="P108" s="187" t="s">
        <v>581</v>
      </c>
    </row>
    <row r="109" spans="1:248" ht="38.25" x14ac:dyDescent="0.2">
      <c r="A109" s="151">
        <v>105</v>
      </c>
      <c r="B109" s="168" t="s">
        <v>30</v>
      </c>
      <c r="C109" s="171"/>
      <c r="D109" s="149" t="s">
        <v>173</v>
      </c>
      <c r="E109" s="165" t="s">
        <v>282</v>
      </c>
      <c r="F109" s="141" t="s">
        <v>284</v>
      </c>
      <c r="G109" s="162" t="s">
        <v>49</v>
      </c>
      <c r="H109" s="163">
        <v>40816</v>
      </c>
      <c r="I109" s="163">
        <f>H109</f>
        <v>40816</v>
      </c>
      <c r="J109" s="221" t="s">
        <v>579</v>
      </c>
      <c r="K109" s="163"/>
      <c r="L109" s="163">
        <v>30000</v>
      </c>
      <c r="M109" s="163">
        <v>30000</v>
      </c>
      <c r="N109" s="152" t="s">
        <v>721</v>
      </c>
      <c r="O109" s="152" t="s">
        <v>169</v>
      </c>
      <c r="P109" s="187" t="s">
        <v>659</v>
      </c>
    </row>
    <row r="110" spans="1:248" ht="51" x14ac:dyDescent="0.2">
      <c r="A110" s="141">
        <v>106</v>
      </c>
      <c r="B110" s="168" t="s">
        <v>77</v>
      </c>
      <c r="C110" s="169"/>
      <c r="D110" s="141" t="s">
        <v>438</v>
      </c>
      <c r="E110" s="152" t="s">
        <v>722</v>
      </c>
      <c r="F110" s="141" t="s">
        <v>78</v>
      </c>
      <c r="G110" s="162" t="s">
        <v>79</v>
      </c>
      <c r="H110" s="163"/>
      <c r="I110" s="163"/>
      <c r="J110" s="221" t="s">
        <v>579</v>
      </c>
      <c r="K110" s="163"/>
      <c r="L110" s="163"/>
      <c r="M110" s="140">
        <v>300000</v>
      </c>
      <c r="N110" s="152" t="s">
        <v>723</v>
      </c>
      <c r="O110" s="152" t="s">
        <v>442</v>
      </c>
      <c r="P110" s="187" t="s">
        <v>581</v>
      </c>
    </row>
    <row r="111" spans="1:248" ht="38.25" x14ac:dyDescent="0.2">
      <c r="A111" s="147">
        <v>107</v>
      </c>
      <c r="B111" s="168" t="s">
        <v>93</v>
      </c>
      <c r="C111" s="169"/>
      <c r="D111" s="141" t="s">
        <v>461</v>
      </c>
      <c r="E111" s="152" t="s">
        <v>475</v>
      </c>
      <c r="F111" s="141" t="s">
        <v>57</v>
      </c>
      <c r="G111" s="149" t="s">
        <v>89</v>
      </c>
      <c r="H111" s="163"/>
      <c r="I111" s="163"/>
      <c r="J111" s="221" t="s">
        <v>579</v>
      </c>
      <c r="K111" s="163"/>
      <c r="L111" s="140"/>
      <c r="M111" s="140">
        <f>140000+5000</f>
        <v>145000</v>
      </c>
      <c r="N111" s="152" t="s">
        <v>476</v>
      </c>
      <c r="O111" s="152" t="s">
        <v>106</v>
      </c>
      <c r="P111" s="187" t="s">
        <v>581</v>
      </c>
    </row>
    <row r="112" spans="1:248" ht="38.25" x14ac:dyDescent="0.2">
      <c r="A112" s="151">
        <v>108</v>
      </c>
      <c r="B112" s="168" t="s">
        <v>112</v>
      </c>
      <c r="C112" s="169"/>
      <c r="D112" s="149" t="s">
        <v>173</v>
      </c>
      <c r="E112" s="165" t="s">
        <v>724</v>
      </c>
      <c r="F112" s="141" t="s">
        <v>65</v>
      </c>
      <c r="G112" s="162" t="s">
        <v>49</v>
      </c>
      <c r="H112" s="163">
        <v>30000</v>
      </c>
      <c r="I112" s="163">
        <v>30000</v>
      </c>
      <c r="J112" s="221" t="s">
        <v>579</v>
      </c>
      <c r="K112" s="163"/>
      <c r="L112" s="140">
        <v>35000</v>
      </c>
      <c r="M112" s="140">
        <v>35000</v>
      </c>
      <c r="N112" s="144" t="s">
        <v>725</v>
      </c>
      <c r="O112" s="152" t="s">
        <v>169</v>
      </c>
      <c r="P112" s="187" t="s">
        <v>581</v>
      </c>
    </row>
    <row r="113" spans="1:248" s="121" customFormat="1" ht="38.25" x14ac:dyDescent="0.2">
      <c r="A113" s="141">
        <v>109</v>
      </c>
      <c r="B113" s="168" t="s">
        <v>73</v>
      </c>
      <c r="C113" s="143"/>
      <c r="D113" s="141" t="s">
        <v>395</v>
      </c>
      <c r="E113" s="152" t="s">
        <v>726</v>
      </c>
      <c r="F113" s="141" t="s">
        <v>32</v>
      </c>
      <c r="G113" s="162" t="s">
        <v>58</v>
      </c>
      <c r="H113" s="163"/>
      <c r="I113" s="163"/>
      <c r="J113" s="221" t="s">
        <v>579</v>
      </c>
      <c r="K113" s="163"/>
      <c r="L113" s="163"/>
      <c r="M113" s="140">
        <v>350000</v>
      </c>
      <c r="N113" s="152" t="s">
        <v>727</v>
      </c>
      <c r="O113" s="152" t="s">
        <v>106</v>
      </c>
      <c r="P113" s="187" t="s">
        <v>581</v>
      </c>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c r="BJ113" s="120"/>
      <c r="BK113" s="120"/>
      <c r="BL113" s="120"/>
      <c r="BM113" s="120"/>
      <c r="BN113" s="120"/>
      <c r="BO113" s="120"/>
      <c r="BP113" s="120"/>
      <c r="BQ113" s="120"/>
      <c r="BR113" s="120"/>
      <c r="BS113" s="120"/>
      <c r="BT113" s="120"/>
      <c r="BU113" s="120"/>
      <c r="BV113" s="120"/>
      <c r="BW113" s="120"/>
      <c r="BX113" s="120"/>
      <c r="BY113" s="120"/>
      <c r="BZ113" s="120"/>
      <c r="CA113" s="120"/>
      <c r="CB113" s="120"/>
      <c r="CC113" s="120"/>
      <c r="CD113" s="120"/>
      <c r="CE113" s="120"/>
      <c r="CF113" s="120"/>
      <c r="CG113" s="120"/>
      <c r="CH113" s="120"/>
      <c r="CI113" s="120"/>
      <c r="CJ113" s="120"/>
      <c r="CK113" s="120"/>
      <c r="CL113" s="120"/>
      <c r="CM113" s="120"/>
      <c r="CN113" s="120"/>
      <c r="CO113" s="120"/>
      <c r="CP113" s="120"/>
      <c r="CQ113" s="120"/>
      <c r="CR113" s="120"/>
      <c r="CS113" s="120"/>
      <c r="CT113" s="120"/>
      <c r="CU113" s="120"/>
      <c r="CV113" s="120"/>
      <c r="CW113" s="120"/>
      <c r="CX113" s="120"/>
      <c r="CY113" s="120"/>
      <c r="CZ113" s="120"/>
      <c r="DA113" s="120"/>
      <c r="DB113" s="120"/>
      <c r="DC113" s="120"/>
      <c r="DD113" s="120"/>
      <c r="DE113" s="120"/>
      <c r="DF113" s="120"/>
      <c r="DG113" s="120"/>
      <c r="DH113" s="120"/>
      <c r="DI113" s="120"/>
      <c r="DJ113" s="120"/>
      <c r="DK113" s="120"/>
      <c r="DL113" s="120"/>
      <c r="DM113" s="120"/>
      <c r="DN113" s="120"/>
      <c r="DO113" s="120"/>
      <c r="DP113" s="120"/>
      <c r="DQ113" s="120"/>
      <c r="DR113" s="120"/>
      <c r="DS113" s="120"/>
      <c r="DT113" s="120"/>
      <c r="DU113" s="120"/>
      <c r="DV113" s="120"/>
      <c r="DW113" s="120"/>
      <c r="DX113" s="120"/>
      <c r="DY113" s="120"/>
      <c r="DZ113" s="120"/>
      <c r="EA113" s="120"/>
      <c r="EB113" s="120"/>
      <c r="EC113" s="120"/>
      <c r="ED113" s="120"/>
      <c r="EE113" s="120"/>
      <c r="EF113" s="120"/>
      <c r="EG113" s="120"/>
      <c r="EH113" s="120"/>
      <c r="EI113" s="120"/>
      <c r="EJ113" s="120"/>
      <c r="EK113" s="120"/>
      <c r="EL113" s="120"/>
      <c r="EM113" s="120"/>
      <c r="EN113" s="120"/>
      <c r="EO113" s="120"/>
      <c r="EP113" s="120"/>
      <c r="EQ113" s="120"/>
      <c r="ER113" s="120"/>
      <c r="ES113" s="120"/>
      <c r="ET113" s="120"/>
      <c r="EU113" s="120"/>
      <c r="EV113" s="120"/>
      <c r="EW113" s="120"/>
      <c r="EX113" s="120"/>
      <c r="EY113" s="120"/>
      <c r="EZ113" s="120"/>
      <c r="FA113" s="120"/>
      <c r="FB113" s="120"/>
      <c r="FC113" s="120"/>
      <c r="FD113" s="120"/>
      <c r="FE113" s="120"/>
      <c r="FF113" s="120"/>
      <c r="FG113" s="120"/>
      <c r="FH113" s="120"/>
      <c r="FI113" s="120"/>
      <c r="FJ113" s="120"/>
      <c r="FK113" s="120"/>
      <c r="FL113" s="120"/>
      <c r="FM113" s="120"/>
      <c r="FN113" s="120"/>
      <c r="FO113" s="120"/>
      <c r="FP113" s="120"/>
      <c r="FQ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row>
    <row r="114" spans="1:248" s="120" customFormat="1" ht="51" x14ac:dyDescent="0.2">
      <c r="A114" s="147">
        <v>110</v>
      </c>
      <c r="B114" s="168" t="s">
        <v>112</v>
      </c>
      <c r="C114" s="169"/>
      <c r="D114" s="141" t="s">
        <v>173</v>
      </c>
      <c r="E114" s="152" t="s">
        <v>728</v>
      </c>
      <c r="F114" s="141" t="s">
        <v>65</v>
      </c>
      <c r="G114" s="162" t="s">
        <v>49</v>
      </c>
      <c r="H114" s="163"/>
      <c r="I114" s="163"/>
      <c r="J114" s="221" t="s">
        <v>579</v>
      </c>
      <c r="K114" s="140"/>
      <c r="L114" s="163"/>
      <c r="M114" s="140"/>
      <c r="N114" s="152" t="s">
        <v>289</v>
      </c>
      <c r="O114" s="152" t="s">
        <v>169</v>
      </c>
      <c r="P114" s="187" t="s">
        <v>581</v>
      </c>
    </row>
    <row r="115" spans="1:248" ht="38.25" x14ac:dyDescent="0.2">
      <c r="A115" s="151">
        <v>111</v>
      </c>
      <c r="B115" s="168" t="s">
        <v>30</v>
      </c>
      <c r="C115" s="169"/>
      <c r="D115" s="149" t="s">
        <v>173</v>
      </c>
      <c r="E115" s="152" t="s">
        <v>729</v>
      </c>
      <c r="F115" s="141" t="s">
        <v>292</v>
      </c>
      <c r="G115" s="162" t="s">
        <v>49</v>
      </c>
      <c r="H115" s="163">
        <v>700</v>
      </c>
      <c r="I115" s="163">
        <v>700</v>
      </c>
      <c r="J115" s="221" t="s">
        <v>579</v>
      </c>
      <c r="K115" s="163"/>
      <c r="L115" s="140">
        <v>1000</v>
      </c>
      <c r="M115" s="140">
        <v>1000</v>
      </c>
      <c r="N115" s="152" t="s">
        <v>730</v>
      </c>
      <c r="O115" s="152" t="s">
        <v>169</v>
      </c>
      <c r="P115" s="187" t="s">
        <v>581</v>
      </c>
    </row>
    <row r="116" spans="1:248" s="122" customFormat="1" ht="51" x14ac:dyDescent="0.2">
      <c r="A116" s="141">
        <v>112</v>
      </c>
      <c r="B116" s="142" t="s">
        <v>93</v>
      </c>
      <c r="C116" s="171"/>
      <c r="D116" s="141" t="s">
        <v>447</v>
      </c>
      <c r="E116" s="159" t="s">
        <v>456</v>
      </c>
      <c r="F116" s="141" t="s">
        <v>57</v>
      </c>
      <c r="G116" s="160" t="s">
        <v>58</v>
      </c>
      <c r="H116" s="140">
        <v>1308149</v>
      </c>
      <c r="I116" s="140">
        <f>H116-K116</f>
        <v>872755</v>
      </c>
      <c r="J116" s="221" t="s">
        <v>579</v>
      </c>
      <c r="K116" s="140">
        <v>435394</v>
      </c>
      <c r="L116" s="140"/>
      <c r="M116" s="140"/>
      <c r="N116" s="188" t="s">
        <v>731</v>
      </c>
      <c r="O116" s="152" t="s">
        <v>126</v>
      </c>
      <c r="P116" s="187" t="s">
        <v>581</v>
      </c>
    </row>
    <row r="117" spans="1:248" s="122" customFormat="1" ht="38.25" x14ac:dyDescent="0.2">
      <c r="A117" s="147">
        <v>113</v>
      </c>
      <c r="B117" s="168" t="s">
        <v>73</v>
      </c>
      <c r="C117" s="169"/>
      <c r="D117" s="204" t="s">
        <v>447</v>
      </c>
      <c r="E117" s="165" t="s">
        <v>458</v>
      </c>
      <c r="F117" s="164" t="s">
        <v>65</v>
      </c>
      <c r="G117" s="204" t="s">
        <v>460</v>
      </c>
      <c r="H117" s="163">
        <v>48400</v>
      </c>
      <c r="I117" s="163">
        <v>48400</v>
      </c>
      <c r="J117" s="221" t="s">
        <v>579</v>
      </c>
      <c r="K117" s="163"/>
      <c r="L117" s="163">
        <v>30000</v>
      </c>
      <c r="M117" s="163">
        <v>30000</v>
      </c>
      <c r="N117" s="165" t="s">
        <v>732</v>
      </c>
      <c r="O117" s="152" t="s">
        <v>106</v>
      </c>
      <c r="P117" s="187" t="s">
        <v>659</v>
      </c>
    </row>
    <row r="118" spans="1:248" s="122" customFormat="1" ht="38.25" x14ac:dyDescent="0.2">
      <c r="A118" s="151">
        <v>114</v>
      </c>
      <c r="B118" s="168" t="s">
        <v>73</v>
      </c>
      <c r="C118" s="169"/>
      <c r="D118" s="149" t="s">
        <v>119</v>
      </c>
      <c r="E118" s="165" t="s">
        <v>733</v>
      </c>
      <c r="F118" s="141" t="s">
        <v>91</v>
      </c>
      <c r="G118" s="162" t="s">
        <v>33</v>
      </c>
      <c r="H118" s="163">
        <v>18580</v>
      </c>
      <c r="I118" s="163">
        <f>H118</f>
        <v>18580</v>
      </c>
      <c r="J118" s="221" t="s">
        <v>579</v>
      </c>
      <c r="K118" s="163"/>
      <c r="L118" s="163">
        <v>400000</v>
      </c>
      <c r="M118" s="163"/>
      <c r="N118" s="152" t="s">
        <v>734</v>
      </c>
      <c r="O118" s="152" t="s">
        <v>106</v>
      </c>
      <c r="P118" s="149" t="s">
        <v>662</v>
      </c>
    </row>
    <row r="119" spans="1:248" ht="38.25" x14ac:dyDescent="0.2">
      <c r="A119" s="205">
        <v>115</v>
      </c>
      <c r="B119" s="206" t="s">
        <v>30</v>
      </c>
      <c r="C119" s="207"/>
      <c r="D119" s="208" t="s">
        <v>173</v>
      </c>
      <c r="E119" s="209" t="s">
        <v>293</v>
      </c>
      <c r="F119" s="205" t="s">
        <v>75</v>
      </c>
      <c r="G119" s="210" t="s">
        <v>76</v>
      </c>
      <c r="H119" s="211"/>
      <c r="I119" s="222"/>
      <c r="J119" s="223" t="s">
        <v>579</v>
      </c>
      <c r="K119" s="211"/>
      <c r="L119" s="211"/>
      <c r="M119" s="211"/>
      <c r="N119" s="224" t="s">
        <v>294</v>
      </c>
      <c r="O119" s="209" t="s">
        <v>169</v>
      </c>
      <c r="P119" s="208" t="s">
        <v>735</v>
      </c>
    </row>
    <row r="120" spans="1:248" s="115" customFormat="1" ht="27.75" customHeight="1" x14ac:dyDescent="0.25">
      <c r="A120" s="763" t="s">
        <v>736</v>
      </c>
      <c r="B120" s="764"/>
      <c r="C120" s="764"/>
      <c r="D120" s="764"/>
      <c r="E120" s="764"/>
      <c r="F120" s="764"/>
      <c r="G120" s="764"/>
      <c r="H120" s="764"/>
      <c r="I120" s="764"/>
      <c r="J120" s="764"/>
      <c r="K120" s="764"/>
      <c r="L120" s="764"/>
      <c r="M120" s="764"/>
      <c r="N120" s="764"/>
      <c r="O120" s="764"/>
      <c r="P120" s="765"/>
    </row>
    <row r="121" spans="1:248" ht="38.25" x14ac:dyDescent="0.2">
      <c r="A121" s="149">
        <v>116</v>
      </c>
      <c r="B121" s="148" t="s">
        <v>737</v>
      </c>
      <c r="C121" s="212"/>
      <c r="D121" s="149" t="s">
        <v>31</v>
      </c>
      <c r="E121" s="213" t="s">
        <v>738</v>
      </c>
      <c r="F121" s="141" t="s">
        <v>739</v>
      </c>
      <c r="G121" s="151"/>
      <c r="H121" s="214">
        <v>315920.15999999997</v>
      </c>
      <c r="I121" s="214">
        <v>78980.039999999994</v>
      </c>
      <c r="J121" s="221" t="s">
        <v>740</v>
      </c>
      <c r="K121" s="214">
        <v>236940.12</v>
      </c>
      <c r="L121" s="214"/>
      <c r="M121" s="214"/>
      <c r="N121" s="225" t="s">
        <v>741</v>
      </c>
      <c r="O121" s="225"/>
      <c r="P121" s="149" t="s">
        <v>742</v>
      </c>
    </row>
    <row r="122" spans="1:248" ht="25.5" x14ac:dyDescent="0.2">
      <c r="A122" s="141">
        <v>117</v>
      </c>
      <c r="B122" s="148" t="s">
        <v>30</v>
      </c>
      <c r="C122" s="212"/>
      <c r="D122" s="149" t="s">
        <v>362</v>
      </c>
      <c r="E122" s="215" t="s">
        <v>743</v>
      </c>
      <c r="F122" s="141" t="s">
        <v>739</v>
      </c>
      <c r="G122" s="151"/>
      <c r="H122" s="214"/>
      <c r="I122" s="214"/>
      <c r="J122" s="221" t="s">
        <v>579</v>
      </c>
      <c r="K122" s="214"/>
      <c r="L122" s="214">
        <v>6000</v>
      </c>
      <c r="M122" s="214"/>
      <c r="N122" s="225" t="s">
        <v>744</v>
      </c>
      <c r="O122" s="225"/>
      <c r="P122" s="149" t="s">
        <v>742</v>
      </c>
    </row>
    <row r="123" spans="1:248" ht="38.25" x14ac:dyDescent="0.2">
      <c r="A123" s="149">
        <v>118</v>
      </c>
      <c r="B123" s="148" t="s">
        <v>30</v>
      </c>
      <c r="C123" s="212"/>
      <c r="D123" s="149" t="s">
        <v>362</v>
      </c>
      <c r="E123" s="216" t="s">
        <v>745</v>
      </c>
      <c r="F123" s="141" t="s">
        <v>739</v>
      </c>
      <c r="G123" s="151"/>
      <c r="H123" s="214"/>
      <c r="I123" s="214"/>
      <c r="J123" s="221" t="s">
        <v>579</v>
      </c>
      <c r="K123" s="214"/>
      <c r="L123" s="214"/>
      <c r="M123" s="214">
        <v>72000</v>
      </c>
      <c r="N123" s="225" t="s">
        <v>746</v>
      </c>
      <c r="O123" s="225"/>
      <c r="P123" s="149" t="s">
        <v>742</v>
      </c>
    </row>
    <row r="124" spans="1:248" ht="25.5" x14ac:dyDescent="0.2">
      <c r="A124" s="149">
        <v>119</v>
      </c>
      <c r="B124" s="148" t="s">
        <v>30</v>
      </c>
      <c r="C124" s="212"/>
      <c r="D124" s="149" t="s">
        <v>362</v>
      </c>
      <c r="E124" s="213" t="s">
        <v>747</v>
      </c>
      <c r="F124" s="141" t="s">
        <v>739</v>
      </c>
      <c r="G124" s="151"/>
      <c r="H124" s="214">
        <v>4356</v>
      </c>
      <c r="I124" s="214">
        <v>4356</v>
      </c>
      <c r="J124" s="221" t="s">
        <v>579</v>
      </c>
      <c r="K124" s="214"/>
      <c r="L124" s="214"/>
      <c r="M124" s="214"/>
      <c r="N124" s="226" t="s">
        <v>748</v>
      </c>
      <c r="O124" s="225"/>
      <c r="P124" s="149" t="s">
        <v>742</v>
      </c>
    </row>
    <row r="125" spans="1:248" ht="25.5" x14ac:dyDescent="0.2">
      <c r="A125" s="141">
        <v>120</v>
      </c>
      <c r="B125" s="148" t="s">
        <v>30</v>
      </c>
      <c r="C125" s="212"/>
      <c r="D125" s="149" t="s">
        <v>362</v>
      </c>
      <c r="E125" s="213" t="s">
        <v>749</v>
      </c>
      <c r="F125" s="141" t="s">
        <v>739</v>
      </c>
      <c r="G125" s="151"/>
      <c r="H125" s="214">
        <v>97110.44</v>
      </c>
      <c r="I125" s="214">
        <v>22088.400000000001</v>
      </c>
      <c r="J125" s="221" t="s">
        <v>633</v>
      </c>
      <c r="K125" s="214">
        <v>75022.039999999994</v>
      </c>
      <c r="L125" s="214"/>
      <c r="M125" s="214"/>
      <c r="N125" s="226" t="s">
        <v>748</v>
      </c>
      <c r="O125" s="225"/>
      <c r="P125" s="149" t="s">
        <v>742</v>
      </c>
    </row>
    <row r="126" spans="1:248" ht="38.25" x14ac:dyDescent="0.2">
      <c r="A126" s="149">
        <v>121</v>
      </c>
      <c r="B126" s="148" t="s">
        <v>30</v>
      </c>
      <c r="C126" s="212"/>
      <c r="D126" s="149" t="s">
        <v>362</v>
      </c>
      <c r="E126" s="213" t="s">
        <v>750</v>
      </c>
      <c r="F126" s="141" t="s">
        <v>739</v>
      </c>
      <c r="G126" s="151"/>
      <c r="H126" s="214">
        <v>3751</v>
      </c>
      <c r="I126" s="214">
        <v>3751</v>
      </c>
      <c r="J126" s="221" t="s">
        <v>579</v>
      </c>
      <c r="K126" s="214"/>
      <c r="L126" s="214"/>
      <c r="M126" s="214"/>
      <c r="N126" s="225" t="s">
        <v>751</v>
      </c>
      <c r="O126" s="225"/>
      <c r="P126" s="149" t="s">
        <v>742</v>
      </c>
    </row>
    <row r="127" spans="1:248" ht="38.25" x14ac:dyDescent="0.2">
      <c r="A127" s="149">
        <v>122</v>
      </c>
      <c r="B127" s="148" t="s">
        <v>30</v>
      </c>
      <c r="C127" s="212"/>
      <c r="D127" s="149" t="s">
        <v>362</v>
      </c>
      <c r="E127" s="213" t="s">
        <v>752</v>
      </c>
      <c r="F127" s="141" t="s">
        <v>739</v>
      </c>
      <c r="G127" s="151"/>
      <c r="H127" s="214">
        <v>84240.78</v>
      </c>
      <c r="I127" s="214">
        <v>14218.45</v>
      </c>
      <c r="J127" s="221" t="s">
        <v>633</v>
      </c>
      <c r="K127" s="214">
        <v>70022.33</v>
      </c>
      <c r="L127" s="214"/>
      <c r="M127" s="214"/>
      <c r="N127" s="225" t="s">
        <v>751</v>
      </c>
      <c r="O127" s="225"/>
      <c r="P127" s="149" t="s">
        <v>742</v>
      </c>
    </row>
    <row r="128" spans="1:248" ht="38.25" x14ac:dyDescent="0.2">
      <c r="A128" s="141">
        <v>123</v>
      </c>
      <c r="B128" s="148" t="s">
        <v>30</v>
      </c>
      <c r="C128" s="212"/>
      <c r="D128" s="149" t="s">
        <v>362</v>
      </c>
      <c r="E128" s="213" t="s">
        <v>753</v>
      </c>
      <c r="F128" s="141" t="s">
        <v>739</v>
      </c>
      <c r="G128" s="151"/>
      <c r="H128" s="214"/>
      <c r="I128" s="214"/>
      <c r="J128" s="227" t="s">
        <v>579</v>
      </c>
      <c r="K128" s="214"/>
      <c r="L128" s="214">
        <v>46000</v>
      </c>
      <c r="M128" s="214">
        <v>46000</v>
      </c>
      <c r="N128" s="225" t="s">
        <v>754</v>
      </c>
      <c r="O128" s="225"/>
      <c r="P128" s="149" t="s">
        <v>742</v>
      </c>
    </row>
    <row r="129" spans="1:16" ht="51" x14ac:dyDescent="0.2">
      <c r="A129" s="149">
        <v>124</v>
      </c>
      <c r="B129" s="148" t="s">
        <v>30</v>
      </c>
      <c r="C129" s="212"/>
      <c r="D129" s="149" t="s">
        <v>31</v>
      </c>
      <c r="E129" s="213" t="s">
        <v>755</v>
      </c>
      <c r="F129" s="141" t="s">
        <v>739</v>
      </c>
      <c r="G129" s="151"/>
      <c r="H129" s="214">
        <v>11858</v>
      </c>
      <c r="I129" s="214">
        <v>11858</v>
      </c>
      <c r="J129" s="227" t="s">
        <v>579</v>
      </c>
      <c r="K129" s="214"/>
      <c r="L129" s="214"/>
      <c r="M129" s="214"/>
      <c r="N129" s="225" t="s">
        <v>756</v>
      </c>
      <c r="O129" s="225"/>
      <c r="P129" s="149" t="s">
        <v>742</v>
      </c>
    </row>
    <row r="130" spans="1:16" ht="25.5" x14ac:dyDescent="0.2">
      <c r="A130" s="149">
        <v>125</v>
      </c>
      <c r="B130" s="148" t="s">
        <v>30</v>
      </c>
      <c r="C130" s="212"/>
      <c r="D130" s="149" t="s">
        <v>31</v>
      </c>
      <c r="E130" s="213" t="s">
        <v>757</v>
      </c>
      <c r="F130" s="141" t="s">
        <v>739</v>
      </c>
      <c r="G130" s="151"/>
      <c r="H130" s="214">
        <v>461457.81</v>
      </c>
      <c r="I130" s="214">
        <v>103716.31</v>
      </c>
      <c r="J130" s="227" t="s">
        <v>633</v>
      </c>
      <c r="K130" s="214">
        <v>357741.5</v>
      </c>
      <c r="L130" s="237"/>
      <c r="M130" s="237"/>
      <c r="N130" s="226" t="s">
        <v>758</v>
      </c>
      <c r="O130" s="225"/>
      <c r="P130" s="149" t="s">
        <v>742</v>
      </c>
    </row>
    <row r="131" spans="1:16" ht="25.5" x14ac:dyDescent="0.2">
      <c r="A131" s="141">
        <v>126</v>
      </c>
      <c r="B131" s="148" t="s">
        <v>30</v>
      </c>
      <c r="C131" s="212"/>
      <c r="D131" s="149" t="s">
        <v>31</v>
      </c>
      <c r="E131" s="213" t="s">
        <v>759</v>
      </c>
      <c r="F131" s="141" t="s">
        <v>739</v>
      </c>
      <c r="G131" s="151"/>
      <c r="H131" s="214"/>
      <c r="I131" s="214"/>
      <c r="J131" s="227" t="s">
        <v>579</v>
      </c>
      <c r="K131" s="214"/>
      <c r="L131" s="214"/>
      <c r="M131" s="214">
        <v>12000</v>
      </c>
      <c r="N131" s="225" t="s">
        <v>760</v>
      </c>
      <c r="O131" s="225"/>
      <c r="P131" s="149" t="s">
        <v>742</v>
      </c>
    </row>
    <row r="132" spans="1:16" ht="25.5" x14ac:dyDescent="0.2">
      <c r="A132" s="149">
        <v>127</v>
      </c>
      <c r="B132" s="148" t="s">
        <v>30</v>
      </c>
      <c r="C132" s="212"/>
      <c r="D132" s="149" t="s">
        <v>31</v>
      </c>
      <c r="E132" s="213" t="s">
        <v>761</v>
      </c>
      <c r="F132" s="141" t="s">
        <v>739</v>
      </c>
      <c r="G132" s="151"/>
      <c r="H132" s="214"/>
      <c r="I132" s="214"/>
      <c r="J132" s="227" t="s">
        <v>579</v>
      </c>
      <c r="K132" s="214"/>
      <c r="L132" s="214"/>
      <c r="M132" s="214">
        <v>70000</v>
      </c>
      <c r="N132" s="225" t="s">
        <v>760</v>
      </c>
      <c r="O132" s="225"/>
      <c r="P132" s="149" t="s">
        <v>742</v>
      </c>
    </row>
    <row r="133" spans="1:16" ht="38.25" x14ac:dyDescent="0.2">
      <c r="A133" s="149">
        <v>128</v>
      </c>
      <c r="B133" s="148" t="s">
        <v>30</v>
      </c>
      <c r="C133" s="212"/>
      <c r="D133" s="149" t="s">
        <v>31</v>
      </c>
      <c r="E133" s="213" t="s">
        <v>762</v>
      </c>
      <c r="F133" s="141" t="s">
        <v>739</v>
      </c>
      <c r="G133" s="151"/>
      <c r="H133" s="214"/>
      <c r="I133" s="214"/>
      <c r="J133" s="227" t="s">
        <v>579</v>
      </c>
      <c r="K133" s="214"/>
      <c r="L133" s="214">
        <v>10000</v>
      </c>
      <c r="M133" s="214">
        <v>60000</v>
      </c>
      <c r="N133" s="213" t="s">
        <v>763</v>
      </c>
      <c r="O133" s="225"/>
      <c r="P133" s="149" t="s">
        <v>742</v>
      </c>
    </row>
    <row r="134" spans="1:16" ht="51" x14ac:dyDescent="0.2">
      <c r="A134" s="141">
        <v>129</v>
      </c>
      <c r="B134" s="148" t="s">
        <v>30</v>
      </c>
      <c r="C134" s="212"/>
      <c r="D134" s="149" t="s">
        <v>31</v>
      </c>
      <c r="E134" s="228" t="s">
        <v>764</v>
      </c>
      <c r="F134" s="141" t="s">
        <v>739</v>
      </c>
      <c r="G134" s="151"/>
      <c r="H134" s="214"/>
      <c r="I134" s="214"/>
      <c r="J134" s="227" t="s">
        <v>579</v>
      </c>
      <c r="K134" s="214"/>
      <c r="L134" s="214">
        <v>40000</v>
      </c>
      <c r="M134" s="214"/>
      <c r="N134" s="228" t="s">
        <v>765</v>
      </c>
      <c r="O134" s="225"/>
      <c r="P134" s="149" t="s">
        <v>742</v>
      </c>
    </row>
    <row r="135" spans="1:16" ht="25.5" x14ac:dyDescent="0.2">
      <c r="A135" s="149">
        <v>130</v>
      </c>
      <c r="B135" s="148" t="s">
        <v>30</v>
      </c>
      <c r="C135" s="212"/>
      <c r="D135" s="149" t="s">
        <v>406</v>
      </c>
      <c r="E135" s="213" t="s">
        <v>407</v>
      </c>
      <c r="F135" s="141" t="s">
        <v>739</v>
      </c>
      <c r="G135" s="151"/>
      <c r="H135" s="214"/>
      <c r="I135" s="214"/>
      <c r="J135" s="227" t="s">
        <v>579</v>
      </c>
      <c r="K135" s="214"/>
      <c r="L135" s="214">
        <v>150000</v>
      </c>
      <c r="M135" s="214"/>
      <c r="N135" s="213" t="s">
        <v>766</v>
      </c>
      <c r="O135" s="225"/>
      <c r="P135" s="149" t="s">
        <v>742</v>
      </c>
    </row>
    <row r="136" spans="1:16" ht="25.5" x14ac:dyDescent="0.2">
      <c r="A136" s="149">
        <v>131</v>
      </c>
      <c r="B136" s="148" t="s">
        <v>30</v>
      </c>
      <c r="C136" s="212"/>
      <c r="D136" s="149" t="s">
        <v>31</v>
      </c>
      <c r="E136" s="213" t="s">
        <v>767</v>
      </c>
      <c r="F136" s="141" t="s">
        <v>739</v>
      </c>
      <c r="G136" s="151"/>
      <c r="H136" s="214">
        <v>232456.42</v>
      </c>
      <c r="I136" s="214">
        <v>48300.79</v>
      </c>
      <c r="J136" s="227" t="s">
        <v>633</v>
      </c>
      <c r="K136" s="214">
        <v>184155.63</v>
      </c>
      <c r="L136" s="214"/>
      <c r="M136" s="214"/>
      <c r="N136" s="213" t="s">
        <v>768</v>
      </c>
      <c r="O136" s="225"/>
      <c r="P136" s="149" t="s">
        <v>742</v>
      </c>
    </row>
    <row r="137" spans="1:16" ht="38.25" x14ac:dyDescent="0.2">
      <c r="A137" s="141">
        <v>132</v>
      </c>
      <c r="B137" s="148" t="s">
        <v>30</v>
      </c>
      <c r="C137" s="212"/>
      <c r="D137" s="149" t="s">
        <v>31</v>
      </c>
      <c r="E137" s="213" t="s">
        <v>769</v>
      </c>
      <c r="F137" s="141" t="s">
        <v>739</v>
      </c>
      <c r="G137" s="151"/>
      <c r="H137" s="214"/>
      <c r="I137" s="214"/>
      <c r="J137" s="227" t="s">
        <v>579</v>
      </c>
      <c r="K137" s="214"/>
      <c r="L137" s="214">
        <v>8000</v>
      </c>
      <c r="M137" s="214"/>
      <c r="N137" s="213" t="s">
        <v>770</v>
      </c>
      <c r="O137" s="225"/>
      <c r="P137" s="149" t="s">
        <v>742</v>
      </c>
    </row>
    <row r="138" spans="1:16" ht="25.5" x14ac:dyDescent="0.2">
      <c r="A138" s="149">
        <v>133</v>
      </c>
      <c r="B138" s="148" t="s">
        <v>30</v>
      </c>
      <c r="C138" s="212"/>
      <c r="D138" s="149" t="s">
        <v>31</v>
      </c>
      <c r="E138" s="213" t="s">
        <v>771</v>
      </c>
      <c r="F138" s="141" t="s">
        <v>739</v>
      </c>
      <c r="G138" s="151"/>
      <c r="H138" s="214"/>
      <c r="I138" s="214"/>
      <c r="J138" s="227" t="s">
        <v>579</v>
      </c>
      <c r="K138" s="214"/>
      <c r="L138" s="214">
        <v>315000</v>
      </c>
      <c r="M138" s="214"/>
      <c r="N138" s="213" t="s">
        <v>770</v>
      </c>
      <c r="O138" s="225"/>
      <c r="P138" s="149" t="s">
        <v>742</v>
      </c>
    </row>
    <row r="139" spans="1:16" x14ac:dyDescent="0.2">
      <c r="A139" s="149">
        <v>134</v>
      </c>
      <c r="B139" s="148" t="s">
        <v>30</v>
      </c>
      <c r="C139" s="212"/>
      <c r="D139" s="149" t="s">
        <v>362</v>
      </c>
      <c r="E139" s="229" t="s">
        <v>772</v>
      </c>
      <c r="F139" s="141" t="s">
        <v>739</v>
      </c>
      <c r="G139" s="151"/>
      <c r="H139" s="214">
        <v>295151.26</v>
      </c>
      <c r="I139" s="214">
        <v>44272.69</v>
      </c>
      <c r="J139" s="227" t="s">
        <v>633</v>
      </c>
      <c r="K139" s="214">
        <v>250878.57</v>
      </c>
      <c r="L139" s="214"/>
      <c r="M139" s="214"/>
      <c r="N139" s="213" t="s">
        <v>773</v>
      </c>
      <c r="O139" s="225"/>
      <c r="P139" s="149" t="s">
        <v>742</v>
      </c>
    </row>
    <row r="140" spans="1:16" ht="25.5" x14ac:dyDescent="0.2">
      <c r="A140" s="141">
        <v>135</v>
      </c>
      <c r="B140" s="148" t="s">
        <v>30</v>
      </c>
      <c r="C140" s="212"/>
      <c r="D140" s="149" t="s">
        <v>362</v>
      </c>
      <c r="E140" s="229" t="s">
        <v>774</v>
      </c>
      <c r="F140" s="141" t="s">
        <v>739</v>
      </c>
      <c r="G140" s="151"/>
      <c r="H140" s="214"/>
      <c r="I140" s="214"/>
      <c r="J140" s="227" t="s">
        <v>579</v>
      </c>
      <c r="K140" s="214"/>
      <c r="L140" s="214">
        <v>12000</v>
      </c>
      <c r="M140" s="214"/>
      <c r="N140" s="226" t="s">
        <v>775</v>
      </c>
      <c r="O140" s="225"/>
      <c r="P140" s="149" t="s">
        <v>742</v>
      </c>
    </row>
    <row r="141" spans="1:16" ht="25.5" x14ac:dyDescent="0.2">
      <c r="A141" s="149">
        <v>136</v>
      </c>
      <c r="B141" s="148" t="s">
        <v>30</v>
      </c>
      <c r="C141" s="212"/>
      <c r="D141" s="149" t="s">
        <v>362</v>
      </c>
      <c r="E141" s="229" t="s">
        <v>776</v>
      </c>
      <c r="F141" s="141" t="s">
        <v>739</v>
      </c>
      <c r="G141" s="151"/>
      <c r="H141" s="214"/>
      <c r="I141" s="214"/>
      <c r="J141" s="227" t="s">
        <v>579</v>
      </c>
      <c r="K141" s="214"/>
      <c r="L141" s="214">
        <v>200000</v>
      </c>
      <c r="M141" s="214">
        <v>200000</v>
      </c>
      <c r="N141" s="226" t="s">
        <v>775</v>
      </c>
      <c r="O141" s="225"/>
      <c r="P141" s="149" t="s">
        <v>742</v>
      </c>
    </row>
    <row r="142" spans="1:16" ht="38.25" x14ac:dyDescent="0.2">
      <c r="A142" s="149">
        <v>137</v>
      </c>
      <c r="B142" s="148" t="s">
        <v>30</v>
      </c>
      <c r="C142" s="212"/>
      <c r="D142" s="149" t="s">
        <v>362</v>
      </c>
      <c r="E142" s="229" t="s">
        <v>777</v>
      </c>
      <c r="F142" s="141" t="s">
        <v>739</v>
      </c>
      <c r="G142" s="151"/>
      <c r="H142" s="214"/>
      <c r="I142" s="214"/>
      <c r="J142" s="227" t="s">
        <v>579</v>
      </c>
      <c r="K142" s="214"/>
      <c r="L142" s="214">
        <v>302500</v>
      </c>
      <c r="M142" s="214"/>
      <c r="N142" s="238" t="s">
        <v>363</v>
      </c>
      <c r="O142" s="225"/>
      <c r="P142" s="149" t="s">
        <v>742</v>
      </c>
    </row>
    <row r="143" spans="1:16" ht="25.5" x14ac:dyDescent="0.2">
      <c r="A143" s="141">
        <v>138</v>
      </c>
      <c r="B143" s="230" t="s">
        <v>30</v>
      </c>
      <c r="C143" s="231"/>
      <c r="D143" s="204" t="s">
        <v>31</v>
      </c>
      <c r="E143" s="229" t="s">
        <v>778</v>
      </c>
      <c r="F143" s="164" t="s">
        <v>739</v>
      </c>
      <c r="G143" s="164"/>
      <c r="H143" s="232"/>
      <c r="I143" s="235"/>
      <c r="J143" s="227" t="s">
        <v>579</v>
      </c>
      <c r="K143" s="214"/>
      <c r="L143" s="214"/>
      <c r="M143" s="214"/>
      <c r="N143" s="238" t="s">
        <v>779</v>
      </c>
      <c r="O143" s="225"/>
      <c r="P143" s="149" t="s">
        <v>742</v>
      </c>
    </row>
    <row r="144" spans="1:16" ht="25.5" x14ac:dyDescent="0.2">
      <c r="A144" s="149">
        <v>139</v>
      </c>
      <c r="B144" s="148" t="s">
        <v>30</v>
      </c>
      <c r="C144" s="212"/>
      <c r="D144" s="149" t="s">
        <v>31</v>
      </c>
      <c r="E144" s="229" t="s">
        <v>780</v>
      </c>
      <c r="F144" s="141" t="s">
        <v>739</v>
      </c>
      <c r="G144" s="151"/>
      <c r="H144" s="214"/>
      <c r="I144" s="214"/>
      <c r="J144" s="227" t="s">
        <v>579</v>
      </c>
      <c r="K144" s="214"/>
      <c r="L144" s="214">
        <v>450000</v>
      </c>
      <c r="M144" s="214"/>
      <c r="N144" s="238" t="s">
        <v>779</v>
      </c>
      <c r="O144" s="225"/>
      <c r="P144" s="149" t="s">
        <v>742</v>
      </c>
    </row>
    <row r="145" spans="1:16" ht="25.5" x14ac:dyDescent="0.2">
      <c r="A145" s="149">
        <v>140</v>
      </c>
      <c r="B145" s="148" t="s">
        <v>30</v>
      </c>
      <c r="C145" s="212"/>
      <c r="D145" s="149" t="s">
        <v>31</v>
      </c>
      <c r="E145" s="229" t="s">
        <v>39</v>
      </c>
      <c r="F145" s="141" t="s">
        <v>739</v>
      </c>
      <c r="G145" s="151"/>
      <c r="H145" s="214"/>
      <c r="I145" s="214"/>
      <c r="J145" s="227" t="s">
        <v>579</v>
      </c>
      <c r="K145" s="214"/>
      <c r="L145" s="214">
        <v>22000</v>
      </c>
      <c r="M145" s="214">
        <v>400000</v>
      </c>
      <c r="N145" s="238" t="s">
        <v>781</v>
      </c>
      <c r="O145" s="225"/>
      <c r="P145" s="149" t="s">
        <v>742</v>
      </c>
    </row>
    <row r="146" spans="1:16" x14ac:dyDescent="0.2">
      <c r="A146" s="141">
        <v>141</v>
      </c>
      <c r="B146" s="148" t="s">
        <v>30</v>
      </c>
      <c r="C146" s="212"/>
      <c r="D146" s="149"/>
      <c r="E146" s="229" t="s">
        <v>782</v>
      </c>
      <c r="F146" s="141" t="s">
        <v>739</v>
      </c>
      <c r="G146" s="151"/>
      <c r="H146" s="214">
        <v>19412</v>
      </c>
      <c r="I146" s="214">
        <v>19411.8</v>
      </c>
      <c r="J146" s="227" t="s">
        <v>579</v>
      </c>
      <c r="K146" s="214"/>
      <c r="L146" s="214"/>
      <c r="M146" s="214"/>
      <c r="N146" s="238" t="s">
        <v>783</v>
      </c>
      <c r="O146" s="225"/>
      <c r="P146" s="149" t="s">
        <v>742</v>
      </c>
    </row>
    <row r="147" spans="1:16" ht="38.25" x14ac:dyDescent="0.2">
      <c r="A147" s="149">
        <v>142</v>
      </c>
      <c r="B147" s="148" t="s">
        <v>30</v>
      </c>
      <c r="C147" s="212"/>
      <c r="D147" s="149" t="s">
        <v>362</v>
      </c>
      <c r="E147" s="229" t="s">
        <v>784</v>
      </c>
      <c r="F147" s="141" t="s">
        <v>739</v>
      </c>
      <c r="G147" s="151"/>
      <c r="H147" s="214"/>
      <c r="I147" s="214"/>
      <c r="J147" s="227" t="s">
        <v>579</v>
      </c>
      <c r="K147" s="214"/>
      <c r="L147" s="214">
        <v>16000</v>
      </c>
      <c r="M147" s="214"/>
      <c r="N147" s="213" t="s">
        <v>785</v>
      </c>
      <c r="O147" s="225"/>
      <c r="P147" s="149" t="s">
        <v>742</v>
      </c>
    </row>
    <row r="148" spans="1:16" ht="38.25" x14ac:dyDescent="0.2">
      <c r="A148" s="149">
        <v>143</v>
      </c>
      <c r="B148" s="148" t="s">
        <v>30</v>
      </c>
      <c r="C148" s="212"/>
      <c r="D148" s="149" t="s">
        <v>362</v>
      </c>
      <c r="E148" s="229" t="s">
        <v>786</v>
      </c>
      <c r="F148" s="141" t="s">
        <v>739</v>
      </c>
      <c r="G148" s="151"/>
      <c r="H148" s="214">
        <v>30000</v>
      </c>
      <c r="I148" s="214">
        <v>4500</v>
      </c>
      <c r="J148" s="227" t="s">
        <v>633</v>
      </c>
      <c r="K148" s="214">
        <v>25500</v>
      </c>
      <c r="L148" s="214"/>
      <c r="M148" s="214"/>
      <c r="N148" s="213" t="s">
        <v>550</v>
      </c>
      <c r="O148" s="225"/>
      <c r="P148" s="149" t="s">
        <v>742</v>
      </c>
    </row>
    <row r="149" spans="1:16" ht="25.5" x14ac:dyDescent="0.2">
      <c r="A149" s="141">
        <v>144</v>
      </c>
      <c r="B149" s="148" t="s">
        <v>30</v>
      </c>
      <c r="C149" s="212"/>
      <c r="D149" s="149" t="s">
        <v>31</v>
      </c>
      <c r="E149" s="229" t="s">
        <v>787</v>
      </c>
      <c r="F149" s="141" t="s">
        <v>739</v>
      </c>
      <c r="G149" s="151"/>
      <c r="H149" s="214"/>
      <c r="I149" s="214"/>
      <c r="J149" s="227" t="s">
        <v>579</v>
      </c>
      <c r="K149" s="214"/>
      <c r="L149" s="214">
        <v>25000</v>
      </c>
      <c r="M149" s="214"/>
      <c r="N149" s="213" t="s">
        <v>550</v>
      </c>
      <c r="O149" s="225"/>
      <c r="P149" s="149" t="s">
        <v>742</v>
      </c>
    </row>
    <row r="150" spans="1:16" ht="25.5" x14ac:dyDescent="0.2">
      <c r="A150" s="149">
        <v>145</v>
      </c>
      <c r="B150" s="148" t="s">
        <v>30</v>
      </c>
      <c r="C150" s="212"/>
      <c r="D150" s="149" t="s">
        <v>31</v>
      </c>
      <c r="E150" s="229" t="s">
        <v>788</v>
      </c>
      <c r="F150" s="141" t="s">
        <v>739</v>
      </c>
      <c r="G150" s="151"/>
      <c r="H150" s="214"/>
      <c r="I150" s="214"/>
      <c r="J150" s="227" t="s">
        <v>579</v>
      </c>
      <c r="K150" s="214"/>
      <c r="L150" s="214">
        <v>20000</v>
      </c>
      <c r="M150" s="214"/>
      <c r="N150" s="213" t="s">
        <v>41</v>
      </c>
      <c r="O150" s="225"/>
      <c r="P150" s="149" t="s">
        <v>742</v>
      </c>
    </row>
    <row r="151" spans="1:16" x14ac:dyDescent="0.2">
      <c r="A151" s="149">
        <v>146</v>
      </c>
      <c r="B151" s="148" t="s">
        <v>30</v>
      </c>
      <c r="C151" s="212"/>
      <c r="D151" s="149" t="s">
        <v>406</v>
      </c>
      <c r="E151" s="229" t="s">
        <v>789</v>
      </c>
      <c r="F151" s="141" t="s">
        <v>739</v>
      </c>
      <c r="G151" s="151"/>
      <c r="H151" s="214">
        <v>23000</v>
      </c>
      <c r="I151" s="214">
        <v>3450</v>
      </c>
      <c r="J151" s="227" t="s">
        <v>633</v>
      </c>
      <c r="K151" s="214">
        <v>19550</v>
      </c>
      <c r="L151" s="214"/>
      <c r="M151" s="214"/>
      <c r="N151" s="213" t="s">
        <v>550</v>
      </c>
      <c r="O151" s="225"/>
      <c r="P151" s="149" t="s">
        <v>742</v>
      </c>
    </row>
    <row r="152" spans="1:16" ht="25.5" x14ac:dyDescent="0.2">
      <c r="A152" s="141">
        <v>147</v>
      </c>
      <c r="B152" s="148" t="s">
        <v>30</v>
      </c>
      <c r="C152" s="212"/>
      <c r="D152" s="149" t="s">
        <v>406</v>
      </c>
      <c r="E152" s="229" t="s">
        <v>790</v>
      </c>
      <c r="F152" s="141" t="s">
        <v>739</v>
      </c>
      <c r="G152" s="151"/>
      <c r="H152" s="214"/>
      <c r="I152" s="214"/>
      <c r="J152" s="227" t="s">
        <v>579</v>
      </c>
      <c r="K152" s="214"/>
      <c r="L152" s="214"/>
      <c r="M152" s="214">
        <v>32000</v>
      </c>
      <c r="N152" s="213" t="s">
        <v>408</v>
      </c>
      <c r="O152" s="225"/>
      <c r="P152" s="149" t="s">
        <v>742</v>
      </c>
    </row>
    <row r="153" spans="1:16" ht="25.5" x14ac:dyDescent="0.2">
      <c r="A153" s="149">
        <v>148</v>
      </c>
      <c r="B153" s="148" t="s">
        <v>30</v>
      </c>
      <c r="C153" s="212"/>
      <c r="D153" s="149" t="s">
        <v>406</v>
      </c>
      <c r="E153" s="229" t="s">
        <v>791</v>
      </c>
      <c r="F153" s="141" t="s">
        <v>739</v>
      </c>
      <c r="G153" s="151"/>
      <c r="H153" s="214"/>
      <c r="I153" s="214"/>
      <c r="J153" s="227" t="s">
        <v>579</v>
      </c>
      <c r="K153" s="214"/>
      <c r="L153" s="214"/>
      <c r="M153" s="214">
        <v>43000</v>
      </c>
      <c r="N153" s="213" t="s">
        <v>409</v>
      </c>
      <c r="O153" s="225"/>
      <c r="P153" s="149" t="s">
        <v>742</v>
      </c>
    </row>
    <row r="154" spans="1:16" ht="25.5" x14ac:dyDescent="0.2">
      <c r="A154" s="149">
        <v>149</v>
      </c>
      <c r="B154" s="148" t="s">
        <v>30</v>
      </c>
      <c r="C154" s="212"/>
      <c r="D154" s="149" t="s">
        <v>406</v>
      </c>
      <c r="E154" s="229" t="s">
        <v>792</v>
      </c>
      <c r="F154" s="141" t="s">
        <v>739</v>
      </c>
      <c r="G154" s="151"/>
      <c r="H154" s="214"/>
      <c r="I154" s="214"/>
      <c r="J154" s="227" t="s">
        <v>579</v>
      </c>
      <c r="K154" s="214"/>
      <c r="L154" s="214"/>
      <c r="M154" s="214">
        <v>4000</v>
      </c>
      <c r="N154" s="213" t="s">
        <v>550</v>
      </c>
      <c r="O154" s="225"/>
      <c r="P154" s="149" t="s">
        <v>742</v>
      </c>
    </row>
    <row r="155" spans="1:16" ht="25.5" x14ac:dyDescent="0.2">
      <c r="A155" s="141">
        <v>150</v>
      </c>
      <c r="B155" s="148" t="s">
        <v>30</v>
      </c>
      <c r="C155" s="212"/>
      <c r="D155" s="149" t="s">
        <v>406</v>
      </c>
      <c r="E155" s="229" t="s">
        <v>793</v>
      </c>
      <c r="F155" s="141" t="s">
        <v>739</v>
      </c>
      <c r="G155" s="151"/>
      <c r="H155" s="214"/>
      <c r="I155" s="214"/>
      <c r="J155" s="227" t="s">
        <v>579</v>
      </c>
      <c r="K155" s="214"/>
      <c r="L155" s="214"/>
      <c r="M155" s="214">
        <v>150000</v>
      </c>
      <c r="N155" s="213" t="s">
        <v>794</v>
      </c>
      <c r="O155" s="225"/>
      <c r="P155" s="149" t="s">
        <v>742</v>
      </c>
    </row>
    <row r="156" spans="1:16" x14ac:dyDescent="0.2">
      <c r="A156" s="149">
        <v>151</v>
      </c>
      <c r="B156" s="148" t="s">
        <v>30</v>
      </c>
      <c r="C156" s="212"/>
      <c r="D156" s="149" t="s">
        <v>406</v>
      </c>
      <c r="E156" s="229" t="s">
        <v>795</v>
      </c>
      <c r="F156" s="141" t="s">
        <v>739</v>
      </c>
      <c r="G156" s="151"/>
      <c r="H156" s="214"/>
      <c r="I156" s="214"/>
      <c r="J156" s="227" t="s">
        <v>579</v>
      </c>
      <c r="K156" s="214"/>
      <c r="L156" s="214"/>
      <c r="M156" s="214">
        <v>15000</v>
      </c>
      <c r="N156" s="213" t="s">
        <v>410</v>
      </c>
      <c r="O156" s="225"/>
      <c r="P156" s="149" t="s">
        <v>742</v>
      </c>
    </row>
    <row r="157" spans="1:16" ht="25.5" x14ac:dyDescent="0.2">
      <c r="A157" s="149">
        <v>152</v>
      </c>
      <c r="B157" s="148" t="s">
        <v>30</v>
      </c>
      <c r="C157" s="212"/>
      <c r="D157" s="149" t="s">
        <v>406</v>
      </c>
      <c r="E157" s="229" t="s">
        <v>796</v>
      </c>
      <c r="F157" s="141" t="s">
        <v>739</v>
      </c>
      <c r="G157" s="151"/>
      <c r="H157" s="214"/>
      <c r="I157" s="214"/>
      <c r="J157" s="227" t="s">
        <v>579</v>
      </c>
      <c r="K157" s="214"/>
      <c r="L157" s="214"/>
      <c r="M157" s="214">
        <v>250000</v>
      </c>
      <c r="N157" s="213" t="s">
        <v>410</v>
      </c>
      <c r="O157" s="225"/>
      <c r="P157" s="149" t="s">
        <v>742</v>
      </c>
    </row>
    <row r="158" spans="1:16" ht="25.5" x14ac:dyDescent="0.2">
      <c r="A158" s="141">
        <v>153</v>
      </c>
      <c r="B158" s="230" t="s">
        <v>30</v>
      </c>
      <c r="C158" s="231"/>
      <c r="D158" s="204" t="s">
        <v>362</v>
      </c>
      <c r="E158" s="229" t="s">
        <v>797</v>
      </c>
      <c r="F158" s="164" t="s">
        <v>739</v>
      </c>
      <c r="G158" s="164"/>
      <c r="H158" s="214"/>
      <c r="I158" s="214"/>
      <c r="J158" s="227" t="s">
        <v>579</v>
      </c>
      <c r="K158" s="214"/>
      <c r="L158" s="214"/>
      <c r="M158" s="214"/>
      <c r="N158" s="213" t="s">
        <v>798</v>
      </c>
      <c r="O158" s="225"/>
      <c r="P158" s="149" t="s">
        <v>742</v>
      </c>
    </row>
    <row r="159" spans="1:16" ht="204" x14ac:dyDescent="0.2">
      <c r="A159" s="149">
        <v>154</v>
      </c>
      <c r="B159" s="148" t="s">
        <v>30</v>
      </c>
      <c r="C159" s="212"/>
      <c r="D159" s="149" t="s">
        <v>173</v>
      </c>
      <c r="E159" s="229" t="s">
        <v>799</v>
      </c>
      <c r="F159" s="141" t="s">
        <v>739</v>
      </c>
      <c r="G159" s="151"/>
      <c r="H159" s="163">
        <v>30000</v>
      </c>
      <c r="I159" s="146">
        <v>30000</v>
      </c>
      <c r="J159" s="227" t="s">
        <v>579</v>
      </c>
      <c r="K159" s="146"/>
      <c r="L159" s="146">
        <v>35000</v>
      </c>
      <c r="M159" s="146"/>
      <c r="N159" s="213" t="s">
        <v>800</v>
      </c>
      <c r="O159" s="225"/>
      <c r="P159" s="149" t="s">
        <v>742</v>
      </c>
    </row>
    <row r="160" spans="1:16" ht="25.5" x14ac:dyDescent="0.2">
      <c r="A160" s="149">
        <v>155</v>
      </c>
      <c r="B160" s="230" t="s">
        <v>30</v>
      </c>
      <c r="C160" s="231"/>
      <c r="D160" s="204" t="s">
        <v>362</v>
      </c>
      <c r="E160" s="213" t="s">
        <v>801</v>
      </c>
      <c r="F160" s="164" t="s">
        <v>44</v>
      </c>
      <c r="G160" s="164"/>
      <c r="H160" s="232"/>
      <c r="I160" s="232"/>
      <c r="J160" s="239" t="s">
        <v>579</v>
      </c>
      <c r="K160" s="232"/>
      <c r="L160" s="232"/>
      <c r="M160" s="232"/>
      <c r="N160" s="225" t="s">
        <v>364</v>
      </c>
      <c r="O160" s="225"/>
      <c r="P160" s="149" t="s">
        <v>742</v>
      </c>
    </row>
    <row r="161" spans="1:16" ht="38.25" x14ac:dyDescent="0.2">
      <c r="A161" s="141">
        <v>156</v>
      </c>
      <c r="B161" s="148" t="s">
        <v>30</v>
      </c>
      <c r="C161" s="212"/>
      <c r="D161" s="149" t="s">
        <v>362</v>
      </c>
      <c r="E161" s="233" t="s">
        <v>802</v>
      </c>
      <c r="F161" s="141" t="s">
        <v>44</v>
      </c>
      <c r="G161" s="151"/>
      <c r="H161" s="214">
        <f>I161+K161</f>
        <v>3527880.6999999997</v>
      </c>
      <c r="I161" s="214">
        <v>286044.38</v>
      </c>
      <c r="J161" s="227" t="s">
        <v>633</v>
      </c>
      <c r="K161" s="214">
        <v>3241836.32</v>
      </c>
      <c r="L161" s="214">
        <v>286044.38</v>
      </c>
      <c r="M161" s="214"/>
      <c r="N161" s="240" t="s">
        <v>803</v>
      </c>
      <c r="O161" s="225"/>
      <c r="P161" s="149" t="s">
        <v>742</v>
      </c>
    </row>
    <row r="162" spans="1:16" ht="25.5" x14ac:dyDescent="0.2">
      <c r="A162" s="149">
        <v>157</v>
      </c>
      <c r="B162" s="148" t="s">
        <v>30</v>
      </c>
      <c r="C162" s="212"/>
      <c r="D162" s="149" t="s">
        <v>31</v>
      </c>
      <c r="E162" s="233" t="s">
        <v>804</v>
      </c>
      <c r="F162" s="141" t="s">
        <v>44</v>
      </c>
      <c r="G162" s="151"/>
      <c r="H162" s="214"/>
      <c r="I162" s="214"/>
      <c r="J162" s="227" t="s">
        <v>579</v>
      </c>
      <c r="K162" s="214"/>
      <c r="L162" s="214"/>
      <c r="M162" s="214">
        <v>40000</v>
      </c>
      <c r="N162" s="240" t="s">
        <v>43</v>
      </c>
      <c r="O162" s="225"/>
      <c r="P162" s="149" t="s">
        <v>742</v>
      </c>
    </row>
    <row r="163" spans="1:16" ht="51" x14ac:dyDescent="0.2">
      <c r="A163" s="149">
        <v>158</v>
      </c>
      <c r="B163" s="148" t="s">
        <v>30</v>
      </c>
      <c r="C163" s="212"/>
      <c r="D163" s="149" t="s">
        <v>31</v>
      </c>
      <c r="E163" s="229" t="s">
        <v>805</v>
      </c>
      <c r="F163" s="141" t="s">
        <v>44</v>
      </c>
      <c r="G163" s="151"/>
      <c r="H163" s="214">
        <v>50578</v>
      </c>
      <c r="I163" s="214">
        <v>7586.7</v>
      </c>
      <c r="J163" s="227" t="s">
        <v>633</v>
      </c>
      <c r="K163" s="214">
        <v>42991.3</v>
      </c>
      <c r="L163" s="214"/>
      <c r="M163" s="214"/>
      <c r="N163" s="240" t="s">
        <v>806</v>
      </c>
      <c r="O163" s="225"/>
      <c r="P163" s="149" t="s">
        <v>742</v>
      </c>
    </row>
    <row r="164" spans="1:16" ht="63.75" x14ac:dyDescent="0.2">
      <c r="A164" s="141">
        <v>159</v>
      </c>
      <c r="B164" s="148" t="s">
        <v>30</v>
      </c>
      <c r="C164" s="212"/>
      <c r="D164" s="149" t="s">
        <v>31</v>
      </c>
      <c r="E164" s="234" t="s">
        <v>807</v>
      </c>
      <c r="F164" s="141" t="s">
        <v>44</v>
      </c>
      <c r="G164" s="151"/>
      <c r="H164" s="214"/>
      <c r="I164" s="214"/>
      <c r="J164" s="227" t="s">
        <v>579</v>
      </c>
      <c r="K164" s="214"/>
      <c r="L164" s="214">
        <v>200000</v>
      </c>
      <c r="M164" s="241" t="s">
        <v>808</v>
      </c>
      <c r="N164" s="240" t="s">
        <v>809</v>
      </c>
      <c r="O164" s="225"/>
      <c r="P164" s="149" t="s">
        <v>810</v>
      </c>
    </row>
    <row r="165" spans="1:16" ht="76.5" x14ac:dyDescent="0.2">
      <c r="A165" s="149">
        <v>160</v>
      </c>
      <c r="B165" s="148" t="s">
        <v>30</v>
      </c>
      <c r="C165" s="212"/>
      <c r="D165" s="149" t="s">
        <v>362</v>
      </c>
      <c r="E165" s="234" t="s">
        <v>811</v>
      </c>
      <c r="F165" s="141" t="s">
        <v>44</v>
      </c>
      <c r="G165" s="151"/>
      <c r="H165" s="214">
        <v>54879.55</v>
      </c>
      <c r="I165" s="214">
        <v>8231.93</v>
      </c>
      <c r="J165" s="227" t="s">
        <v>812</v>
      </c>
      <c r="K165" s="214">
        <v>46647.62</v>
      </c>
      <c r="L165" s="214"/>
      <c r="M165" s="214"/>
      <c r="N165" s="240" t="s">
        <v>813</v>
      </c>
      <c r="O165" s="225"/>
      <c r="P165" s="149" t="s">
        <v>742</v>
      </c>
    </row>
    <row r="166" spans="1:16" ht="76.5" x14ac:dyDescent="0.2">
      <c r="A166" s="149">
        <v>161</v>
      </c>
      <c r="B166" s="148" t="s">
        <v>30</v>
      </c>
      <c r="C166" s="212"/>
      <c r="D166" s="149" t="s">
        <v>362</v>
      </c>
      <c r="E166" s="234" t="s">
        <v>814</v>
      </c>
      <c r="F166" s="141" t="s">
        <v>44</v>
      </c>
      <c r="G166" s="151"/>
      <c r="H166" s="214"/>
      <c r="I166" s="214"/>
      <c r="J166" s="227" t="s">
        <v>815</v>
      </c>
      <c r="K166" s="214"/>
      <c r="L166" s="214"/>
      <c r="M166" s="241" t="s">
        <v>816</v>
      </c>
      <c r="N166" s="240" t="s">
        <v>817</v>
      </c>
      <c r="O166" s="225"/>
      <c r="P166" s="149" t="s">
        <v>810</v>
      </c>
    </row>
    <row r="167" spans="1:16" ht="76.5" x14ac:dyDescent="0.2">
      <c r="A167" s="141">
        <v>162</v>
      </c>
      <c r="B167" s="148" t="s">
        <v>30</v>
      </c>
      <c r="C167" s="212"/>
      <c r="D167" s="149" t="s">
        <v>31</v>
      </c>
      <c r="E167" s="229" t="s">
        <v>818</v>
      </c>
      <c r="F167" s="141" t="s">
        <v>44</v>
      </c>
      <c r="G167" s="151"/>
      <c r="H167" s="214"/>
      <c r="I167" s="214"/>
      <c r="J167" s="227" t="s">
        <v>579</v>
      </c>
      <c r="K167" s="214"/>
      <c r="L167" s="214"/>
      <c r="M167" s="214">
        <v>20000</v>
      </c>
      <c r="N167" s="240" t="s">
        <v>819</v>
      </c>
      <c r="O167" s="225"/>
      <c r="P167" s="149" t="s">
        <v>742</v>
      </c>
    </row>
    <row r="168" spans="1:16" ht="76.5" x14ac:dyDescent="0.2">
      <c r="A168" s="149">
        <v>163</v>
      </c>
      <c r="B168" s="148" t="s">
        <v>30</v>
      </c>
      <c r="C168" s="212"/>
      <c r="D168" s="149" t="s">
        <v>362</v>
      </c>
      <c r="E168" s="229" t="s">
        <v>820</v>
      </c>
      <c r="F168" s="141" t="s">
        <v>44</v>
      </c>
      <c r="G168" s="151"/>
      <c r="H168" s="235">
        <v>60000</v>
      </c>
      <c r="I168" s="235">
        <v>9000</v>
      </c>
      <c r="J168" s="221" t="s">
        <v>633</v>
      </c>
      <c r="K168" s="235">
        <v>51000</v>
      </c>
      <c r="L168" s="214"/>
      <c r="M168" s="214"/>
      <c r="N168" s="240" t="s">
        <v>821</v>
      </c>
      <c r="O168" s="225"/>
      <c r="P168" s="149" t="s">
        <v>742</v>
      </c>
    </row>
    <row r="169" spans="1:16" ht="38.25" x14ac:dyDescent="0.2">
      <c r="A169" s="149">
        <v>164</v>
      </c>
      <c r="B169" s="148" t="s">
        <v>30</v>
      </c>
      <c r="C169" s="212"/>
      <c r="D169" s="149" t="s">
        <v>406</v>
      </c>
      <c r="E169" s="229" t="s">
        <v>822</v>
      </c>
      <c r="F169" s="141" t="s">
        <v>823</v>
      </c>
      <c r="G169" s="151"/>
      <c r="H169" s="214"/>
      <c r="I169" s="214"/>
      <c r="J169" s="227" t="s">
        <v>824</v>
      </c>
      <c r="K169" s="214"/>
      <c r="L169" s="214"/>
      <c r="M169" s="214">
        <v>45000</v>
      </c>
      <c r="N169" s="240" t="s">
        <v>825</v>
      </c>
      <c r="O169" s="225"/>
      <c r="P169" s="149" t="s">
        <v>742</v>
      </c>
    </row>
    <row r="170" spans="1:16" ht="25.5" x14ac:dyDescent="0.2">
      <c r="A170" s="141">
        <v>165</v>
      </c>
      <c r="B170" s="148" t="s">
        <v>30</v>
      </c>
      <c r="C170" s="212"/>
      <c r="D170" s="149" t="s">
        <v>31</v>
      </c>
      <c r="E170" s="233" t="s">
        <v>826</v>
      </c>
      <c r="F170" s="141" t="s">
        <v>823</v>
      </c>
      <c r="G170" s="151"/>
      <c r="H170" s="214"/>
      <c r="I170" s="214"/>
      <c r="J170" s="227" t="s">
        <v>579</v>
      </c>
      <c r="K170" s="214"/>
      <c r="L170" s="214"/>
      <c r="M170" s="214">
        <v>300000</v>
      </c>
      <c r="N170" s="240" t="s">
        <v>827</v>
      </c>
      <c r="O170" s="225"/>
      <c r="P170" s="149" t="s">
        <v>742</v>
      </c>
    </row>
    <row r="171" spans="1:16" ht="25.5" x14ac:dyDescent="0.2">
      <c r="A171" s="149">
        <v>166</v>
      </c>
      <c r="B171" s="148" t="s">
        <v>50</v>
      </c>
      <c r="C171" s="212"/>
      <c r="D171" s="149" t="s">
        <v>31</v>
      </c>
      <c r="E171" s="233" t="s">
        <v>828</v>
      </c>
      <c r="F171" s="141" t="s">
        <v>823</v>
      </c>
      <c r="G171" s="151"/>
      <c r="H171" s="214"/>
      <c r="I171" s="214"/>
      <c r="J171" s="227" t="s">
        <v>579</v>
      </c>
      <c r="K171" s="214"/>
      <c r="L171" s="214">
        <v>60000</v>
      </c>
      <c r="M171" s="214"/>
      <c r="N171" s="240" t="s">
        <v>52</v>
      </c>
      <c r="O171" s="225"/>
      <c r="P171" s="149" t="s">
        <v>742</v>
      </c>
    </row>
    <row r="172" spans="1:16" ht="25.5" x14ac:dyDescent="0.2">
      <c r="A172" s="149">
        <v>167</v>
      </c>
      <c r="B172" s="148" t="s">
        <v>50</v>
      </c>
      <c r="C172" s="212"/>
      <c r="D172" s="149" t="s">
        <v>362</v>
      </c>
      <c r="E172" s="233" t="s">
        <v>829</v>
      </c>
      <c r="F172" s="141" t="s">
        <v>823</v>
      </c>
      <c r="G172" s="151"/>
      <c r="H172" s="214">
        <v>17807</v>
      </c>
      <c r="I172" s="214">
        <v>17806.77</v>
      </c>
      <c r="J172" s="227" t="s">
        <v>579</v>
      </c>
      <c r="K172" s="214"/>
      <c r="L172" s="214"/>
      <c r="M172" s="214"/>
      <c r="N172" s="240" t="s">
        <v>830</v>
      </c>
      <c r="O172" s="225"/>
      <c r="P172" s="149" t="s">
        <v>742</v>
      </c>
    </row>
    <row r="173" spans="1:16" ht="25.5" x14ac:dyDescent="0.2">
      <c r="A173" s="141">
        <v>168</v>
      </c>
      <c r="B173" s="148" t="s">
        <v>30</v>
      </c>
      <c r="C173" s="212"/>
      <c r="D173" s="149" t="s">
        <v>31</v>
      </c>
      <c r="E173" s="233" t="s">
        <v>831</v>
      </c>
      <c r="F173" s="141" t="s">
        <v>823</v>
      </c>
      <c r="G173" s="151"/>
      <c r="H173" s="214">
        <v>6665</v>
      </c>
      <c r="I173" s="214">
        <v>6664.55</v>
      </c>
      <c r="J173" s="227" t="s">
        <v>579</v>
      </c>
      <c r="K173" s="214"/>
      <c r="L173" s="214"/>
      <c r="M173" s="214"/>
      <c r="N173" s="240" t="s">
        <v>832</v>
      </c>
      <c r="O173" s="225"/>
      <c r="P173" s="149" t="s">
        <v>742</v>
      </c>
    </row>
    <row r="174" spans="1:16" ht="25.5" x14ac:dyDescent="0.2">
      <c r="A174" s="149">
        <v>169</v>
      </c>
      <c r="B174" s="148" t="s">
        <v>50</v>
      </c>
      <c r="C174" s="212"/>
      <c r="D174" s="149" t="s">
        <v>31</v>
      </c>
      <c r="E174" s="233" t="s">
        <v>833</v>
      </c>
      <c r="F174" s="141" t="s">
        <v>823</v>
      </c>
      <c r="G174" s="151"/>
      <c r="H174" s="214">
        <v>15000</v>
      </c>
      <c r="I174" s="214">
        <v>15000</v>
      </c>
      <c r="J174" s="227" t="s">
        <v>579</v>
      </c>
      <c r="K174" s="214"/>
      <c r="L174" s="214"/>
      <c r="M174" s="214"/>
      <c r="N174" s="240" t="s">
        <v>834</v>
      </c>
      <c r="O174" s="225"/>
      <c r="P174" s="149" t="s">
        <v>742</v>
      </c>
    </row>
    <row r="175" spans="1:16" ht="25.5" x14ac:dyDescent="0.2">
      <c r="A175" s="149">
        <v>170</v>
      </c>
      <c r="B175" s="148" t="s">
        <v>50</v>
      </c>
      <c r="C175" s="212"/>
      <c r="D175" s="149" t="s">
        <v>31</v>
      </c>
      <c r="E175" s="229" t="s">
        <v>835</v>
      </c>
      <c r="F175" s="141" t="s">
        <v>823</v>
      </c>
      <c r="G175" s="151"/>
      <c r="H175" s="214"/>
      <c r="I175" s="214"/>
      <c r="J175" s="227" t="s">
        <v>815</v>
      </c>
      <c r="K175" s="214"/>
      <c r="L175" s="214">
        <v>68000</v>
      </c>
      <c r="M175" s="214">
        <v>910000</v>
      </c>
      <c r="N175" s="240" t="s">
        <v>836</v>
      </c>
      <c r="O175" s="225"/>
      <c r="P175" s="149" t="s">
        <v>742</v>
      </c>
    </row>
    <row r="176" spans="1:16" ht="51" x14ac:dyDescent="0.2">
      <c r="A176" s="141">
        <v>171</v>
      </c>
      <c r="B176" s="148" t="s">
        <v>30</v>
      </c>
      <c r="C176" s="212"/>
      <c r="D176" s="149" t="s">
        <v>362</v>
      </c>
      <c r="E176" s="229" t="s">
        <v>837</v>
      </c>
      <c r="F176" s="141" t="s">
        <v>823</v>
      </c>
      <c r="G176" s="151"/>
      <c r="H176" s="214"/>
      <c r="I176" s="214"/>
      <c r="J176" s="227" t="s">
        <v>815</v>
      </c>
      <c r="K176" s="214"/>
      <c r="L176" s="214">
        <v>42000</v>
      </c>
      <c r="M176" s="214">
        <v>580000</v>
      </c>
      <c r="N176" s="240" t="s">
        <v>838</v>
      </c>
      <c r="O176" s="225"/>
      <c r="P176" s="149" t="s">
        <v>742</v>
      </c>
    </row>
    <row r="177" spans="1:16" ht="25.5" x14ac:dyDescent="0.2">
      <c r="A177" s="149">
        <v>172</v>
      </c>
      <c r="B177" s="148" t="s">
        <v>77</v>
      </c>
      <c r="C177" s="212"/>
      <c r="D177" s="149" t="s">
        <v>362</v>
      </c>
      <c r="E177" s="229" t="s">
        <v>839</v>
      </c>
      <c r="F177" s="141" t="s">
        <v>823</v>
      </c>
      <c r="G177" s="151"/>
      <c r="H177" s="214"/>
      <c r="I177" s="214"/>
      <c r="J177" s="227" t="s">
        <v>815</v>
      </c>
      <c r="K177" s="214"/>
      <c r="L177" s="214"/>
      <c r="M177" s="214">
        <f>96000+1820000</f>
        <v>1916000</v>
      </c>
      <c r="N177" s="240" t="s">
        <v>840</v>
      </c>
      <c r="O177" s="225"/>
      <c r="P177" s="149" t="s">
        <v>742</v>
      </c>
    </row>
    <row r="178" spans="1:16" ht="38.25" x14ac:dyDescent="0.2">
      <c r="A178" s="149">
        <v>173</v>
      </c>
      <c r="B178" s="148" t="s">
        <v>30</v>
      </c>
      <c r="C178" s="212"/>
      <c r="D178" s="149" t="s">
        <v>31</v>
      </c>
      <c r="E178" s="229" t="s">
        <v>841</v>
      </c>
      <c r="F178" s="141" t="s">
        <v>823</v>
      </c>
      <c r="G178" s="151"/>
      <c r="H178" s="214"/>
      <c r="I178" s="214"/>
      <c r="J178" s="227" t="s">
        <v>815</v>
      </c>
      <c r="K178" s="214"/>
      <c r="L178" s="214"/>
      <c r="M178" s="214">
        <v>48000</v>
      </c>
      <c r="N178" s="240" t="s">
        <v>842</v>
      </c>
      <c r="O178" s="225"/>
      <c r="P178" s="149" t="s">
        <v>742</v>
      </c>
    </row>
    <row r="179" spans="1:16" ht="38.25" x14ac:dyDescent="0.2">
      <c r="A179" s="141">
        <v>174</v>
      </c>
      <c r="B179" s="148" t="s">
        <v>30</v>
      </c>
      <c r="C179" s="212"/>
      <c r="D179" s="149" t="s">
        <v>31</v>
      </c>
      <c r="E179" s="229" t="s">
        <v>843</v>
      </c>
      <c r="F179" s="141" t="s">
        <v>823</v>
      </c>
      <c r="G179" s="151"/>
      <c r="H179" s="214"/>
      <c r="I179" s="214"/>
      <c r="J179" s="227" t="s">
        <v>815</v>
      </c>
      <c r="K179" s="214"/>
      <c r="L179" s="214">
        <v>48000</v>
      </c>
      <c r="M179" s="214">
        <v>680000</v>
      </c>
      <c r="N179" s="240" t="s">
        <v>842</v>
      </c>
      <c r="O179" s="225"/>
      <c r="P179" s="149" t="s">
        <v>742</v>
      </c>
    </row>
    <row r="180" spans="1:16" ht="25.5" x14ac:dyDescent="0.2">
      <c r="A180" s="149">
        <v>175</v>
      </c>
      <c r="B180" s="148" t="s">
        <v>30</v>
      </c>
      <c r="C180" s="212"/>
      <c r="D180" s="149" t="s">
        <v>362</v>
      </c>
      <c r="E180" s="229" t="s">
        <v>844</v>
      </c>
      <c r="F180" s="141" t="s">
        <v>823</v>
      </c>
      <c r="G180" s="151"/>
      <c r="H180" s="214"/>
      <c r="I180" s="214"/>
      <c r="J180" s="227" t="s">
        <v>815</v>
      </c>
      <c r="K180" s="214"/>
      <c r="L180" s="214"/>
      <c r="M180" s="214">
        <v>50000</v>
      </c>
      <c r="N180" s="240" t="s">
        <v>845</v>
      </c>
      <c r="O180" s="225"/>
      <c r="P180" s="149" t="s">
        <v>742</v>
      </c>
    </row>
    <row r="181" spans="1:16" ht="38.25" x14ac:dyDescent="0.2">
      <c r="A181" s="149">
        <v>176</v>
      </c>
      <c r="B181" s="148" t="s">
        <v>30</v>
      </c>
      <c r="C181" s="212"/>
      <c r="D181" s="149" t="s">
        <v>31</v>
      </c>
      <c r="E181" s="229" t="s">
        <v>846</v>
      </c>
      <c r="F181" s="141" t="s">
        <v>823</v>
      </c>
      <c r="G181" s="151"/>
      <c r="H181" s="214"/>
      <c r="I181" s="214"/>
      <c r="J181" s="227" t="s">
        <v>815</v>
      </c>
      <c r="K181" s="214"/>
      <c r="L181" s="214"/>
      <c r="M181" s="214">
        <v>50000</v>
      </c>
      <c r="N181" s="240" t="s">
        <v>845</v>
      </c>
      <c r="O181" s="225"/>
      <c r="P181" s="149" t="s">
        <v>742</v>
      </c>
    </row>
    <row r="182" spans="1:16" ht="25.5" x14ac:dyDescent="0.2">
      <c r="A182" s="141">
        <v>177</v>
      </c>
      <c r="B182" s="148" t="s">
        <v>30</v>
      </c>
      <c r="C182" s="212"/>
      <c r="D182" s="149" t="s">
        <v>406</v>
      </c>
      <c r="E182" s="229" t="s">
        <v>847</v>
      </c>
      <c r="F182" s="141" t="s">
        <v>823</v>
      </c>
      <c r="G182" s="151"/>
      <c r="H182" s="214"/>
      <c r="I182" s="214"/>
      <c r="J182" s="227" t="s">
        <v>579</v>
      </c>
      <c r="K182" s="214"/>
      <c r="L182" s="214"/>
      <c r="M182" s="214">
        <v>65000</v>
      </c>
      <c r="N182" s="240" t="s">
        <v>848</v>
      </c>
      <c r="O182" s="225"/>
      <c r="P182" s="149" t="s">
        <v>742</v>
      </c>
    </row>
    <row r="183" spans="1:16" ht="25.5" x14ac:dyDescent="0.2">
      <c r="A183" s="149">
        <v>178</v>
      </c>
      <c r="B183" s="148" t="s">
        <v>30</v>
      </c>
      <c r="C183" s="212"/>
      <c r="D183" s="149" t="s">
        <v>406</v>
      </c>
      <c r="E183" s="229" t="s">
        <v>849</v>
      </c>
      <c r="F183" s="141" t="s">
        <v>823</v>
      </c>
      <c r="G183" s="141"/>
      <c r="H183" s="236"/>
      <c r="I183" s="235"/>
      <c r="J183" s="221" t="s">
        <v>579</v>
      </c>
      <c r="K183" s="235"/>
      <c r="L183" s="235"/>
      <c r="M183" s="235"/>
      <c r="N183" s="238" t="s">
        <v>850</v>
      </c>
      <c r="O183" s="225"/>
      <c r="P183" s="149" t="s">
        <v>742</v>
      </c>
    </row>
    <row r="184" spans="1:16" ht="38.25" x14ac:dyDescent="0.2">
      <c r="A184" s="149">
        <v>179</v>
      </c>
      <c r="B184" s="148" t="s">
        <v>30</v>
      </c>
      <c r="C184" s="212"/>
      <c r="D184" s="149" t="s">
        <v>406</v>
      </c>
      <c r="E184" s="229" t="s">
        <v>851</v>
      </c>
      <c r="F184" s="141" t="s">
        <v>823</v>
      </c>
      <c r="G184" s="141"/>
      <c r="H184" s="236"/>
      <c r="I184" s="235"/>
      <c r="J184" s="221" t="s">
        <v>579</v>
      </c>
      <c r="K184" s="235"/>
      <c r="L184" s="235"/>
      <c r="M184" s="235"/>
      <c r="N184" s="240" t="s">
        <v>852</v>
      </c>
      <c r="O184" s="225"/>
      <c r="P184" s="149" t="s">
        <v>742</v>
      </c>
    </row>
    <row r="185" spans="1:16" ht="38.25" x14ac:dyDescent="0.2">
      <c r="A185" s="141">
        <v>180</v>
      </c>
      <c r="B185" s="148" t="s">
        <v>30</v>
      </c>
      <c r="C185" s="212"/>
      <c r="D185" s="149" t="s">
        <v>31</v>
      </c>
      <c r="E185" s="233" t="s">
        <v>853</v>
      </c>
      <c r="F185" s="141" t="s">
        <v>65</v>
      </c>
      <c r="G185" s="151"/>
      <c r="H185" s="214"/>
      <c r="I185" s="214"/>
      <c r="J185" s="227" t="s">
        <v>815</v>
      </c>
      <c r="K185" s="214"/>
      <c r="L185" s="214">
        <v>7000</v>
      </c>
      <c r="M185" s="214"/>
      <c r="N185" s="240" t="s">
        <v>854</v>
      </c>
      <c r="O185" s="225"/>
      <c r="P185" s="149" t="s">
        <v>742</v>
      </c>
    </row>
    <row r="186" spans="1:16" ht="25.5" x14ac:dyDescent="0.2">
      <c r="A186" s="149">
        <v>181</v>
      </c>
      <c r="B186" s="148" t="s">
        <v>30</v>
      </c>
      <c r="C186" s="212"/>
      <c r="D186" s="149" t="s">
        <v>31</v>
      </c>
      <c r="E186" s="233" t="s">
        <v>855</v>
      </c>
      <c r="F186" s="141" t="s">
        <v>65</v>
      </c>
      <c r="G186" s="151"/>
      <c r="H186" s="214"/>
      <c r="I186" s="214"/>
      <c r="J186" s="227" t="s">
        <v>579</v>
      </c>
      <c r="K186" s="214"/>
      <c r="L186" s="214">
        <v>13000</v>
      </c>
      <c r="M186" s="214"/>
      <c r="N186" s="240" t="s">
        <v>67</v>
      </c>
      <c r="O186" s="225"/>
      <c r="P186" s="149" t="s">
        <v>742</v>
      </c>
    </row>
    <row r="187" spans="1:16" ht="25.5" x14ac:dyDescent="0.2">
      <c r="A187" s="149">
        <v>182</v>
      </c>
      <c r="B187" s="148" t="s">
        <v>30</v>
      </c>
      <c r="C187" s="212"/>
      <c r="D187" s="149" t="s">
        <v>31</v>
      </c>
      <c r="E187" s="233" t="s">
        <v>856</v>
      </c>
      <c r="F187" s="141" t="s">
        <v>65</v>
      </c>
      <c r="G187" s="151"/>
      <c r="H187" s="214"/>
      <c r="I187" s="214"/>
      <c r="J187" s="227" t="s">
        <v>815</v>
      </c>
      <c r="K187" s="214"/>
      <c r="L187" s="214">
        <v>12000</v>
      </c>
      <c r="M187" s="214"/>
      <c r="N187" s="240" t="s">
        <v>857</v>
      </c>
      <c r="O187" s="225"/>
      <c r="P187" s="149" t="s">
        <v>742</v>
      </c>
    </row>
    <row r="188" spans="1:16" ht="51" x14ac:dyDescent="0.2">
      <c r="A188" s="141">
        <v>183</v>
      </c>
      <c r="B188" s="148" t="s">
        <v>30</v>
      </c>
      <c r="C188" s="212"/>
      <c r="D188" s="149" t="s">
        <v>31</v>
      </c>
      <c r="E188" s="233" t="s">
        <v>858</v>
      </c>
      <c r="F188" s="141" t="s">
        <v>65</v>
      </c>
      <c r="G188" s="151"/>
      <c r="H188" s="214">
        <v>25112.77</v>
      </c>
      <c r="I188" s="214">
        <v>25112.77</v>
      </c>
      <c r="J188" s="227" t="s">
        <v>815</v>
      </c>
      <c r="K188" s="214"/>
      <c r="L188" s="214">
        <v>40000</v>
      </c>
      <c r="M188" s="214"/>
      <c r="N188" s="240" t="s">
        <v>859</v>
      </c>
      <c r="O188" s="225"/>
      <c r="P188" s="149" t="s">
        <v>742</v>
      </c>
    </row>
    <row r="189" spans="1:16" ht="25.5" x14ac:dyDescent="0.2">
      <c r="A189" s="149">
        <v>184</v>
      </c>
      <c r="B189" s="148" t="s">
        <v>30</v>
      </c>
      <c r="C189" s="212"/>
      <c r="D189" s="149" t="s">
        <v>31</v>
      </c>
      <c r="E189" s="233" t="s">
        <v>860</v>
      </c>
      <c r="F189" s="141" t="s">
        <v>65</v>
      </c>
      <c r="G189" s="151"/>
      <c r="H189" s="214">
        <v>24139.5</v>
      </c>
      <c r="I189" s="214">
        <v>24139.5</v>
      </c>
      <c r="J189" s="227" t="s">
        <v>579</v>
      </c>
      <c r="K189" s="214"/>
      <c r="L189" s="214"/>
      <c r="M189" s="214"/>
      <c r="N189" s="240" t="s">
        <v>861</v>
      </c>
      <c r="O189" s="225"/>
      <c r="P189" s="149" t="s">
        <v>742</v>
      </c>
    </row>
    <row r="190" spans="1:16" ht="25.5" x14ac:dyDescent="0.2">
      <c r="A190" s="149">
        <v>185</v>
      </c>
      <c r="B190" s="148" t="s">
        <v>30</v>
      </c>
      <c r="C190" s="212"/>
      <c r="D190" s="149" t="s">
        <v>31</v>
      </c>
      <c r="E190" s="233" t="s">
        <v>862</v>
      </c>
      <c r="F190" s="141" t="s">
        <v>65</v>
      </c>
      <c r="G190" s="161"/>
      <c r="H190" s="214">
        <v>94339.66</v>
      </c>
      <c r="I190" s="214">
        <v>94339.66</v>
      </c>
      <c r="J190" s="242" t="s">
        <v>815</v>
      </c>
      <c r="K190" s="214"/>
      <c r="L190" s="214">
        <v>45000</v>
      </c>
      <c r="M190" s="214">
        <v>25000</v>
      </c>
      <c r="N190" s="240" t="s">
        <v>863</v>
      </c>
      <c r="O190" s="225"/>
      <c r="P190" s="149" t="s">
        <v>742</v>
      </c>
    </row>
    <row r="191" spans="1:16" ht="89.25" x14ac:dyDescent="0.2">
      <c r="A191" s="141">
        <v>186</v>
      </c>
      <c r="B191" s="148" t="s">
        <v>30</v>
      </c>
      <c r="C191" s="212"/>
      <c r="D191" s="149" t="s">
        <v>362</v>
      </c>
      <c r="E191" s="233" t="s">
        <v>864</v>
      </c>
      <c r="F191" s="141" t="s">
        <v>65</v>
      </c>
      <c r="G191" s="161"/>
      <c r="H191" s="214">
        <v>115000</v>
      </c>
      <c r="I191" s="214">
        <v>115000</v>
      </c>
      <c r="J191" s="242" t="s">
        <v>579</v>
      </c>
      <c r="K191" s="214"/>
      <c r="L191" s="214">
        <v>80000</v>
      </c>
      <c r="M191" s="214"/>
      <c r="N191" s="240" t="s">
        <v>865</v>
      </c>
      <c r="O191" s="225"/>
      <c r="P191" s="149" t="s">
        <v>742</v>
      </c>
    </row>
    <row r="192" spans="1:16" ht="25.5" x14ac:dyDescent="0.2">
      <c r="A192" s="149">
        <v>187</v>
      </c>
      <c r="B192" s="148" t="s">
        <v>30</v>
      </c>
      <c r="C192" s="212"/>
      <c r="D192" s="149" t="s">
        <v>362</v>
      </c>
      <c r="E192" s="233" t="s">
        <v>866</v>
      </c>
      <c r="F192" s="141" t="s">
        <v>65</v>
      </c>
      <c r="G192" s="161"/>
      <c r="H192" s="214"/>
      <c r="I192" s="214"/>
      <c r="J192" s="242" t="s">
        <v>579</v>
      </c>
      <c r="K192" s="214"/>
      <c r="L192" s="214">
        <v>30000</v>
      </c>
      <c r="M192" s="214"/>
      <c r="N192" s="240" t="s">
        <v>370</v>
      </c>
      <c r="O192" s="225"/>
      <c r="P192" s="149" t="s">
        <v>742</v>
      </c>
    </row>
    <row r="193" spans="1:16" ht="38.25" x14ac:dyDescent="0.2">
      <c r="A193" s="149">
        <v>188</v>
      </c>
      <c r="B193" s="148" t="s">
        <v>30</v>
      </c>
      <c r="C193" s="212"/>
      <c r="D193" s="149" t="s">
        <v>362</v>
      </c>
      <c r="E193" s="233" t="s">
        <v>867</v>
      </c>
      <c r="F193" s="141" t="s">
        <v>65</v>
      </c>
      <c r="G193" s="161"/>
      <c r="H193" s="214">
        <v>59043.49</v>
      </c>
      <c r="I193" s="214">
        <v>9706.52</v>
      </c>
      <c r="J193" s="242" t="s">
        <v>633</v>
      </c>
      <c r="K193" s="214">
        <v>49336.97</v>
      </c>
      <c r="L193" s="214"/>
      <c r="M193" s="214"/>
      <c r="N193" s="240" t="s">
        <v>868</v>
      </c>
      <c r="O193" s="225"/>
      <c r="P193" s="149" t="s">
        <v>742</v>
      </c>
    </row>
    <row r="194" spans="1:16" ht="25.5" x14ac:dyDescent="0.2">
      <c r="A194" s="141">
        <v>189</v>
      </c>
      <c r="B194" s="148" t="s">
        <v>30</v>
      </c>
      <c r="C194" s="212"/>
      <c r="D194" s="149" t="s">
        <v>362</v>
      </c>
      <c r="E194" s="233" t="s">
        <v>869</v>
      </c>
      <c r="F194" s="141" t="s">
        <v>65</v>
      </c>
      <c r="G194" s="161"/>
      <c r="H194" s="214"/>
      <c r="I194" s="214"/>
      <c r="J194" s="242" t="s">
        <v>579</v>
      </c>
      <c r="K194" s="214"/>
      <c r="L194" s="214"/>
      <c r="M194" s="214">
        <v>10000</v>
      </c>
      <c r="N194" s="240" t="s">
        <v>870</v>
      </c>
      <c r="O194" s="225"/>
      <c r="P194" s="149" t="s">
        <v>742</v>
      </c>
    </row>
    <row r="195" spans="1:16" ht="25.5" x14ac:dyDescent="0.2">
      <c r="A195" s="149">
        <v>190</v>
      </c>
      <c r="B195" s="148" t="s">
        <v>30</v>
      </c>
      <c r="C195" s="212"/>
      <c r="D195" s="149" t="s">
        <v>362</v>
      </c>
      <c r="E195" s="233" t="s">
        <v>871</v>
      </c>
      <c r="F195" s="141" t="s">
        <v>65</v>
      </c>
      <c r="G195" s="161"/>
      <c r="H195" s="235">
        <v>27000</v>
      </c>
      <c r="I195" s="235">
        <v>2700</v>
      </c>
      <c r="J195" s="239" t="s">
        <v>633</v>
      </c>
      <c r="K195" s="235">
        <v>24300</v>
      </c>
      <c r="L195" s="214"/>
      <c r="M195" s="214"/>
      <c r="N195" s="240" t="s">
        <v>872</v>
      </c>
      <c r="O195" s="225"/>
      <c r="P195" s="149" t="s">
        <v>742</v>
      </c>
    </row>
    <row r="196" spans="1:16" ht="25.5" x14ac:dyDescent="0.2">
      <c r="A196" s="149">
        <v>191</v>
      </c>
      <c r="B196" s="148" t="s">
        <v>30</v>
      </c>
      <c r="C196" s="212"/>
      <c r="D196" s="149" t="s">
        <v>362</v>
      </c>
      <c r="E196" s="233" t="s">
        <v>873</v>
      </c>
      <c r="F196" s="141" t="s">
        <v>65</v>
      </c>
      <c r="G196" s="161"/>
      <c r="H196" s="214">
        <v>24183.7</v>
      </c>
      <c r="I196" s="214">
        <v>24183.7</v>
      </c>
      <c r="J196" s="242" t="s">
        <v>579</v>
      </c>
      <c r="K196" s="214"/>
      <c r="L196" s="214"/>
      <c r="M196" s="214"/>
      <c r="N196" s="240" t="s">
        <v>874</v>
      </c>
      <c r="O196" s="225"/>
      <c r="P196" s="149" t="s">
        <v>742</v>
      </c>
    </row>
    <row r="197" spans="1:16" ht="25.5" x14ac:dyDescent="0.2">
      <c r="A197" s="141">
        <v>192</v>
      </c>
      <c r="B197" s="148" t="s">
        <v>30</v>
      </c>
      <c r="C197" s="212"/>
      <c r="D197" s="149" t="s">
        <v>362</v>
      </c>
      <c r="E197" s="233" t="s">
        <v>875</v>
      </c>
      <c r="F197" s="141" t="s">
        <v>65</v>
      </c>
      <c r="G197" s="161"/>
      <c r="H197" s="214"/>
      <c r="I197" s="214"/>
      <c r="J197" s="242" t="s">
        <v>579</v>
      </c>
      <c r="K197" s="214"/>
      <c r="L197" s="214">
        <v>18000</v>
      </c>
      <c r="M197" s="214"/>
      <c r="N197" s="240" t="s">
        <v>372</v>
      </c>
      <c r="O197" s="225"/>
      <c r="P197" s="149" t="s">
        <v>742</v>
      </c>
    </row>
    <row r="198" spans="1:16" ht="38.25" x14ac:dyDescent="0.2">
      <c r="A198" s="149">
        <v>193</v>
      </c>
      <c r="B198" s="148" t="s">
        <v>30</v>
      </c>
      <c r="C198" s="212"/>
      <c r="D198" s="149" t="s">
        <v>362</v>
      </c>
      <c r="E198" s="233" t="s">
        <v>876</v>
      </c>
      <c r="F198" s="141" t="s">
        <v>65</v>
      </c>
      <c r="G198" s="161"/>
      <c r="H198" s="214"/>
      <c r="I198" s="214"/>
      <c r="J198" s="242" t="s">
        <v>579</v>
      </c>
      <c r="K198" s="214"/>
      <c r="L198" s="214"/>
      <c r="M198" s="214">
        <v>50000</v>
      </c>
      <c r="N198" s="240" t="s">
        <v>877</v>
      </c>
      <c r="O198" s="225"/>
      <c r="P198" s="149" t="s">
        <v>742</v>
      </c>
    </row>
    <row r="199" spans="1:16" ht="25.5" x14ac:dyDescent="0.2">
      <c r="A199" s="149">
        <v>194</v>
      </c>
      <c r="B199" s="148" t="s">
        <v>30</v>
      </c>
      <c r="C199" s="212"/>
      <c r="D199" s="149" t="s">
        <v>362</v>
      </c>
      <c r="E199" s="233" t="s">
        <v>878</v>
      </c>
      <c r="F199" s="141" t="s">
        <v>65</v>
      </c>
      <c r="G199" s="161"/>
      <c r="H199" s="214"/>
      <c r="I199" s="214"/>
      <c r="J199" s="242" t="s">
        <v>579</v>
      </c>
      <c r="K199" s="214"/>
      <c r="L199" s="214"/>
      <c r="M199" s="214">
        <v>6000</v>
      </c>
      <c r="N199" s="240" t="s">
        <v>879</v>
      </c>
      <c r="O199" s="225"/>
      <c r="P199" s="149" t="s">
        <v>742</v>
      </c>
    </row>
    <row r="200" spans="1:16" ht="25.5" x14ac:dyDescent="0.2">
      <c r="A200" s="141">
        <v>195</v>
      </c>
      <c r="B200" s="148" t="s">
        <v>30</v>
      </c>
      <c r="C200" s="212"/>
      <c r="D200" s="149" t="s">
        <v>362</v>
      </c>
      <c r="E200" s="233" t="s">
        <v>880</v>
      </c>
      <c r="F200" s="141" t="s">
        <v>65</v>
      </c>
      <c r="G200" s="161"/>
      <c r="H200" s="214"/>
      <c r="I200" s="214"/>
      <c r="J200" s="242" t="s">
        <v>579</v>
      </c>
      <c r="K200" s="214"/>
      <c r="L200" s="214">
        <v>85000</v>
      </c>
      <c r="M200" s="214"/>
      <c r="N200" s="240" t="s">
        <v>374</v>
      </c>
      <c r="O200" s="225"/>
      <c r="P200" s="149" t="s">
        <v>742</v>
      </c>
    </row>
    <row r="201" spans="1:16" ht="25.5" x14ac:dyDescent="0.2">
      <c r="A201" s="149">
        <v>196</v>
      </c>
      <c r="B201" s="148" t="s">
        <v>30</v>
      </c>
      <c r="C201" s="212"/>
      <c r="D201" s="149" t="s">
        <v>362</v>
      </c>
      <c r="E201" s="233" t="s">
        <v>881</v>
      </c>
      <c r="F201" s="141" t="s">
        <v>65</v>
      </c>
      <c r="G201" s="151"/>
      <c r="H201" s="214">
        <v>5299.8</v>
      </c>
      <c r="I201" s="214">
        <v>5299.8</v>
      </c>
      <c r="J201" s="227" t="s">
        <v>815</v>
      </c>
      <c r="K201" s="237"/>
      <c r="L201" s="214"/>
      <c r="M201" s="214"/>
      <c r="N201" s="240" t="s">
        <v>882</v>
      </c>
      <c r="O201" s="225"/>
      <c r="P201" s="149" t="s">
        <v>742</v>
      </c>
    </row>
    <row r="202" spans="1:16" ht="25.5" x14ac:dyDescent="0.2">
      <c r="A202" s="149">
        <v>197</v>
      </c>
      <c r="B202" s="148" t="s">
        <v>30</v>
      </c>
      <c r="C202" s="212"/>
      <c r="D202" s="149" t="s">
        <v>31</v>
      </c>
      <c r="E202" s="233" t="s">
        <v>883</v>
      </c>
      <c r="F202" s="141" t="s">
        <v>65</v>
      </c>
      <c r="G202" s="151"/>
      <c r="H202" s="214">
        <v>15000</v>
      </c>
      <c r="I202" s="214">
        <v>15000</v>
      </c>
      <c r="J202" s="227" t="s">
        <v>579</v>
      </c>
      <c r="K202" s="214"/>
      <c r="L202" s="214"/>
      <c r="M202" s="214"/>
      <c r="N202" s="240" t="s">
        <v>884</v>
      </c>
      <c r="O202" s="225"/>
      <c r="P202" s="149" t="s">
        <v>742</v>
      </c>
    </row>
    <row r="203" spans="1:16" ht="25.5" x14ac:dyDescent="0.2">
      <c r="A203" s="141">
        <v>198</v>
      </c>
      <c r="B203" s="148" t="s">
        <v>30</v>
      </c>
      <c r="C203" s="212"/>
      <c r="D203" s="149" t="s">
        <v>173</v>
      </c>
      <c r="E203" s="233" t="s">
        <v>885</v>
      </c>
      <c r="F203" s="141" t="s">
        <v>65</v>
      </c>
      <c r="G203" s="151"/>
      <c r="H203" s="214">
        <v>90000</v>
      </c>
      <c r="I203" s="214">
        <v>90000</v>
      </c>
      <c r="J203" s="227" t="s">
        <v>579</v>
      </c>
      <c r="K203" s="214"/>
      <c r="L203" s="214"/>
      <c r="M203" s="214"/>
      <c r="N203" s="240" t="s">
        <v>886</v>
      </c>
      <c r="O203" s="225"/>
      <c r="P203" s="149" t="s">
        <v>742</v>
      </c>
    </row>
    <row r="204" spans="1:16" ht="38.25" x14ac:dyDescent="0.2">
      <c r="A204" s="149">
        <v>199</v>
      </c>
      <c r="B204" s="148" t="s">
        <v>30</v>
      </c>
      <c r="C204" s="212"/>
      <c r="D204" s="149" t="s">
        <v>173</v>
      </c>
      <c r="E204" s="233" t="s">
        <v>887</v>
      </c>
      <c r="F204" s="141" t="s">
        <v>65</v>
      </c>
      <c r="G204" s="151"/>
      <c r="H204" s="214">
        <v>6502</v>
      </c>
      <c r="I204" s="214">
        <v>6502</v>
      </c>
      <c r="J204" s="227" t="s">
        <v>579</v>
      </c>
      <c r="K204" s="214"/>
      <c r="L204" s="214">
        <v>40000</v>
      </c>
      <c r="M204" s="214"/>
      <c r="N204" s="240" t="s">
        <v>888</v>
      </c>
      <c r="O204" s="225"/>
      <c r="P204" s="149" t="s">
        <v>742</v>
      </c>
    </row>
    <row r="205" spans="1:16" ht="38.25" x14ac:dyDescent="0.2">
      <c r="A205" s="149">
        <v>200</v>
      </c>
      <c r="B205" s="148" t="s">
        <v>30</v>
      </c>
      <c r="C205" s="212"/>
      <c r="D205" s="149" t="s">
        <v>173</v>
      </c>
      <c r="E205" s="233" t="s">
        <v>889</v>
      </c>
      <c r="F205" s="141" t="s">
        <v>65</v>
      </c>
      <c r="G205" s="151"/>
      <c r="H205" s="235">
        <v>104112.03</v>
      </c>
      <c r="I205" s="235">
        <v>104112.03</v>
      </c>
      <c r="J205" s="227" t="s">
        <v>579</v>
      </c>
      <c r="K205" s="214"/>
      <c r="L205" s="214"/>
      <c r="M205" s="214"/>
      <c r="N205" s="240" t="s">
        <v>890</v>
      </c>
      <c r="O205" s="225"/>
      <c r="P205" s="149" t="s">
        <v>742</v>
      </c>
    </row>
    <row r="206" spans="1:16" ht="25.5" x14ac:dyDescent="0.2">
      <c r="A206" s="141">
        <v>201</v>
      </c>
      <c r="B206" s="148" t="s">
        <v>30</v>
      </c>
      <c r="C206" s="212"/>
      <c r="D206" s="149" t="s">
        <v>31</v>
      </c>
      <c r="E206" s="233" t="s">
        <v>891</v>
      </c>
      <c r="F206" s="141" t="s">
        <v>65</v>
      </c>
      <c r="G206" s="151"/>
      <c r="H206" s="235">
        <v>18435</v>
      </c>
      <c r="I206" s="235">
        <v>18435</v>
      </c>
      <c r="J206" s="221" t="s">
        <v>579</v>
      </c>
      <c r="K206" s="235"/>
      <c r="L206" s="235"/>
      <c r="M206" s="235"/>
      <c r="N206" s="240" t="s">
        <v>892</v>
      </c>
      <c r="O206" s="225"/>
      <c r="P206" s="149" t="s">
        <v>742</v>
      </c>
    </row>
    <row r="207" spans="1:16" ht="25.5" x14ac:dyDescent="0.2">
      <c r="A207" s="149">
        <v>202</v>
      </c>
      <c r="B207" s="148" t="s">
        <v>30</v>
      </c>
      <c r="C207" s="212"/>
      <c r="D207" s="149" t="s">
        <v>173</v>
      </c>
      <c r="E207" s="233" t="s">
        <v>893</v>
      </c>
      <c r="F207" s="141" t="s">
        <v>65</v>
      </c>
      <c r="G207" s="151"/>
      <c r="H207" s="235">
        <v>10850</v>
      </c>
      <c r="I207" s="235">
        <v>10850</v>
      </c>
      <c r="J207" s="221" t="s">
        <v>579</v>
      </c>
      <c r="K207" s="235"/>
      <c r="L207" s="235"/>
      <c r="M207" s="235"/>
      <c r="N207" s="240" t="s">
        <v>894</v>
      </c>
      <c r="O207" s="225"/>
      <c r="P207" s="149" t="s">
        <v>742</v>
      </c>
    </row>
    <row r="208" spans="1:16" ht="38.25" x14ac:dyDescent="0.2">
      <c r="A208" s="149">
        <v>203</v>
      </c>
      <c r="B208" s="148" t="s">
        <v>137</v>
      </c>
      <c r="C208" s="212"/>
      <c r="D208" s="149" t="s">
        <v>362</v>
      </c>
      <c r="E208" s="233" t="s">
        <v>895</v>
      </c>
      <c r="F208" s="141" t="s">
        <v>212</v>
      </c>
      <c r="G208" s="151"/>
      <c r="H208" s="214"/>
      <c r="I208" s="214"/>
      <c r="J208" s="227" t="s">
        <v>815</v>
      </c>
      <c r="K208" s="214"/>
      <c r="L208" s="214"/>
      <c r="M208" s="214">
        <v>52000</v>
      </c>
      <c r="N208" s="240" t="s">
        <v>896</v>
      </c>
      <c r="O208" s="225"/>
      <c r="P208" s="149" t="s">
        <v>742</v>
      </c>
    </row>
    <row r="209" spans="1:16" ht="38.25" x14ac:dyDescent="0.2">
      <c r="A209" s="141">
        <v>204</v>
      </c>
      <c r="B209" s="148" t="s">
        <v>137</v>
      </c>
      <c r="C209" s="212"/>
      <c r="D209" s="149" t="s">
        <v>362</v>
      </c>
      <c r="E209" s="233" t="s">
        <v>897</v>
      </c>
      <c r="F209" s="141" t="s">
        <v>212</v>
      </c>
      <c r="G209" s="151"/>
      <c r="H209" s="214"/>
      <c r="I209" s="214"/>
      <c r="J209" s="227" t="s">
        <v>815</v>
      </c>
      <c r="K209" s="214"/>
      <c r="L209" s="214"/>
      <c r="M209" s="214">
        <v>1500000</v>
      </c>
      <c r="N209" s="240" t="s">
        <v>896</v>
      </c>
      <c r="O209" s="225"/>
      <c r="P209" s="149" t="s">
        <v>742</v>
      </c>
    </row>
    <row r="210" spans="1:16" ht="25.5" x14ac:dyDescent="0.2">
      <c r="A210" s="149">
        <v>205</v>
      </c>
      <c r="B210" s="148" t="s">
        <v>137</v>
      </c>
      <c r="C210" s="212"/>
      <c r="D210" s="149" t="s">
        <v>362</v>
      </c>
      <c r="E210" s="233" t="s">
        <v>898</v>
      </c>
      <c r="F210" s="141" t="s">
        <v>212</v>
      </c>
      <c r="G210" s="151"/>
      <c r="H210" s="214"/>
      <c r="I210" s="214"/>
      <c r="J210" s="227" t="s">
        <v>815</v>
      </c>
      <c r="K210" s="214"/>
      <c r="L210" s="214">
        <v>24000</v>
      </c>
      <c r="M210" s="214"/>
      <c r="N210" s="240" t="s">
        <v>899</v>
      </c>
      <c r="O210" s="225"/>
      <c r="P210" s="149" t="s">
        <v>742</v>
      </c>
    </row>
    <row r="211" spans="1:16" ht="38.25" x14ac:dyDescent="0.2">
      <c r="A211" s="149">
        <v>206</v>
      </c>
      <c r="B211" s="148" t="s">
        <v>30</v>
      </c>
      <c r="C211" s="212"/>
      <c r="D211" s="149" t="s">
        <v>31</v>
      </c>
      <c r="E211" s="233" t="s">
        <v>900</v>
      </c>
      <c r="F211" s="141" t="s">
        <v>901</v>
      </c>
      <c r="G211" s="151"/>
      <c r="H211" s="236"/>
      <c r="I211" s="214"/>
      <c r="J211" s="227" t="s">
        <v>579</v>
      </c>
      <c r="K211" s="214"/>
      <c r="L211" s="214"/>
      <c r="M211" s="235"/>
      <c r="N211" s="240" t="s">
        <v>902</v>
      </c>
      <c r="O211" s="225"/>
      <c r="P211" s="149" t="s">
        <v>742</v>
      </c>
    </row>
    <row r="212" spans="1:16" ht="25.5" x14ac:dyDescent="0.2">
      <c r="A212" s="141">
        <v>207</v>
      </c>
      <c r="B212" s="148" t="s">
        <v>73</v>
      </c>
      <c r="C212" s="212"/>
      <c r="D212" s="149" t="s">
        <v>31</v>
      </c>
      <c r="E212" s="233" t="s">
        <v>903</v>
      </c>
      <c r="F212" s="141" t="s">
        <v>901</v>
      </c>
      <c r="G212" s="151"/>
      <c r="H212" s="236"/>
      <c r="I212" s="214"/>
      <c r="J212" s="227" t="s">
        <v>579</v>
      </c>
      <c r="K212" s="214"/>
      <c r="L212" s="214"/>
      <c r="M212" s="235"/>
      <c r="N212" s="240" t="s">
        <v>904</v>
      </c>
      <c r="O212" s="225"/>
      <c r="P212" s="149" t="s">
        <v>742</v>
      </c>
    </row>
    <row r="213" spans="1:16" ht="38.25" x14ac:dyDescent="0.2">
      <c r="A213" s="149">
        <v>208</v>
      </c>
      <c r="B213" s="148" t="s">
        <v>73</v>
      </c>
      <c r="C213" s="212"/>
      <c r="D213" s="149" t="s">
        <v>31</v>
      </c>
      <c r="E213" s="240" t="s">
        <v>905</v>
      </c>
      <c r="F213" s="141" t="s">
        <v>901</v>
      </c>
      <c r="G213" s="151"/>
      <c r="H213" s="214">
        <v>30147.67</v>
      </c>
      <c r="I213" s="214">
        <v>30147.67</v>
      </c>
      <c r="J213" s="227" t="s">
        <v>579</v>
      </c>
      <c r="K213" s="214"/>
      <c r="L213" s="214"/>
      <c r="M213" s="214"/>
      <c r="N213" s="240" t="s">
        <v>902</v>
      </c>
      <c r="O213" s="225"/>
      <c r="P213" s="149" t="s">
        <v>742</v>
      </c>
    </row>
    <row r="214" spans="1:16" ht="25.5" x14ac:dyDescent="0.2">
      <c r="A214" s="149">
        <v>209</v>
      </c>
      <c r="B214" s="148" t="s">
        <v>73</v>
      </c>
      <c r="C214" s="212"/>
      <c r="D214" s="149" t="s">
        <v>31</v>
      </c>
      <c r="E214" s="233" t="s">
        <v>906</v>
      </c>
      <c r="F214" s="141" t="s">
        <v>901</v>
      </c>
      <c r="G214" s="151"/>
      <c r="H214" s="214"/>
      <c r="I214" s="214"/>
      <c r="J214" s="227" t="s">
        <v>579</v>
      </c>
      <c r="K214" s="214"/>
      <c r="L214" s="214"/>
      <c r="M214" s="214">
        <v>500000</v>
      </c>
      <c r="N214" s="240" t="s">
        <v>907</v>
      </c>
      <c r="O214" s="225"/>
      <c r="P214" s="149" t="s">
        <v>742</v>
      </c>
    </row>
    <row r="215" spans="1:16" ht="25.5" x14ac:dyDescent="0.2">
      <c r="A215" s="141">
        <v>210</v>
      </c>
      <c r="B215" s="148" t="s">
        <v>73</v>
      </c>
      <c r="C215" s="212"/>
      <c r="D215" s="149" t="s">
        <v>362</v>
      </c>
      <c r="E215" s="233" t="s">
        <v>908</v>
      </c>
      <c r="F215" s="141" t="s">
        <v>901</v>
      </c>
      <c r="G215" s="151"/>
      <c r="H215" s="214">
        <v>9764.65</v>
      </c>
      <c r="I215" s="214">
        <v>9764.65</v>
      </c>
      <c r="J215" s="227" t="s">
        <v>579</v>
      </c>
      <c r="K215" s="214"/>
      <c r="L215" s="214"/>
      <c r="M215" s="214"/>
      <c r="N215" s="240" t="s">
        <v>909</v>
      </c>
      <c r="O215" s="225"/>
      <c r="P215" s="149" t="s">
        <v>742</v>
      </c>
    </row>
    <row r="216" spans="1:16" ht="38.25" x14ac:dyDescent="0.2">
      <c r="A216" s="149">
        <v>211</v>
      </c>
      <c r="B216" s="148" t="s">
        <v>73</v>
      </c>
      <c r="C216" s="212"/>
      <c r="D216" s="149" t="s">
        <v>173</v>
      </c>
      <c r="E216" s="240" t="s">
        <v>910</v>
      </c>
      <c r="F216" s="141" t="s">
        <v>901</v>
      </c>
      <c r="G216" s="151"/>
      <c r="H216" s="214">
        <v>12000</v>
      </c>
      <c r="I216" s="214">
        <v>12000</v>
      </c>
      <c r="J216" s="227" t="s">
        <v>579</v>
      </c>
      <c r="K216" s="214"/>
      <c r="L216" s="214"/>
      <c r="M216" s="214"/>
      <c r="N216" s="240" t="s">
        <v>911</v>
      </c>
      <c r="O216" s="225"/>
      <c r="P216" s="149" t="s">
        <v>742</v>
      </c>
    </row>
    <row r="217" spans="1:16" ht="25.5" x14ac:dyDescent="0.2">
      <c r="A217" s="149">
        <v>212</v>
      </c>
      <c r="B217" s="148" t="s">
        <v>30</v>
      </c>
      <c r="C217" s="212"/>
      <c r="D217" s="149" t="s">
        <v>31</v>
      </c>
      <c r="E217" s="233" t="s">
        <v>912</v>
      </c>
      <c r="F217" s="141" t="s">
        <v>901</v>
      </c>
      <c r="G217" s="151"/>
      <c r="H217" s="214">
        <v>68720</v>
      </c>
      <c r="I217" s="214">
        <v>68720</v>
      </c>
      <c r="J217" s="227" t="s">
        <v>579</v>
      </c>
      <c r="K217" s="214"/>
      <c r="L217" s="214"/>
      <c r="M217" s="214"/>
      <c r="N217" s="240" t="s">
        <v>913</v>
      </c>
      <c r="O217" s="225"/>
      <c r="P217" s="149" t="s">
        <v>742</v>
      </c>
    </row>
    <row r="218" spans="1:16" ht="25.5" x14ac:dyDescent="0.2">
      <c r="A218" s="141">
        <v>213</v>
      </c>
      <c r="B218" s="148" t="s">
        <v>30</v>
      </c>
      <c r="C218" s="212"/>
      <c r="D218" s="149" t="s">
        <v>362</v>
      </c>
      <c r="E218" s="229" t="s">
        <v>914</v>
      </c>
      <c r="F218" s="164" t="s">
        <v>915</v>
      </c>
      <c r="G218" s="161"/>
      <c r="H218" s="236"/>
      <c r="I218" s="235"/>
      <c r="J218" s="239" t="s">
        <v>579</v>
      </c>
      <c r="K218" s="235"/>
      <c r="L218" s="214"/>
      <c r="M218" s="235"/>
      <c r="N218" s="240" t="s">
        <v>916</v>
      </c>
      <c r="O218" s="225"/>
      <c r="P218" s="149" t="s">
        <v>742</v>
      </c>
    </row>
    <row r="219" spans="1:16" ht="25.5" x14ac:dyDescent="0.2">
      <c r="A219" s="149">
        <v>214</v>
      </c>
      <c r="B219" s="148" t="s">
        <v>30</v>
      </c>
      <c r="C219" s="212"/>
      <c r="D219" s="149" t="s">
        <v>362</v>
      </c>
      <c r="E219" s="229" t="s">
        <v>917</v>
      </c>
      <c r="F219" s="164" t="s">
        <v>915</v>
      </c>
      <c r="G219" s="161"/>
      <c r="H219" s="214"/>
      <c r="I219" s="214"/>
      <c r="J219" s="242" t="s">
        <v>579</v>
      </c>
      <c r="K219" s="214"/>
      <c r="L219" s="214">
        <v>200000</v>
      </c>
      <c r="M219" s="214">
        <v>8000000</v>
      </c>
      <c r="N219" s="240" t="s">
        <v>918</v>
      </c>
      <c r="O219" s="225"/>
      <c r="P219" s="149" t="s">
        <v>742</v>
      </c>
    </row>
    <row r="220" spans="1:16" ht="54" x14ac:dyDescent="0.2">
      <c r="A220" s="149">
        <v>215</v>
      </c>
      <c r="B220" s="148" t="s">
        <v>77</v>
      </c>
      <c r="C220" s="212"/>
      <c r="D220" s="149" t="s">
        <v>362</v>
      </c>
      <c r="E220" s="233" t="s">
        <v>919</v>
      </c>
      <c r="F220" s="164" t="s">
        <v>915</v>
      </c>
      <c r="G220" s="164"/>
      <c r="H220" s="235">
        <v>49516.92</v>
      </c>
      <c r="I220" s="235">
        <v>7655.22</v>
      </c>
      <c r="J220" s="221" t="s">
        <v>633</v>
      </c>
      <c r="K220" s="235">
        <v>41861.699999999997</v>
      </c>
      <c r="L220" s="247"/>
      <c r="M220" s="247"/>
      <c r="N220" s="240" t="s">
        <v>920</v>
      </c>
      <c r="O220" s="225"/>
      <c r="P220" s="149" t="s">
        <v>742</v>
      </c>
    </row>
    <row r="221" spans="1:16" ht="38.25" x14ac:dyDescent="0.2">
      <c r="A221" s="141">
        <v>216</v>
      </c>
      <c r="B221" s="148" t="s">
        <v>77</v>
      </c>
      <c r="C221" s="212"/>
      <c r="D221" s="149" t="s">
        <v>362</v>
      </c>
      <c r="E221" s="233" t="s">
        <v>921</v>
      </c>
      <c r="F221" s="164" t="s">
        <v>915</v>
      </c>
      <c r="G221" s="161"/>
      <c r="H221" s="243"/>
      <c r="I221" s="243"/>
      <c r="J221" s="242" t="s">
        <v>579</v>
      </c>
      <c r="K221" s="243"/>
      <c r="L221" s="232"/>
      <c r="M221" s="235"/>
      <c r="N221" s="240" t="s">
        <v>922</v>
      </c>
      <c r="O221" s="225"/>
      <c r="P221" s="149" t="s">
        <v>742</v>
      </c>
    </row>
    <row r="222" spans="1:16" ht="25.5" x14ac:dyDescent="0.2">
      <c r="A222" s="149">
        <v>217</v>
      </c>
      <c r="B222" s="148" t="s">
        <v>77</v>
      </c>
      <c r="C222" s="212"/>
      <c r="D222" s="149" t="s">
        <v>362</v>
      </c>
      <c r="E222" s="229" t="s">
        <v>923</v>
      </c>
      <c r="F222" s="164" t="s">
        <v>915</v>
      </c>
      <c r="G222" s="161"/>
      <c r="H222" s="243">
        <v>1500</v>
      </c>
      <c r="I222" s="243">
        <v>1500</v>
      </c>
      <c r="J222" s="242" t="s">
        <v>579</v>
      </c>
      <c r="K222" s="243"/>
      <c r="L222" s="243"/>
      <c r="M222" s="214"/>
      <c r="N222" s="240" t="s">
        <v>924</v>
      </c>
      <c r="O222" s="225"/>
      <c r="P222" s="149" t="s">
        <v>742</v>
      </c>
    </row>
    <row r="223" spans="1:16" ht="25.5" x14ac:dyDescent="0.2">
      <c r="A223" s="149">
        <v>218</v>
      </c>
      <c r="B223" s="148" t="s">
        <v>77</v>
      </c>
      <c r="C223" s="212"/>
      <c r="D223" s="149" t="s">
        <v>362</v>
      </c>
      <c r="E223" s="229" t="s">
        <v>925</v>
      </c>
      <c r="F223" s="164" t="s">
        <v>915</v>
      </c>
      <c r="G223" s="161"/>
      <c r="H223" s="214"/>
      <c r="I223" s="214"/>
      <c r="J223" s="242" t="s">
        <v>579</v>
      </c>
      <c r="K223" s="214"/>
      <c r="L223" s="214">
        <v>300000</v>
      </c>
      <c r="M223" s="237"/>
      <c r="N223" s="240" t="s">
        <v>918</v>
      </c>
      <c r="O223" s="225"/>
      <c r="P223" s="149" t="s">
        <v>742</v>
      </c>
    </row>
    <row r="224" spans="1:16" ht="25.5" x14ac:dyDescent="0.2">
      <c r="A224" s="141">
        <v>219</v>
      </c>
      <c r="B224" s="148" t="s">
        <v>77</v>
      </c>
      <c r="C224" s="212"/>
      <c r="D224" s="204" t="s">
        <v>31</v>
      </c>
      <c r="E224" s="213" t="s">
        <v>926</v>
      </c>
      <c r="F224" s="164" t="s">
        <v>915</v>
      </c>
      <c r="G224" s="151"/>
      <c r="H224" s="214"/>
      <c r="I224" s="214"/>
      <c r="J224" s="227" t="s">
        <v>579</v>
      </c>
      <c r="K224" s="214"/>
      <c r="L224" s="214">
        <v>8200</v>
      </c>
      <c r="M224" s="214"/>
      <c r="N224" s="240" t="s">
        <v>927</v>
      </c>
      <c r="O224" s="225"/>
      <c r="P224" s="149" t="s">
        <v>742</v>
      </c>
    </row>
    <row r="225" spans="1:16" ht="25.5" x14ac:dyDescent="0.2">
      <c r="A225" s="149">
        <v>220</v>
      </c>
      <c r="B225" s="148" t="s">
        <v>77</v>
      </c>
      <c r="C225" s="212"/>
      <c r="D225" s="204" t="s">
        <v>31</v>
      </c>
      <c r="E225" s="213" t="s">
        <v>928</v>
      </c>
      <c r="F225" s="164" t="s">
        <v>915</v>
      </c>
      <c r="G225" s="151"/>
      <c r="H225" s="214"/>
      <c r="I225" s="214"/>
      <c r="J225" s="227" t="s">
        <v>579</v>
      </c>
      <c r="K225" s="214"/>
      <c r="L225" s="214">
        <v>12000</v>
      </c>
      <c r="M225" s="214"/>
      <c r="N225" s="240" t="s">
        <v>929</v>
      </c>
      <c r="O225" s="225"/>
      <c r="P225" s="149" t="s">
        <v>742</v>
      </c>
    </row>
    <row r="226" spans="1:16" ht="25.5" x14ac:dyDescent="0.2">
      <c r="A226" s="149">
        <v>221</v>
      </c>
      <c r="B226" s="148" t="s">
        <v>77</v>
      </c>
      <c r="C226" s="212"/>
      <c r="D226" s="204" t="s">
        <v>31</v>
      </c>
      <c r="E226" s="213" t="s">
        <v>930</v>
      </c>
      <c r="F226" s="164" t="s">
        <v>915</v>
      </c>
      <c r="G226" s="151"/>
      <c r="H226" s="214"/>
      <c r="I226" s="214"/>
      <c r="J226" s="227" t="s">
        <v>579</v>
      </c>
      <c r="K226" s="214"/>
      <c r="L226" s="214"/>
      <c r="M226" s="214">
        <v>13500</v>
      </c>
      <c r="N226" s="240" t="s">
        <v>931</v>
      </c>
      <c r="O226" s="225"/>
      <c r="P226" s="149" t="s">
        <v>742</v>
      </c>
    </row>
    <row r="227" spans="1:16" ht="25.5" x14ac:dyDescent="0.2">
      <c r="A227" s="141">
        <v>222</v>
      </c>
      <c r="B227" s="148" t="s">
        <v>77</v>
      </c>
      <c r="C227" s="212"/>
      <c r="D227" s="204" t="s">
        <v>362</v>
      </c>
      <c r="E227" s="213" t="s">
        <v>932</v>
      </c>
      <c r="F227" s="164" t="s">
        <v>915</v>
      </c>
      <c r="G227" s="151"/>
      <c r="H227" s="214"/>
      <c r="I227" s="214"/>
      <c r="J227" s="227" t="s">
        <v>579</v>
      </c>
      <c r="K227" s="214"/>
      <c r="L227" s="214"/>
      <c r="M227" s="214">
        <v>200000</v>
      </c>
      <c r="N227" s="240" t="s">
        <v>933</v>
      </c>
      <c r="O227" s="225"/>
      <c r="P227" s="149" t="s">
        <v>742</v>
      </c>
    </row>
    <row r="228" spans="1:16" ht="25.5" x14ac:dyDescent="0.2">
      <c r="A228" s="149">
        <v>223</v>
      </c>
      <c r="B228" s="148" t="s">
        <v>77</v>
      </c>
      <c r="C228" s="212"/>
      <c r="D228" s="204" t="s">
        <v>362</v>
      </c>
      <c r="E228" s="213" t="s">
        <v>934</v>
      </c>
      <c r="F228" s="164" t="s">
        <v>915</v>
      </c>
      <c r="G228" s="151"/>
      <c r="H228" s="214">
        <v>23800.7</v>
      </c>
      <c r="I228" s="214">
        <v>2380.0700000000002</v>
      </c>
      <c r="J228" s="227" t="s">
        <v>633</v>
      </c>
      <c r="K228" s="214">
        <v>21420.63</v>
      </c>
      <c r="L228" s="214"/>
      <c r="M228" s="214"/>
      <c r="N228" s="240" t="s">
        <v>935</v>
      </c>
      <c r="O228" s="225"/>
      <c r="P228" s="149" t="s">
        <v>742</v>
      </c>
    </row>
    <row r="229" spans="1:16" ht="25.5" x14ac:dyDescent="0.2">
      <c r="A229" s="149">
        <v>224</v>
      </c>
      <c r="B229" s="148" t="s">
        <v>77</v>
      </c>
      <c r="C229" s="212"/>
      <c r="D229" s="204" t="s">
        <v>362</v>
      </c>
      <c r="E229" s="213" t="s">
        <v>936</v>
      </c>
      <c r="F229" s="164" t="s">
        <v>915</v>
      </c>
      <c r="G229" s="151"/>
      <c r="H229" s="214"/>
      <c r="I229" s="214"/>
      <c r="J229" s="227" t="s">
        <v>815</v>
      </c>
      <c r="K229" s="214"/>
      <c r="L229" s="214">
        <v>10000</v>
      </c>
      <c r="M229" s="214">
        <v>5000</v>
      </c>
      <c r="N229" s="240" t="s">
        <v>937</v>
      </c>
      <c r="O229" s="225"/>
      <c r="P229" s="149" t="s">
        <v>742</v>
      </c>
    </row>
    <row r="230" spans="1:16" ht="25.5" x14ac:dyDescent="0.2">
      <c r="A230" s="141">
        <v>225</v>
      </c>
      <c r="B230" s="148" t="s">
        <v>77</v>
      </c>
      <c r="C230" s="212"/>
      <c r="D230" s="204" t="s">
        <v>362</v>
      </c>
      <c r="E230" s="213" t="s">
        <v>938</v>
      </c>
      <c r="F230" s="164" t="s">
        <v>915</v>
      </c>
      <c r="G230" s="151"/>
      <c r="H230" s="214"/>
      <c r="I230" s="214"/>
      <c r="J230" s="227" t="s">
        <v>579</v>
      </c>
      <c r="K230" s="214"/>
      <c r="L230" s="214">
        <v>50000</v>
      </c>
      <c r="M230" s="214"/>
      <c r="N230" s="240" t="s">
        <v>939</v>
      </c>
      <c r="O230" s="225"/>
      <c r="P230" s="149" t="s">
        <v>742</v>
      </c>
    </row>
    <row r="231" spans="1:16" ht="25.5" x14ac:dyDescent="0.2">
      <c r="A231" s="149">
        <v>226</v>
      </c>
      <c r="B231" s="148" t="s">
        <v>77</v>
      </c>
      <c r="C231" s="212"/>
      <c r="D231" s="204" t="s">
        <v>362</v>
      </c>
      <c r="E231" s="213" t="s">
        <v>940</v>
      </c>
      <c r="F231" s="164" t="s">
        <v>915</v>
      </c>
      <c r="G231" s="151"/>
      <c r="H231" s="214"/>
      <c r="I231" s="214"/>
      <c r="J231" s="227" t="s">
        <v>579</v>
      </c>
      <c r="K231" s="214"/>
      <c r="L231" s="214">
        <v>15000</v>
      </c>
      <c r="M231" s="214"/>
      <c r="N231" s="240" t="s">
        <v>941</v>
      </c>
      <c r="O231" s="225"/>
      <c r="P231" s="149" t="s">
        <v>742</v>
      </c>
    </row>
    <row r="232" spans="1:16" ht="25.5" x14ac:dyDescent="0.2">
      <c r="A232" s="149">
        <v>227</v>
      </c>
      <c r="B232" s="148" t="s">
        <v>77</v>
      </c>
      <c r="C232" s="212"/>
      <c r="D232" s="204" t="s">
        <v>362</v>
      </c>
      <c r="E232" s="213" t="s">
        <v>942</v>
      </c>
      <c r="F232" s="164" t="s">
        <v>915</v>
      </c>
      <c r="G232" s="151"/>
      <c r="H232" s="214"/>
      <c r="I232" s="214"/>
      <c r="J232" s="227" t="s">
        <v>579</v>
      </c>
      <c r="K232" s="214"/>
      <c r="L232" s="214">
        <v>3000</v>
      </c>
      <c r="M232" s="214"/>
      <c r="N232" s="240" t="s">
        <v>943</v>
      </c>
      <c r="O232" s="225"/>
      <c r="P232" s="149" t="s">
        <v>742</v>
      </c>
    </row>
    <row r="233" spans="1:16" ht="25.5" x14ac:dyDescent="0.2">
      <c r="A233" s="141">
        <v>228</v>
      </c>
      <c r="B233" s="148" t="s">
        <v>77</v>
      </c>
      <c r="C233" s="212"/>
      <c r="D233" s="204" t="s">
        <v>406</v>
      </c>
      <c r="E233" s="213" t="s">
        <v>944</v>
      </c>
      <c r="F233" s="164" t="s">
        <v>915</v>
      </c>
      <c r="G233" s="161"/>
      <c r="H233" s="214"/>
      <c r="I233" s="214"/>
      <c r="J233" s="242" t="s">
        <v>579</v>
      </c>
      <c r="K233" s="214"/>
      <c r="L233" s="214"/>
      <c r="M233" s="214">
        <v>20923</v>
      </c>
      <c r="N233" s="240" t="s">
        <v>416</v>
      </c>
      <c r="O233" s="225"/>
      <c r="P233" s="149" t="s">
        <v>742</v>
      </c>
    </row>
    <row r="234" spans="1:16" ht="25.5" x14ac:dyDescent="0.2">
      <c r="A234" s="149">
        <v>229</v>
      </c>
      <c r="B234" s="148" t="s">
        <v>77</v>
      </c>
      <c r="C234" s="212"/>
      <c r="D234" s="204" t="s">
        <v>31</v>
      </c>
      <c r="E234" s="213" t="s">
        <v>945</v>
      </c>
      <c r="F234" s="164" t="s">
        <v>915</v>
      </c>
      <c r="G234" s="161"/>
      <c r="H234" s="214">
        <v>18896.39</v>
      </c>
      <c r="I234" s="214">
        <v>2834.46</v>
      </c>
      <c r="J234" s="242" t="s">
        <v>633</v>
      </c>
      <c r="K234" s="214">
        <v>16061.93</v>
      </c>
      <c r="L234" s="214"/>
      <c r="M234" s="214"/>
      <c r="N234" s="240" t="s">
        <v>946</v>
      </c>
      <c r="O234" s="225"/>
      <c r="P234" s="149" t="s">
        <v>742</v>
      </c>
    </row>
    <row r="235" spans="1:16" ht="25.5" x14ac:dyDescent="0.2">
      <c r="A235" s="149">
        <v>230</v>
      </c>
      <c r="B235" s="148" t="s">
        <v>77</v>
      </c>
      <c r="C235" s="212"/>
      <c r="D235" s="204" t="s">
        <v>31</v>
      </c>
      <c r="E235" s="213" t="s">
        <v>947</v>
      </c>
      <c r="F235" s="164" t="s">
        <v>915</v>
      </c>
      <c r="G235" s="161"/>
      <c r="H235" s="214"/>
      <c r="I235" s="214"/>
      <c r="J235" s="242" t="s">
        <v>815</v>
      </c>
      <c r="K235" s="214"/>
      <c r="L235" s="214">
        <v>24000</v>
      </c>
      <c r="M235" s="214"/>
      <c r="N235" s="240" t="s">
        <v>543</v>
      </c>
      <c r="O235" s="225"/>
      <c r="P235" s="149" t="s">
        <v>742</v>
      </c>
    </row>
    <row r="236" spans="1:16" ht="25.5" x14ac:dyDescent="0.2">
      <c r="A236" s="141">
        <v>231</v>
      </c>
      <c r="B236" s="148" t="s">
        <v>77</v>
      </c>
      <c r="C236" s="212"/>
      <c r="D236" s="204" t="s">
        <v>406</v>
      </c>
      <c r="E236" s="213" t="s">
        <v>948</v>
      </c>
      <c r="F236" s="164" t="s">
        <v>915</v>
      </c>
      <c r="G236" s="161"/>
      <c r="H236" s="214"/>
      <c r="I236" s="214"/>
      <c r="J236" s="242" t="s">
        <v>579</v>
      </c>
      <c r="K236" s="214"/>
      <c r="L236" s="214">
        <v>32000</v>
      </c>
      <c r="M236" s="214"/>
      <c r="N236" s="240" t="s">
        <v>418</v>
      </c>
      <c r="O236" s="225"/>
      <c r="P236" s="149" t="s">
        <v>742</v>
      </c>
    </row>
    <row r="237" spans="1:16" ht="25.5" x14ac:dyDescent="0.2">
      <c r="A237" s="149">
        <v>232</v>
      </c>
      <c r="B237" s="148" t="s">
        <v>77</v>
      </c>
      <c r="C237" s="212"/>
      <c r="D237" s="204" t="s">
        <v>406</v>
      </c>
      <c r="E237" s="213" t="s">
        <v>949</v>
      </c>
      <c r="F237" s="164" t="s">
        <v>915</v>
      </c>
      <c r="G237" s="161"/>
      <c r="H237" s="214">
        <v>38469.360000000001</v>
      </c>
      <c r="I237" s="214">
        <v>24553.7</v>
      </c>
      <c r="J237" s="242" t="s">
        <v>633</v>
      </c>
      <c r="K237" s="235">
        <v>13915.66</v>
      </c>
      <c r="L237" s="247"/>
      <c r="M237" s="214"/>
      <c r="N237" s="240" t="s">
        <v>950</v>
      </c>
      <c r="O237" s="225"/>
      <c r="P237" s="149" t="s">
        <v>742</v>
      </c>
    </row>
    <row r="238" spans="1:16" ht="25.5" x14ac:dyDescent="0.2">
      <c r="A238" s="149">
        <v>233</v>
      </c>
      <c r="B238" s="148" t="s">
        <v>77</v>
      </c>
      <c r="C238" s="212"/>
      <c r="D238" s="204" t="s">
        <v>362</v>
      </c>
      <c r="E238" s="213" t="s">
        <v>951</v>
      </c>
      <c r="F238" s="164" t="s">
        <v>915</v>
      </c>
      <c r="G238" s="161"/>
      <c r="H238" s="214"/>
      <c r="I238" s="214"/>
      <c r="J238" s="242" t="s">
        <v>579</v>
      </c>
      <c r="K238" s="214"/>
      <c r="L238" s="214">
        <v>5800</v>
      </c>
      <c r="M238" s="214"/>
      <c r="N238" s="240" t="s">
        <v>952</v>
      </c>
      <c r="O238" s="225"/>
      <c r="P238" s="149" t="s">
        <v>742</v>
      </c>
    </row>
    <row r="239" spans="1:16" ht="25.5" x14ac:dyDescent="0.2">
      <c r="A239" s="141">
        <v>234</v>
      </c>
      <c r="B239" s="148" t="s">
        <v>77</v>
      </c>
      <c r="C239" s="212"/>
      <c r="D239" s="204" t="s">
        <v>362</v>
      </c>
      <c r="E239" s="213" t="s">
        <v>953</v>
      </c>
      <c r="F239" s="164" t="s">
        <v>915</v>
      </c>
      <c r="G239" s="161"/>
      <c r="H239" s="214">
        <v>96710.56</v>
      </c>
      <c r="I239" s="214">
        <v>96710.56</v>
      </c>
      <c r="J239" s="242" t="s">
        <v>579</v>
      </c>
      <c r="K239" s="237"/>
      <c r="L239" s="214"/>
      <c r="M239" s="214"/>
      <c r="N239" s="240" t="s">
        <v>954</v>
      </c>
      <c r="O239" s="225"/>
      <c r="P239" s="149" t="s">
        <v>742</v>
      </c>
    </row>
    <row r="240" spans="1:16" ht="25.5" x14ac:dyDescent="0.2">
      <c r="A240" s="149">
        <v>235</v>
      </c>
      <c r="B240" s="148" t="s">
        <v>77</v>
      </c>
      <c r="C240" s="212"/>
      <c r="D240" s="204" t="s">
        <v>362</v>
      </c>
      <c r="E240" s="213" t="s">
        <v>955</v>
      </c>
      <c r="F240" s="164" t="s">
        <v>915</v>
      </c>
      <c r="G240" s="161"/>
      <c r="H240" s="214">
        <v>17806.78</v>
      </c>
      <c r="I240" s="214">
        <v>17806.78</v>
      </c>
      <c r="J240" s="242" t="s">
        <v>579</v>
      </c>
      <c r="K240" s="237"/>
      <c r="L240" s="214"/>
      <c r="M240" s="214"/>
      <c r="N240" s="240" t="s">
        <v>956</v>
      </c>
      <c r="O240" s="225"/>
      <c r="P240" s="149" t="s">
        <v>742</v>
      </c>
    </row>
    <row r="241" spans="1:16" ht="25.5" x14ac:dyDescent="0.2">
      <c r="A241" s="149">
        <v>236</v>
      </c>
      <c r="B241" s="148" t="s">
        <v>77</v>
      </c>
      <c r="C241" s="212"/>
      <c r="D241" s="204" t="s">
        <v>362</v>
      </c>
      <c r="E241" s="213" t="s">
        <v>957</v>
      </c>
      <c r="F241" s="164" t="s">
        <v>915</v>
      </c>
      <c r="G241" s="161"/>
      <c r="H241" s="214"/>
      <c r="I241" s="214"/>
      <c r="J241" s="242" t="s">
        <v>579</v>
      </c>
      <c r="K241" s="214"/>
      <c r="L241" s="214">
        <v>48000</v>
      </c>
      <c r="M241" s="214"/>
      <c r="N241" s="240" t="s">
        <v>958</v>
      </c>
      <c r="O241" s="225"/>
      <c r="P241" s="149" t="s">
        <v>742</v>
      </c>
    </row>
    <row r="242" spans="1:16" ht="25.5" x14ac:dyDescent="0.2">
      <c r="A242" s="141">
        <v>237</v>
      </c>
      <c r="B242" s="148" t="s">
        <v>77</v>
      </c>
      <c r="C242" s="212"/>
      <c r="D242" s="204" t="s">
        <v>31</v>
      </c>
      <c r="E242" s="213" t="s">
        <v>959</v>
      </c>
      <c r="F242" s="164" t="s">
        <v>915</v>
      </c>
      <c r="G242" s="161"/>
      <c r="H242" s="214">
        <v>10355</v>
      </c>
      <c r="I242" s="214">
        <v>10355.17</v>
      </c>
      <c r="J242" s="242" t="s">
        <v>579</v>
      </c>
      <c r="K242" s="214"/>
      <c r="L242" s="214"/>
      <c r="M242" s="214"/>
      <c r="N242" s="240" t="s">
        <v>960</v>
      </c>
      <c r="O242" s="225"/>
      <c r="P242" s="149" t="s">
        <v>742</v>
      </c>
    </row>
    <row r="243" spans="1:16" ht="25.5" x14ac:dyDescent="0.2">
      <c r="A243" s="149">
        <v>238</v>
      </c>
      <c r="B243" s="148" t="s">
        <v>77</v>
      </c>
      <c r="C243" s="212"/>
      <c r="D243" s="204" t="s">
        <v>362</v>
      </c>
      <c r="E243" s="213" t="s">
        <v>961</v>
      </c>
      <c r="F243" s="164" t="s">
        <v>915</v>
      </c>
      <c r="G243" s="161"/>
      <c r="H243" s="214">
        <v>35000</v>
      </c>
      <c r="I243" s="214">
        <v>35000</v>
      </c>
      <c r="J243" s="242" t="s">
        <v>579</v>
      </c>
      <c r="K243" s="214"/>
      <c r="L243" s="214">
        <v>10000</v>
      </c>
      <c r="M243" s="214"/>
      <c r="N243" s="240" t="s">
        <v>962</v>
      </c>
      <c r="O243" s="225"/>
      <c r="P243" s="149" t="s">
        <v>742</v>
      </c>
    </row>
    <row r="244" spans="1:16" ht="25.5" x14ac:dyDescent="0.2">
      <c r="A244" s="149">
        <v>239</v>
      </c>
      <c r="B244" s="148" t="s">
        <v>77</v>
      </c>
      <c r="C244" s="212"/>
      <c r="D244" s="204" t="s">
        <v>362</v>
      </c>
      <c r="E244" s="213" t="s">
        <v>963</v>
      </c>
      <c r="F244" s="164" t="s">
        <v>915</v>
      </c>
      <c r="G244" s="161"/>
      <c r="H244" s="214"/>
      <c r="I244" s="214"/>
      <c r="J244" s="242" t="s">
        <v>579</v>
      </c>
      <c r="K244" s="214"/>
      <c r="L244" s="214">
        <v>20000</v>
      </c>
      <c r="M244" s="214"/>
      <c r="N244" s="240" t="s">
        <v>964</v>
      </c>
      <c r="O244" s="225"/>
      <c r="P244" s="149" t="s">
        <v>742</v>
      </c>
    </row>
    <row r="245" spans="1:16" ht="63.75" x14ac:dyDescent="0.2">
      <c r="A245" s="141">
        <v>240</v>
      </c>
      <c r="B245" s="148" t="s">
        <v>77</v>
      </c>
      <c r="C245" s="212"/>
      <c r="D245" s="204" t="s">
        <v>362</v>
      </c>
      <c r="E245" s="240" t="s">
        <v>965</v>
      </c>
      <c r="F245" s="164" t="s">
        <v>915</v>
      </c>
      <c r="G245" s="164"/>
      <c r="H245" s="236"/>
      <c r="I245" s="235"/>
      <c r="J245" s="239" t="s">
        <v>579</v>
      </c>
      <c r="K245" s="235"/>
      <c r="L245" s="235"/>
      <c r="M245" s="235"/>
      <c r="N245" s="240" t="s">
        <v>966</v>
      </c>
      <c r="O245" s="225"/>
      <c r="P245" s="149" t="s">
        <v>742</v>
      </c>
    </row>
    <row r="246" spans="1:16" ht="41.25" customHeight="1" x14ac:dyDescent="0.2">
      <c r="A246" s="149">
        <v>241</v>
      </c>
      <c r="B246" s="148" t="s">
        <v>77</v>
      </c>
      <c r="C246" s="212"/>
      <c r="D246" s="204" t="s">
        <v>362</v>
      </c>
      <c r="E246" s="244" t="s">
        <v>967</v>
      </c>
      <c r="F246" s="164" t="s">
        <v>915</v>
      </c>
      <c r="G246" s="161"/>
      <c r="H246" s="235">
        <v>264000</v>
      </c>
      <c r="I246" s="235">
        <v>9000</v>
      </c>
      <c r="J246" s="239" t="s">
        <v>633</v>
      </c>
      <c r="K246" s="235">
        <v>255000</v>
      </c>
      <c r="L246" s="235">
        <v>36000</v>
      </c>
      <c r="M246" s="235"/>
      <c r="N246" s="240" t="s">
        <v>968</v>
      </c>
      <c r="O246" s="225"/>
      <c r="P246" s="149" t="s">
        <v>742</v>
      </c>
    </row>
    <row r="247" spans="1:16" ht="39" customHeight="1" x14ac:dyDescent="0.2">
      <c r="A247" s="149">
        <v>242</v>
      </c>
      <c r="B247" s="148" t="s">
        <v>77</v>
      </c>
      <c r="C247" s="212"/>
      <c r="D247" s="149" t="s">
        <v>362</v>
      </c>
      <c r="E247" s="245" t="s">
        <v>969</v>
      </c>
      <c r="F247" s="164" t="s">
        <v>915</v>
      </c>
      <c r="G247" s="161"/>
      <c r="H247" s="235"/>
      <c r="I247" s="235"/>
      <c r="J247" s="239" t="s">
        <v>579</v>
      </c>
      <c r="K247" s="235"/>
      <c r="L247" s="235"/>
      <c r="M247" s="235">
        <v>6000000</v>
      </c>
      <c r="N247" s="240" t="s">
        <v>970</v>
      </c>
      <c r="O247" s="225"/>
      <c r="P247" s="149" t="s">
        <v>742</v>
      </c>
    </row>
    <row r="248" spans="1:16" ht="25.5" x14ac:dyDescent="0.2">
      <c r="A248" s="141">
        <v>243</v>
      </c>
      <c r="B248" s="148" t="s">
        <v>77</v>
      </c>
      <c r="C248" s="212"/>
      <c r="D248" s="149" t="s">
        <v>362</v>
      </c>
      <c r="E248" s="246" t="s">
        <v>971</v>
      </c>
      <c r="F248" s="164" t="s">
        <v>387</v>
      </c>
      <c r="G248" s="161"/>
      <c r="H248" s="235">
        <v>150000</v>
      </c>
      <c r="I248" s="235">
        <v>20000</v>
      </c>
      <c r="J248" s="239" t="s">
        <v>633</v>
      </c>
      <c r="K248" s="235">
        <v>130000</v>
      </c>
      <c r="L248" s="235"/>
      <c r="M248" s="235"/>
      <c r="N248" s="240" t="s">
        <v>972</v>
      </c>
      <c r="O248" s="225"/>
      <c r="P248" s="149" t="s">
        <v>742</v>
      </c>
    </row>
    <row r="249" spans="1:16" ht="25.5" x14ac:dyDescent="0.2">
      <c r="A249" s="149">
        <v>244</v>
      </c>
      <c r="B249" s="148" t="s">
        <v>77</v>
      </c>
      <c r="C249" s="212"/>
      <c r="D249" s="149" t="s">
        <v>362</v>
      </c>
      <c r="E249" s="246" t="s">
        <v>973</v>
      </c>
      <c r="F249" s="141" t="s">
        <v>387</v>
      </c>
      <c r="G249" s="151"/>
      <c r="H249" s="235">
        <v>209253.51</v>
      </c>
      <c r="I249" s="235">
        <v>209253.51</v>
      </c>
      <c r="J249" s="221" t="s">
        <v>579</v>
      </c>
      <c r="K249" s="235"/>
      <c r="L249" s="235">
        <v>150000</v>
      </c>
      <c r="M249" s="214"/>
      <c r="N249" s="240" t="s">
        <v>548</v>
      </c>
      <c r="O249" s="225"/>
      <c r="P249" s="149" t="s">
        <v>742</v>
      </c>
    </row>
    <row r="250" spans="1:16" ht="76.5" x14ac:dyDescent="0.2">
      <c r="A250" s="149">
        <v>245</v>
      </c>
      <c r="B250" s="148" t="s">
        <v>77</v>
      </c>
      <c r="C250" s="212"/>
      <c r="D250" s="149" t="s">
        <v>362</v>
      </c>
      <c r="E250" s="246" t="s">
        <v>974</v>
      </c>
      <c r="F250" s="141" t="s">
        <v>387</v>
      </c>
      <c r="G250" s="151"/>
      <c r="H250" s="214">
        <v>292422.77</v>
      </c>
      <c r="I250" s="214">
        <v>292422.77</v>
      </c>
      <c r="J250" s="227" t="s">
        <v>579</v>
      </c>
      <c r="K250" s="237"/>
      <c r="L250" s="237"/>
      <c r="M250" s="214"/>
      <c r="N250" s="240" t="s">
        <v>975</v>
      </c>
      <c r="O250" s="225"/>
      <c r="P250" s="149" t="s">
        <v>742</v>
      </c>
    </row>
    <row r="251" spans="1:16" ht="25.5" x14ac:dyDescent="0.2">
      <c r="A251" s="141">
        <v>246</v>
      </c>
      <c r="B251" s="148" t="s">
        <v>77</v>
      </c>
      <c r="C251" s="212"/>
      <c r="D251" s="149" t="s">
        <v>362</v>
      </c>
      <c r="E251" s="246" t="s">
        <v>976</v>
      </c>
      <c r="F251" s="151" t="s">
        <v>387</v>
      </c>
      <c r="G251" s="151"/>
      <c r="H251" s="214">
        <v>11858</v>
      </c>
      <c r="I251" s="214">
        <v>11858</v>
      </c>
      <c r="J251" s="227" t="s">
        <v>579</v>
      </c>
      <c r="K251" s="214"/>
      <c r="L251" s="214"/>
      <c r="M251" s="214"/>
      <c r="N251" s="248" t="s">
        <v>977</v>
      </c>
      <c r="O251" s="225"/>
      <c r="P251" s="149" t="s">
        <v>742</v>
      </c>
    </row>
    <row r="252" spans="1:16" ht="38.25" x14ac:dyDescent="0.2">
      <c r="A252" s="149">
        <v>247</v>
      </c>
      <c r="B252" s="148" t="s">
        <v>77</v>
      </c>
      <c r="C252" s="212"/>
      <c r="D252" s="149" t="s">
        <v>362</v>
      </c>
      <c r="E252" s="246" t="s">
        <v>978</v>
      </c>
      <c r="F252" s="141" t="s">
        <v>387</v>
      </c>
      <c r="G252" s="151"/>
      <c r="H252" s="214">
        <v>808858.01</v>
      </c>
      <c r="I252" s="214">
        <v>45385.8</v>
      </c>
      <c r="J252" s="227" t="s">
        <v>633</v>
      </c>
      <c r="K252" s="214">
        <v>763472.21</v>
      </c>
      <c r="L252" s="237"/>
      <c r="M252" s="214"/>
      <c r="N252" s="240" t="s">
        <v>979</v>
      </c>
      <c r="O252" s="225"/>
      <c r="P252" s="149" t="s">
        <v>742</v>
      </c>
    </row>
    <row r="253" spans="1:16" ht="25.5" x14ac:dyDescent="0.2">
      <c r="A253" s="149">
        <v>248</v>
      </c>
      <c r="B253" s="148" t="s">
        <v>77</v>
      </c>
      <c r="C253" s="212"/>
      <c r="D253" s="149" t="s">
        <v>362</v>
      </c>
      <c r="E253" s="246" t="s">
        <v>980</v>
      </c>
      <c r="F253" s="151" t="s">
        <v>387</v>
      </c>
      <c r="G253" s="151"/>
      <c r="H253" s="214">
        <v>37577.449999999997</v>
      </c>
      <c r="I253" s="214">
        <v>3757.75</v>
      </c>
      <c r="J253" s="227" t="s">
        <v>633</v>
      </c>
      <c r="K253" s="214">
        <v>33819.699999999997</v>
      </c>
      <c r="L253" s="214"/>
      <c r="M253" s="214"/>
      <c r="N253" s="248" t="s">
        <v>981</v>
      </c>
      <c r="O253" s="225"/>
      <c r="P253" s="149" t="s">
        <v>742</v>
      </c>
    </row>
    <row r="254" spans="1:16" ht="25.5" x14ac:dyDescent="0.2">
      <c r="A254" s="141">
        <v>249</v>
      </c>
      <c r="B254" s="148" t="s">
        <v>77</v>
      </c>
      <c r="C254" s="212"/>
      <c r="D254" s="149" t="s">
        <v>362</v>
      </c>
      <c r="E254" s="233" t="s">
        <v>982</v>
      </c>
      <c r="F254" s="141" t="s">
        <v>387</v>
      </c>
      <c r="G254" s="151"/>
      <c r="H254" s="214"/>
      <c r="I254" s="214"/>
      <c r="J254" s="227" t="s">
        <v>579</v>
      </c>
      <c r="K254" s="214"/>
      <c r="L254" s="214">
        <v>35000</v>
      </c>
      <c r="M254" s="214"/>
      <c r="N254" s="240" t="s">
        <v>983</v>
      </c>
      <c r="O254" s="225"/>
      <c r="P254" s="149" t="s">
        <v>742</v>
      </c>
    </row>
    <row r="255" spans="1:16" ht="25.5" x14ac:dyDescent="0.2">
      <c r="A255" s="149">
        <v>250</v>
      </c>
      <c r="B255" s="148" t="s">
        <v>77</v>
      </c>
      <c r="C255" s="212"/>
      <c r="D255" s="149" t="s">
        <v>362</v>
      </c>
      <c r="E255" s="233" t="s">
        <v>984</v>
      </c>
      <c r="F255" s="141" t="s">
        <v>387</v>
      </c>
      <c r="G255" s="151"/>
      <c r="H255" s="214"/>
      <c r="I255" s="214"/>
      <c r="J255" s="227" t="s">
        <v>985</v>
      </c>
      <c r="K255" s="214"/>
      <c r="L255" s="214">
        <v>25000</v>
      </c>
      <c r="M255" s="214"/>
      <c r="N255" s="240" t="s">
        <v>986</v>
      </c>
      <c r="O255" s="225"/>
      <c r="P255" s="149" t="s">
        <v>742</v>
      </c>
    </row>
    <row r="256" spans="1:16" ht="25.5" x14ac:dyDescent="0.2">
      <c r="A256" s="149">
        <v>251</v>
      </c>
      <c r="B256" s="148" t="s">
        <v>77</v>
      </c>
      <c r="C256" s="212"/>
      <c r="D256" s="149" t="s">
        <v>362</v>
      </c>
      <c r="E256" s="233" t="s">
        <v>987</v>
      </c>
      <c r="F256" s="141" t="s">
        <v>387</v>
      </c>
      <c r="G256" s="151"/>
      <c r="H256" s="214"/>
      <c r="I256" s="214"/>
      <c r="J256" s="227" t="s">
        <v>579</v>
      </c>
      <c r="K256" s="214"/>
      <c r="L256" s="214">
        <v>12000</v>
      </c>
      <c r="M256" s="214"/>
      <c r="N256" s="240" t="s">
        <v>988</v>
      </c>
      <c r="O256" s="225"/>
      <c r="P256" s="149" t="s">
        <v>742</v>
      </c>
    </row>
    <row r="257" spans="1:16" ht="25.5" x14ac:dyDescent="0.2">
      <c r="A257" s="141">
        <v>252</v>
      </c>
      <c r="B257" s="148" t="s">
        <v>30</v>
      </c>
      <c r="C257" s="212"/>
      <c r="D257" s="149" t="s">
        <v>362</v>
      </c>
      <c r="E257" s="249" t="s">
        <v>989</v>
      </c>
      <c r="F257" s="141" t="s">
        <v>387</v>
      </c>
      <c r="G257" s="151"/>
      <c r="H257" s="214">
        <v>12911</v>
      </c>
      <c r="I257" s="214">
        <v>12911</v>
      </c>
      <c r="J257" s="227" t="s">
        <v>579</v>
      </c>
      <c r="K257" s="214"/>
      <c r="L257" s="214"/>
      <c r="M257" s="214"/>
      <c r="N257" s="238" t="s">
        <v>990</v>
      </c>
      <c r="O257" s="225"/>
      <c r="P257" s="149" t="s">
        <v>742</v>
      </c>
    </row>
    <row r="258" spans="1:16" ht="25.5" x14ac:dyDescent="0.2">
      <c r="A258" s="149">
        <v>253</v>
      </c>
      <c r="B258" s="148" t="s">
        <v>77</v>
      </c>
      <c r="C258" s="212"/>
      <c r="D258" s="149" t="s">
        <v>362</v>
      </c>
      <c r="E258" s="249" t="s">
        <v>390</v>
      </c>
      <c r="F258" s="141" t="s">
        <v>387</v>
      </c>
      <c r="G258" s="151"/>
      <c r="H258" s="235"/>
      <c r="I258" s="235"/>
      <c r="J258" s="221" t="s">
        <v>579</v>
      </c>
      <c r="K258" s="235"/>
      <c r="L258" s="235">
        <v>64680.800000000003</v>
      </c>
      <c r="M258" s="235"/>
      <c r="N258" s="238" t="s">
        <v>391</v>
      </c>
      <c r="O258" s="225"/>
      <c r="P258" s="149" t="s">
        <v>742</v>
      </c>
    </row>
    <row r="259" spans="1:16" ht="25.5" x14ac:dyDescent="0.2">
      <c r="A259" s="149">
        <v>254</v>
      </c>
      <c r="B259" s="230"/>
      <c r="C259" s="231"/>
      <c r="D259" s="204" t="s">
        <v>362</v>
      </c>
      <c r="E259" s="249" t="s">
        <v>991</v>
      </c>
      <c r="F259" s="164" t="s">
        <v>387</v>
      </c>
      <c r="G259" s="164"/>
      <c r="H259" s="232"/>
      <c r="I259" s="232"/>
      <c r="J259" s="239"/>
      <c r="K259" s="232"/>
      <c r="L259" s="232"/>
      <c r="M259" s="232"/>
      <c r="O259" s="225"/>
      <c r="P259" s="149" t="s">
        <v>742</v>
      </c>
    </row>
    <row r="260" spans="1:16" ht="25.5" x14ac:dyDescent="0.2">
      <c r="A260" s="141">
        <v>255</v>
      </c>
      <c r="B260" s="148" t="s">
        <v>30</v>
      </c>
      <c r="C260" s="212"/>
      <c r="D260" s="204" t="s">
        <v>362</v>
      </c>
      <c r="E260" s="250" t="s">
        <v>992</v>
      </c>
      <c r="F260" s="141" t="s">
        <v>387</v>
      </c>
      <c r="G260" s="151"/>
      <c r="H260" s="235">
        <v>219000</v>
      </c>
      <c r="I260" s="235">
        <v>219000</v>
      </c>
      <c r="J260" s="221" t="s">
        <v>579</v>
      </c>
      <c r="K260" s="235"/>
      <c r="L260" s="235"/>
      <c r="M260" s="235"/>
      <c r="N260" s="253" t="s">
        <v>993</v>
      </c>
      <c r="O260" s="225"/>
      <c r="P260" s="149" t="s">
        <v>742</v>
      </c>
    </row>
    <row r="261" spans="1:16" ht="25.5" x14ac:dyDescent="0.2">
      <c r="A261" s="149">
        <v>256</v>
      </c>
      <c r="B261" s="148" t="s">
        <v>30</v>
      </c>
      <c r="C261" s="212"/>
      <c r="D261" s="149" t="s">
        <v>31</v>
      </c>
      <c r="E261" s="229" t="s">
        <v>994</v>
      </c>
      <c r="F261" s="141" t="s">
        <v>995</v>
      </c>
      <c r="G261" s="151"/>
      <c r="H261" s="236"/>
      <c r="I261" s="214"/>
      <c r="J261" s="227" t="s">
        <v>579</v>
      </c>
      <c r="K261" s="214"/>
      <c r="L261" s="214">
        <v>12000</v>
      </c>
      <c r="M261" s="237"/>
      <c r="N261" s="229" t="s">
        <v>994</v>
      </c>
      <c r="O261" s="225"/>
      <c r="P261" s="149" t="s">
        <v>742</v>
      </c>
    </row>
    <row r="262" spans="1:16" ht="38.25" x14ac:dyDescent="0.2">
      <c r="A262" s="149">
        <v>257</v>
      </c>
      <c r="B262" s="148" t="s">
        <v>30</v>
      </c>
      <c r="C262" s="212"/>
      <c r="D262" s="149" t="s">
        <v>362</v>
      </c>
      <c r="E262" s="251" t="s">
        <v>996</v>
      </c>
      <c r="F262" s="141" t="s">
        <v>995</v>
      </c>
      <c r="G262" s="151"/>
      <c r="H262" s="214">
        <v>13000</v>
      </c>
      <c r="I262" s="214">
        <v>13000</v>
      </c>
      <c r="J262" s="227" t="s">
        <v>579</v>
      </c>
      <c r="K262" s="214"/>
      <c r="L262" s="214"/>
      <c r="M262" s="214"/>
      <c r="N262" s="238" t="s">
        <v>997</v>
      </c>
      <c r="O262" s="225"/>
      <c r="P262" s="149" t="s">
        <v>742</v>
      </c>
    </row>
    <row r="263" spans="1:16" ht="38.25" x14ac:dyDescent="0.2">
      <c r="A263" s="141">
        <v>258</v>
      </c>
      <c r="B263" s="148" t="s">
        <v>30</v>
      </c>
      <c r="C263" s="212"/>
      <c r="D263" s="149" t="s">
        <v>362</v>
      </c>
      <c r="E263" s="251" t="s">
        <v>998</v>
      </c>
      <c r="F263" s="141" t="s">
        <v>995</v>
      </c>
      <c r="G263" s="151"/>
      <c r="H263" s="214">
        <v>1482.25</v>
      </c>
      <c r="I263" s="214">
        <v>1482.25</v>
      </c>
      <c r="J263" s="227" t="s">
        <v>579</v>
      </c>
      <c r="K263" s="214"/>
      <c r="L263" s="214"/>
      <c r="M263" s="214"/>
      <c r="N263" s="238" t="s">
        <v>999</v>
      </c>
      <c r="O263" s="225"/>
      <c r="P263" s="149" t="s">
        <v>742</v>
      </c>
    </row>
    <row r="264" spans="1:16" ht="25.5" x14ac:dyDescent="0.2">
      <c r="A264" s="149">
        <v>259</v>
      </c>
      <c r="B264" s="230" t="s">
        <v>30</v>
      </c>
      <c r="C264" s="231"/>
      <c r="D264" s="204" t="s">
        <v>362</v>
      </c>
      <c r="E264" s="229" t="s">
        <v>1000</v>
      </c>
      <c r="F264" s="164" t="s">
        <v>995</v>
      </c>
      <c r="G264" s="164"/>
      <c r="H264" s="232"/>
      <c r="I264" s="232"/>
      <c r="J264" s="227" t="s">
        <v>579</v>
      </c>
      <c r="K264" s="232"/>
      <c r="L264" s="232"/>
      <c r="M264" s="232"/>
      <c r="N264" s="240" t="s">
        <v>1001</v>
      </c>
      <c r="O264" s="225"/>
      <c r="P264" s="149" t="s">
        <v>742</v>
      </c>
    </row>
    <row r="265" spans="1:16" ht="25.5" x14ac:dyDescent="0.2">
      <c r="A265" s="149">
        <v>260</v>
      </c>
      <c r="B265" s="148" t="s">
        <v>30</v>
      </c>
      <c r="C265" s="212"/>
      <c r="D265" s="149" t="s">
        <v>406</v>
      </c>
      <c r="E265" s="229" t="s">
        <v>1002</v>
      </c>
      <c r="F265" s="141" t="s">
        <v>995</v>
      </c>
      <c r="G265" s="141"/>
      <c r="H265" s="236"/>
      <c r="I265" s="235"/>
      <c r="J265" s="221" t="s">
        <v>579</v>
      </c>
      <c r="K265" s="235"/>
      <c r="L265" s="235"/>
      <c r="M265" s="235"/>
      <c r="N265" s="240" t="s">
        <v>554</v>
      </c>
      <c r="O265" s="225"/>
      <c r="P265" s="149" t="s">
        <v>742</v>
      </c>
    </row>
    <row r="266" spans="1:16" ht="25.5" x14ac:dyDescent="0.2">
      <c r="A266" s="141">
        <v>261</v>
      </c>
      <c r="B266" s="148" t="s">
        <v>30</v>
      </c>
      <c r="C266" s="212"/>
      <c r="D266" s="149" t="s">
        <v>31</v>
      </c>
      <c r="E266" s="229" t="s">
        <v>1003</v>
      </c>
      <c r="F266" s="141" t="s">
        <v>995</v>
      </c>
      <c r="G266" s="151"/>
      <c r="H266" s="214"/>
      <c r="I266" s="214"/>
      <c r="J266" s="227" t="s">
        <v>579</v>
      </c>
      <c r="K266" s="214"/>
      <c r="L266" s="214"/>
      <c r="M266" s="214">
        <v>60000</v>
      </c>
      <c r="N266" s="240" t="s">
        <v>551</v>
      </c>
      <c r="O266" s="225"/>
      <c r="P266" s="149" t="s">
        <v>742</v>
      </c>
    </row>
    <row r="267" spans="1:16" ht="25.5" x14ac:dyDescent="0.2">
      <c r="A267" s="149">
        <v>262</v>
      </c>
      <c r="B267" s="148" t="s">
        <v>30</v>
      </c>
      <c r="C267" s="212"/>
      <c r="D267" s="149" t="s">
        <v>31</v>
      </c>
      <c r="E267" s="229" t="s">
        <v>1004</v>
      </c>
      <c r="F267" s="141" t="s">
        <v>995</v>
      </c>
      <c r="G267" s="151"/>
      <c r="H267" s="214"/>
      <c r="I267" s="214"/>
      <c r="J267" s="227" t="s">
        <v>579</v>
      </c>
      <c r="K267" s="214"/>
      <c r="L267" s="214">
        <v>3000</v>
      </c>
      <c r="M267" s="214"/>
      <c r="N267" s="229" t="s">
        <v>1005</v>
      </c>
      <c r="O267" s="225"/>
      <c r="P267" s="149" t="s">
        <v>742</v>
      </c>
    </row>
    <row r="268" spans="1:16" ht="25.5" x14ac:dyDescent="0.2">
      <c r="A268" s="149">
        <v>263</v>
      </c>
      <c r="B268" s="148" t="s">
        <v>30</v>
      </c>
      <c r="C268" s="212"/>
      <c r="D268" s="149" t="s">
        <v>31</v>
      </c>
      <c r="E268" s="229" t="s">
        <v>1006</v>
      </c>
      <c r="F268" s="141" t="s">
        <v>995</v>
      </c>
      <c r="G268" s="151"/>
      <c r="H268" s="214"/>
      <c r="I268" s="214"/>
      <c r="J268" s="227" t="s">
        <v>579</v>
      </c>
      <c r="K268" s="214"/>
      <c r="L268" s="214">
        <v>15000</v>
      </c>
      <c r="M268" s="214"/>
      <c r="N268" s="229" t="s">
        <v>1007</v>
      </c>
      <c r="O268" s="225"/>
      <c r="P268" s="149" t="s">
        <v>742</v>
      </c>
    </row>
    <row r="269" spans="1:16" ht="38.25" x14ac:dyDescent="0.2">
      <c r="A269" s="141">
        <v>264</v>
      </c>
      <c r="B269" s="230" t="s">
        <v>30</v>
      </c>
      <c r="C269" s="231"/>
      <c r="D269" s="204" t="s">
        <v>31</v>
      </c>
      <c r="E269" s="233" t="s">
        <v>1008</v>
      </c>
      <c r="F269" s="164" t="s">
        <v>995</v>
      </c>
      <c r="G269" s="164"/>
      <c r="H269" s="232"/>
      <c r="I269" s="235"/>
      <c r="J269" s="221"/>
      <c r="K269" s="235"/>
      <c r="L269" s="235"/>
      <c r="M269" s="235"/>
      <c r="N269" s="229" t="s">
        <v>1007</v>
      </c>
      <c r="O269" s="225"/>
      <c r="P269" s="149" t="s">
        <v>742</v>
      </c>
    </row>
    <row r="270" spans="1:16" x14ac:dyDescent="0.2">
      <c r="I270" s="129"/>
      <c r="J270" s="129"/>
      <c r="K270" s="129"/>
    </row>
    <row r="271" spans="1:16" x14ac:dyDescent="0.2">
      <c r="G271" s="127"/>
      <c r="H271" s="252"/>
      <c r="I271" s="254"/>
      <c r="J271" s="126"/>
    </row>
    <row r="272" spans="1:16" x14ac:dyDescent="0.2">
      <c r="G272" s="127"/>
      <c r="H272" s="252"/>
      <c r="I272" s="255"/>
      <c r="J272" s="126"/>
    </row>
  </sheetData>
  <autoFilter ref="A3:P270" xr:uid="{00000000-0009-0000-0000-00000E000000}">
    <sortState xmlns:xlrd2="http://schemas.microsoft.com/office/spreadsheetml/2017/richdata2" ref="A3:P270">
      <sortCondition ref="O3:O119"/>
    </sortState>
  </autoFilter>
  <mergeCells count="4">
    <mergeCell ref="A1:P1"/>
    <mergeCell ref="A2:P2"/>
    <mergeCell ref="A4:P4"/>
    <mergeCell ref="A120:P120"/>
  </mergeCells>
  <hyperlinks>
    <hyperlink ref="A120:P120" r:id="rId1" display="Ozolnieku novada pašvaldības investīciju plāns (aktuālā versija pamatajoties uz Ozolnieku novada pašvaldības saistošie noteikumi &quot;Par Ozolnieku novada budžetu 2021.gadam ar 21.06.2021.grozījumiem&quot;, 4.pielikumu)" xr:uid="{00000000-0004-0000-0E00-000000000000}"/>
    <hyperlink ref="A4:P4" r:id="rId2" display="Jelgavas novada pašvaldības investīciju plāns" xr:uid="{00000000-0004-0000-0E00-000001000000}"/>
  </hyperlinks>
  <pageMargins left="0.25" right="0.25" top="0.75" bottom="0.75" header="0.3" footer="0.3"/>
  <pageSetup paperSize="8" scale="55"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92D050"/>
  </sheetPr>
  <dimension ref="A1:V66"/>
  <sheetViews>
    <sheetView workbookViewId="0">
      <selection activeCell="J5" sqref="J5"/>
    </sheetView>
  </sheetViews>
  <sheetFormatPr defaultColWidth="9.140625" defaultRowHeight="12" x14ac:dyDescent="0.2"/>
  <cols>
    <col min="1" max="1" width="8" style="1" customWidth="1"/>
    <col min="2" max="2" width="9.140625" style="1"/>
    <col min="3" max="3" width="8.85546875" style="1" customWidth="1"/>
    <col min="4" max="4" width="9.140625" style="1"/>
    <col min="5" max="5" width="21" style="1" customWidth="1"/>
    <col min="6" max="6" width="10.85546875" style="1" customWidth="1"/>
    <col min="7" max="7" width="11.140625" style="1" customWidth="1"/>
    <col min="8" max="8" width="12.28515625" style="1" customWidth="1"/>
    <col min="9" max="9" width="17.140625" style="1" customWidth="1"/>
    <col min="10" max="10" width="24.85546875" style="1" customWidth="1"/>
    <col min="11" max="11" width="19.42578125" style="1" customWidth="1"/>
    <col min="12" max="12" width="15.42578125" style="2" customWidth="1"/>
    <col min="13" max="13" width="35.5703125" style="1" customWidth="1"/>
    <col min="14" max="14" width="18.85546875" style="1" customWidth="1"/>
    <col min="15" max="16" width="14.28515625" style="1" customWidth="1"/>
    <col min="17" max="17" width="28.28515625" style="1" customWidth="1"/>
    <col min="18" max="18" width="14.140625" style="1" customWidth="1"/>
    <col min="19" max="19" width="13.85546875" style="1" customWidth="1"/>
    <col min="20" max="20" width="13.140625" style="1" customWidth="1"/>
    <col min="21" max="21" width="15.5703125" style="1" customWidth="1"/>
    <col min="22" max="22" width="13" style="1" customWidth="1"/>
    <col min="23" max="16384" width="9.140625" style="1"/>
  </cols>
  <sheetData>
    <row r="1" spans="1:22" x14ac:dyDescent="0.2">
      <c r="A1" s="3" t="s">
        <v>1009</v>
      </c>
      <c r="B1" s="4"/>
      <c r="C1" s="4"/>
      <c r="D1" s="4"/>
      <c r="E1" s="5"/>
      <c r="F1" s="6"/>
      <c r="G1" s="6"/>
      <c r="H1" s="6"/>
      <c r="I1" s="6"/>
      <c r="J1" s="72"/>
      <c r="K1" s="6"/>
      <c r="L1" s="23"/>
      <c r="M1" s="6"/>
      <c r="N1" s="6"/>
      <c r="O1" s="6"/>
      <c r="P1" s="6"/>
      <c r="Q1" s="6"/>
      <c r="R1" s="6"/>
      <c r="S1" s="6"/>
      <c r="T1" s="6"/>
      <c r="U1" s="6"/>
      <c r="V1" s="6"/>
    </row>
    <row r="2" spans="1:22" ht="15" customHeight="1" x14ac:dyDescent="0.2">
      <c r="A2" s="3" t="s">
        <v>1010</v>
      </c>
      <c r="B2" s="4"/>
      <c r="C2" s="4"/>
      <c r="D2" s="4"/>
      <c r="E2" s="5"/>
      <c r="F2" s="6"/>
      <c r="G2" s="6"/>
      <c r="H2" s="6"/>
      <c r="I2" s="766" t="s">
        <v>1011</v>
      </c>
      <c r="J2" s="767"/>
      <c r="K2" s="767"/>
      <c r="L2" s="767"/>
      <c r="M2" s="767"/>
      <c r="N2" s="768"/>
      <c r="O2" s="769" t="s">
        <v>1012</v>
      </c>
      <c r="P2" s="770"/>
      <c r="Q2" s="770"/>
      <c r="R2" s="770"/>
      <c r="S2" s="770"/>
      <c r="T2" s="99"/>
      <c r="U2" s="6"/>
      <c r="V2" s="6"/>
    </row>
    <row r="3" spans="1:22" ht="120" x14ac:dyDescent="0.2">
      <c r="A3" s="7" t="s">
        <v>10</v>
      </c>
      <c r="B3" s="8" t="s">
        <v>11</v>
      </c>
      <c r="C3" s="8" t="s">
        <v>1013</v>
      </c>
      <c r="D3" s="9" t="s">
        <v>12</v>
      </c>
      <c r="E3" s="9" t="s">
        <v>13</v>
      </c>
      <c r="F3" s="9" t="s">
        <v>15</v>
      </c>
      <c r="G3" s="10" t="s">
        <v>541</v>
      </c>
      <c r="H3" s="11" t="s">
        <v>1014</v>
      </c>
      <c r="I3" s="25" t="s">
        <v>1015</v>
      </c>
      <c r="J3" s="73" t="s">
        <v>1016</v>
      </c>
      <c r="K3" s="73" t="s">
        <v>1017</v>
      </c>
      <c r="L3" s="73" t="s">
        <v>1018</v>
      </c>
      <c r="M3" s="73" t="s">
        <v>1019</v>
      </c>
      <c r="N3" s="73" t="s">
        <v>1020</v>
      </c>
      <c r="O3" s="74" t="s">
        <v>1021</v>
      </c>
      <c r="P3" s="74" t="s">
        <v>1022</v>
      </c>
      <c r="Q3" s="100" t="s">
        <v>1023</v>
      </c>
      <c r="R3" s="74" t="s">
        <v>1024</v>
      </c>
      <c r="S3" s="74" t="s">
        <v>1025</v>
      </c>
      <c r="T3" s="11" t="s">
        <v>1026</v>
      </c>
      <c r="U3" s="11" t="s">
        <v>1027</v>
      </c>
      <c r="V3" s="11" t="s">
        <v>1028</v>
      </c>
    </row>
    <row r="4" spans="1:22" ht="120" x14ac:dyDescent="0.2">
      <c r="A4" s="12" t="s">
        <v>1029</v>
      </c>
      <c r="B4" s="13" t="s">
        <v>77</v>
      </c>
      <c r="C4" s="14" t="s">
        <v>1030</v>
      </c>
      <c r="D4" s="15" t="s">
        <v>438</v>
      </c>
      <c r="E4" s="15" t="s">
        <v>1031</v>
      </c>
      <c r="F4" s="16" t="s">
        <v>78</v>
      </c>
      <c r="G4" s="17" t="s">
        <v>79</v>
      </c>
      <c r="H4" s="18"/>
      <c r="I4" s="75"/>
      <c r="J4" s="18" t="s">
        <v>1032</v>
      </c>
      <c r="K4" s="18" t="s">
        <v>1033</v>
      </c>
      <c r="L4" s="18" t="s">
        <v>1034</v>
      </c>
      <c r="M4" s="76" t="s">
        <v>1035</v>
      </c>
      <c r="N4" s="18" t="s">
        <v>1036</v>
      </c>
      <c r="O4" s="18" t="s">
        <v>1037</v>
      </c>
      <c r="P4" s="18" t="s">
        <v>1038</v>
      </c>
      <c r="Q4" s="18" t="s">
        <v>1035</v>
      </c>
      <c r="R4" s="18" t="s">
        <v>1039</v>
      </c>
      <c r="S4" s="18" t="s">
        <v>1040</v>
      </c>
      <c r="T4" s="18"/>
      <c r="U4" s="18"/>
      <c r="V4" s="18"/>
    </row>
    <row r="5" spans="1:22" x14ac:dyDescent="0.2">
      <c r="A5" s="19"/>
      <c r="B5" s="19"/>
      <c r="C5" s="19"/>
      <c r="D5" s="19"/>
      <c r="E5" s="20"/>
      <c r="F5" s="19"/>
      <c r="G5" s="19"/>
      <c r="H5" s="19"/>
      <c r="I5" s="75"/>
      <c r="J5" s="19"/>
      <c r="K5" s="33"/>
      <c r="L5" s="19"/>
      <c r="M5" s="32"/>
      <c r="N5" s="19"/>
      <c r="O5" s="19"/>
      <c r="P5" s="19"/>
      <c r="Q5" s="19"/>
      <c r="R5" s="19"/>
      <c r="S5" s="19"/>
      <c r="T5" s="19"/>
      <c r="U5" s="19"/>
      <c r="V5" s="19"/>
    </row>
    <row r="6" spans="1:22" x14ac:dyDescent="0.2">
      <c r="A6" s="19"/>
      <c r="B6" s="19"/>
      <c r="C6" s="19"/>
      <c r="D6" s="19"/>
      <c r="E6" s="20"/>
      <c r="F6" s="19"/>
      <c r="G6" s="19"/>
      <c r="H6" s="19"/>
      <c r="I6" s="19"/>
      <c r="J6" s="33"/>
      <c r="K6" s="19"/>
      <c r="L6" s="32"/>
      <c r="M6" s="19"/>
      <c r="N6" s="19"/>
      <c r="O6" s="19"/>
      <c r="P6" s="19"/>
      <c r="Q6" s="19"/>
      <c r="R6" s="19"/>
      <c r="S6" s="19"/>
      <c r="T6" s="19"/>
      <c r="U6" s="19"/>
      <c r="V6" s="19"/>
    </row>
    <row r="7" spans="1:22" x14ac:dyDescent="0.2">
      <c r="A7" s="19"/>
      <c r="B7" s="19"/>
      <c r="C7" s="19"/>
      <c r="D7" s="19"/>
      <c r="E7" s="20"/>
      <c r="F7" s="19"/>
      <c r="G7" s="19"/>
      <c r="H7" s="19"/>
      <c r="I7" s="19"/>
      <c r="J7" s="33"/>
      <c r="K7" s="19"/>
      <c r="L7" s="32"/>
      <c r="M7" s="19"/>
      <c r="N7" s="19"/>
      <c r="O7" s="19"/>
      <c r="P7" s="19"/>
      <c r="Q7" s="19"/>
      <c r="R7" s="19"/>
      <c r="S7" s="19"/>
      <c r="T7" s="19"/>
      <c r="U7" s="19"/>
      <c r="V7" s="19"/>
    </row>
    <row r="8" spans="1:22" x14ac:dyDescent="0.2">
      <c r="A8" s="3" t="s">
        <v>1009</v>
      </c>
      <c r="B8" s="4"/>
      <c r="C8" s="4"/>
      <c r="D8" s="4"/>
      <c r="E8" s="21" t="s">
        <v>1041</v>
      </c>
      <c r="F8" s="5"/>
      <c r="G8" s="22"/>
      <c r="H8" s="23"/>
      <c r="I8" s="6"/>
      <c r="J8" s="6"/>
      <c r="K8" s="72"/>
      <c r="L8" s="23"/>
      <c r="M8" s="6"/>
      <c r="N8" s="6"/>
      <c r="O8" s="6"/>
      <c r="P8" s="6"/>
      <c r="Q8" s="6"/>
      <c r="R8" s="6"/>
      <c r="S8" s="6"/>
      <c r="T8" s="6"/>
      <c r="U8" s="6"/>
      <c r="V8" s="6"/>
    </row>
    <row r="9" spans="1:22" x14ac:dyDescent="0.2">
      <c r="A9" s="3" t="s">
        <v>1042</v>
      </c>
      <c r="B9" s="4"/>
      <c r="C9" s="4"/>
      <c r="D9" s="4"/>
      <c r="E9" s="5"/>
      <c r="F9" s="5"/>
      <c r="G9" s="22"/>
      <c r="H9" s="23"/>
      <c r="I9" s="6"/>
      <c r="J9" s="6"/>
      <c r="K9" s="6"/>
      <c r="L9" s="77"/>
      <c r="M9" s="6"/>
      <c r="N9" s="6"/>
      <c r="O9" s="6"/>
      <c r="P9" s="6"/>
      <c r="Q9" s="6"/>
      <c r="R9" s="6"/>
      <c r="S9" s="6"/>
      <c r="T9" s="6"/>
      <c r="U9" s="6"/>
      <c r="V9" s="6"/>
    </row>
    <row r="10" spans="1:22" ht="156" x14ac:dyDescent="0.2">
      <c r="A10" s="24" t="s">
        <v>10</v>
      </c>
      <c r="B10" s="24" t="s">
        <v>11</v>
      </c>
      <c r="C10" s="24" t="s">
        <v>1013</v>
      </c>
      <c r="D10" s="25" t="s">
        <v>12</v>
      </c>
      <c r="E10" s="25" t="s">
        <v>13</v>
      </c>
      <c r="F10" s="25" t="s">
        <v>15</v>
      </c>
      <c r="G10" s="25" t="s">
        <v>541</v>
      </c>
      <c r="H10" s="25" t="s">
        <v>1043</v>
      </c>
      <c r="I10" s="25" t="s">
        <v>1015</v>
      </c>
      <c r="J10" s="78" t="s">
        <v>1044</v>
      </c>
      <c r="K10" s="78" t="s">
        <v>1045</v>
      </c>
      <c r="L10" s="78" t="s">
        <v>1046</v>
      </c>
      <c r="M10" s="78" t="s">
        <v>1047</v>
      </c>
      <c r="N10" s="78" t="s">
        <v>1048</v>
      </c>
      <c r="O10" s="78" t="s">
        <v>1049</v>
      </c>
      <c r="P10" s="78" t="s">
        <v>1050</v>
      </c>
      <c r="Q10" s="78" t="s">
        <v>1051</v>
      </c>
      <c r="R10" s="78" t="s">
        <v>1052</v>
      </c>
      <c r="S10" s="78" t="s">
        <v>1053</v>
      </c>
      <c r="T10" s="78" t="s">
        <v>1054</v>
      </c>
      <c r="U10" s="78" t="s">
        <v>1055</v>
      </c>
      <c r="V10" s="73" t="s">
        <v>28</v>
      </c>
    </row>
    <row r="11" spans="1:22" ht="46.5" customHeight="1" x14ac:dyDescent="0.2">
      <c r="A11" s="26">
        <v>100</v>
      </c>
      <c r="B11" s="27" t="s">
        <v>77</v>
      </c>
      <c r="C11" s="28" t="s">
        <v>1056</v>
      </c>
      <c r="D11" s="29" t="s">
        <v>84</v>
      </c>
      <c r="E11" s="20" t="s">
        <v>1057</v>
      </c>
      <c r="F11" s="29" t="s">
        <v>101</v>
      </c>
      <c r="G11" s="30" t="s">
        <v>79</v>
      </c>
      <c r="H11" s="31" t="s">
        <v>1058</v>
      </c>
      <c r="I11" s="19"/>
      <c r="J11" s="79" t="s">
        <v>1059</v>
      </c>
      <c r="K11" s="80"/>
      <c r="L11" s="32">
        <v>2018</v>
      </c>
      <c r="M11" s="33" t="s">
        <v>1060</v>
      </c>
      <c r="N11" s="19" t="s">
        <v>1035</v>
      </c>
      <c r="O11" s="5" t="s">
        <v>1061</v>
      </c>
      <c r="P11" s="19" t="s">
        <v>1035</v>
      </c>
      <c r="Q11" s="19" t="s">
        <v>1035</v>
      </c>
      <c r="R11" s="33" t="s">
        <v>1062</v>
      </c>
      <c r="S11" s="33" t="s">
        <v>1063</v>
      </c>
      <c r="T11" s="19"/>
      <c r="U11" s="19"/>
      <c r="V11" s="33" t="s">
        <v>1064</v>
      </c>
    </row>
    <row r="12" spans="1:22" ht="46.5" customHeight="1" x14ac:dyDescent="0.2">
      <c r="A12" s="26">
        <v>108</v>
      </c>
      <c r="B12" s="27" t="s">
        <v>77</v>
      </c>
      <c r="C12" s="28" t="s">
        <v>1065</v>
      </c>
      <c r="D12" s="29" t="s">
        <v>84</v>
      </c>
      <c r="E12" s="20" t="s">
        <v>85</v>
      </c>
      <c r="F12" s="29" t="s">
        <v>57</v>
      </c>
      <c r="G12" s="30" t="s">
        <v>79</v>
      </c>
      <c r="H12" s="32"/>
      <c r="I12" s="19"/>
      <c r="J12" s="81" t="s">
        <v>1066</v>
      </c>
      <c r="K12" s="19"/>
      <c r="L12" s="32"/>
      <c r="M12" s="19"/>
      <c r="N12" s="19"/>
      <c r="O12" s="19"/>
      <c r="P12" s="19"/>
      <c r="Q12" s="19"/>
      <c r="R12" s="19"/>
      <c r="S12" s="19"/>
      <c r="T12" s="19"/>
      <c r="U12" s="19"/>
      <c r="V12" s="19"/>
    </row>
    <row r="13" spans="1:22" ht="46.5" customHeight="1" x14ac:dyDescent="0.2">
      <c r="A13" s="19" t="s">
        <v>1067</v>
      </c>
      <c r="B13" s="27" t="s">
        <v>77</v>
      </c>
      <c r="C13" s="19"/>
      <c r="D13" s="19" t="s">
        <v>84</v>
      </c>
      <c r="E13" s="33" t="s">
        <v>1068</v>
      </c>
      <c r="F13" s="29" t="s">
        <v>78</v>
      </c>
      <c r="G13" s="34"/>
      <c r="H13" s="35"/>
      <c r="I13" s="19"/>
      <c r="J13" s="82" t="s">
        <v>1069</v>
      </c>
      <c r="K13" s="83"/>
      <c r="L13" s="32">
        <v>2019</v>
      </c>
      <c r="M13" s="33" t="s">
        <v>1070</v>
      </c>
      <c r="N13" s="19"/>
      <c r="O13" s="19"/>
      <c r="P13" s="19"/>
      <c r="Q13" s="19"/>
      <c r="R13" s="19"/>
      <c r="S13" s="19"/>
      <c r="T13" s="19"/>
      <c r="U13" s="19"/>
      <c r="V13" s="19"/>
    </row>
    <row r="14" spans="1:22" ht="46.5" customHeight="1" x14ac:dyDescent="0.2">
      <c r="A14" s="36">
        <v>40</v>
      </c>
      <c r="B14" s="37" t="s">
        <v>77</v>
      </c>
      <c r="C14" s="28" t="s">
        <v>1071</v>
      </c>
      <c r="D14" s="38" t="s">
        <v>84</v>
      </c>
      <c r="E14" s="39" t="s">
        <v>1072</v>
      </c>
      <c r="F14" s="29" t="s">
        <v>65</v>
      </c>
      <c r="G14" s="40" t="s">
        <v>79</v>
      </c>
      <c r="H14" s="41" t="s">
        <v>1073</v>
      </c>
      <c r="I14" s="19" t="s">
        <v>1074</v>
      </c>
      <c r="J14" s="84" t="s">
        <v>1075</v>
      </c>
      <c r="K14" s="33" t="s">
        <v>1076</v>
      </c>
      <c r="L14" s="32"/>
      <c r="M14" s="33" t="s">
        <v>1077</v>
      </c>
      <c r="N14" s="33" t="s">
        <v>1078</v>
      </c>
      <c r="O14" s="33" t="s">
        <v>1079</v>
      </c>
      <c r="P14" s="33" t="s">
        <v>1080</v>
      </c>
      <c r="Q14" s="33" t="s">
        <v>1081</v>
      </c>
      <c r="R14" s="33" t="s">
        <v>1082</v>
      </c>
      <c r="S14" s="33" t="s">
        <v>1083</v>
      </c>
      <c r="T14" s="33" t="s">
        <v>1084</v>
      </c>
      <c r="U14" s="19" t="s">
        <v>1085</v>
      </c>
      <c r="V14" s="33" t="s">
        <v>1086</v>
      </c>
    </row>
    <row r="15" spans="1:22" ht="46.5" customHeight="1" x14ac:dyDescent="0.2">
      <c r="A15" s="26">
        <v>155</v>
      </c>
      <c r="B15" s="27" t="s">
        <v>77</v>
      </c>
      <c r="C15" s="28" t="s">
        <v>1030</v>
      </c>
      <c r="D15" s="29" t="s">
        <v>113</v>
      </c>
      <c r="E15" s="29" t="s">
        <v>1087</v>
      </c>
      <c r="F15" s="29" t="s">
        <v>123</v>
      </c>
      <c r="G15" s="42" t="s">
        <v>79</v>
      </c>
      <c r="H15" s="32"/>
      <c r="I15" s="19"/>
      <c r="J15" s="85" t="s">
        <v>1088</v>
      </c>
      <c r="K15" s="19"/>
      <c r="L15" s="32"/>
      <c r="M15" s="19"/>
      <c r="N15" s="19"/>
      <c r="O15" s="19"/>
      <c r="P15" s="19"/>
      <c r="Q15" s="19"/>
      <c r="R15" s="19"/>
      <c r="S15" s="19"/>
      <c r="T15" s="19"/>
      <c r="U15" s="19"/>
      <c r="V15" s="19"/>
    </row>
    <row r="16" spans="1:22" ht="46.5" customHeight="1" x14ac:dyDescent="0.2">
      <c r="A16" s="26">
        <v>169</v>
      </c>
      <c r="B16" s="27" t="s">
        <v>77</v>
      </c>
      <c r="C16" s="28" t="s">
        <v>1089</v>
      </c>
      <c r="D16" s="29" t="s">
        <v>113</v>
      </c>
      <c r="E16" s="29" t="s">
        <v>1090</v>
      </c>
      <c r="F16" s="29" t="s">
        <v>1091</v>
      </c>
      <c r="G16" s="42" t="s">
        <v>79</v>
      </c>
      <c r="H16" s="32"/>
      <c r="I16" s="19"/>
      <c r="J16" s="29" t="s">
        <v>1092</v>
      </c>
      <c r="K16" s="19"/>
      <c r="L16" s="32"/>
      <c r="M16" s="19"/>
      <c r="N16" s="19"/>
      <c r="O16" s="19"/>
      <c r="P16" s="19"/>
      <c r="Q16" s="19"/>
      <c r="R16" s="19"/>
      <c r="S16" s="19"/>
      <c r="T16" s="19"/>
      <c r="U16" s="19"/>
      <c r="V16" s="19"/>
    </row>
    <row r="17" spans="1:22" ht="46.5" customHeight="1" x14ac:dyDescent="0.2">
      <c r="A17" s="43">
        <v>396</v>
      </c>
      <c r="B17" s="44" t="s">
        <v>77</v>
      </c>
      <c r="C17" s="45" t="s">
        <v>1030</v>
      </c>
      <c r="D17" s="46" t="s">
        <v>113</v>
      </c>
      <c r="E17" s="46" t="s">
        <v>1093</v>
      </c>
      <c r="F17" s="46" t="s">
        <v>78</v>
      </c>
      <c r="G17" s="47" t="s">
        <v>192</v>
      </c>
      <c r="H17" s="32"/>
      <c r="I17" s="19"/>
      <c r="J17" s="29"/>
      <c r="K17" s="19"/>
      <c r="L17" s="32"/>
      <c r="M17" s="19"/>
      <c r="N17" s="19"/>
      <c r="O17" s="19"/>
      <c r="P17" s="19"/>
      <c r="Q17" s="19"/>
      <c r="R17" s="19"/>
      <c r="S17" s="19"/>
      <c r="T17" s="19"/>
      <c r="U17" s="19"/>
      <c r="V17" s="19"/>
    </row>
    <row r="18" spans="1:22" ht="46.5" customHeight="1" x14ac:dyDescent="0.2">
      <c r="A18" s="26">
        <v>398</v>
      </c>
      <c r="B18" s="27" t="s">
        <v>77</v>
      </c>
      <c r="C18" s="28" t="s">
        <v>1030</v>
      </c>
      <c r="D18" s="20" t="s">
        <v>113</v>
      </c>
      <c r="E18" s="20" t="s">
        <v>1094</v>
      </c>
      <c r="F18" s="20" t="s">
        <v>1095</v>
      </c>
      <c r="G18" s="42" t="s">
        <v>79</v>
      </c>
      <c r="H18" s="32"/>
      <c r="I18" s="19"/>
      <c r="J18" s="29"/>
      <c r="K18" s="19"/>
      <c r="L18" s="32"/>
      <c r="M18" s="19"/>
      <c r="N18" s="19"/>
      <c r="O18" s="19"/>
      <c r="P18" s="19"/>
      <c r="Q18" s="19"/>
      <c r="R18" s="19"/>
      <c r="S18" s="19"/>
      <c r="T18" s="19"/>
      <c r="U18" s="19"/>
      <c r="V18" s="19"/>
    </row>
    <row r="19" spans="1:22" ht="46.5" customHeight="1" x14ac:dyDescent="0.2">
      <c r="A19" s="26">
        <v>399</v>
      </c>
      <c r="B19" s="27" t="s">
        <v>77</v>
      </c>
      <c r="C19" s="28" t="s">
        <v>1096</v>
      </c>
      <c r="D19" s="20" t="s">
        <v>113</v>
      </c>
      <c r="E19" s="20" t="s">
        <v>1097</v>
      </c>
      <c r="F19" s="20" t="s">
        <v>1095</v>
      </c>
      <c r="G19" s="42" t="s">
        <v>79</v>
      </c>
      <c r="H19" s="32"/>
      <c r="I19" s="19"/>
      <c r="J19" s="29" t="s">
        <v>1098</v>
      </c>
      <c r="K19" s="19"/>
      <c r="L19" s="32"/>
      <c r="M19" s="19"/>
      <c r="N19" s="19"/>
      <c r="O19" s="19"/>
      <c r="P19" s="19"/>
      <c r="Q19" s="19"/>
      <c r="R19" s="19"/>
      <c r="S19" s="19"/>
      <c r="T19" s="19"/>
      <c r="U19" s="19"/>
      <c r="V19" s="19"/>
    </row>
    <row r="20" spans="1:22" ht="46.5" customHeight="1" x14ac:dyDescent="0.2">
      <c r="A20" s="26">
        <v>106</v>
      </c>
      <c r="B20" s="27" t="s">
        <v>77</v>
      </c>
      <c r="C20" s="28" t="s">
        <v>1099</v>
      </c>
      <c r="D20" s="29" t="s">
        <v>119</v>
      </c>
      <c r="E20" s="20" t="s">
        <v>1100</v>
      </c>
      <c r="F20" s="29" t="s">
        <v>123</v>
      </c>
      <c r="G20" s="42" t="s">
        <v>79</v>
      </c>
      <c r="H20" s="48" t="s">
        <v>1101</v>
      </c>
      <c r="I20" s="19"/>
      <c r="J20" s="20" t="s">
        <v>1102</v>
      </c>
      <c r="K20" s="33" t="s">
        <v>1103</v>
      </c>
      <c r="L20" s="32">
        <v>2018</v>
      </c>
      <c r="M20" s="33" t="s">
        <v>1103</v>
      </c>
      <c r="N20" s="19" t="s">
        <v>1035</v>
      </c>
      <c r="O20" s="33" t="s">
        <v>1104</v>
      </c>
      <c r="P20" s="19" t="s">
        <v>1035</v>
      </c>
      <c r="Q20" s="19"/>
      <c r="R20" s="33" t="s">
        <v>1105</v>
      </c>
      <c r="S20" s="33" t="s">
        <v>1106</v>
      </c>
      <c r="T20" s="19"/>
      <c r="U20" s="19"/>
      <c r="V20" s="91" t="s">
        <v>1064</v>
      </c>
    </row>
    <row r="21" spans="1:22" ht="46.5" customHeight="1" x14ac:dyDescent="0.2">
      <c r="A21" s="26">
        <v>288</v>
      </c>
      <c r="B21" s="27" t="s">
        <v>77</v>
      </c>
      <c r="C21" s="28"/>
      <c r="D21" s="29" t="s">
        <v>119</v>
      </c>
      <c r="E21" s="29" t="s">
        <v>1107</v>
      </c>
      <c r="F21" s="29" t="s">
        <v>1091</v>
      </c>
      <c r="G21" s="42" t="s">
        <v>79</v>
      </c>
      <c r="H21" s="32"/>
      <c r="I21" s="19"/>
      <c r="J21" s="29" t="s">
        <v>1108</v>
      </c>
      <c r="K21" s="19"/>
      <c r="L21" s="32"/>
      <c r="M21" s="19"/>
      <c r="N21" s="19"/>
      <c r="O21" s="19"/>
      <c r="P21" s="19"/>
      <c r="Q21" s="19"/>
      <c r="R21" s="19"/>
      <c r="S21" s="19"/>
      <c r="T21" s="19"/>
      <c r="U21" s="19"/>
      <c r="V21" s="19"/>
    </row>
    <row r="22" spans="1:22" ht="46.5" customHeight="1" x14ac:dyDescent="0.2">
      <c r="A22" s="36">
        <v>41</v>
      </c>
      <c r="B22" s="49" t="s">
        <v>77</v>
      </c>
      <c r="C22" s="50" t="s">
        <v>1071</v>
      </c>
      <c r="D22" s="38" t="s">
        <v>119</v>
      </c>
      <c r="E22" s="39" t="s">
        <v>120</v>
      </c>
      <c r="F22" s="29" t="s">
        <v>65</v>
      </c>
      <c r="G22" s="40" t="s">
        <v>192</v>
      </c>
      <c r="H22" s="48" t="s">
        <v>1109</v>
      </c>
      <c r="I22" s="33" t="s">
        <v>1110</v>
      </c>
      <c r="J22" s="33" t="s">
        <v>1111</v>
      </c>
      <c r="K22" s="33" t="s">
        <v>1112</v>
      </c>
      <c r="L22" s="32"/>
      <c r="M22" s="33" t="s">
        <v>1113</v>
      </c>
      <c r="N22" s="33" t="s">
        <v>1114</v>
      </c>
      <c r="O22" s="33" t="s">
        <v>1115</v>
      </c>
      <c r="P22" s="33" t="s">
        <v>1116</v>
      </c>
      <c r="Q22" s="33" t="s">
        <v>1117</v>
      </c>
      <c r="R22" s="33" t="s">
        <v>1118</v>
      </c>
      <c r="S22" s="19" t="s">
        <v>1119</v>
      </c>
      <c r="T22" s="33" t="s">
        <v>1120</v>
      </c>
      <c r="U22" s="33" t="s">
        <v>1121</v>
      </c>
      <c r="V22" s="33" t="s">
        <v>1086</v>
      </c>
    </row>
    <row r="23" spans="1:22" ht="46.5" customHeight="1" x14ac:dyDescent="0.2">
      <c r="A23" s="26">
        <v>384</v>
      </c>
      <c r="B23" s="27" t="s">
        <v>77</v>
      </c>
      <c r="C23" s="28" t="s">
        <v>1096</v>
      </c>
      <c r="D23" s="20" t="s">
        <v>1122</v>
      </c>
      <c r="E23" s="20" t="s">
        <v>1123</v>
      </c>
      <c r="F23" s="20" t="s">
        <v>57</v>
      </c>
      <c r="G23" s="42" t="s">
        <v>58</v>
      </c>
      <c r="H23" s="32"/>
      <c r="I23" s="19"/>
      <c r="J23" s="86" t="s">
        <v>1124</v>
      </c>
      <c r="K23" s="19"/>
      <c r="L23" s="32"/>
      <c r="M23" s="19"/>
      <c r="N23" s="19"/>
      <c r="O23" s="19"/>
      <c r="P23" s="19"/>
      <c r="Q23" s="19"/>
      <c r="R23" s="19"/>
      <c r="S23" s="19"/>
      <c r="T23" s="19"/>
      <c r="U23" s="19"/>
      <c r="V23" s="19"/>
    </row>
    <row r="24" spans="1:22" ht="46.5" customHeight="1" x14ac:dyDescent="0.2">
      <c r="A24" s="26">
        <v>99</v>
      </c>
      <c r="B24" s="27" t="s">
        <v>77</v>
      </c>
      <c r="C24" s="28" t="s">
        <v>1125</v>
      </c>
      <c r="D24" s="29" t="s">
        <v>130</v>
      </c>
      <c r="E24" s="20" t="s">
        <v>131</v>
      </c>
      <c r="F24" s="20" t="s">
        <v>123</v>
      </c>
      <c r="G24" s="30" t="s">
        <v>58</v>
      </c>
      <c r="H24" s="31" t="s">
        <v>1126</v>
      </c>
      <c r="I24" s="19"/>
      <c r="J24" s="79" t="s">
        <v>1127</v>
      </c>
      <c r="K24" s="79" t="s">
        <v>1128</v>
      </c>
      <c r="L24" s="32">
        <v>2018</v>
      </c>
      <c r="M24" s="33" t="s">
        <v>1129</v>
      </c>
      <c r="N24" s="19" t="s">
        <v>1035</v>
      </c>
      <c r="O24" s="33" t="s">
        <v>1130</v>
      </c>
      <c r="P24" s="19" t="s">
        <v>1035</v>
      </c>
      <c r="Q24" s="19" t="s">
        <v>1035</v>
      </c>
      <c r="R24" s="33" t="s">
        <v>1131</v>
      </c>
      <c r="S24" s="19" t="s">
        <v>1063</v>
      </c>
      <c r="T24" s="19"/>
      <c r="U24" s="19"/>
      <c r="V24" s="33" t="s">
        <v>1132</v>
      </c>
    </row>
    <row r="25" spans="1:22" ht="46.5" customHeight="1" x14ac:dyDescent="0.2">
      <c r="A25" s="26">
        <v>120</v>
      </c>
      <c r="B25" s="27" t="s">
        <v>77</v>
      </c>
      <c r="C25" s="28" t="s">
        <v>1096</v>
      </c>
      <c r="D25" s="29" t="s">
        <v>130</v>
      </c>
      <c r="E25" s="29" t="s">
        <v>1133</v>
      </c>
      <c r="F25" s="29" t="s">
        <v>180</v>
      </c>
      <c r="G25" s="42" t="s">
        <v>79</v>
      </c>
      <c r="H25" s="32"/>
      <c r="I25" s="19"/>
      <c r="J25" s="85" t="s">
        <v>1134</v>
      </c>
      <c r="K25" s="19"/>
      <c r="L25" s="32"/>
      <c r="M25" s="19"/>
      <c r="N25" s="19"/>
      <c r="O25" s="19"/>
      <c r="P25" s="19"/>
      <c r="Q25" s="19"/>
      <c r="R25" s="19"/>
      <c r="S25" s="19"/>
      <c r="T25" s="19"/>
      <c r="U25" s="19"/>
      <c r="V25" s="19"/>
    </row>
    <row r="26" spans="1:22" ht="46.5" customHeight="1" x14ac:dyDescent="0.2">
      <c r="A26" s="26">
        <v>117</v>
      </c>
      <c r="B26" s="27" t="s">
        <v>77</v>
      </c>
      <c r="C26" s="28" t="s">
        <v>1135</v>
      </c>
      <c r="D26" s="29" t="s">
        <v>1136</v>
      </c>
      <c r="E26" s="29" t="s">
        <v>1137</v>
      </c>
      <c r="F26" s="29" t="s">
        <v>693</v>
      </c>
      <c r="G26" s="42" t="s">
        <v>58</v>
      </c>
      <c r="H26" s="48" t="s">
        <v>1138</v>
      </c>
      <c r="I26" s="19"/>
      <c r="J26" s="86" t="s">
        <v>1139</v>
      </c>
      <c r="K26" s="33" t="s">
        <v>1140</v>
      </c>
      <c r="L26" s="32">
        <v>2018</v>
      </c>
      <c r="M26" s="33" t="s">
        <v>1141</v>
      </c>
      <c r="N26" s="19" t="s">
        <v>1035</v>
      </c>
      <c r="O26" s="87" t="s">
        <v>1142</v>
      </c>
      <c r="P26" s="33" t="s">
        <v>1143</v>
      </c>
      <c r="Q26" s="19" t="s">
        <v>1035</v>
      </c>
      <c r="R26" s="33" t="s">
        <v>1144</v>
      </c>
      <c r="S26" s="19" t="s">
        <v>1145</v>
      </c>
      <c r="T26" s="19"/>
      <c r="U26" s="19"/>
      <c r="V26" s="33" t="s">
        <v>1064</v>
      </c>
    </row>
    <row r="27" spans="1:22" ht="46.5" customHeight="1" x14ac:dyDescent="0.2">
      <c r="A27" s="26">
        <v>105</v>
      </c>
      <c r="B27" s="27" t="s">
        <v>77</v>
      </c>
      <c r="C27" s="28" t="s">
        <v>1099</v>
      </c>
      <c r="D27" s="29" t="s">
        <v>159</v>
      </c>
      <c r="E27" s="20" t="s">
        <v>1146</v>
      </c>
      <c r="F27" s="20" t="s">
        <v>78</v>
      </c>
      <c r="G27" s="42" t="s">
        <v>79</v>
      </c>
      <c r="H27" s="31" t="s">
        <v>1147</v>
      </c>
      <c r="I27" s="19" t="s">
        <v>1148</v>
      </c>
      <c r="J27" s="79" t="s">
        <v>1149</v>
      </c>
      <c r="K27" s="72" t="s">
        <v>1150</v>
      </c>
      <c r="L27" s="32">
        <v>2017</v>
      </c>
      <c r="M27" s="79" t="s">
        <v>1151</v>
      </c>
      <c r="N27" s="33" t="s">
        <v>1152</v>
      </c>
      <c r="O27" s="79" t="s">
        <v>1153</v>
      </c>
      <c r="P27" s="33" t="s">
        <v>1154</v>
      </c>
      <c r="Q27" s="33" t="s">
        <v>1155</v>
      </c>
      <c r="R27" s="33" t="s">
        <v>1156</v>
      </c>
      <c r="S27" s="19" t="s">
        <v>1157</v>
      </c>
      <c r="T27" s="33" t="s">
        <v>1158</v>
      </c>
      <c r="U27" s="33" t="s">
        <v>1159</v>
      </c>
      <c r="V27" s="79" t="s">
        <v>1064</v>
      </c>
    </row>
    <row r="28" spans="1:22" ht="46.5" customHeight="1" x14ac:dyDescent="0.2">
      <c r="A28" s="26">
        <v>156</v>
      </c>
      <c r="B28" s="27" t="s">
        <v>77</v>
      </c>
      <c r="C28" s="28" t="s">
        <v>1096</v>
      </c>
      <c r="D28" s="29" t="s">
        <v>159</v>
      </c>
      <c r="E28" s="29" t="s">
        <v>1160</v>
      </c>
      <c r="F28" s="29" t="s">
        <v>78</v>
      </c>
      <c r="G28" s="42" t="s">
        <v>79</v>
      </c>
      <c r="H28" s="35"/>
      <c r="I28" s="19"/>
      <c r="J28" s="88" t="s">
        <v>977</v>
      </c>
      <c r="K28" s="80"/>
      <c r="L28" s="32"/>
      <c r="M28" s="19"/>
      <c r="N28" s="19"/>
      <c r="O28" s="80"/>
      <c r="P28" s="19"/>
      <c r="Q28" s="19"/>
      <c r="R28" s="19"/>
      <c r="S28" s="19"/>
      <c r="T28" s="19"/>
      <c r="U28" s="33"/>
      <c r="V28" s="19"/>
    </row>
    <row r="29" spans="1:22" ht="46.5" customHeight="1" x14ac:dyDescent="0.2">
      <c r="A29" s="26">
        <v>121</v>
      </c>
      <c r="B29" s="27" t="s">
        <v>77</v>
      </c>
      <c r="C29" s="28" t="s">
        <v>1096</v>
      </c>
      <c r="D29" s="29" t="s">
        <v>173</v>
      </c>
      <c r="E29" s="29" t="s">
        <v>1161</v>
      </c>
      <c r="F29" s="29" t="s">
        <v>180</v>
      </c>
      <c r="G29" s="42" t="s">
        <v>79</v>
      </c>
      <c r="H29" s="32"/>
      <c r="I29" s="19"/>
      <c r="J29" s="85" t="s">
        <v>1162</v>
      </c>
      <c r="K29" s="19"/>
      <c r="L29" s="32"/>
      <c r="M29" s="19"/>
      <c r="N29" s="19"/>
      <c r="O29" s="19"/>
      <c r="P29" s="19"/>
      <c r="Q29" s="19"/>
      <c r="R29" s="19"/>
      <c r="S29" s="19"/>
      <c r="T29" s="19"/>
      <c r="U29" s="19"/>
      <c r="V29" s="19"/>
    </row>
    <row r="30" spans="1:22" ht="46.5" customHeight="1" x14ac:dyDescent="0.2">
      <c r="A30" s="26">
        <v>122</v>
      </c>
      <c r="B30" s="27" t="s">
        <v>77</v>
      </c>
      <c r="C30" s="28"/>
      <c r="D30" s="29" t="s">
        <v>173</v>
      </c>
      <c r="E30" s="29" t="s">
        <v>1163</v>
      </c>
      <c r="F30" s="29" t="s">
        <v>1164</v>
      </c>
      <c r="G30" s="42" t="s">
        <v>181</v>
      </c>
      <c r="H30" s="32"/>
      <c r="I30" s="19"/>
      <c r="J30" s="85" t="s">
        <v>1165</v>
      </c>
      <c r="K30" s="19"/>
      <c r="L30" s="32"/>
      <c r="M30" s="19"/>
      <c r="N30" s="19"/>
      <c r="O30" s="19"/>
      <c r="P30" s="19"/>
      <c r="Q30" s="19"/>
      <c r="R30" s="19"/>
      <c r="S30" s="19"/>
      <c r="T30" s="19"/>
      <c r="U30" s="19"/>
      <c r="V30" s="19"/>
    </row>
    <row r="31" spans="1:22" ht="46.5" customHeight="1" x14ac:dyDescent="0.2">
      <c r="A31" s="26">
        <v>253</v>
      </c>
      <c r="B31" s="27" t="s">
        <v>77</v>
      </c>
      <c r="C31" s="28" t="s">
        <v>1096</v>
      </c>
      <c r="D31" s="29" t="s">
        <v>173</v>
      </c>
      <c r="E31" s="29" t="s">
        <v>1166</v>
      </c>
      <c r="F31" s="29" t="s">
        <v>180</v>
      </c>
      <c r="G31" s="42" t="s">
        <v>181</v>
      </c>
      <c r="H31" s="32"/>
      <c r="I31" s="19"/>
      <c r="J31" s="85" t="s">
        <v>1167</v>
      </c>
      <c r="K31" s="19"/>
      <c r="L31" s="32"/>
      <c r="M31" s="19"/>
      <c r="N31" s="19"/>
      <c r="O31" s="19"/>
      <c r="P31" s="19"/>
      <c r="Q31" s="19"/>
      <c r="R31" s="19"/>
      <c r="S31" s="19"/>
      <c r="T31" s="19"/>
      <c r="U31" s="19"/>
      <c r="V31" s="19"/>
    </row>
    <row r="32" spans="1:22" ht="46.5" customHeight="1" x14ac:dyDescent="0.2">
      <c r="A32" s="26">
        <v>254</v>
      </c>
      <c r="B32" s="27" t="s">
        <v>77</v>
      </c>
      <c r="C32" s="28" t="s">
        <v>1096</v>
      </c>
      <c r="D32" s="29" t="s">
        <v>173</v>
      </c>
      <c r="E32" s="29" t="s">
        <v>1168</v>
      </c>
      <c r="F32" s="29" t="s">
        <v>180</v>
      </c>
      <c r="G32" s="42" t="s">
        <v>181</v>
      </c>
      <c r="H32" s="32"/>
      <c r="I32" s="19"/>
      <c r="J32" s="85" t="s">
        <v>1169</v>
      </c>
      <c r="K32" s="19"/>
      <c r="L32" s="32"/>
      <c r="M32" s="19"/>
      <c r="N32" s="19"/>
      <c r="O32" s="19"/>
      <c r="P32" s="19"/>
      <c r="Q32" s="19"/>
      <c r="R32" s="19"/>
      <c r="S32" s="19"/>
      <c r="T32" s="19"/>
      <c r="U32" s="19"/>
      <c r="V32" s="19"/>
    </row>
    <row r="33" spans="1:22" ht="46.5" customHeight="1" x14ac:dyDescent="0.2">
      <c r="A33" s="26">
        <v>256</v>
      </c>
      <c r="B33" s="27" t="s">
        <v>77</v>
      </c>
      <c r="C33" s="28"/>
      <c r="D33" s="29" t="s">
        <v>173</v>
      </c>
      <c r="E33" s="29" t="s">
        <v>1170</v>
      </c>
      <c r="F33" s="29" t="s">
        <v>180</v>
      </c>
      <c r="G33" s="42" t="s">
        <v>79</v>
      </c>
      <c r="H33" s="32"/>
      <c r="I33" s="19"/>
      <c r="J33" s="85" t="s">
        <v>1171</v>
      </c>
      <c r="K33" s="19"/>
      <c r="L33" s="32"/>
      <c r="M33" s="19"/>
      <c r="N33" s="19"/>
      <c r="O33" s="19"/>
      <c r="P33" s="19"/>
      <c r="Q33" s="19"/>
      <c r="R33" s="19"/>
      <c r="S33" s="19"/>
      <c r="T33" s="19"/>
      <c r="U33" s="19"/>
      <c r="V33" s="19"/>
    </row>
    <row r="34" spans="1:22" ht="45.75" customHeight="1" x14ac:dyDescent="0.2">
      <c r="A34" s="26">
        <v>257</v>
      </c>
      <c r="B34" s="27" t="s">
        <v>77</v>
      </c>
      <c r="C34" s="28" t="s">
        <v>1172</v>
      </c>
      <c r="D34" s="29" t="s">
        <v>173</v>
      </c>
      <c r="E34" s="29" t="s">
        <v>1173</v>
      </c>
      <c r="F34" s="29" t="s">
        <v>180</v>
      </c>
      <c r="G34" s="42" t="s">
        <v>79</v>
      </c>
      <c r="H34" s="32"/>
      <c r="I34" s="19"/>
      <c r="J34" s="85" t="s">
        <v>1174</v>
      </c>
      <c r="K34" s="19"/>
      <c r="L34" s="32"/>
      <c r="M34" s="19"/>
      <c r="N34" s="19"/>
      <c r="O34" s="19"/>
      <c r="P34" s="19"/>
      <c r="Q34" s="19"/>
      <c r="R34" s="19"/>
      <c r="S34" s="19"/>
      <c r="T34" s="19"/>
      <c r="U34" s="19"/>
      <c r="V34" s="19"/>
    </row>
    <row r="35" spans="1:22" ht="46.5" customHeight="1" x14ac:dyDescent="0.2">
      <c r="A35" s="26">
        <v>258</v>
      </c>
      <c r="B35" s="27" t="s">
        <v>77</v>
      </c>
      <c r="C35" s="28"/>
      <c r="D35" s="29" t="s">
        <v>173</v>
      </c>
      <c r="E35" s="29" t="s">
        <v>1175</v>
      </c>
      <c r="F35" s="29" t="s">
        <v>180</v>
      </c>
      <c r="G35" s="42" t="s">
        <v>181</v>
      </c>
      <c r="H35" s="32"/>
      <c r="I35" s="19"/>
      <c r="J35" s="85"/>
      <c r="K35" s="19"/>
      <c r="L35" s="32"/>
      <c r="M35" s="19"/>
      <c r="N35" s="19"/>
      <c r="O35" s="19"/>
      <c r="P35" s="19"/>
      <c r="Q35" s="19"/>
      <c r="R35" s="19"/>
      <c r="S35" s="19"/>
      <c r="T35" s="19"/>
      <c r="U35" s="19"/>
      <c r="V35" s="19"/>
    </row>
    <row r="36" spans="1:22" ht="46.5" customHeight="1" x14ac:dyDescent="0.2">
      <c r="A36" s="26">
        <v>259</v>
      </c>
      <c r="B36" s="27" t="s">
        <v>77</v>
      </c>
      <c r="C36" s="28"/>
      <c r="D36" s="29" t="s">
        <v>173</v>
      </c>
      <c r="E36" s="29" t="s">
        <v>1176</v>
      </c>
      <c r="F36" s="29" t="s">
        <v>180</v>
      </c>
      <c r="G36" s="42" t="s">
        <v>181</v>
      </c>
      <c r="H36" s="32"/>
      <c r="I36" s="19"/>
      <c r="J36" s="85"/>
      <c r="K36" s="19"/>
      <c r="L36" s="32"/>
      <c r="M36" s="19"/>
      <c r="N36" s="19"/>
      <c r="O36" s="19"/>
      <c r="P36" s="19"/>
      <c r="Q36" s="19"/>
      <c r="R36" s="19"/>
      <c r="S36" s="19"/>
      <c r="T36" s="19"/>
      <c r="U36" s="19"/>
      <c r="V36" s="19"/>
    </row>
    <row r="37" spans="1:22" ht="46.5" customHeight="1" x14ac:dyDescent="0.2">
      <c r="A37" s="26">
        <v>260</v>
      </c>
      <c r="B37" s="27" t="s">
        <v>77</v>
      </c>
      <c r="C37" s="28"/>
      <c r="D37" s="29" t="s">
        <v>173</v>
      </c>
      <c r="E37" s="29" t="s">
        <v>1177</v>
      </c>
      <c r="F37" s="29" t="s">
        <v>180</v>
      </c>
      <c r="G37" s="42" t="s">
        <v>181</v>
      </c>
      <c r="H37" s="32"/>
      <c r="I37" s="19"/>
      <c r="J37" s="85" t="s">
        <v>1178</v>
      </c>
      <c r="K37" s="19"/>
      <c r="L37" s="32"/>
      <c r="M37" s="19"/>
      <c r="N37" s="19"/>
      <c r="O37" s="19"/>
      <c r="P37" s="19"/>
      <c r="Q37" s="19"/>
      <c r="R37" s="19"/>
      <c r="S37" s="19"/>
      <c r="T37" s="19"/>
      <c r="U37" s="19"/>
      <c r="V37" s="19"/>
    </row>
    <row r="38" spans="1:22" ht="46.5" customHeight="1" x14ac:dyDescent="0.2">
      <c r="A38" s="26">
        <v>261</v>
      </c>
      <c r="B38" s="27" t="s">
        <v>77</v>
      </c>
      <c r="C38" s="28"/>
      <c r="D38" s="29" t="s">
        <v>173</v>
      </c>
      <c r="E38" s="29" t="s">
        <v>1179</v>
      </c>
      <c r="F38" s="29" t="s">
        <v>180</v>
      </c>
      <c r="G38" s="42" t="s">
        <v>79</v>
      </c>
      <c r="H38" s="32"/>
      <c r="I38" s="19"/>
      <c r="J38" s="85"/>
      <c r="K38" s="19"/>
      <c r="L38" s="32"/>
      <c r="M38" s="19"/>
      <c r="N38" s="19"/>
      <c r="O38" s="19"/>
      <c r="P38" s="19"/>
      <c r="Q38" s="19"/>
      <c r="R38" s="19"/>
      <c r="S38" s="19"/>
      <c r="T38" s="19"/>
      <c r="U38" s="19"/>
      <c r="V38" s="19"/>
    </row>
    <row r="39" spans="1:22" ht="46.5" customHeight="1" x14ac:dyDescent="0.2">
      <c r="A39" s="26">
        <v>262</v>
      </c>
      <c r="B39" s="27" t="s">
        <v>77</v>
      </c>
      <c r="C39" s="28"/>
      <c r="D39" s="29" t="s">
        <v>173</v>
      </c>
      <c r="E39" s="29" t="s">
        <v>1180</v>
      </c>
      <c r="F39" s="29" t="s">
        <v>1164</v>
      </c>
      <c r="G39" s="42" t="s">
        <v>181</v>
      </c>
      <c r="H39" s="32"/>
      <c r="I39" s="19"/>
      <c r="J39" s="85" t="s">
        <v>1181</v>
      </c>
      <c r="K39" s="19"/>
      <c r="L39" s="32"/>
      <c r="M39" s="19"/>
      <c r="N39" s="19"/>
      <c r="O39" s="19"/>
      <c r="P39" s="19"/>
      <c r="Q39" s="19"/>
      <c r="R39" s="19"/>
      <c r="S39" s="19"/>
      <c r="T39" s="19"/>
      <c r="U39" s="19"/>
      <c r="V39" s="19"/>
    </row>
    <row r="40" spans="1:22" ht="46.5" customHeight="1" x14ac:dyDescent="0.2">
      <c r="A40" s="26">
        <v>263</v>
      </c>
      <c r="B40" s="27" t="s">
        <v>77</v>
      </c>
      <c r="C40" s="28"/>
      <c r="D40" s="29" t="s">
        <v>173</v>
      </c>
      <c r="E40" s="29" t="s">
        <v>1182</v>
      </c>
      <c r="F40" s="29" t="s">
        <v>180</v>
      </c>
      <c r="G40" s="42" t="s">
        <v>79</v>
      </c>
      <c r="H40" s="32"/>
      <c r="I40" s="19"/>
      <c r="J40" s="85" t="s">
        <v>1183</v>
      </c>
      <c r="K40" s="19"/>
      <c r="L40" s="32"/>
      <c r="M40" s="19"/>
      <c r="N40" s="19"/>
      <c r="O40" s="19"/>
      <c r="P40" s="19"/>
      <c r="Q40" s="19"/>
      <c r="R40" s="19"/>
      <c r="S40" s="19"/>
      <c r="T40" s="19"/>
      <c r="U40" s="19"/>
      <c r="V40" s="19"/>
    </row>
    <row r="41" spans="1:22" ht="46.5" customHeight="1" x14ac:dyDescent="0.2">
      <c r="A41" s="26">
        <v>293</v>
      </c>
      <c r="B41" s="27" t="s">
        <v>77</v>
      </c>
      <c r="C41" s="28"/>
      <c r="D41" s="29" t="s">
        <v>173</v>
      </c>
      <c r="E41" s="29" t="s">
        <v>1184</v>
      </c>
      <c r="F41" s="29" t="s">
        <v>1185</v>
      </c>
      <c r="G41" s="42" t="s">
        <v>181</v>
      </c>
      <c r="H41" s="32"/>
      <c r="I41" s="19"/>
      <c r="J41" s="29" t="s">
        <v>1186</v>
      </c>
      <c r="K41" s="19"/>
      <c r="L41" s="32"/>
      <c r="M41" s="19"/>
      <c r="N41" s="19"/>
      <c r="O41" s="19"/>
      <c r="P41" s="19"/>
      <c r="Q41" s="19"/>
      <c r="R41" s="19"/>
      <c r="S41" s="19"/>
      <c r="T41" s="19"/>
      <c r="U41" s="19"/>
      <c r="V41" s="19"/>
    </row>
    <row r="42" spans="1:22" ht="46.5" customHeight="1" x14ac:dyDescent="0.2">
      <c r="A42" s="26">
        <v>294</v>
      </c>
      <c r="B42" s="27" t="s">
        <v>77</v>
      </c>
      <c r="C42" s="28"/>
      <c r="D42" s="29" t="s">
        <v>173</v>
      </c>
      <c r="E42" s="29" t="s">
        <v>1187</v>
      </c>
      <c r="F42" s="29" t="s">
        <v>1188</v>
      </c>
      <c r="G42" s="42" t="s">
        <v>181</v>
      </c>
      <c r="H42" s="32"/>
      <c r="I42" s="19"/>
      <c r="J42" s="29" t="s">
        <v>1189</v>
      </c>
      <c r="K42" s="19"/>
      <c r="L42" s="32"/>
      <c r="M42" s="19"/>
      <c r="N42" s="19"/>
      <c r="O42" s="19"/>
      <c r="P42" s="19"/>
      <c r="Q42" s="19"/>
      <c r="R42" s="19"/>
      <c r="S42" s="19"/>
      <c r="T42" s="19"/>
      <c r="U42" s="19"/>
      <c r="V42" s="19"/>
    </row>
    <row r="43" spans="1:22" ht="46.5" customHeight="1" x14ac:dyDescent="0.2">
      <c r="A43" s="26">
        <v>344</v>
      </c>
      <c r="B43" s="27" t="s">
        <v>77</v>
      </c>
      <c r="C43" s="28" t="s">
        <v>1172</v>
      </c>
      <c r="D43" s="29" t="s">
        <v>173</v>
      </c>
      <c r="E43" s="29" t="s">
        <v>1190</v>
      </c>
      <c r="F43" s="29" t="s">
        <v>78</v>
      </c>
      <c r="G43" s="42" t="s">
        <v>181</v>
      </c>
      <c r="H43" s="32"/>
      <c r="I43" s="19"/>
      <c r="J43" s="29" t="s">
        <v>1191</v>
      </c>
      <c r="K43" s="19"/>
      <c r="L43" s="32"/>
      <c r="M43" s="19"/>
      <c r="N43" s="19"/>
      <c r="O43" s="19"/>
      <c r="P43" s="19"/>
      <c r="Q43" s="19"/>
      <c r="R43" s="19"/>
      <c r="S43" s="19"/>
      <c r="T43" s="19"/>
      <c r="U43" s="19"/>
      <c r="V43" s="19"/>
    </row>
    <row r="44" spans="1:22" ht="46.5" customHeight="1" x14ac:dyDescent="0.2">
      <c r="A44" s="26">
        <v>436</v>
      </c>
      <c r="B44" s="27" t="s">
        <v>77</v>
      </c>
      <c r="C44" s="28" t="s">
        <v>1192</v>
      </c>
      <c r="D44" s="29" t="s">
        <v>173</v>
      </c>
      <c r="E44" s="29" t="s">
        <v>1193</v>
      </c>
      <c r="F44" s="29" t="s">
        <v>180</v>
      </c>
      <c r="G44" s="42" t="s">
        <v>79</v>
      </c>
      <c r="H44" s="32"/>
      <c r="I44" s="19"/>
      <c r="J44" s="29" t="s">
        <v>1194</v>
      </c>
      <c r="K44" s="33" t="s">
        <v>1195</v>
      </c>
      <c r="L44" s="32"/>
      <c r="M44" s="19"/>
      <c r="N44" s="19"/>
      <c r="O44" s="19"/>
      <c r="P44" s="19"/>
      <c r="Q44" s="19"/>
      <c r="R44" s="19"/>
      <c r="S44" s="19"/>
      <c r="T44" s="19"/>
      <c r="U44" s="19"/>
      <c r="V44" s="19"/>
    </row>
    <row r="45" spans="1:22" ht="46.5" customHeight="1" x14ac:dyDescent="0.2">
      <c r="A45" s="26">
        <v>104</v>
      </c>
      <c r="B45" s="27" t="s">
        <v>77</v>
      </c>
      <c r="C45" s="28" t="s">
        <v>1099</v>
      </c>
      <c r="D45" s="29" t="s">
        <v>427</v>
      </c>
      <c r="E45" s="20" t="s">
        <v>586</v>
      </c>
      <c r="F45" s="29" t="s">
        <v>98</v>
      </c>
      <c r="G45" s="42" t="s">
        <v>192</v>
      </c>
      <c r="H45" s="51" t="s">
        <v>1196</v>
      </c>
      <c r="I45" s="19"/>
      <c r="J45" s="89" t="s">
        <v>1197</v>
      </c>
      <c r="K45" s="90" t="s">
        <v>183</v>
      </c>
      <c r="L45" s="32">
        <v>2018</v>
      </c>
      <c r="M45" s="33" t="s">
        <v>1198</v>
      </c>
      <c r="N45" s="19" t="s">
        <v>1035</v>
      </c>
      <c r="O45" s="91" t="s">
        <v>1199</v>
      </c>
      <c r="P45" s="19" t="s">
        <v>1035</v>
      </c>
      <c r="Q45" s="19"/>
      <c r="R45" s="33" t="s">
        <v>1200</v>
      </c>
      <c r="S45" s="91" t="s">
        <v>1201</v>
      </c>
      <c r="T45" s="19"/>
      <c r="U45" s="19"/>
      <c r="V45" s="91" t="s">
        <v>1064</v>
      </c>
    </row>
    <row r="46" spans="1:22" ht="46.5" customHeight="1" x14ac:dyDescent="0.2">
      <c r="A46" s="26">
        <v>133</v>
      </c>
      <c r="B46" s="27" t="s">
        <v>77</v>
      </c>
      <c r="C46" s="52" t="s">
        <v>1096</v>
      </c>
      <c r="D46" s="29" t="s">
        <v>427</v>
      </c>
      <c r="E46" s="29" t="s">
        <v>1202</v>
      </c>
      <c r="F46" s="29" t="s">
        <v>53</v>
      </c>
      <c r="G46" s="42" t="s">
        <v>181</v>
      </c>
      <c r="H46" s="32"/>
      <c r="I46" s="19"/>
      <c r="J46" s="85"/>
      <c r="K46" s="19"/>
      <c r="L46" s="32"/>
      <c r="M46" s="19"/>
      <c r="N46" s="19"/>
      <c r="O46" s="19"/>
      <c r="P46" s="19"/>
      <c r="Q46" s="19"/>
      <c r="R46" s="19"/>
      <c r="S46" s="19"/>
      <c r="T46" s="19"/>
      <c r="U46" s="19"/>
      <c r="V46" s="19"/>
    </row>
    <row r="47" spans="1:22" ht="46.5" customHeight="1" x14ac:dyDescent="0.2">
      <c r="A47" s="36">
        <v>42</v>
      </c>
      <c r="B47" s="37" t="s">
        <v>77</v>
      </c>
      <c r="C47" s="28" t="s">
        <v>1071</v>
      </c>
      <c r="D47" s="38" t="s">
        <v>427</v>
      </c>
      <c r="E47" s="39" t="s">
        <v>430</v>
      </c>
      <c r="F47" s="29" t="s">
        <v>65</v>
      </c>
      <c r="G47" s="40" t="s">
        <v>192</v>
      </c>
      <c r="H47" s="48" t="s">
        <v>1203</v>
      </c>
      <c r="I47" s="19" t="s">
        <v>1204</v>
      </c>
      <c r="J47" s="33" t="s">
        <v>1205</v>
      </c>
      <c r="K47" s="33" t="s">
        <v>1112</v>
      </c>
      <c r="L47" s="32"/>
      <c r="M47" s="33" t="s">
        <v>1206</v>
      </c>
      <c r="N47" s="33" t="s">
        <v>1207</v>
      </c>
      <c r="O47" s="33" t="s">
        <v>1079</v>
      </c>
      <c r="P47" s="33" t="s">
        <v>1208</v>
      </c>
      <c r="Q47" s="19" t="s">
        <v>1121</v>
      </c>
      <c r="R47" s="33" t="s">
        <v>1208</v>
      </c>
      <c r="S47" s="101">
        <v>44365</v>
      </c>
      <c r="T47" s="19" t="s">
        <v>1209</v>
      </c>
      <c r="U47" s="19" t="s">
        <v>1121</v>
      </c>
      <c r="V47" s="33" t="s">
        <v>1210</v>
      </c>
    </row>
    <row r="48" spans="1:22" ht="46.5" customHeight="1" x14ac:dyDescent="0.2">
      <c r="A48" s="26">
        <v>380</v>
      </c>
      <c r="B48" s="27" t="s">
        <v>77</v>
      </c>
      <c r="C48" s="28" t="s">
        <v>1030</v>
      </c>
      <c r="D48" s="29" t="s">
        <v>438</v>
      </c>
      <c r="E48" s="29" t="s">
        <v>722</v>
      </c>
      <c r="F48" s="29" t="s">
        <v>78</v>
      </c>
      <c r="G48" s="42" t="s">
        <v>79</v>
      </c>
      <c r="H48" s="35" t="s">
        <v>1211</v>
      </c>
      <c r="I48" s="19" t="s">
        <v>1212</v>
      </c>
      <c r="J48" s="92" t="s">
        <v>1213</v>
      </c>
      <c r="K48" s="79" t="s">
        <v>1214</v>
      </c>
      <c r="L48" s="32" t="s">
        <v>1215</v>
      </c>
      <c r="M48" s="33" t="s">
        <v>1216</v>
      </c>
      <c r="N48" s="33" t="s">
        <v>1217</v>
      </c>
      <c r="O48" s="79" t="s">
        <v>1218</v>
      </c>
      <c r="P48" s="33" t="s">
        <v>1219</v>
      </c>
      <c r="Q48" s="19" t="s">
        <v>1220</v>
      </c>
      <c r="R48" s="33" t="s">
        <v>1221</v>
      </c>
      <c r="S48" s="33" t="s">
        <v>1222</v>
      </c>
      <c r="T48" s="33" t="s">
        <v>1223</v>
      </c>
      <c r="U48" s="19" t="s">
        <v>1085</v>
      </c>
      <c r="V48" s="33" t="s">
        <v>1224</v>
      </c>
    </row>
    <row r="49" spans="1:22" ht="46.5" customHeight="1" x14ac:dyDescent="0.2">
      <c r="A49" s="36">
        <v>39</v>
      </c>
      <c r="B49" s="37" t="s">
        <v>77</v>
      </c>
      <c r="C49" s="28" t="s">
        <v>1071</v>
      </c>
      <c r="D49" s="38" t="s">
        <v>438</v>
      </c>
      <c r="E49" s="39" t="s">
        <v>1225</v>
      </c>
      <c r="F49" s="29" t="s">
        <v>65</v>
      </c>
      <c r="G49" s="40" t="s">
        <v>192</v>
      </c>
      <c r="H49" s="48" t="s">
        <v>1226</v>
      </c>
      <c r="I49" s="19" t="s">
        <v>1110</v>
      </c>
      <c r="J49" s="33" t="s">
        <v>1227</v>
      </c>
      <c r="K49" s="33" t="s">
        <v>1112</v>
      </c>
      <c r="L49" s="32"/>
      <c r="M49" s="33" t="s">
        <v>1228</v>
      </c>
      <c r="N49" s="33" t="s">
        <v>1229</v>
      </c>
      <c r="O49" s="33" t="s">
        <v>1079</v>
      </c>
      <c r="P49" s="19" t="s">
        <v>1230</v>
      </c>
      <c r="Q49" s="19" t="s">
        <v>1121</v>
      </c>
      <c r="R49" s="19" t="s">
        <v>1230</v>
      </c>
      <c r="S49" s="102">
        <v>44365</v>
      </c>
      <c r="T49" s="19" t="s">
        <v>1209</v>
      </c>
      <c r="U49" s="19" t="s">
        <v>1085</v>
      </c>
      <c r="V49" s="33" t="s">
        <v>1086</v>
      </c>
    </row>
    <row r="50" spans="1:22" ht="46.5" customHeight="1" x14ac:dyDescent="0.2">
      <c r="A50" s="26">
        <v>159</v>
      </c>
      <c r="B50" s="27" t="s">
        <v>77</v>
      </c>
      <c r="C50" s="28" t="s">
        <v>1231</v>
      </c>
      <c r="D50" s="29" t="s">
        <v>447</v>
      </c>
      <c r="E50" s="29" t="s">
        <v>1232</v>
      </c>
      <c r="F50" s="29" t="s">
        <v>78</v>
      </c>
      <c r="G50" s="42" t="s">
        <v>79</v>
      </c>
      <c r="H50" s="32"/>
      <c r="I50" s="19"/>
      <c r="J50" s="85" t="s">
        <v>1233</v>
      </c>
      <c r="K50" s="19"/>
      <c r="L50" s="32"/>
      <c r="M50" s="19"/>
      <c r="N50" s="19"/>
      <c r="O50" s="19"/>
      <c r="P50" s="19"/>
      <c r="Q50" s="19"/>
      <c r="R50" s="19"/>
      <c r="S50" s="19"/>
      <c r="T50" s="19"/>
      <c r="U50" s="19"/>
      <c r="V50" s="19"/>
    </row>
    <row r="51" spans="1:22" ht="46.5" customHeight="1" x14ac:dyDescent="0.2">
      <c r="A51" s="26">
        <v>290</v>
      </c>
      <c r="B51" s="27" t="s">
        <v>77</v>
      </c>
      <c r="C51" s="28" t="s">
        <v>1172</v>
      </c>
      <c r="D51" s="29" t="s">
        <v>447</v>
      </c>
      <c r="E51" s="29" t="s">
        <v>448</v>
      </c>
      <c r="F51" s="29" t="s">
        <v>180</v>
      </c>
      <c r="G51" s="42" t="s">
        <v>79</v>
      </c>
      <c r="H51" s="32"/>
      <c r="I51" s="19"/>
      <c r="J51" s="29" t="s">
        <v>1234</v>
      </c>
      <c r="K51" s="19"/>
      <c r="L51" s="32"/>
      <c r="M51" s="19"/>
      <c r="N51" s="19"/>
      <c r="O51" s="19"/>
      <c r="P51" s="19"/>
      <c r="Q51" s="19"/>
      <c r="R51" s="19"/>
      <c r="S51" s="19"/>
      <c r="T51" s="19"/>
      <c r="U51" s="19"/>
      <c r="V51" s="19"/>
    </row>
    <row r="52" spans="1:22" ht="46.5" customHeight="1" x14ac:dyDescent="0.2">
      <c r="A52" s="26">
        <v>322</v>
      </c>
      <c r="B52" s="27" t="s">
        <v>77</v>
      </c>
      <c r="C52" s="28" t="s">
        <v>1096</v>
      </c>
      <c r="D52" s="29" t="s">
        <v>447</v>
      </c>
      <c r="E52" s="29" t="s">
        <v>451</v>
      </c>
      <c r="F52" s="29" t="s">
        <v>1091</v>
      </c>
      <c r="G52" s="42" t="s">
        <v>79</v>
      </c>
      <c r="H52" s="32"/>
      <c r="I52" s="19"/>
      <c r="J52" s="29" t="s">
        <v>1235</v>
      </c>
      <c r="K52" s="19"/>
      <c r="L52" s="32"/>
      <c r="M52" s="19"/>
      <c r="N52" s="19"/>
      <c r="O52" s="19"/>
      <c r="P52" s="19"/>
      <c r="Q52" s="19"/>
      <c r="R52" s="19"/>
      <c r="S52" s="19"/>
      <c r="T52" s="19"/>
      <c r="U52" s="19"/>
      <c r="V52" s="19"/>
    </row>
    <row r="53" spans="1:22" ht="46.5" customHeight="1" x14ac:dyDescent="0.2">
      <c r="A53" s="26">
        <v>393</v>
      </c>
      <c r="B53" s="27" t="s">
        <v>77</v>
      </c>
      <c r="C53" s="28" t="s">
        <v>1236</v>
      </c>
      <c r="D53" s="29" t="s">
        <v>447</v>
      </c>
      <c r="E53" s="29" t="s">
        <v>1237</v>
      </c>
      <c r="F53" s="29" t="s">
        <v>78</v>
      </c>
      <c r="G53" s="42" t="s">
        <v>79</v>
      </c>
      <c r="H53" s="35" t="s">
        <v>1238</v>
      </c>
      <c r="I53" s="19"/>
      <c r="J53" s="88" t="s">
        <v>1239</v>
      </c>
      <c r="K53" s="80"/>
      <c r="L53" s="32">
        <v>2018</v>
      </c>
      <c r="M53" s="33" t="s">
        <v>1240</v>
      </c>
      <c r="N53" s="19" t="s">
        <v>1035</v>
      </c>
      <c r="O53" s="87" t="s">
        <v>1241</v>
      </c>
      <c r="P53" s="19" t="s">
        <v>1035</v>
      </c>
      <c r="Q53" s="19" t="s">
        <v>1035</v>
      </c>
      <c r="R53" s="33" t="s">
        <v>1242</v>
      </c>
      <c r="S53" s="33" t="s">
        <v>1063</v>
      </c>
      <c r="T53" s="19"/>
      <c r="U53" s="19"/>
      <c r="V53" s="33" t="s">
        <v>1132</v>
      </c>
    </row>
    <row r="54" spans="1:22" ht="46.5" customHeight="1" x14ac:dyDescent="0.2">
      <c r="A54" s="26">
        <v>394</v>
      </c>
      <c r="B54" s="27" t="s">
        <v>77</v>
      </c>
      <c r="C54" s="28" t="s">
        <v>1243</v>
      </c>
      <c r="D54" s="29" t="s">
        <v>447</v>
      </c>
      <c r="E54" s="29" t="s">
        <v>1244</v>
      </c>
      <c r="F54" s="29" t="s">
        <v>65</v>
      </c>
      <c r="G54" s="42" t="s">
        <v>105</v>
      </c>
      <c r="H54" s="35"/>
      <c r="I54" s="19"/>
      <c r="J54" s="79" t="s">
        <v>1245</v>
      </c>
      <c r="K54" s="79"/>
      <c r="L54" s="32" t="s">
        <v>1246</v>
      </c>
      <c r="M54" s="79" t="s">
        <v>1247</v>
      </c>
      <c r="N54" s="33" t="s">
        <v>1248</v>
      </c>
      <c r="O54" s="19"/>
      <c r="P54" s="19"/>
      <c r="Q54" s="19"/>
      <c r="R54" s="19"/>
      <c r="S54" s="33" t="s">
        <v>1249</v>
      </c>
      <c r="T54" s="19"/>
      <c r="U54" s="19"/>
      <c r="V54" s="19" t="s">
        <v>1250</v>
      </c>
    </row>
    <row r="55" spans="1:22" ht="46.5" customHeight="1" x14ac:dyDescent="0.2">
      <c r="A55" s="26">
        <v>98</v>
      </c>
      <c r="B55" s="27" t="s">
        <v>77</v>
      </c>
      <c r="C55" s="28" t="s">
        <v>1030</v>
      </c>
      <c r="D55" s="29" t="s">
        <v>477</v>
      </c>
      <c r="E55" s="20" t="s">
        <v>478</v>
      </c>
      <c r="F55" s="29" t="s">
        <v>57</v>
      </c>
      <c r="G55" s="42" t="s">
        <v>58</v>
      </c>
      <c r="H55" s="32"/>
      <c r="I55" s="19"/>
      <c r="J55" s="29" t="s">
        <v>1251</v>
      </c>
      <c r="K55" s="19"/>
      <c r="L55" s="32"/>
      <c r="M55" s="33" t="s">
        <v>1252</v>
      </c>
      <c r="N55" s="19"/>
      <c r="O55" s="19"/>
      <c r="P55" s="19"/>
      <c r="Q55" s="19"/>
      <c r="R55" s="19"/>
      <c r="S55" s="19"/>
      <c r="T55" s="19"/>
      <c r="U55" s="19"/>
      <c r="V55" s="19"/>
    </row>
    <row r="56" spans="1:22" ht="46.5" customHeight="1" x14ac:dyDescent="0.2">
      <c r="A56" s="26">
        <v>103</v>
      </c>
      <c r="B56" s="27" t="s">
        <v>77</v>
      </c>
      <c r="C56" s="28" t="s">
        <v>1056</v>
      </c>
      <c r="D56" s="29" t="s">
        <v>477</v>
      </c>
      <c r="E56" s="20" t="s">
        <v>1253</v>
      </c>
      <c r="F56" s="29" t="s">
        <v>123</v>
      </c>
      <c r="G56" s="42" t="s">
        <v>192</v>
      </c>
      <c r="H56" s="31" t="s">
        <v>1254</v>
      </c>
      <c r="I56" s="19"/>
      <c r="J56" s="88" t="s">
        <v>1255</v>
      </c>
      <c r="K56" s="80"/>
      <c r="L56" s="32">
        <v>2018</v>
      </c>
      <c r="M56" s="33" t="s">
        <v>1256</v>
      </c>
      <c r="N56" s="19" t="s">
        <v>1035</v>
      </c>
      <c r="O56" s="33" t="s">
        <v>1257</v>
      </c>
      <c r="P56" s="19" t="s">
        <v>1035</v>
      </c>
      <c r="Q56" s="19" t="s">
        <v>1035</v>
      </c>
      <c r="R56" s="33" t="s">
        <v>1258</v>
      </c>
      <c r="S56" s="33" t="s">
        <v>1259</v>
      </c>
      <c r="T56" s="19"/>
      <c r="U56" s="19"/>
      <c r="V56" s="79" t="s">
        <v>1064</v>
      </c>
    </row>
    <row r="57" spans="1:22" ht="46.5" customHeight="1" x14ac:dyDescent="0.2">
      <c r="A57" s="26">
        <v>115</v>
      </c>
      <c r="B57" s="27" t="s">
        <v>77</v>
      </c>
      <c r="C57" s="28" t="s">
        <v>1030</v>
      </c>
      <c r="D57" s="29" t="s">
        <v>477</v>
      </c>
      <c r="E57" s="29" t="s">
        <v>1260</v>
      </c>
      <c r="F57" s="29" t="s">
        <v>78</v>
      </c>
      <c r="G57" s="42" t="s">
        <v>79</v>
      </c>
      <c r="H57" s="35"/>
      <c r="I57" s="19"/>
      <c r="J57" s="92" t="s">
        <v>1261</v>
      </c>
      <c r="K57" s="80"/>
      <c r="L57" s="32"/>
      <c r="M57" s="19"/>
      <c r="N57" s="19"/>
      <c r="O57" s="19"/>
      <c r="P57" s="19"/>
      <c r="Q57" s="19"/>
      <c r="R57" s="19"/>
      <c r="S57" s="19"/>
      <c r="T57" s="19"/>
      <c r="U57" s="19"/>
      <c r="V57" s="19"/>
    </row>
    <row r="58" spans="1:22" ht="46.5" customHeight="1" x14ac:dyDescent="0.2">
      <c r="A58" s="26">
        <v>116</v>
      </c>
      <c r="B58" s="27" t="s">
        <v>77</v>
      </c>
      <c r="C58" s="28" t="s">
        <v>1030</v>
      </c>
      <c r="D58" s="29" t="s">
        <v>477</v>
      </c>
      <c r="E58" s="20" t="s">
        <v>1262</v>
      </c>
      <c r="F58" s="29" t="s">
        <v>53</v>
      </c>
      <c r="G58" s="42" t="s">
        <v>79</v>
      </c>
      <c r="H58" s="32"/>
      <c r="I58" s="19"/>
      <c r="J58" s="85" t="s">
        <v>1263</v>
      </c>
      <c r="K58" s="19"/>
      <c r="L58" s="32"/>
      <c r="M58" s="19"/>
      <c r="N58" s="19"/>
      <c r="O58" s="19"/>
      <c r="P58" s="19"/>
      <c r="Q58" s="19"/>
      <c r="R58" s="19"/>
      <c r="S58" s="19"/>
      <c r="T58" s="19"/>
      <c r="U58" s="19"/>
      <c r="V58" s="19"/>
    </row>
    <row r="59" spans="1:22" ht="46.5" customHeight="1" x14ac:dyDescent="0.2">
      <c r="A59" s="53">
        <v>465</v>
      </c>
      <c r="B59" s="54" t="s">
        <v>77</v>
      </c>
      <c r="C59" s="55" t="s">
        <v>1030</v>
      </c>
      <c r="D59" s="56" t="s">
        <v>477</v>
      </c>
      <c r="E59" s="57" t="s">
        <v>1264</v>
      </c>
      <c r="F59" s="56" t="s">
        <v>78</v>
      </c>
      <c r="G59" s="58" t="s">
        <v>79</v>
      </c>
      <c r="H59" s="59"/>
      <c r="I59" s="93"/>
      <c r="J59" s="57" t="s">
        <v>1265</v>
      </c>
      <c r="K59" s="82"/>
      <c r="L59" s="63"/>
      <c r="M59" s="93"/>
      <c r="N59" s="93"/>
      <c r="O59" s="93"/>
      <c r="P59" s="93"/>
      <c r="Q59" s="93"/>
      <c r="R59" s="93"/>
      <c r="S59" s="93"/>
      <c r="T59" s="93"/>
      <c r="U59" s="93"/>
      <c r="V59" s="93"/>
    </row>
    <row r="60" spans="1:22" ht="46.5" customHeight="1" x14ac:dyDescent="0.2">
      <c r="A60" s="26">
        <v>102</v>
      </c>
      <c r="B60" s="27" t="s">
        <v>77</v>
      </c>
      <c r="C60" s="55" t="s">
        <v>1099</v>
      </c>
      <c r="D60" s="60" t="s">
        <v>485</v>
      </c>
      <c r="E60" s="61" t="s">
        <v>1266</v>
      </c>
      <c r="F60" s="56" t="s">
        <v>180</v>
      </c>
      <c r="G60" s="62" t="s">
        <v>58</v>
      </c>
      <c r="H60" s="63"/>
      <c r="I60" s="93"/>
      <c r="J60" s="86" t="s">
        <v>1267</v>
      </c>
      <c r="K60" s="93"/>
      <c r="L60" s="63"/>
      <c r="M60" s="93"/>
      <c r="N60" s="93"/>
      <c r="O60" s="94" t="s">
        <v>1268</v>
      </c>
      <c r="P60" s="93"/>
      <c r="Q60" s="93"/>
      <c r="R60" s="93"/>
      <c r="S60" s="93"/>
      <c r="T60" s="93"/>
      <c r="U60" s="93"/>
      <c r="V60" s="103" t="s">
        <v>1064</v>
      </c>
    </row>
    <row r="61" spans="1:22" ht="46.5" customHeight="1" x14ac:dyDescent="0.2">
      <c r="A61" s="26">
        <v>158</v>
      </c>
      <c r="B61" s="27" t="s">
        <v>77</v>
      </c>
      <c r="C61" s="55" t="s">
        <v>1172</v>
      </c>
      <c r="D61" s="56" t="s">
        <v>485</v>
      </c>
      <c r="E61" s="56" t="s">
        <v>1269</v>
      </c>
      <c r="F61" s="56" t="s">
        <v>78</v>
      </c>
      <c r="G61" s="64" t="s">
        <v>413</v>
      </c>
      <c r="H61" s="63"/>
      <c r="I61" s="93"/>
      <c r="J61" s="95" t="s">
        <v>1270</v>
      </c>
      <c r="K61" s="93"/>
      <c r="L61" s="63"/>
      <c r="M61" s="93"/>
      <c r="N61" s="93"/>
      <c r="O61" s="93"/>
      <c r="P61" s="93"/>
      <c r="Q61" s="93"/>
      <c r="R61" s="93"/>
      <c r="S61" s="93"/>
      <c r="T61" s="93"/>
      <c r="U61" s="93"/>
      <c r="V61" s="93"/>
    </row>
    <row r="62" spans="1:22" ht="46.5" customHeight="1" x14ac:dyDescent="0.2">
      <c r="A62" s="26">
        <v>339</v>
      </c>
      <c r="B62" s="27" t="s">
        <v>77</v>
      </c>
      <c r="C62" s="55" t="s">
        <v>1096</v>
      </c>
      <c r="D62" s="56" t="s">
        <v>485</v>
      </c>
      <c r="E62" s="56" t="s">
        <v>1271</v>
      </c>
      <c r="F62" s="56" t="s">
        <v>78</v>
      </c>
      <c r="G62" s="58" t="s">
        <v>79</v>
      </c>
      <c r="H62" s="63"/>
      <c r="I62" s="93"/>
      <c r="J62" s="56" t="s">
        <v>1272</v>
      </c>
      <c r="K62" s="93"/>
      <c r="L62" s="63"/>
      <c r="M62" s="93"/>
      <c r="N62" s="93"/>
      <c r="O62" s="93"/>
      <c r="P62" s="93"/>
      <c r="Q62" s="93"/>
      <c r="R62" s="93"/>
      <c r="S62" s="93"/>
      <c r="T62" s="93"/>
      <c r="U62" s="93"/>
      <c r="V62" s="93"/>
    </row>
    <row r="63" spans="1:22" ht="46.5" customHeight="1" x14ac:dyDescent="0.2">
      <c r="A63" s="26">
        <v>340</v>
      </c>
      <c r="B63" s="27" t="s">
        <v>77</v>
      </c>
      <c r="C63" s="55" t="s">
        <v>1096</v>
      </c>
      <c r="D63" s="56" t="s">
        <v>485</v>
      </c>
      <c r="E63" s="56" t="s">
        <v>1273</v>
      </c>
      <c r="F63" s="56" t="s">
        <v>53</v>
      </c>
      <c r="G63" s="58" t="s">
        <v>79</v>
      </c>
      <c r="H63" s="63"/>
      <c r="I63" s="93"/>
      <c r="J63" s="56" t="s">
        <v>1274</v>
      </c>
      <c r="K63" s="93"/>
      <c r="L63" s="63"/>
      <c r="M63" s="93"/>
      <c r="N63" s="93"/>
      <c r="O63" s="93"/>
      <c r="P63" s="93"/>
      <c r="Q63" s="93"/>
      <c r="R63" s="93"/>
      <c r="S63" s="93"/>
      <c r="T63" s="93"/>
      <c r="U63" s="93"/>
      <c r="V63" s="93"/>
    </row>
    <row r="64" spans="1:22" ht="46.5" customHeight="1" x14ac:dyDescent="0.2">
      <c r="A64" s="65">
        <v>38</v>
      </c>
      <c r="B64" s="66" t="s">
        <v>77</v>
      </c>
      <c r="C64" s="67" t="s">
        <v>1071</v>
      </c>
      <c r="D64" s="68" t="s">
        <v>485</v>
      </c>
      <c r="E64" s="69" t="s">
        <v>1275</v>
      </c>
      <c r="F64" s="68" t="s">
        <v>65</v>
      </c>
      <c r="G64" s="70" t="s">
        <v>192</v>
      </c>
      <c r="H64" s="71" t="s">
        <v>1276</v>
      </c>
      <c r="I64" s="96" t="s">
        <v>1277</v>
      </c>
      <c r="J64" s="97" t="s">
        <v>1278</v>
      </c>
      <c r="K64" s="97" t="s">
        <v>1076</v>
      </c>
      <c r="L64" s="98"/>
      <c r="M64" s="97" t="s">
        <v>1279</v>
      </c>
      <c r="N64" s="97" t="s">
        <v>1280</v>
      </c>
      <c r="O64" s="97" t="s">
        <v>1079</v>
      </c>
      <c r="P64" s="97" t="s">
        <v>1281</v>
      </c>
      <c r="Q64" s="19" t="s">
        <v>1035</v>
      </c>
      <c r="R64" s="96" t="s">
        <v>1282</v>
      </c>
      <c r="S64" s="97" t="s">
        <v>1283</v>
      </c>
      <c r="T64" s="96" t="s">
        <v>1121</v>
      </c>
      <c r="U64" s="96" t="s">
        <v>1282</v>
      </c>
      <c r="V64" s="97" t="s">
        <v>1086</v>
      </c>
    </row>
    <row r="65" spans="1:22" ht="46.5" customHeight="1" x14ac:dyDescent="0.2">
      <c r="A65" s="96" t="s">
        <v>1067</v>
      </c>
      <c r="B65" s="96"/>
      <c r="C65" s="104" t="s">
        <v>1284</v>
      </c>
      <c r="D65" s="96" t="s">
        <v>477</v>
      </c>
      <c r="E65" s="97" t="s">
        <v>1285</v>
      </c>
      <c r="F65" s="97" t="s">
        <v>53</v>
      </c>
      <c r="G65" s="98"/>
      <c r="H65" s="105">
        <v>10000</v>
      </c>
      <c r="I65" s="96"/>
      <c r="J65" s="97" t="s">
        <v>1286</v>
      </c>
      <c r="K65" s="96"/>
      <c r="L65" s="98">
        <v>2018</v>
      </c>
      <c r="M65" s="97" t="s">
        <v>1287</v>
      </c>
      <c r="N65" s="96"/>
      <c r="O65" s="97" t="s">
        <v>1288</v>
      </c>
      <c r="P65" s="96"/>
      <c r="Q65" s="96"/>
      <c r="R65" s="96"/>
      <c r="S65" s="97" t="s">
        <v>1289</v>
      </c>
      <c r="T65" s="96"/>
      <c r="U65" s="96"/>
      <c r="V65" s="113" t="s">
        <v>1064</v>
      </c>
    </row>
    <row r="66" spans="1:22" ht="46.5" customHeight="1" x14ac:dyDescent="0.2">
      <c r="A66" s="106">
        <v>306</v>
      </c>
      <c r="B66" s="107" t="s">
        <v>77</v>
      </c>
      <c r="C66" s="104" t="s">
        <v>1290</v>
      </c>
      <c r="D66" s="108" t="s">
        <v>395</v>
      </c>
      <c r="E66" s="56" t="s">
        <v>401</v>
      </c>
      <c r="F66" s="109" t="s">
        <v>1291</v>
      </c>
      <c r="G66" s="110" t="s">
        <v>79</v>
      </c>
      <c r="H66" s="111" t="s">
        <v>1292</v>
      </c>
      <c r="I66" s="93" t="s">
        <v>1293</v>
      </c>
      <c r="J66" s="112" t="s">
        <v>1294</v>
      </c>
      <c r="K66" s="103" t="s">
        <v>1295</v>
      </c>
      <c r="L66" s="59">
        <v>2017</v>
      </c>
      <c r="M66" s="94" t="s">
        <v>1296</v>
      </c>
      <c r="N66" s="93"/>
      <c r="O66" s="93"/>
      <c r="P66" s="93"/>
      <c r="Q66" s="93"/>
      <c r="R66" s="94" t="s">
        <v>1297</v>
      </c>
      <c r="S66" s="103" t="s">
        <v>1298</v>
      </c>
      <c r="T66" s="93"/>
      <c r="U66" s="93"/>
      <c r="V66" s="93"/>
    </row>
  </sheetData>
  <mergeCells count="2">
    <mergeCell ref="I2:N2"/>
    <mergeCell ref="O2:S2"/>
  </mergeCells>
  <pageMargins left="0.70866141732283505" right="0.70866141732283505" top="0.74803149606299202" bottom="0.74803149606299202" header="0.31496062992126" footer="0.31496062992126"/>
  <pageSetup paperSize="8" scale="71"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14"/>
  <sheetViews>
    <sheetView workbookViewId="0">
      <selection activeCell="C17" sqref="C17"/>
    </sheetView>
  </sheetViews>
  <sheetFormatPr defaultRowHeight="15" x14ac:dyDescent="0.25"/>
  <cols>
    <col min="10" max="10" width="17.85546875" customWidth="1"/>
    <col min="12" max="12" width="10" bestFit="1" customWidth="1"/>
  </cols>
  <sheetData>
    <row r="1" spans="1:14" ht="22.5" x14ac:dyDescent="0.25">
      <c r="A1" s="722" t="s">
        <v>1325</v>
      </c>
      <c r="B1" s="722"/>
      <c r="C1" s="722"/>
      <c r="D1" s="722"/>
      <c r="E1" s="722"/>
      <c r="F1" s="722"/>
      <c r="G1" s="722"/>
      <c r="H1" s="722"/>
      <c r="I1" s="722"/>
      <c r="J1" s="722"/>
      <c r="K1" s="722"/>
      <c r="L1" s="722"/>
      <c r="M1" s="722"/>
      <c r="N1" s="722"/>
    </row>
    <row r="3" spans="1:14" ht="137.25" customHeight="1" x14ac:dyDescent="0.25">
      <c r="A3" s="728" t="s">
        <v>1337</v>
      </c>
      <c r="B3" s="728"/>
      <c r="C3" s="728"/>
      <c r="D3" s="728"/>
      <c r="E3" s="728"/>
      <c r="F3" s="728"/>
      <c r="G3" s="728"/>
      <c r="H3" s="728"/>
      <c r="I3" s="728"/>
      <c r="J3" s="728"/>
      <c r="K3" s="728"/>
      <c r="L3" s="728"/>
      <c r="M3" s="728"/>
    </row>
    <row r="5" spans="1:14" ht="27" customHeight="1" x14ac:dyDescent="0.25">
      <c r="A5" s="729" t="s">
        <v>1326</v>
      </c>
      <c r="B5" s="730"/>
      <c r="C5" s="730"/>
      <c r="D5" s="730"/>
      <c r="E5" s="730"/>
      <c r="F5" s="730"/>
      <c r="G5" s="730"/>
      <c r="H5" s="730"/>
      <c r="I5" s="731"/>
      <c r="J5" s="400" t="s">
        <v>1327</v>
      </c>
    </row>
    <row r="6" spans="1:14" x14ac:dyDescent="0.25">
      <c r="A6" s="732" t="s">
        <v>1328</v>
      </c>
      <c r="B6" s="733"/>
      <c r="C6" s="733"/>
      <c r="D6" s="733"/>
      <c r="E6" s="733"/>
      <c r="F6" s="733"/>
      <c r="G6" s="733"/>
      <c r="H6" s="733"/>
      <c r="I6" s="734"/>
      <c r="J6" s="401">
        <f>'Investīciju plāns_2023_2027'!V250</f>
        <v>0</v>
      </c>
    </row>
    <row r="7" spans="1:14" x14ac:dyDescent="0.25">
      <c r="A7" s="732" t="s">
        <v>1329</v>
      </c>
      <c r="B7" s="733"/>
      <c r="C7" s="733"/>
      <c r="D7" s="733"/>
      <c r="E7" s="733"/>
      <c r="F7" s="733"/>
      <c r="G7" s="733"/>
      <c r="H7" s="733"/>
      <c r="I7" s="734"/>
      <c r="J7" s="401">
        <f>'Investīciju plāns_2023_2027'!V251</f>
        <v>0</v>
      </c>
    </row>
    <row r="8" spans="1:14" x14ac:dyDescent="0.25">
      <c r="A8" s="732" t="s">
        <v>1330</v>
      </c>
      <c r="B8" s="733"/>
      <c r="C8" s="733"/>
      <c r="D8" s="733"/>
      <c r="E8" s="733"/>
      <c r="F8" s="733"/>
      <c r="G8" s="733"/>
      <c r="H8" s="733"/>
      <c r="I8" s="734"/>
      <c r="J8" s="401">
        <f>'Investīciju plāns_2023_2027'!V252</f>
        <v>0</v>
      </c>
    </row>
    <row r="9" spans="1:14" x14ac:dyDescent="0.25">
      <c r="A9" s="732" t="s">
        <v>1331</v>
      </c>
      <c r="B9" s="733"/>
      <c r="C9" s="733"/>
      <c r="D9" s="733"/>
      <c r="E9" s="733"/>
      <c r="F9" s="733"/>
      <c r="G9" s="733"/>
      <c r="H9" s="733"/>
      <c r="I9" s="734"/>
      <c r="J9" s="401">
        <f>'Investīciju plāns_2023_2027'!V253</f>
        <v>0</v>
      </c>
    </row>
    <row r="10" spans="1:14" ht="28.5" customHeight="1" x14ac:dyDescent="0.25">
      <c r="A10" s="732" t="s">
        <v>1332</v>
      </c>
      <c r="B10" s="733"/>
      <c r="C10" s="733"/>
      <c r="D10" s="733"/>
      <c r="E10" s="733"/>
      <c r="F10" s="733"/>
      <c r="G10" s="733"/>
      <c r="H10" s="733"/>
      <c r="I10" s="734"/>
      <c r="J10" s="401">
        <f>'Investīciju plāns_2023_2027'!V254</f>
        <v>0</v>
      </c>
    </row>
    <row r="11" spans="1:14" x14ac:dyDescent="0.25">
      <c r="A11" s="732" t="s">
        <v>1333</v>
      </c>
      <c r="B11" s="733"/>
      <c r="C11" s="733"/>
      <c r="D11" s="733"/>
      <c r="E11" s="733"/>
      <c r="F11" s="733"/>
      <c r="G11" s="733"/>
      <c r="H11" s="733"/>
      <c r="I11" s="734"/>
      <c r="J11" s="401">
        <f>'Investīciju plāns_2023_2027'!V255</f>
        <v>0</v>
      </c>
    </row>
    <row r="12" spans="1:14" x14ac:dyDescent="0.25">
      <c r="A12" s="732" t="s">
        <v>1334</v>
      </c>
      <c r="B12" s="733"/>
      <c r="C12" s="733"/>
      <c r="D12" s="733"/>
      <c r="E12" s="733"/>
      <c r="F12" s="733"/>
      <c r="G12" s="733"/>
      <c r="H12" s="733"/>
      <c r="I12" s="734"/>
      <c r="J12" s="401">
        <f>'Investīciju plāns_2023_2027'!V256</f>
        <v>0</v>
      </c>
    </row>
    <row r="13" spans="1:14" x14ac:dyDescent="0.25">
      <c r="A13" s="732" t="s">
        <v>1335</v>
      </c>
      <c r="B13" s="733"/>
      <c r="C13" s="733"/>
      <c r="D13" s="733"/>
      <c r="E13" s="733"/>
      <c r="F13" s="733"/>
      <c r="G13" s="733"/>
      <c r="H13" s="733"/>
      <c r="I13" s="734"/>
      <c r="J13" s="401">
        <f>'Investīciju plāns_2023_2027'!V257</f>
        <v>0</v>
      </c>
    </row>
    <row r="14" spans="1:14" x14ac:dyDescent="0.25">
      <c r="A14" s="725" t="s">
        <v>1336</v>
      </c>
      <c r="B14" s="726"/>
      <c r="C14" s="726"/>
      <c r="D14" s="726"/>
      <c r="E14" s="726"/>
      <c r="F14" s="726"/>
      <c r="G14" s="726"/>
      <c r="H14" s="726"/>
      <c r="I14" s="727"/>
      <c r="J14" s="401">
        <f>SUM(J6:J13)</f>
        <v>0</v>
      </c>
    </row>
  </sheetData>
  <mergeCells count="12">
    <mergeCell ref="A14:I14"/>
    <mergeCell ref="A1:N1"/>
    <mergeCell ref="A3:M3"/>
    <mergeCell ref="A5:I5"/>
    <mergeCell ref="A6:I6"/>
    <mergeCell ref="A7:I7"/>
    <mergeCell ref="A8:I8"/>
    <mergeCell ref="A9:I9"/>
    <mergeCell ref="A10:I10"/>
    <mergeCell ref="A11:I11"/>
    <mergeCell ref="A12:I12"/>
    <mergeCell ref="A13:I13"/>
  </mergeCells>
  <pageMargins left="0.7" right="0.7" top="0.75" bottom="0.75" header="0.3" footer="0.3"/>
  <pageSetup paperSize="9"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filterMode="1">
    <tabColor rgb="FF00B050"/>
    <pageSetUpPr fitToPage="1"/>
  </sheetPr>
  <dimension ref="A1:IB254"/>
  <sheetViews>
    <sheetView tabSelected="1" zoomScale="90" zoomScaleNormal="90" workbookViewId="0">
      <pane xSplit="3" ySplit="2" topLeftCell="D3" activePane="bottomRight" state="frozen"/>
      <selection pane="topRight" activeCell="E1" sqref="E1"/>
      <selection pane="bottomLeft" activeCell="A5" sqref="A5"/>
      <selection pane="bottomRight" activeCell="D258" sqref="D258"/>
    </sheetView>
  </sheetViews>
  <sheetFormatPr defaultColWidth="9.140625" defaultRowHeight="12.75" x14ac:dyDescent="0.2"/>
  <cols>
    <col min="1" max="1" width="4" style="651" customWidth="1"/>
    <col min="2" max="2" width="10.140625" style="651" customWidth="1"/>
    <col min="3" max="3" width="44.7109375" style="652" customWidth="1"/>
    <col min="4" max="4" width="89" style="653" customWidth="1"/>
    <col min="5" max="5" width="16.85546875" style="654" customWidth="1"/>
    <col min="6" max="6" width="14.42578125" style="553" hidden="1" customWidth="1"/>
    <col min="7" max="9" width="12.140625" style="553" hidden="1" customWidth="1"/>
    <col min="10" max="10" width="14.42578125" style="553" hidden="1" customWidth="1"/>
    <col min="11" max="11" width="13.42578125" style="564" hidden="1" customWidth="1"/>
    <col min="12" max="13" width="9.140625" style="668"/>
    <col min="14" max="14" width="12.7109375" style="668" customWidth="1"/>
    <col min="15" max="15" width="16.42578125" style="553" customWidth="1"/>
    <col min="16" max="23" width="12.5703125" style="119" customWidth="1"/>
    <col min="24" max="16384" width="9.140625" style="668"/>
  </cols>
  <sheetData>
    <row r="1" spans="1:23" s="655" customFormat="1" ht="28.5" customHeight="1" x14ac:dyDescent="0.2">
      <c r="A1" s="633" t="s">
        <v>1784</v>
      </c>
      <c r="B1" s="633"/>
      <c r="C1" s="633"/>
      <c r="D1" s="633"/>
      <c r="E1" s="633"/>
      <c r="F1" s="565"/>
      <c r="G1" s="565"/>
      <c r="H1" s="565"/>
      <c r="I1" s="565"/>
      <c r="J1" s="565"/>
      <c r="K1" s="566"/>
      <c r="O1" s="633"/>
      <c r="P1" s="119"/>
      <c r="Q1" s="119"/>
      <c r="R1" s="119"/>
      <c r="S1" s="119"/>
      <c r="T1" s="119"/>
      <c r="U1" s="119"/>
      <c r="V1" s="119"/>
      <c r="W1" s="119"/>
    </row>
    <row r="2" spans="1:23" s="656" customFormat="1" ht="68.25" customHeight="1" x14ac:dyDescent="0.25">
      <c r="A2" s="634" t="s">
        <v>10</v>
      </c>
      <c r="B2" s="635" t="s">
        <v>12</v>
      </c>
      <c r="C2" s="636" t="s">
        <v>1513</v>
      </c>
      <c r="D2" s="635" t="s">
        <v>1507</v>
      </c>
      <c r="E2" s="635" t="s">
        <v>15</v>
      </c>
      <c r="F2" s="554" t="s">
        <v>1482</v>
      </c>
      <c r="G2" s="555" t="s">
        <v>1483</v>
      </c>
      <c r="H2" s="556" t="s">
        <v>1484</v>
      </c>
      <c r="I2" s="538" t="s">
        <v>1485</v>
      </c>
      <c r="J2" s="539" t="s">
        <v>1750</v>
      </c>
      <c r="K2" s="557" t="s">
        <v>23</v>
      </c>
      <c r="L2" s="635" t="s">
        <v>541</v>
      </c>
      <c r="M2" s="634" t="s">
        <v>26</v>
      </c>
      <c r="N2" s="635" t="s">
        <v>29</v>
      </c>
      <c r="O2" s="635" t="s">
        <v>1341</v>
      </c>
      <c r="P2" s="186" t="s">
        <v>1786</v>
      </c>
      <c r="Q2" s="186" t="s">
        <v>1787</v>
      </c>
      <c r="R2" s="186" t="s">
        <v>1788</v>
      </c>
      <c r="S2" s="151" t="s">
        <v>1789</v>
      </c>
      <c r="T2" s="151" t="s">
        <v>1790</v>
      </c>
      <c r="U2" s="151" t="s">
        <v>1791</v>
      </c>
      <c r="V2" s="151" t="s">
        <v>1792</v>
      </c>
      <c r="W2" s="186" t="s">
        <v>1793</v>
      </c>
    </row>
    <row r="3" spans="1:23" s="660" customFormat="1" ht="48.75" customHeight="1" x14ac:dyDescent="0.25">
      <c r="A3" s="637">
        <v>1</v>
      </c>
      <c r="B3" s="638" t="s">
        <v>31</v>
      </c>
      <c r="C3" s="639" t="s">
        <v>1561</v>
      </c>
      <c r="D3" s="640" t="s">
        <v>1625</v>
      </c>
      <c r="E3" s="641" t="s">
        <v>57</v>
      </c>
      <c r="F3" s="540">
        <f t="shared" ref="F3:F65" si="0">G3+H3</f>
        <v>0</v>
      </c>
      <c r="G3" s="541">
        <v>0</v>
      </c>
      <c r="H3" s="542">
        <v>0</v>
      </c>
      <c r="I3" s="543">
        <v>0</v>
      </c>
      <c r="J3" s="544">
        <v>978000</v>
      </c>
      <c r="K3" s="558" t="s">
        <v>58</v>
      </c>
      <c r="L3" s="657" t="s">
        <v>549</v>
      </c>
      <c r="M3" s="637" t="s">
        <v>555</v>
      </c>
      <c r="N3" s="658" t="s">
        <v>1745</v>
      </c>
      <c r="O3" s="659">
        <f t="shared" ref="O3:O66" si="1">F3+I3+J3</f>
        <v>978000</v>
      </c>
      <c r="P3" s="146">
        <f>O3</f>
        <v>978000</v>
      </c>
      <c r="Q3" s="146">
        <f>P3/2</f>
        <v>489000</v>
      </c>
      <c r="R3" s="146"/>
      <c r="S3" s="227"/>
      <c r="T3" s="227"/>
      <c r="U3" s="227"/>
      <c r="V3" s="227"/>
      <c r="W3" s="146">
        <f>P3/2</f>
        <v>489000</v>
      </c>
    </row>
    <row r="4" spans="1:23" s="660" customFormat="1" ht="54" customHeight="1" x14ac:dyDescent="0.25">
      <c r="A4" s="637">
        <v>2</v>
      </c>
      <c r="B4" s="638" t="s">
        <v>31</v>
      </c>
      <c r="C4" s="639" t="s">
        <v>1626</v>
      </c>
      <c r="D4" s="640" t="s">
        <v>60</v>
      </c>
      <c r="E4" s="641" t="s">
        <v>57</v>
      </c>
      <c r="F4" s="540">
        <f t="shared" si="0"/>
        <v>0</v>
      </c>
      <c r="G4" s="541">
        <v>0</v>
      </c>
      <c r="H4" s="542">
        <v>0</v>
      </c>
      <c r="I4" s="543">
        <v>0</v>
      </c>
      <c r="J4" s="544">
        <v>70000</v>
      </c>
      <c r="K4" s="558" t="s">
        <v>58</v>
      </c>
      <c r="L4" s="657" t="s">
        <v>549</v>
      </c>
      <c r="M4" s="637" t="s">
        <v>555</v>
      </c>
      <c r="N4" s="658" t="s">
        <v>1745</v>
      </c>
      <c r="O4" s="659">
        <f t="shared" si="1"/>
        <v>70000</v>
      </c>
      <c r="P4" s="146">
        <f t="shared" ref="P4:P6" si="2">O4</f>
        <v>70000</v>
      </c>
      <c r="Q4" s="146">
        <f t="shared" ref="Q4:Q6" si="3">P4/2</f>
        <v>35000</v>
      </c>
      <c r="R4" s="146"/>
      <c r="S4" s="227"/>
      <c r="T4" s="227"/>
      <c r="U4" s="227"/>
      <c r="V4" s="227"/>
      <c r="W4" s="146">
        <f t="shared" ref="W4:W6" si="4">P4/2</f>
        <v>35000</v>
      </c>
    </row>
    <row r="5" spans="1:23" s="660" customFormat="1" ht="52.5" customHeight="1" x14ac:dyDescent="0.25">
      <c r="A5" s="638">
        <v>3</v>
      </c>
      <c r="B5" s="638" t="s">
        <v>31</v>
      </c>
      <c r="C5" s="639" t="s">
        <v>1627</v>
      </c>
      <c r="D5" s="640" t="s">
        <v>1563</v>
      </c>
      <c r="E5" s="641" t="s">
        <v>57</v>
      </c>
      <c r="F5" s="540">
        <f t="shared" si="0"/>
        <v>0</v>
      </c>
      <c r="G5" s="541">
        <v>0</v>
      </c>
      <c r="H5" s="542">
        <v>0</v>
      </c>
      <c r="I5" s="543">
        <v>0</v>
      </c>
      <c r="J5" s="544">
        <v>728000</v>
      </c>
      <c r="K5" s="558" t="s">
        <v>58</v>
      </c>
      <c r="L5" s="657" t="s">
        <v>549</v>
      </c>
      <c r="M5" s="637" t="s">
        <v>555</v>
      </c>
      <c r="N5" s="658" t="s">
        <v>1745</v>
      </c>
      <c r="O5" s="659">
        <f t="shared" si="1"/>
        <v>728000</v>
      </c>
      <c r="P5" s="146">
        <f t="shared" si="2"/>
        <v>728000</v>
      </c>
      <c r="Q5" s="146">
        <f t="shared" si="3"/>
        <v>364000</v>
      </c>
      <c r="R5" s="146"/>
      <c r="S5" s="227"/>
      <c r="T5" s="227"/>
      <c r="U5" s="227"/>
      <c r="V5" s="227"/>
      <c r="W5" s="146">
        <f t="shared" si="4"/>
        <v>364000</v>
      </c>
    </row>
    <row r="6" spans="1:23" s="660" customFormat="1" ht="51.75" customHeight="1" x14ac:dyDescent="0.25">
      <c r="A6" s="637">
        <v>4</v>
      </c>
      <c r="B6" s="638" t="s">
        <v>31</v>
      </c>
      <c r="C6" s="639" t="s">
        <v>62</v>
      </c>
      <c r="D6" s="640" t="s">
        <v>1299</v>
      </c>
      <c r="E6" s="641" t="s">
        <v>57</v>
      </c>
      <c r="F6" s="540">
        <f t="shared" si="0"/>
        <v>0</v>
      </c>
      <c r="G6" s="541">
        <v>0</v>
      </c>
      <c r="H6" s="542">
        <v>0</v>
      </c>
      <c r="I6" s="543">
        <v>0</v>
      </c>
      <c r="J6" s="544">
        <v>250000</v>
      </c>
      <c r="K6" s="558" t="s">
        <v>58</v>
      </c>
      <c r="L6" s="657" t="s">
        <v>549</v>
      </c>
      <c r="M6" s="637" t="s">
        <v>555</v>
      </c>
      <c r="N6" s="658" t="s">
        <v>1745</v>
      </c>
      <c r="O6" s="659">
        <f t="shared" si="1"/>
        <v>250000</v>
      </c>
      <c r="P6" s="146">
        <f t="shared" si="2"/>
        <v>250000</v>
      </c>
      <c r="Q6" s="146">
        <f t="shared" si="3"/>
        <v>125000</v>
      </c>
      <c r="R6" s="146"/>
      <c r="S6" s="227"/>
      <c r="T6" s="227"/>
      <c r="U6" s="227"/>
      <c r="V6" s="227"/>
      <c r="W6" s="146">
        <f t="shared" si="4"/>
        <v>125000</v>
      </c>
    </row>
    <row r="7" spans="1:23" s="660" customFormat="1" ht="51.75" customHeight="1" x14ac:dyDescent="0.25">
      <c r="A7" s="637">
        <v>5</v>
      </c>
      <c r="B7" s="638" t="s">
        <v>31</v>
      </c>
      <c r="C7" s="639" t="s">
        <v>51</v>
      </c>
      <c r="D7" s="640" t="s">
        <v>1562</v>
      </c>
      <c r="E7" s="641" t="s">
        <v>53</v>
      </c>
      <c r="F7" s="540">
        <f t="shared" si="0"/>
        <v>0</v>
      </c>
      <c r="G7" s="541">
        <v>0</v>
      </c>
      <c r="H7" s="542">
        <v>0</v>
      </c>
      <c r="I7" s="543">
        <v>0</v>
      </c>
      <c r="J7" s="544">
        <v>60000</v>
      </c>
      <c r="K7" s="559" t="s">
        <v>54</v>
      </c>
      <c r="L7" s="657" t="s">
        <v>549</v>
      </c>
      <c r="M7" s="637" t="s">
        <v>555</v>
      </c>
      <c r="N7" s="658" t="s">
        <v>1745</v>
      </c>
      <c r="O7" s="659">
        <f t="shared" si="1"/>
        <v>60000</v>
      </c>
      <c r="P7" s="146">
        <f>O7</f>
        <v>60000</v>
      </c>
      <c r="Q7" s="146">
        <f>P7</f>
        <v>60000</v>
      </c>
      <c r="R7" s="146"/>
      <c r="S7" s="227"/>
      <c r="T7" s="227"/>
      <c r="U7" s="227"/>
      <c r="V7" s="227"/>
      <c r="W7" s="146"/>
    </row>
    <row r="8" spans="1:23" s="660" customFormat="1" ht="25.5" x14ac:dyDescent="0.25">
      <c r="A8" s="637">
        <v>6</v>
      </c>
      <c r="B8" s="638" t="s">
        <v>31</v>
      </c>
      <c r="C8" s="639" t="s">
        <v>82</v>
      </c>
      <c r="D8" s="640" t="s">
        <v>83</v>
      </c>
      <c r="E8" s="641" t="s">
        <v>78</v>
      </c>
      <c r="F8" s="540">
        <f t="shared" si="0"/>
        <v>0</v>
      </c>
      <c r="G8" s="541">
        <v>0</v>
      </c>
      <c r="H8" s="542">
        <v>0</v>
      </c>
      <c r="I8" s="543">
        <v>0</v>
      </c>
      <c r="J8" s="544">
        <v>50000</v>
      </c>
      <c r="K8" s="559" t="s">
        <v>79</v>
      </c>
      <c r="L8" s="657" t="s">
        <v>549</v>
      </c>
      <c r="M8" s="637" t="s">
        <v>555</v>
      </c>
      <c r="N8" s="658" t="s">
        <v>1745</v>
      </c>
      <c r="O8" s="659">
        <f t="shared" si="1"/>
        <v>50000</v>
      </c>
      <c r="P8" s="146">
        <f t="shared" ref="P8:Q8" si="5">O8</f>
        <v>50000</v>
      </c>
      <c r="Q8" s="146">
        <f t="shared" si="5"/>
        <v>50000</v>
      </c>
      <c r="R8" s="146"/>
      <c r="S8" s="227"/>
      <c r="T8" s="227"/>
      <c r="U8" s="227"/>
      <c r="V8" s="227"/>
      <c r="W8" s="146"/>
    </row>
    <row r="9" spans="1:23" s="660" customFormat="1" ht="25.5" x14ac:dyDescent="0.25">
      <c r="A9" s="638">
        <v>7</v>
      </c>
      <c r="B9" s="638" t="s">
        <v>31</v>
      </c>
      <c r="C9" s="639" t="s">
        <v>47</v>
      </c>
      <c r="D9" s="640" t="s">
        <v>1376</v>
      </c>
      <c r="E9" s="641" t="s">
        <v>48</v>
      </c>
      <c r="F9" s="540">
        <f t="shared" si="0"/>
        <v>0</v>
      </c>
      <c r="G9" s="541">
        <v>0</v>
      </c>
      <c r="H9" s="542">
        <v>0</v>
      </c>
      <c r="I9" s="543">
        <v>0</v>
      </c>
      <c r="J9" s="544">
        <v>300000</v>
      </c>
      <c r="K9" s="559" t="s">
        <v>49</v>
      </c>
      <c r="L9" s="657" t="s">
        <v>549</v>
      </c>
      <c r="M9" s="637" t="s">
        <v>555</v>
      </c>
      <c r="N9" s="658" t="s">
        <v>1745</v>
      </c>
      <c r="O9" s="659">
        <f t="shared" si="1"/>
        <v>300000</v>
      </c>
      <c r="P9" s="146">
        <f t="shared" ref="P9:Q9" si="6">O9</f>
        <v>300000</v>
      </c>
      <c r="Q9" s="146">
        <f t="shared" si="6"/>
        <v>300000</v>
      </c>
      <c r="R9" s="146"/>
      <c r="S9" s="227"/>
      <c r="T9" s="227"/>
      <c r="U9" s="227"/>
      <c r="V9" s="227"/>
      <c r="W9" s="146"/>
    </row>
    <row r="10" spans="1:23" s="660" customFormat="1" ht="25.5" x14ac:dyDescent="0.25">
      <c r="A10" s="637">
        <v>8</v>
      </c>
      <c r="B10" s="638" t="s">
        <v>31</v>
      </c>
      <c r="C10" s="639" t="s">
        <v>63</v>
      </c>
      <c r="D10" s="640" t="s">
        <v>64</v>
      </c>
      <c r="E10" s="641" t="s">
        <v>65</v>
      </c>
      <c r="F10" s="540">
        <f t="shared" si="0"/>
        <v>0</v>
      </c>
      <c r="G10" s="541">
        <v>0</v>
      </c>
      <c r="H10" s="542">
        <v>0</v>
      </c>
      <c r="I10" s="543">
        <v>20000</v>
      </c>
      <c r="J10" s="544">
        <v>0</v>
      </c>
      <c r="K10" s="558" t="s">
        <v>49</v>
      </c>
      <c r="L10" s="657" t="s">
        <v>549</v>
      </c>
      <c r="M10" s="637" t="s">
        <v>555</v>
      </c>
      <c r="N10" s="658" t="s">
        <v>1745</v>
      </c>
      <c r="O10" s="659">
        <f t="shared" si="1"/>
        <v>20000</v>
      </c>
      <c r="P10" s="146">
        <f t="shared" ref="P10:Q10" si="7">O10</f>
        <v>20000</v>
      </c>
      <c r="Q10" s="146">
        <f t="shared" si="7"/>
        <v>20000</v>
      </c>
      <c r="R10" s="146"/>
      <c r="S10" s="227"/>
      <c r="T10" s="227"/>
      <c r="U10" s="227"/>
      <c r="V10" s="227"/>
      <c r="W10" s="146"/>
    </row>
    <row r="11" spans="1:23" s="660" customFormat="1" ht="25.5" x14ac:dyDescent="0.25">
      <c r="A11" s="637">
        <v>9</v>
      </c>
      <c r="B11" s="638" t="s">
        <v>31</v>
      </c>
      <c r="C11" s="639" t="s">
        <v>68</v>
      </c>
      <c r="D11" s="640" t="s">
        <v>69</v>
      </c>
      <c r="E11" s="641" t="s">
        <v>65</v>
      </c>
      <c r="F11" s="540">
        <f t="shared" si="0"/>
        <v>0</v>
      </c>
      <c r="G11" s="541">
        <v>0</v>
      </c>
      <c r="H11" s="542">
        <v>0</v>
      </c>
      <c r="I11" s="543">
        <v>20000</v>
      </c>
      <c r="J11" s="544">
        <v>0</v>
      </c>
      <c r="K11" s="558" t="s">
        <v>49</v>
      </c>
      <c r="L11" s="657" t="s">
        <v>542</v>
      </c>
      <c r="M11" s="637" t="s">
        <v>555</v>
      </c>
      <c r="N11" s="658" t="s">
        <v>1745</v>
      </c>
      <c r="O11" s="659">
        <f t="shared" si="1"/>
        <v>20000</v>
      </c>
      <c r="P11" s="146">
        <f t="shared" ref="P11:Q11" si="8">O11</f>
        <v>20000</v>
      </c>
      <c r="Q11" s="146">
        <f t="shared" si="8"/>
        <v>20000</v>
      </c>
      <c r="R11" s="146"/>
      <c r="S11" s="227"/>
      <c r="T11" s="227"/>
      <c r="U11" s="227"/>
      <c r="V11" s="227"/>
      <c r="W11" s="146"/>
    </row>
    <row r="12" spans="1:23" s="660" customFormat="1" ht="38.25" x14ac:dyDescent="0.25">
      <c r="A12" s="637">
        <v>10</v>
      </c>
      <c r="B12" s="638" t="s">
        <v>31</v>
      </c>
      <c r="C12" s="639" t="s">
        <v>70</v>
      </c>
      <c r="D12" s="640" t="s">
        <v>71</v>
      </c>
      <c r="E12" s="641" t="s">
        <v>65</v>
      </c>
      <c r="F12" s="540">
        <f t="shared" si="0"/>
        <v>0</v>
      </c>
      <c r="G12" s="541">
        <v>0</v>
      </c>
      <c r="H12" s="542">
        <v>0</v>
      </c>
      <c r="I12" s="543">
        <v>0</v>
      </c>
      <c r="J12" s="544">
        <v>70000</v>
      </c>
      <c r="K12" s="558" t="s">
        <v>49</v>
      </c>
      <c r="L12" s="657" t="s">
        <v>549</v>
      </c>
      <c r="M12" s="637" t="s">
        <v>555</v>
      </c>
      <c r="N12" s="658" t="s">
        <v>1745</v>
      </c>
      <c r="O12" s="659">
        <f t="shared" si="1"/>
        <v>70000</v>
      </c>
      <c r="P12" s="146">
        <f>O12</f>
        <v>70000</v>
      </c>
      <c r="Q12" s="146">
        <f>P12</f>
        <v>70000</v>
      </c>
      <c r="R12" s="146"/>
      <c r="S12" s="227"/>
      <c r="T12" s="227"/>
      <c r="U12" s="227"/>
      <c r="V12" s="227"/>
      <c r="W12" s="146"/>
    </row>
    <row r="13" spans="1:23" s="660" customFormat="1" ht="51" x14ac:dyDescent="0.25">
      <c r="A13" s="638">
        <v>11</v>
      </c>
      <c r="B13" s="638" t="s">
        <v>31</v>
      </c>
      <c r="C13" s="639" t="s">
        <v>72</v>
      </c>
      <c r="D13" s="640" t="s">
        <v>1397</v>
      </c>
      <c r="E13" s="641" t="s">
        <v>65</v>
      </c>
      <c r="F13" s="540">
        <f t="shared" si="0"/>
        <v>39494</v>
      </c>
      <c r="G13" s="541">
        <v>39494</v>
      </c>
      <c r="H13" s="542">
        <v>0</v>
      </c>
      <c r="I13" s="543">
        <v>0</v>
      </c>
      <c r="J13" s="544">
        <v>105000</v>
      </c>
      <c r="K13" s="558" t="s">
        <v>49</v>
      </c>
      <c r="L13" s="657" t="s">
        <v>549</v>
      </c>
      <c r="M13" s="637" t="s">
        <v>555</v>
      </c>
      <c r="N13" s="658" t="s">
        <v>1745</v>
      </c>
      <c r="O13" s="659">
        <f t="shared" si="1"/>
        <v>144494</v>
      </c>
      <c r="P13" s="146">
        <f t="shared" ref="P13:Q13" si="9">O13</f>
        <v>144494</v>
      </c>
      <c r="Q13" s="146">
        <f t="shared" si="9"/>
        <v>144494</v>
      </c>
      <c r="R13" s="146"/>
      <c r="S13" s="227"/>
      <c r="T13" s="227"/>
      <c r="U13" s="227"/>
      <c r="V13" s="227"/>
      <c r="W13" s="146"/>
    </row>
    <row r="14" spans="1:23" s="660" customFormat="1" ht="69" customHeight="1" x14ac:dyDescent="0.25">
      <c r="A14" s="637">
        <v>12</v>
      </c>
      <c r="B14" s="638" t="s">
        <v>31</v>
      </c>
      <c r="C14" s="639" t="s">
        <v>1408</v>
      </c>
      <c r="D14" s="640" t="s">
        <v>1498</v>
      </c>
      <c r="E14" s="641" t="s">
        <v>32</v>
      </c>
      <c r="F14" s="540">
        <f t="shared" si="0"/>
        <v>269771</v>
      </c>
      <c r="G14" s="541">
        <v>48771</v>
      </c>
      <c r="H14" s="542">
        <v>221000</v>
      </c>
      <c r="I14" s="543">
        <v>0</v>
      </c>
      <c r="J14" s="544">
        <v>0</v>
      </c>
      <c r="K14" s="560" t="s">
        <v>33</v>
      </c>
      <c r="L14" s="657" t="s">
        <v>549</v>
      </c>
      <c r="M14" s="637" t="s">
        <v>35</v>
      </c>
      <c r="N14" s="658" t="s">
        <v>1745</v>
      </c>
      <c r="O14" s="659">
        <f t="shared" si="1"/>
        <v>269771</v>
      </c>
      <c r="P14" s="146">
        <f t="shared" ref="P14:Q14" si="10">O14</f>
        <v>269771</v>
      </c>
      <c r="Q14" s="146">
        <f t="shared" si="10"/>
        <v>269771</v>
      </c>
      <c r="R14" s="146"/>
      <c r="S14" s="227"/>
      <c r="T14" s="227"/>
      <c r="U14" s="227"/>
      <c r="V14" s="227"/>
      <c r="W14" s="146"/>
    </row>
    <row r="15" spans="1:23" s="660" customFormat="1" ht="180" customHeight="1" x14ac:dyDescent="0.25">
      <c r="A15" s="637">
        <v>13</v>
      </c>
      <c r="B15" s="638" t="s">
        <v>31</v>
      </c>
      <c r="C15" s="639" t="s">
        <v>1408</v>
      </c>
      <c r="D15" s="640" t="s">
        <v>1649</v>
      </c>
      <c r="E15" s="641" t="s">
        <v>32</v>
      </c>
      <c r="F15" s="540">
        <f t="shared" si="0"/>
        <v>0</v>
      </c>
      <c r="G15" s="541">
        <v>0</v>
      </c>
      <c r="H15" s="542">
        <v>0</v>
      </c>
      <c r="I15" s="543">
        <v>100000</v>
      </c>
      <c r="J15" s="544">
        <v>2772000</v>
      </c>
      <c r="K15" s="560" t="s">
        <v>33</v>
      </c>
      <c r="L15" s="661" t="s">
        <v>549</v>
      </c>
      <c r="M15" s="662" t="s">
        <v>35</v>
      </c>
      <c r="N15" s="658" t="s">
        <v>1745</v>
      </c>
      <c r="O15" s="659">
        <f t="shared" si="1"/>
        <v>2872000</v>
      </c>
      <c r="P15" s="146">
        <f t="shared" ref="P15:Q15" si="11">O15</f>
        <v>2872000</v>
      </c>
      <c r="Q15" s="146">
        <f t="shared" si="11"/>
        <v>2872000</v>
      </c>
      <c r="R15" s="146"/>
      <c r="S15" s="227"/>
      <c r="T15" s="227"/>
      <c r="U15" s="227"/>
      <c r="V15" s="227"/>
      <c r="W15" s="146"/>
    </row>
    <row r="16" spans="1:23" s="660" customFormat="1" ht="25.5" x14ac:dyDescent="0.25">
      <c r="A16" s="637">
        <v>14</v>
      </c>
      <c r="B16" s="638" t="s">
        <v>31</v>
      </c>
      <c r="C16" s="639" t="s">
        <v>42</v>
      </c>
      <c r="D16" s="640" t="s">
        <v>1686</v>
      </c>
      <c r="E16" s="641" t="s">
        <v>44</v>
      </c>
      <c r="F16" s="540">
        <f t="shared" si="0"/>
        <v>0</v>
      </c>
      <c r="G16" s="541">
        <v>0</v>
      </c>
      <c r="H16" s="542">
        <v>0</v>
      </c>
      <c r="I16" s="543">
        <v>100000</v>
      </c>
      <c r="J16" s="544">
        <v>0</v>
      </c>
      <c r="K16" s="559" t="s">
        <v>45</v>
      </c>
      <c r="L16" s="661" t="s">
        <v>549</v>
      </c>
      <c r="M16" s="662" t="s">
        <v>555</v>
      </c>
      <c r="N16" s="658" t="s">
        <v>1745</v>
      </c>
      <c r="O16" s="659">
        <f t="shared" si="1"/>
        <v>100000</v>
      </c>
      <c r="P16" s="146">
        <f>O16</f>
        <v>100000</v>
      </c>
      <c r="Q16" s="146">
        <f>P16/2</f>
        <v>50000</v>
      </c>
      <c r="R16" s="146">
        <f>P16/2</f>
        <v>50000</v>
      </c>
      <c r="S16" s="227"/>
      <c r="T16" s="227">
        <f>R16</f>
        <v>50000</v>
      </c>
      <c r="U16" s="227"/>
      <c r="V16" s="227"/>
      <c r="W16" s="146"/>
    </row>
    <row r="17" spans="1:236" s="660" customFormat="1" ht="51" x14ac:dyDescent="0.25">
      <c r="A17" s="638">
        <v>15</v>
      </c>
      <c r="B17" s="638" t="s">
        <v>31</v>
      </c>
      <c r="C17" s="639" t="s">
        <v>46</v>
      </c>
      <c r="D17" s="640" t="s">
        <v>1685</v>
      </c>
      <c r="E17" s="641" t="s">
        <v>44</v>
      </c>
      <c r="F17" s="540">
        <f t="shared" si="0"/>
        <v>0</v>
      </c>
      <c r="G17" s="541">
        <v>0</v>
      </c>
      <c r="H17" s="542">
        <v>0</v>
      </c>
      <c r="I17" s="543">
        <v>100000</v>
      </c>
      <c r="J17" s="544">
        <v>700000</v>
      </c>
      <c r="K17" s="559" t="s">
        <v>45</v>
      </c>
      <c r="L17" s="657" t="s">
        <v>549</v>
      </c>
      <c r="M17" s="637" t="s">
        <v>555</v>
      </c>
      <c r="N17" s="658" t="s">
        <v>1745</v>
      </c>
      <c r="O17" s="659">
        <f t="shared" si="1"/>
        <v>800000</v>
      </c>
      <c r="P17" s="146">
        <f>O17</f>
        <v>800000</v>
      </c>
      <c r="Q17" s="146">
        <f>P17/2</f>
        <v>400000</v>
      </c>
      <c r="R17" s="146">
        <f>P17/2</f>
        <v>400000</v>
      </c>
      <c r="S17" s="227"/>
      <c r="T17" s="227">
        <f>R17</f>
        <v>400000</v>
      </c>
      <c r="U17" s="227"/>
      <c r="V17" s="227"/>
      <c r="W17" s="146"/>
    </row>
    <row r="18" spans="1:236" s="660" customFormat="1" ht="139.5" customHeight="1" x14ac:dyDescent="0.25">
      <c r="A18" s="637">
        <v>16</v>
      </c>
      <c r="B18" s="637" t="s">
        <v>84</v>
      </c>
      <c r="C18" s="639" t="s">
        <v>107</v>
      </c>
      <c r="D18" s="642" t="s">
        <v>108</v>
      </c>
      <c r="E18" s="641" t="s">
        <v>109</v>
      </c>
      <c r="F18" s="540">
        <f t="shared" si="0"/>
        <v>0</v>
      </c>
      <c r="G18" s="541">
        <v>0</v>
      </c>
      <c r="H18" s="542">
        <v>0</v>
      </c>
      <c r="I18" s="543">
        <v>0</v>
      </c>
      <c r="J18" s="544">
        <v>33200000</v>
      </c>
      <c r="K18" s="558" t="s">
        <v>110</v>
      </c>
      <c r="L18" s="657" t="s">
        <v>549</v>
      </c>
      <c r="M18" s="662" t="s">
        <v>566</v>
      </c>
      <c r="N18" s="658" t="s">
        <v>1745</v>
      </c>
      <c r="O18" s="659">
        <f t="shared" si="1"/>
        <v>33200000</v>
      </c>
      <c r="P18" s="146">
        <f>O18/3</f>
        <v>11066666.666666666</v>
      </c>
      <c r="Q18" s="146"/>
      <c r="R18" s="146"/>
      <c r="S18" s="227"/>
      <c r="T18" s="227"/>
      <c r="U18" s="227"/>
      <c r="V18" s="227"/>
      <c r="W18" s="146">
        <f>P18</f>
        <v>11066666.666666666</v>
      </c>
    </row>
    <row r="19" spans="1:236" s="660" customFormat="1" ht="54.75" customHeight="1" x14ac:dyDescent="0.25">
      <c r="A19" s="637">
        <v>17</v>
      </c>
      <c r="B19" s="637" t="s">
        <v>84</v>
      </c>
      <c r="C19" s="639" t="s">
        <v>85</v>
      </c>
      <c r="D19" s="640" t="s">
        <v>1650</v>
      </c>
      <c r="E19" s="641" t="s">
        <v>57</v>
      </c>
      <c r="F19" s="540">
        <f t="shared" si="0"/>
        <v>29040</v>
      </c>
      <c r="G19" s="541">
        <v>29040</v>
      </c>
      <c r="H19" s="542"/>
      <c r="I19" s="543">
        <v>400000</v>
      </c>
      <c r="J19" s="544">
        <v>0</v>
      </c>
      <c r="K19" s="561" t="s">
        <v>79</v>
      </c>
      <c r="L19" s="657" t="s">
        <v>549</v>
      </c>
      <c r="M19" s="637" t="s">
        <v>555</v>
      </c>
      <c r="N19" s="658" t="s">
        <v>1745</v>
      </c>
      <c r="O19" s="659">
        <f t="shared" si="1"/>
        <v>429040</v>
      </c>
      <c r="P19" s="146">
        <f t="shared" ref="P19:P20" si="12">O19</f>
        <v>429040</v>
      </c>
      <c r="Q19" s="146">
        <f t="shared" ref="Q19:Q20" si="13">P19/2</f>
        <v>214520</v>
      </c>
      <c r="R19" s="146"/>
      <c r="S19" s="227"/>
      <c r="T19" s="227"/>
      <c r="U19" s="227"/>
      <c r="V19" s="227"/>
      <c r="W19" s="146">
        <f t="shared" ref="W19:W20" si="14">P19/2</f>
        <v>214520</v>
      </c>
    </row>
    <row r="20" spans="1:236" s="660" customFormat="1" ht="101.25" customHeight="1" x14ac:dyDescent="0.25">
      <c r="A20" s="637">
        <v>18</v>
      </c>
      <c r="B20" s="637" t="s">
        <v>84</v>
      </c>
      <c r="C20" s="639" t="s">
        <v>422</v>
      </c>
      <c r="D20" s="642" t="s">
        <v>1597</v>
      </c>
      <c r="E20" s="641" t="s">
        <v>57</v>
      </c>
      <c r="F20" s="540">
        <f t="shared" si="0"/>
        <v>533470</v>
      </c>
      <c r="G20" s="541">
        <v>533470</v>
      </c>
      <c r="H20" s="542">
        <v>0</v>
      </c>
      <c r="I20" s="543">
        <v>0</v>
      </c>
      <c r="J20" s="544"/>
      <c r="K20" s="558" t="s">
        <v>58</v>
      </c>
      <c r="L20" s="657" t="s">
        <v>549</v>
      </c>
      <c r="M20" s="637" t="s">
        <v>555</v>
      </c>
      <c r="N20" s="658" t="s">
        <v>1745</v>
      </c>
      <c r="O20" s="659">
        <f t="shared" si="1"/>
        <v>533470</v>
      </c>
      <c r="P20" s="146">
        <f t="shared" si="12"/>
        <v>533470</v>
      </c>
      <c r="Q20" s="146">
        <f t="shared" si="13"/>
        <v>266735</v>
      </c>
      <c r="R20" s="146"/>
      <c r="S20" s="227"/>
      <c r="T20" s="227"/>
      <c r="U20" s="227"/>
      <c r="V20" s="227"/>
      <c r="W20" s="146">
        <f t="shared" si="14"/>
        <v>266735</v>
      </c>
    </row>
    <row r="21" spans="1:236" s="660" customFormat="1" ht="54" customHeight="1" x14ac:dyDescent="0.25">
      <c r="A21" s="638">
        <v>19</v>
      </c>
      <c r="B21" s="637" t="s">
        <v>84</v>
      </c>
      <c r="C21" s="639" t="s">
        <v>420</v>
      </c>
      <c r="D21" s="640" t="s">
        <v>1651</v>
      </c>
      <c r="E21" s="641" t="s">
        <v>212</v>
      </c>
      <c r="F21" s="540">
        <f t="shared" si="0"/>
        <v>359000</v>
      </c>
      <c r="G21" s="541">
        <f>52500+9000</f>
        <v>61500</v>
      </c>
      <c r="H21" s="542">
        <v>297500</v>
      </c>
      <c r="I21" s="543">
        <v>0</v>
      </c>
      <c r="J21" s="544">
        <v>0</v>
      </c>
      <c r="K21" s="560" t="s">
        <v>213</v>
      </c>
      <c r="L21" s="657" t="s">
        <v>549</v>
      </c>
      <c r="M21" s="637" t="s">
        <v>555</v>
      </c>
      <c r="N21" s="658" t="s">
        <v>1745</v>
      </c>
      <c r="O21" s="659">
        <f t="shared" si="1"/>
        <v>359000</v>
      </c>
      <c r="P21" s="146">
        <f>O21</f>
        <v>359000</v>
      </c>
      <c r="Q21" s="146">
        <f>P21</f>
        <v>359000</v>
      </c>
      <c r="R21" s="146"/>
      <c r="S21" s="227"/>
      <c r="T21" s="227"/>
      <c r="U21" s="227"/>
      <c r="V21" s="227"/>
      <c r="W21" s="146"/>
    </row>
    <row r="22" spans="1:236" s="660" customFormat="1" ht="51" x14ac:dyDescent="0.25">
      <c r="A22" s="637">
        <v>20</v>
      </c>
      <c r="B22" s="638" t="s">
        <v>84</v>
      </c>
      <c r="C22" s="639" t="s">
        <v>94</v>
      </c>
      <c r="D22" s="640" t="s">
        <v>1559</v>
      </c>
      <c r="E22" s="641" t="s">
        <v>95</v>
      </c>
      <c r="F22" s="540">
        <f t="shared" si="0"/>
        <v>0</v>
      </c>
      <c r="G22" s="541">
        <v>0</v>
      </c>
      <c r="H22" s="542">
        <v>0</v>
      </c>
      <c r="I22" s="543">
        <v>0</v>
      </c>
      <c r="J22" s="544">
        <v>1600000</v>
      </c>
      <c r="K22" s="558" t="s">
        <v>58</v>
      </c>
      <c r="L22" s="657" t="s">
        <v>549</v>
      </c>
      <c r="M22" s="665" t="s">
        <v>55</v>
      </c>
      <c r="N22" s="658" t="s">
        <v>1745</v>
      </c>
      <c r="O22" s="659">
        <f t="shared" si="1"/>
        <v>1600000</v>
      </c>
      <c r="P22" s="146"/>
      <c r="Q22" s="146"/>
      <c r="R22" s="146"/>
      <c r="S22" s="227"/>
      <c r="T22" s="227"/>
      <c r="U22" s="227"/>
      <c r="V22" s="227"/>
      <c r="W22" s="146"/>
    </row>
    <row r="23" spans="1:236" s="660" customFormat="1" ht="25.5" x14ac:dyDescent="0.25">
      <c r="A23" s="637">
        <v>21</v>
      </c>
      <c r="B23" s="637" t="s">
        <v>84</v>
      </c>
      <c r="C23" s="639" t="s">
        <v>102</v>
      </c>
      <c r="D23" s="642" t="s">
        <v>103</v>
      </c>
      <c r="E23" s="641" t="s">
        <v>104</v>
      </c>
      <c r="F23" s="540">
        <f t="shared" si="0"/>
        <v>0</v>
      </c>
      <c r="G23" s="541">
        <v>0</v>
      </c>
      <c r="H23" s="542">
        <v>0</v>
      </c>
      <c r="I23" s="543">
        <v>5000</v>
      </c>
      <c r="J23" s="544">
        <v>325000</v>
      </c>
      <c r="K23" s="560" t="s">
        <v>105</v>
      </c>
      <c r="L23" s="657" t="s">
        <v>549</v>
      </c>
      <c r="M23" s="637" t="s">
        <v>555</v>
      </c>
      <c r="N23" s="658" t="s">
        <v>1745</v>
      </c>
      <c r="O23" s="659">
        <f t="shared" si="1"/>
        <v>330000</v>
      </c>
      <c r="P23" s="146">
        <f>O23</f>
        <v>330000</v>
      </c>
      <c r="Q23" s="146">
        <f>P23/2</f>
        <v>165000</v>
      </c>
      <c r="R23" s="146">
        <f>T23</f>
        <v>165000</v>
      </c>
      <c r="S23" s="227"/>
      <c r="T23" s="227">
        <f>P23/2</f>
        <v>165000</v>
      </c>
      <c r="U23" s="227"/>
      <c r="V23" s="227"/>
      <c r="W23" s="146"/>
    </row>
    <row r="24" spans="1:236" s="667" customFormat="1" ht="57" customHeight="1" x14ac:dyDescent="0.25">
      <c r="A24" s="637">
        <v>22</v>
      </c>
      <c r="B24" s="637" t="s">
        <v>84</v>
      </c>
      <c r="C24" s="639" t="s">
        <v>97</v>
      </c>
      <c r="D24" s="642" t="s">
        <v>1652</v>
      </c>
      <c r="E24" s="641" t="s">
        <v>98</v>
      </c>
      <c r="F24" s="540">
        <f t="shared" si="0"/>
        <v>99837</v>
      </c>
      <c r="G24" s="541">
        <v>99837</v>
      </c>
      <c r="H24" s="542">
        <v>0</v>
      </c>
      <c r="I24" s="543">
        <v>1000000</v>
      </c>
      <c r="J24" s="544">
        <v>1000000</v>
      </c>
      <c r="K24" s="561" t="s">
        <v>99</v>
      </c>
      <c r="L24" s="657" t="s">
        <v>549</v>
      </c>
      <c r="M24" s="637" t="s">
        <v>55</v>
      </c>
      <c r="N24" s="658" t="s">
        <v>1745</v>
      </c>
      <c r="O24" s="659">
        <f t="shared" si="1"/>
        <v>2099837</v>
      </c>
      <c r="P24" s="146">
        <f>O24/3</f>
        <v>699945.66666666663</v>
      </c>
      <c r="Q24" s="146">
        <f>P24</f>
        <v>699945.66666666663</v>
      </c>
      <c r="R24" s="146"/>
      <c r="S24" s="227"/>
      <c r="T24" s="227"/>
      <c r="U24" s="227"/>
      <c r="V24" s="227"/>
      <c r="W24" s="146"/>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c r="BA24" s="660"/>
      <c r="BB24" s="660"/>
      <c r="BC24" s="660"/>
      <c r="BD24" s="660"/>
      <c r="BE24" s="660"/>
      <c r="BF24" s="660"/>
      <c r="BG24" s="660"/>
      <c r="BH24" s="660"/>
      <c r="BI24" s="660"/>
      <c r="BJ24" s="660"/>
      <c r="BK24" s="660"/>
      <c r="BL24" s="660"/>
      <c r="BM24" s="660"/>
      <c r="BN24" s="660"/>
      <c r="BO24" s="660"/>
      <c r="BP24" s="660"/>
      <c r="BQ24" s="660"/>
      <c r="BR24" s="660"/>
      <c r="BS24" s="660"/>
      <c r="BT24" s="660"/>
      <c r="BU24" s="660"/>
      <c r="BV24" s="660"/>
      <c r="BW24" s="660"/>
      <c r="BX24" s="660"/>
      <c r="BY24" s="660"/>
      <c r="BZ24" s="660"/>
      <c r="CA24" s="660"/>
      <c r="CB24" s="660"/>
      <c r="CC24" s="660"/>
      <c r="CD24" s="660"/>
      <c r="CE24" s="660"/>
      <c r="CF24" s="660"/>
      <c r="CG24" s="660"/>
      <c r="CH24" s="660"/>
      <c r="CI24" s="660"/>
      <c r="CJ24" s="660"/>
      <c r="CK24" s="660"/>
      <c r="CL24" s="660"/>
      <c r="CM24" s="660"/>
      <c r="CN24" s="660"/>
      <c r="CO24" s="660"/>
      <c r="CP24" s="660"/>
      <c r="CQ24" s="660"/>
      <c r="CR24" s="660"/>
      <c r="CS24" s="660"/>
      <c r="CT24" s="660"/>
      <c r="CU24" s="660"/>
      <c r="CV24" s="660"/>
      <c r="CW24" s="660"/>
      <c r="CX24" s="660"/>
      <c r="CY24" s="660"/>
      <c r="CZ24" s="660"/>
      <c r="DA24" s="660"/>
      <c r="DB24" s="660"/>
      <c r="DC24" s="660"/>
      <c r="DD24" s="660"/>
      <c r="DE24" s="660"/>
      <c r="DF24" s="660"/>
      <c r="DG24" s="660"/>
      <c r="DH24" s="660"/>
      <c r="DI24" s="660"/>
      <c r="DJ24" s="660"/>
      <c r="DK24" s="660"/>
      <c r="DL24" s="660"/>
      <c r="DM24" s="660"/>
      <c r="DN24" s="660"/>
      <c r="DO24" s="660"/>
      <c r="DP24" s="660"/>
      <c r="DQ24" s="660"/>
      <c r="DR24" s="660"/>
      <c r="DS24" s="660"/>
      <c r="DT24" s="660"/>
      <c r="DU24" s="660"/>
      <c r="DV24" s="660"/>
      <c r="DW24" s="660"/>
      <c r="DX24" s="660"/>
      <c r="DY24" s="660"/>
      <c r="DZ24" s="660"/>
      <c r="EA24" s="660"/>
      <c r="EB24" s="660"/>
      <c r="EC24" s="660"/>
      <c r="ED24" s="660"/>
      <c r="EE24" s="660"/>
      <c r="EF24" s="660"/>
      <c r="EG24" s="660"/>
      <c r="EH24" s="660"/>
      <c r="EI24" s="660"/>
      <c r="EJ24" s="660"/>
      <c r="EK24" s="660"/>
      <c r="EL24" s="660"/>
      <c r="EM24" s="660"/>
      <c r="EN24" s="660"/>
      <c r="EO24" s="660"/>
      <c r="EP24" s="660"/>
      <c r="EQ24" s="660"/>
      <c r="ER24" s="660"/>
      <c r="ES24" s="660"/>
      <c r="ET24" s="660"/>
      <c r="EU24" s="660"/>
      <c r="EV24" s="660"/>
      <c r="EW24" s="660"/>
      <c r="EX24" s="660"/>
      <c r="EY24" s="660"/>
      <c r="EZ24" s="660"/>
      <c r="FA24" s="660"/>
      <c r="FB24" s="660"/>
      <c r="FC24" s="660"/>
      <c r="FD24" s="660"/>
      <c r="FE24" s="660"/>
      <c r="FF24" s="660"/>
      <c r="FG24" s="660"/>
      <c r="FH24" s="660"/>
      <c r="FI24" s="660"/>
      <c r="FJ24" s="660"/>
      <c r="FK24" s="660"/>
      <c r="FL24" s="660"/>
      <c r="FM24" s="660"/>
      <c r="FN24" s="660"/>
      <c r="FO24" s="660"/>
      <c r="FP24" s="660"/>
      <c r="FQ24" s="660"/>
      <c r="FR24" s="660"/>
      <c r="FS24" s="660"/>
      <c r="FT24" s="660"/>
      <c r="FU24" s="660"/>
      <c r="FV24" s="660"/>
      <c r="FW24" s="660"/>
      <c r="FX24" s="660"/>
      <c r="FY24" s="660"/>
      <c r="FZ24" s="660"/>
      <c r="GA24" s="660"/>
      <c r="GB24" s="660"/>
      <c r="GC24" s="660"/>
      <c r="GD24" s="660"/>
      <c r="GE24" s="660"/>
      <c r="GF24" s="660"/>
      <c r="GG24" s="660"/>
      <c r="GH24" s="660"/>
      <c r="GI24" s="660"/>
      <c r="GJ24" s="660"/>
      <c r="GK24" s="660"/>
      <c r="GL24" s="660"/>
      <c r="GM24" s="660"/>
      <c r="GN24" s="660"/>
      <c r="GO24" s="660"/>
      <c r="GP24" s="660"/>
      <c r="GQ24" s="660"/>
      <c r="GR24" s="660"/>
      <c r="GS24" s="660"/>
      <c r="GT24" s="660"/>
      <c r="GU24" s="660"/>
      <c r="GV24" s="660"/>
      <c r="GW24" s="660"/>
      <c r="GX24" s="660"/>
      <c r="GY24" s="660"/>
      <c r="GZ24" s="660"/>
      <c r="HA24" s="660"/>
      <c r="HB24" s="660"/>
      <c r="HC24" s="660"/>
      <c r="HD24" s="660"/>
      <c r="HE24" s="660"/>
      <c r="HF24" s="660"/>
      <c r="HG24" s="660"/>
      <c r="HH24" s="660"/>
      <c r="HI24" s="660"/>
      <c r="HJ24" s="660"/>
      <c r="HK24" s="660"/>
      <c r="HL24" s="660"/>
      <c r="HM24" s="660"/>
      <c r="HN24" s="660"/>
      <c r="HO24" s="660"/>
      <c r="HP24" s="660"/>
      <c r="HQ24" s="660"/>
      <c r="HR24" s="660"/>
      <c r="HS24" s="660"/>
      <c r="HT24" s="660"/>
      <c r="HU24" s="660"/>
      <c r="HV24" s="660"/>
      <c r="HW24" s="660"/>
      <c r="HX24" s="660"/>
      <c r="HY24" s="660"/>
      <c r="HZ24" s="660"/>
      <c r="IA24" s="660"/>
      <c r="IB24" s="666"/>
    </row>
    <row r="25" spans="1:236" s="660" customFormat="1" ht="52.5" customHeight="1" x14ac:dyDescent="0.25">
      <c r="A25" s="638">
        <v>23</v>
      </c>
      <c r="B25" s="637" t="s">
        <v>84</v>
      </c>
      <c r="C25" s="639" t="s">
        <v>1409</v>
      </c>
      <c r="D25" s="640" t="s">
        <v>1487</v>
      </c>
      <c r="E25" s="641" t="s">
        <v>32</v>
      </c>
      <c r="F25" s="540">
        <f t="shared" si="0"/>
        <v>0</v>
      </c>
      <c r="G25" s="541">
        <v>0</v>
      </c>
      <c r="H25" s="542">
        <v>0</v>
      </c>
      <c r="I25" s="543">
        <f>50000</f>
        <v>50000</v>
      </c>
      <c r="J25" s="544">
        <v>80000</v>
      </c>
      <c r="K25" s="558" t="s">
        <v>33</v>
      </c>
      <c r="L25" s="661" t="s">
        <v>549</v>
      </c>
      <c r="M25" s="637" t="s">
        <v>35</v>
      </c>
      <c r="N25" s="658" t="s">
        <v>1745</v>
      </c>
      <c r="O25" s="659">
        <f t="shared" si="1"/>
        <v>130000</v>
      </c>
      <c r="P25" s="146">
        <f t="shared" ref="P25:Q25" si="15">O25</f>
        <v>130000</v>
      </c>
      <c r="Q25" s="146">
        <f t="shared" si="15"/>
        <v>130000</v>
      </c>
      <c r="R25" s="146"/>
      <c r="S25" s="227"/>
      <c r="T25" s="227"/>
      <c r="U25" s="227"/>
      <c r="V25" s="227"/>
      <c r="W25" s="146"/>
    </row>
    <row r="26" spans="1:236" s="660" customFormat="1" ht="76.5" x14ac:dyDescent="0.25">
      <c r="A26" s="637">
        <v>24</v>
      </c>
      <c r="B26" s="637" t="s">
        <v>84</v>
      </c>
      <c r="C26" s="639" t="s">
        <v>1602</v>
      </c>
      <c r="D26" s="642" t="s">
        <v>1782</v>
      </c>
      <c r="E26" s="641" t="s">
        <v>32</v>
      </c>
      <c r="F26" s="540">
        <f t="shared" si="0"/>
        <v>145260</v>
      </c>
      <c r="G26" s="541">
        <v>40710</v>
      </c>
      <c r="H26" s="542">
        <v>104550</v>
      </c>
      <c r="I26" s="543">
        <v>0</v>
      </c>
      <c r="J26" s="544">
        <v>0</v>
      </c>
      <c r="K26" s="558" t="s">
        <v>33</v>
      </c>
      <c r="L26" s="661" t="s">
        <v>549</v>
      </c>
      <c r="M26" s="662" t="s">
        <v>35</v>
      </c>
      <c r="N26" s="658" t="s">
        <v>1745</v>
      </c>
      <c r="O26" s="659">
        <f t="shared" si="1"/>
        <v>145260</v>
      </c>
      <c r="P26" s="146">
        <f t="shared" ref="P26:Q26" si="16">O26</f>
        <v>145260</v>
      </c>
      <c r="Q26" s="146">
        <f t="shared" si="16"/>
        <v>145260</v>
      </c>
      <c r="R26" s="146"/>
      <c r="S26" s="227"/>
      <c r="T26" s="227"/>
      <c r="U26" s="227"/>
      <c r="V26" s="227"/>
      <c r="W26" s="146"/>
    </row>
    <row r="27" spans="1:236" s="660" customFormat="1" ht="96" customHeight="1" x14ac:dyDescent="0.25">
      <c r="A27" s="637">
        <v>25</v>
      </c>
      <c r="B27" s="637" t="s">
        <v>84</v>
      </c>
      <c r="C27" s="639" t="s">
        <v>87</v>
      </c>
      <c r="D27" s="640" t="s">
        <v>1628</v>
      </c>
      <c r="E27" s="641" t="s">
        <v>88</v>
      </c>
      <c r="F27" s="540">
        <f t="shared" si="0"/>
        <v>123025</v>
      </c>
      <c r="G27" s="541">
        <v>123025</v>
      </c>
      <c r="H27" s="542">
        <v>0</v>
      </c>
      <c r="I27" s="543">
        <v>400000</v>
      </c>
      <c r="J27" s="544">
        <v>600000</v>
      </c>
      <c r="K27" s="560" t="s">
        <v>89</v>
      </c>
      <c r="L27" s="661" t="s">
        <v>549</v>
      </c>
      <c r="M27" s="637" t="s">
        <v>55</v>
      </c>
      <c r="N27" s="658" t="s">
        <v>1745</v>
      </c>
      <c r="O27" s="659">
        <f t="shared" si="1"/>
        <v>1123025</v>
      </c>
      <c r="P27" s="146">
        <f t="shared" ref="P27" si="17">O27/3</f>
        <v>374341.66666666669</v>
      </c>
      <c r="Q27" s="146">
        <f t="shared" ref="Q27:Q31" si="18">P27</f>
        <v>374341.66666666669</v>
      </c>
      <c r="R27" s="146"/>
      <c r="S27" s="227"/>
      <c r="T27" s="227"/>
      <c r="U27" s="227"/>
      <c r="V27" s="227"/>
      <c r="W27" s="146"/>
    </row>
    <row r="28" spans="1:236" s="660" customFormat="1" ht="89.25" x14ac:dyDescent="0.25">
      <c r="A28" s="637">
        <v>26</v>
      </c>
      <c r="B28" s="638" t="s">
        <v>113</v>
      </c>
      <c r="C28" s="639" t="s">
        <v>116</v>
      </c>
      <c r="D28" s="640" t="s">
        <v>117</v>
      </c>
      <c r="E28" s="641" t="s">
        <v>78</v>
      </c>
      <c r="F28" s="540">
        <f t="shared" si="0"/>
        <v>0</v>
      </c>
      <c r="G28" s="541">
        <v>0</v>
      </c>
      <c r="H28" s="542">
        <v>0</v>
      </c>
      <c r="I28" s="543">
        <v>0</v>
      </c>
      <c r="J28" s="544">
        <v>600000</v>
      </c>
      <c r="K28" s="560" t="s">
        <v>79</v>
      </c>
      <c r="L28" s="657" t="s">
        <v>549</v>
      </c>
      <c r="M28" s="637" t="s">
        <v>80</v>
      </c>
      <c r="N28" s="658" t="s">
        <v>1745</v>
      </c>
      <c r="O28" s="659">
        <f t="shared" si="1"/>
        <v>600000</v>
      </c>
      <c r="P28" s="146">
        <f>O28/3</f>
        <v>200000</v>
      </c>
      <c r="Q28" s="146">
        <f t="shared" si="18"/>
        <v>200000</v>
      </c>
      <c r="R28" s="146"/>
      <c r="S28" s="227"/>
      <c r="T28" s="227"/>
      <c r="U28" s="227"/>
      <c r="V28" s="227"/>
      <c r="W28" s="146"/>
    </row>
    <row r="29" spans="1:236" s="660" customFormat="1" ht="51" x14ac:dyDescent="0.25">
      <c r="A29" s="638">
        <v>27</v>
      </c>
      <c r="B29" s="638" t="s">
        <v>113</v>
      </c>
      <c r="C29" s="639" t="s">
        <v>1533</v>
      </c>
      <c r="D29" s="640" t="s">
        <v>1653</v>
      </c>
      <c r="E29" s="641" t="s">
        <v>78</v>
      </c>
      <c r="F29" s="540">
        <f t="shared" si="0"/>
        <v>0</v>
      </c>
      <c r="G29" s="541">
        <v>0</v>
      </c>
      <c r="H29" s="542">
        <v>0</v>
      </c>
      <c r="I29" s="543">
        <v>300000</v>
      </c>
      <c r="J29" s="544">
        <v>0</v>
      </c>
      <c r="K29" s="560" t="s">
        <v>79</v>
      </c>
      <c r="L29" s="657" t="s">
        <v>549</v>
      </c>
      <c r="M29" s="637" t="s">
        <v>80</v>
      </c>
      <c r="N29" s="658" t="s">
        <v>1745</v>
      </c>
      <c r="O29" s="659">
        <f t="shared" si="1"/>
        <v>300000</v>
      </c>
      <c r="P29" s="146">
        <f>O29/3</f>
        <v>100000</v>
      </c>
      <c r="Q29" s="146">
        <f t="shared" si="18"/>
        <v>100000</v>
      </c>
      <c r="R29" s="146"/>
      <c r="S29" s="227"/>
      <c r="T29" s="227"/>
      <c r="U29" s="227"/>
      <c r="V29" s="227"/>
      <c r="W29" s="146"/>
    </row>
    <row r="30" spans="1:236" s="660" customFormat="1" ht="89.25" x14ac:dyDescent="0.25">
      <c r="A30" s="637">
        <v>28</v>
      </c>
      <c r="B30" s="638" t="s">
        <v>113</v>
      </c>
      <c r="C30" s="639" t="s">
        <v>1410</v>
      </c>
      <c r="D30" s="640" t="s">
        <v>1654</v>
      </c>
      <c r="E30" s="641" t="s">
        <v>32</v>
      </c>
      <c r="F30" s="540">
        <f t="shared" si="0"/>
        <v>0</v>
      </c>
      <c r="G30" s="541">
        <v>0</v>
      </c>
      <c r="H30" s="542">
        <v>0</v>
      </c>
      <c r="I30" s="543">
        <v>200000</v>
      </c>
      <c r="J30" s="544">
        <v>640000</v>
      </c>
      <c r="K30" s="558" t="s">
        <v>33</v>
      </c>
      <c r="L30" s="657" t="s">
        <v>549</v>
      </c>
      <c r="M30" s="637" t="s">
        <v>35</v>
      </c>
      <c r="N30" s="658" t="s">
        <v>1745</v>
      </c>
      <c r="O30" s="659">
        <f t="shared" si="1"/>
        <v>840000</v>
      </c>
      <c r="P30" s="146">
        <f t="shared" ref="P30:P31" si="19">O30/3</f>
        <v>280000</v>
      </c>
      <c r="Q30" s="146">
        <f t="shared" si="18"/>
        <v>280000</v>
      </c>
      <c r="R30" s="146"/>
      <c r="S30" s="227"/>
      <c r="T30" s="227"/>
      <c r="U30" s="227"/>
      <c r="V30" s="227"/>
      <c r="W30" s="146"/>
    </row>
    <row r="31" spans="1:236" s="660" customFormat="1" ht="76.5" x14ac:dyDescent="0.25">
      <c r="A31" s="637">
        <v>29</v>
      </c>
      <c r="B31" s="638" t="s">
        <v>113</v>
      </c>
      <c r="C31" s="639" t="s">
        <v>1410</v>
      </c>
      <c r="D31" s="640" t="s">
        <v>1655</v>
      </c>
      <c r="E31" s="641" t="s">
        <v>32</v>
      </c>
      <c r="F31" s="540">
        <f t="shared" si="0"/>
        <v>167384</v>
      </c>
      <c r="G31" s="541">
        <v>39884</v>
      </c>
      <c r="H31" s="542">
        <v>127500</v>
      </c>
      <c r="I31" s="543">
        <v>0</v>
      </c>
      <c r="J31" s="544">
        <v>0</v>
      </c>
      <c r="K31" s="558" t="s">
        <v>33</v>
      </c>
      <c r="L31" s="661" t="s">
        <v>549</v>
      </c>
      <c r="M31" s="662" t="s">
        <v>35</v>
      </c>
      <c r="N31" s="658" t="s">
        <v>1745</v>
      </c>
      <c r="O31" s="659">
        <f t="shared" si="1"/>
        <v>167384</v>
      </c>
      <c r="P31" s="146">
        <f t="shared" si="19"/>
        <v>55794.666666666664</v>
      </c>
      <c r="Q31" s="146">
        <f t="shared" si="18"/>
        <v>55794.666666666664</v>
      </c>
      <c r="R31" s="146"/>
      <c r="S31" s="227"/>
      <c r="T31" s="227"/>
      <c r="U31" s="227"/>
      <c r="V31" s="227"/>
      <c r="W31" s="146"/>
    </row>
    <row r="32" spans="1:236" s="660" customFormat="1" ht="63.75" x14ac:dyDescent="0.25">
      <c r="A32" s="637">
        <v>30</v>
      </c>
      <c r="B32" s="637" t="s">
        <v>113</v>
      </c>
      <c r="C32" s="639" t="s">
        <v>114</v>
      </c>
      <c r="D32" s="642" t="s">
        <v>115</v>
      </c>
      <c r="E32" s="641" t="s">
        <v>44</v>
      </c>
      <c r="F32" s="540">
        <f t="shared" si="0"/>
        <v>400000</v>
      </c>
      <c r="G32" s="541">
        <v>0</v>
      </c>
      <c r="H32" s="542">
        <v>400000</v>
      </c>
      <c r="I32" s="543">
        <v>0</v>
      </c>
      <c r="J32" s="544">
        <v>0</v>
      </c>
      <c r="K32" s="558" t="s">
        <v>45</v>
      </c>
      <c r="L32" s="661" t="s">
        <v>549</v>
      </c>
      <c r="M32" s="637" t="s">
        <v>555</v>
      </c>
      <c r="N32" s="658" t="s">
        <v>1745</v>
      </c>
      <c r="O32" s="659">
        <f t="shared" si="1"/>
        <v>400000</v>
      </c>
      <c r="P32" s="146">
        <f>O32</f>
        <v>400000</v>
      </c>
      <c r="Q32" s="146">
        <f>P32/2</f>
        <v>200000</v>
      </c>
      <c r="R32" s="146">
        <f>T32</f>
        <v>200000</v>
      </c>
      <c r="S32" s="227"/>
      <c r="T32" s="227">
        <f>P32/2</f>
        <v>200000</v>
      </c>
      <c r="U32" s="227"/>
      <c r="V32" s="227"/>
      <c r="W32" s="146"/>
    </row>
    <row r="33" spans="1:23" s="660" customFormat="1" ht="54" customHeight="1" x14ac:dyDescent="0.25">
      <c r="A33" s="638">
        <v>31</v>
      </c>
      <c r="B33" s="637" t="s">
        <v>119</v>
      </c>
      <c r="C33" s="639" t="s">
        <v>129</v>
      </c>
      <c r="D33" s="640" t="s">
        <v>1359</v>
      </c>
      <c r="E33" s="641" t="s">
        <v>78</v>
      </c>
      <c r="F33" s="540">
        <f t="shared" si="0"/>
        <v>0</v>
      </c>
      <c r="G33" s="541">
        <v>0</v>
      </c>
      <c r="H33" s="542">
        <v>0</v>
      </c>
      <c r="I33" s="543">
        <v>0</v>
      </c>
      <c r="J33" s="544">
        <v>600000</v>
      </c>
      <c r="K33" s="560" t="s">
        <v>79</v>
      </c>
      <c r="L33" s="661" t="s">
        <v>549</v>
      </c>
      <c r="M33" s="637" t="s">
        <v>80</v>
      </c>
      <c r="N33" s="658" t="s">
        <v>1745</v>
      </c>
      <c r="O33" s="659">
        <f t="shared" si="1"/>
        <v>600000</v>
      </c>
      <c r="P33" s="146">
        <f>O33/3</f>
        <v>200000</v>
      </c>
      <c r="Q33" s="146">
        <f>P33</f>
        <v>200000</v>
      </c>
      <c r="R33" s="146"/>
      <c r="S33" s="227"/>
      <c r="T33" s="227"/>
      <c r="U33" s="227"/>
      <c r="V33" s="227"/>
      <c r="W33" s="146"/>
    </row>
    <row r="34" spans="1:23" s="660" customFormat="1" ht="102" x14ac:dyDescent="0.25">
      <c r="A34" s="637">
        <v>32</v>
      </c>
      <c r="B34" s="637" t="s">
        <v>119</v>
      </c>
      <c r="C34" s="639" t="s">
        <v>121</v>
      </c>
      <c r="D34" s="640" t="s">
        <v>122</v>
      </c>
      <c r="E34" s="641" t="s">
        <v>123</v>
      </c>
      <c r="F34" s="540">
        <f t="shared" si="0"/>
        <v>0</v>
      </c>
      <c r="G34" s="541">
        <v>0</v>
      </c>
      <c r="H34" s="542">
        <v>0</v>
      </c>
      <c r="I34" s="543">
        <v>0</v>
      </c>
      <c r="J34" s="544">
        <v>600000</v>
      </c>
      <c r="K34" s="560" t="s">
        <v>79</v>
      </c>
      <c r="L34" s="661" t="s">
        <v>549</v>
      </c>
      <c r="M34" s="637" t="s">
        <v>80</v>
      </c>
      <c r="N34" s="658" t="s">
        <v>1745</v>
      </c>
      <c r="O34" s="659">
        <f t="shared" si="1"/>
        <v>600000</v>
      </c>
      <c r="P34" s="146">
        <f t="shared" ref="P34:P40" si="20">O34/3</f>
        <v>200000</v>
      </c>
      <c r="Q34" s="146">
        <f t="shared" ref="Q34:Q42" si="21">P34</f>
        <v>200000</v>
      </c>
      <c r="R34" s="146"/>
      <c r="S34" s="227"/>
      <c r="T34" s="227"/>
      <c r="U34" s="227"/>
      <c r="V34" s="227"/>
      <c r="W34" s="146"/>
    </row>
    <row r="35" spans="1:23" s="660" customFormat="1" ht="25.5" x14ac:dyDescent="0.25">
      <c r="A35" s="637">
        <v>33</v>
      </c>
      <c r="B35" s="637" t="s">
        <v>119</v>
      </c>
      <c r="C35" s="639" t="s">
        <v>124</v>
      </c>
      <c r="D35" s="640" t="s">
        <v>125</v>
      </c>
      <c r="E35" s="641" t="s">
        <v>95</v>
      </c>
      <c r="F35" s="540">
        <f t="shared" si="0"/>
        <v>0</v>
      </c>
      <c r="G35" s="541">
        <v>0</v>
      </c>
      <c r="H35" s="542">
        <v>0</v>
      </c>
      <c r="I35" s="543">
        <v>70000</v>
      </c>
      <c r="J35" s="544">
        <v>30000</v>
      </c>
      <c r="K35" s="560" t="s">
        <v>54</v>
      </c>
      <c r="L35" s="661" t="s">
        <v>549</v>
      </c>
      <c r="M35" s="637" t="s">
        <v>55</v>
      </c>
      <c r="N35" s="658" t="s">
        <v>1745</v>
      </c>
      <c r="O35" s="659">
        <f t="shared" si="1"/>
        <v>100000</v>
      </c>
      <c r="P35" s="146">
        <f t="shared" si="20"/>
        <v>33333.333333333336</v>
      </c>
      <c r="Q35" s="146">
        <f t="shared" si="21"/>
        <v>33333.333333333336</v>
      </c>
      <c r="R35" s="146"/>
      <c r="S35" s="227"/>
      <c r="T35" s="227"/>
      <c r="U35" s="227"/>
      <c r="V35" s="227"/>
      <c r="W35" s="146"/>
    </row>
    <row r="36" spans="1:23" s="660" customFormat="1" ht="25.5" x14ac:dyDescent="0.25">
      <c r="A36" s="637">
        <v>34</v>
      </c>
      <c r="B36" s="637" t="s">
        <v>119</v>
      </c>
      <c r="C36" s="639" t="s">
        <v>128</v>
      </c>
      <c r="D36" s="640" t="s">
        <v>1656</v>
      </c>
      <c r="E36" s="641" t="s">
        <v>65</v>
      </c>
      <c r="F36" s="540">
        <f t="shared" si="0"/>
        <v>0</v>
      </c>
      <c r="G36" s="541">
        <v>0</v>
      </c>
      <c r="H36" s="542">
        <v>0</v>
      </c>
      <c r="I36" s="543">
        <v>0</v>
      </c>
      <c r="J36" s="544">
        <v>70000</v>
      </c>
      <c r="K36" s="559" t="s">
        <v>49</v>
      </c>
      <c r="L36" s="661" t="s">
        <v>549</v>
      </c>
      <c r="M36" s="637" t="s">
        <v>35</v>
      </c>
      <c r="N36" s="658" t="s">
        <v>1745</v>
      </c>
      <c r="O36" s="659">
        <f t="shared" si="1"/>
        <v>70000</v>
      </c>
      <c r="P36" s="146">
        <f t="shared" si="20"/>
        <v>23333.333333333332</v>
      </c>
      <c r="Q36" s="146">
        <f t="shared" si="21"/>
        <v>23333.333333333332</v>
      </c>
      <c r="R36" s="146"/>
      <c r="S36" s="227"/>
      <c r="T36" s="227"/>
      <c r="U36" s="227"/>
      <c r="V36" s="227"/>
      <c r="W36" s="146"/>
    </row>
    <row r="37" spans="1:23" s="660" customFormat="1" ht="94.5" customHeight="1" x14ac:dyDescent="0.25">
      <c r="A37" s="638">
        <v>35</v>
      </c>
      <c r="B37" s="637" t="s">
        <v>119</v>
      </c>
      <c r="C37" s="639" t="s">
        <v>1411</v>
      </c>
      <c r="D37" s="640" t="s">
        <v>1657</v>
      </c>
      <c r="E37" s="641" t="s">
        <v>32</v>
      </c>
      <c r="F37" s="540">
        <f t="shared" si="0"/>
        <v>0</v>
      </c>
      <c r="G37" s="541">
        <v>0</v>
      </c>
      <c r="H37" s="542">
        <v>0</v>
      </c>
      <c r="I37" s="543">
        <f>25000</f>
        <v>25000</v>
      </c>
      <c r="J37" s="544">
        <f>260000+100000+15000</f>
        <v>375000</v>
      </c>
      <c r="K37" s="559" t="s">
        <v>33</v>
      </c>
      <c r="L37" s="661" t="s">
        <v>549</v>
      </c>
      <c r="M37" s="662" t="s">
        <v>35</v>
      </c>
      <c r="N37" s="658" t="s">
        <v>1745</v>
      </c>
      <c r="O37" s="659">
        <f t="shared" si="1"/>
        <v>400000</v>
      </c>
      <c r="P37" s="146">
        <f t="shared" si="20"/>
        <v>133333.33333333334</v>
      </c>
      <c r="Q37" s="146">
        <f t="shared" si="21"/>
        <v>133333.33333333334</v>
      </c>
      <c r="R37" s="146"/>
      <c r="S37" s="227"/>
      <c r="T37" s="227"/>
      <c r="U37" s="227"/>
      <c r="V37" s="227"/>
      <c r="W37" s="146"/>
    </row>
    <row r="38" spans="1:23" s="660" customFormat="1" ht="89.25" x14ac:dyDescent="0.25">
      <c r="A38" s="637">
        <v>36</v>
      </c>
      <c r="B38" s="637" t="s">
        <v>130</v>
      </c>
      <c r="C38" s="639" t="s">
        <v>131</v>
      </c>
      <c r="D38" s="642" t="s">
        <v>132</v>
      </c>
      <c r="E38" s="641" t="s">
        <v>123</v>
      </c>
      <c r="F38" s="540">
        <f t="shared" si="0"/>
        <v>0</v>
      </c>
      <c r="G38" s="541">
        <v>0</v>
      </c>
      <c r="H38" s="542">
        <v>0</v>
      </c>
      <c r="I38" s="543">
        <v>300000</v>
      </c>
      <c r="J38" s="544">
        <v>4000000</v>
      </c>
      <c r="K38" s="561" t="s">
        <v>79</v>
      </c>
      <c r="L38" s="657" t="s">
        <v>549</v>
      </c>
      <c r="M38" s="662" t="s">
        <v>80</v>
      </c>
      <c r="N38" s="658" t="s">
        <v>1745</v>
      </c>
      <c r="O38" s="659">
        <f t="shared" si="1"/>
        <v>4300000</v>
      </c>
      <c r="P38" s="146">
        <f t="shared" si="20"/>
        <v>1433333.3333333333</v>
      </c>
      <c r="Q38" s="146">
        <f t="shared" si="21"/>
        <v>1433333.3333333333</v>
      </c>
      <c r="R38" s="146"/>
      <c r="S38" s="227"/>
      <c r="T38" s="227"/>
      <c r="U38" s="227"/>
      <c r="V38" s="227"/>
      <c r="W38" s="146"/>
    </row>
    <row r="39" spans="1:23" s="660" customFormat="1" ht="51" x14ac:dyDescent="0.25">
      <c r="A39" s="637">
        <v>37</v>
      </c>
      <c r="B39" s="637" t="s">
        <v>130</v>
      </c>
      <c r="C39" s="639" t="s">
        <v>134</v>
      </c>
      <c r="D39" s="642" t="s">
        <v>1377</v>
      </c>
      <c r="E39" s="641" t="s">
        <v>135</v>
      </c>
      <c r="F39" s="540">
        <f t="shared" si="0"/>
        <v>0</v>
      </c>
      <c r="G39" s="541">
        <v>0</v>
      </c>
      <c r="H39" s="542">
        <v>0</v>
      </c>
      <c r="I39" s="543">
        <v>0</v>
      </c>
      <c r="J39" s="544">
        <v>1200000</v>
      </c>
      <c r="K39" s="559" t="s">
        <v>105</v>
      </c>
      <c r="L39" s="657" t="s">
        <v>549</v>
      </c>
      <c r="M39" s="637" t="s">
        <v>563</v>
      </c>
      <c r="N39" s="658" t="s">
        <v>1745</v>
      </c>
      <c r="O39" s="659">
        <f t="shared" si="1"/>
        <v>1200000</v>
      </c>
      <c r="P39" s="146">
        <f>O39</f>
        <v>1200000</v>
      </c>
      <c r="Q39" s="146">
        <f>P39</f>
        <v>1200000</v>
      </c>
      <c r="R39" s="146"/>
      <c r="S39" s="227"/>
      <c r="T39" s="227"/>
      <c r="U39" s="227"/>
      <c r="V39" s="227"/>
      <c r="W39" s="146"/>
    </row>
    <row r="40" spans="1:23" s="660" customFormat="1" ht="63.75" x14ac:dyDescent="0.25">
      <c r="A40" s="637">
        <v>38</v>
      </c>
      <c r="B40" s="637" t="s">
        <v>130</v>
      </c>
      <c r="C40" s="639" t="s">
        <v>424</v>
      </c>
      <c r="D40" s="640" t="s">
        <v>425</v>
      </c>
      <c r="E40" s="641" t="s">
        <v>65</v>
      </c>
      <c r="F40" s="540">
        <f t="shared" si="0"/>
        <v>0</v>
      </c>
      <c r="G40" s="541">
        <v>0</v>
      </c>
      <c r="H40" s="542">
        <v>0</v>
      </c>
      <c r="I40" s="543">
        <v>150000</v>
      </c>
      <c r="J40" s="544">
        <v>0</v>
      </c>
      <c r="K40" s="561" t="s">
        <v>213</v>
      </c>
      <c r="L40" s="661" t="s">
        <v>549</v>
      </c>
      <c r="M40" s="662" t="s">
        <v>214</v>
      </c>
      <c r="N40" s="658" t="s">
        <v>1745</v>
      </c>
      <c r="O40" s="659">
        <f t="shared" si="1"/>
        <v>150000</v>
      </c>
      <c r="P40" s="146">
        <f t="shared" si="20"/>
        <v>50000</v>
      </c>
      <c r="Q40" s="146">
        <f t="shared" si="21"/>
        <v>50000</v>
      </c>
      <c r="R40" s="146"/>
      <c r="S40" s="227"/>
      <c r="T40" s="227"/>
      <c r="U40" s="227"/>
      <c r="V40" s="227"/>
      <c r="W40" s="146"/>
    </row>
    <row r="41" spans="1:23" s="660" customFormat="1" ht="57.75" customHeight="1" x14ac:dyDescent="0.25">
      <c r="A41" s="638">
        <v>39</v>
      </c>
      <c r="B41" s="637" t="s">
        <v>130</v>
      </c>
      <c r="C41" s="639" t="s">
        <v>1490</v>
      </c>
      <c r="D41" s="640" t="s">
        <v>1658</v>
      </c>
      <c r="E41" s="641" t="s">
        <v>32</v>
      </c>
      <c r="F41" s="540">
        <f t="shared" si="0"/>
        <v>64211</v>
      </c>
      <c r="G41" s="541">
        <v>13211</v>
      </c>
      <c r="H41" s="542">
        <v>51000</v>
      </c>
      <c r="I41" s="543">
        <v>0</v>
      </c>
      <c r="J41" s="544">
        <v>0</v>
      </c>
      <c r="K41" s="559" t="s">
        <v>33</v>
      </c>
      <c r="L41" s="657" t="s">
        <v>549</v>
      </c>
      <c r="M41" s="665" t="s">
        <v>35</v>
      </c>
      <c r="N41" s="658" t="s">
        <v>1745</v>
      </c>
      <c r="O41" s="659">
        <f t="shared" si="1"/>
        <v>64211</v>
      </c>
      <c r="P41" s="146">
        <f t="shared" ref="P41:P43" si="22">O41</f>
        <v>64211</v>
      </c>
      <c r="Q41" s="146">
        <f t="shared" si="21"/>
        <v>64211</v>
      </c>
      <c r="R41" s="146"/>
      <c r="S41" s="227"/>
      <c r="T41" s="227"/>
      <c r="U41" s="227"/>
      <c r="V41" s="227"/>
      <c r="W41" s="146"/>
    </row>
    <row r="42" spans="1:23" s="660" customFormat="1" ht="66" customHeight="1" x14ac:dyDescent="0.25">
      <c r="A42" s="637">
        <v>40</v>
      </c>
      <c r="B42" s="637" t="s">
        <v>130</v>
      </c>
      <c r="C42" s="639" t="s">
        <v>1490</v>
      </c>
      <c r="D42" s="640" t="s">
        <v>1659</v>
      </c>
      <c r="E42" s="641" t="s">
        <v>32</v>
      </c>
      <c r="F42" s="540">
        <f t="shared" si="0"/>
        <v>0</v>
      </c>
      <c r="G42" s="541">
        <v>0</v>
      </c>
      <c r="H42" s="542">
        <v>0</v>
      </c>
      <c r="I42" s="543">
        <v>80000</v>
      </c>
      <c r="J42" s="544">
        <v>0</v>
      </c>
      <c r="K42" s="559" t="s">
        <v>33</v>
      </c>
      <c r="L42" s="661" t="s">
        <v>549</v>
      </c>
      <c r="M42" s="662" t="s">
        <v>35</v>
      </c>
      <c r="N42" s="658" t="s">
        <v>1745</v>
      </c>
      <c r="O42" s="659">
        <f t="shared" si="1"/>
        <v>80000</v>
      </c>
      <c r="P42" s="146">
        <f t="shared" si="22"/>
        <v>80000</v>
      </c>
      <c r="Q42" s="146">
        <f t="shared" si="21"/>
        <v>80000</v>
      </c>
      <c r="R42" s="146"/>
      <c r="S42" s="227"/>
      <c r="T42" s="227"/>
      <c r="U42" s="227"/>
      <c r="V42" s="227"/>
      <c r="W42" s="146"/>
    </row>
    <row r="43" spans="1:23" s="660" customFormat="1" ht="54.75" customHeight="1" x14ac:dyDescent="0.25">
      <c r="A43" s="637">
        <v>41</v>
      </c>
      <c r="B43" s="637" t="s">
        <v>138</v>
      </c>
      <c r="C43" s="639" t="s">
        <v>139</v>
      </c>
      <c r="D43" s="640" t="s">
        <v>140</v>
      </c>
      <c r="E43" s="641" t="s">
        <v>141</v>
      </c>
      <c r="F43" s="540">
        <f t="shared" si="0"/>
        <v>0</v>
      </c>
      <c r="G43" s="541">
        <v>0</v>
      </c>
      <c r="H43" s="542">
        <v>0</v>
      </c>
      <c r="I43" s="543">
        <v>0</v>
      </c>
      <c r="J43" s="544">
        <v>150000</v>
      </c>
      <c r="K43" s="558" t="s">
        <v>58</v>
      </c>
      <c r="L43" s="661" t="s">
        <v>549</v>
      </c>
      <c r="M43" s="662" t="s">
        <v>555</v>
      </c>
      <c r="N43" s="658" t="s">
        <v>1745</v>
      </c>
      <c r="O43" s="659">
        <f t="shared" si="1"/>
        <v>150000</v>
      </c>
      <c r="P43" s="146">
        <f t="shared" si="22"/>
        <v>150000</v>
      </c>
      <c r="Q43" s="146">
        <f t="shared" ref="Q43" si="23">P43/2</f>
        <v>75000</v>
      </c>
      <c r="R43" s="146"/>
      <c r="S43" s="227"/>
      <c r="T43" s="227"/>
      <c r="U43" s="227"/>
      <c r="V43" s="227"/>
      <c r="W43" s="146">
        <f t="shared" ref="W43" si="24">P43/2</f>
        <v>75000</v>
      </c>
    </row>
    <row r="44" spans="1:23" s="660" customFormat="1" ht="25.5" x14ac:dyDescent="0.25">
      <c r="A44" s="637">
        <v>42</v>
      </c>
      <c r="B44" s="637" t="s">
        <v>138</v>
      </c>
      <c r="C44" s="639" t="s">
        <v>151</v>
      </c>
      <c r="D44" s="640" t="s">
        <v>152</v>
      </c>
      <c r="E44" s="641" t="s">
        <v>95</v>
      </c>
      <c r="F44" s="540">
        <f t="shared" si="0"/>
        <v>0</v>
      </c>
      <c r="G44" s="541">
        <v>0</v>
      </c>
      <c r="H44" s="542">
        <v>0</v>
      </c>
      <c r="I44" s="543">
        <v>0</v>
      </c>
      <c r="J44" s="544">
        <v>500000</v>
      </c>
      <c r="K44" s="558" t="s">
        <v>54</v>
      </c>
      <c r="L44" s="657" t="s">
        <v>549</v>
      </c>
      <c r="M44" s="637" t="s">
        <v>55</v>
      </c>
      <c r="N44" s="658" t="s">
        <v>1745</v>
      </c>
      <c r="O44" s="659">
        <f t="shared" si="1"/>
        <v>500000</v>
      </c>
      <c r="P44" s="146">
        <f>O44/3</f>
        <v>166666.66666666666</v>
      </c>
      <c r="Q44" s="146">
        <f>P44</f>
        <v>166666.66666666666</v>
      </c>
      <c r="R44" s="146"/>
      <c r="S44" s="227"/>
      <c r="T44" s="227"/>
      <c r="U44" s="227"/>
      <c r="V44" s="227"/>
      <c r="W44" s="146"/>
    </row>
    <row r="45" spans="1:23" s="660" customFormat="1" ht="25.5" x14ac:dyDescent="0.25">
      <c r="A45" s="638">
        <v>43</v>
      </c>
      <c r="B45" s="638" t="s">
        <v>138</v>
      </c>
      <c r="C45" s="639" t="s">
        <v>153</v>
      </c>
      <c r="D45" s="640" t="s">
        <v>154</v>
      </c>
      <c r="E45" s="641" t="s">
        <v>65</v>
      </c>
      <c r="F45" s="540">
        <f t="shared" si="0"/>
        <v>0</v>
      </c>
      <c r="G45" s="541">
        <v>0</v>
      </c>
      <c r="H45" s="542">
        <v>0</v>
      </c>
      <c r="I45" s="543">
        <v>80000</v>
      </c>
      <c r="J45" s="544">
        <v>0</v>
      </c>
      <c r="K45" s="558" t="s">
        <v>49</v>
      </c>
      <c r="L45" s="657" t="s">
        <v>542</v>
      </c>
      <c r="M45" s="637" t="s">
        <v>55</v>
      </c>
      <c r="N45" s="658" t="s">
        <v>1745</v>
      </c>
      <c r="O45" s="659">
        <f t="shared" si="1"/>
        <v>80000</v>
      </c>
      <c r="P45" s="146">
        <f t="shared" ref="P45:P46" si="25">O45/3</f>
        <v>26666.666666666668</v>
      </c>
      <c r="Q45" s="146">
        <f t="shared" ref="Q45:Q46" si="26">P45</f>
        <v>26666.666666666668</v>
      </c>
      <c r="R45" s="146"/>
      <c r="S45" s="227"/>
      <c r="T45" s="227"/>
      <c r="U45" s="227"/>
      <c r="V45" s="227"/>
      <c r="W45" s="146"/>
    </row>
    <row r="46" spans="1:23" s="660" customFormat="1" ht="38.25" x14ac:dyDescent="0.25">
      <c r="A46" s="637">
        <v>44</v>
      </c>
      <c r="B46" s="638" t="s">
        <v>138</v>
      </c>
      <c r="C46" s="639" t="s">
        <v>156</v>
      </c>
      <c r="D46" s="642" t="s">
        <v>157</v>
      </c>
      <c r="E46" s="641" t="s">
        <v>65</v>
      </c>
      <c r="F46" s="540">
        <f t="shared" si="0"/>
        <v>0</v>
      </c>
      <c r="G46" s="541">
        <v>0</v>
      </c>
      <c r="H46" s="542">
        <v>0</v>
      </c>
      <c r="I46" s="543">
        <v>200000</v>
      </c>
      <c r="J46" s="544">
        <v>0</v>
      </c>
      <c r="K46" s="561" t="s">
        <v>79</v>
      </c>
      <c r="L46" s="664" t="s">
        <v>542</v>
      </c>
      <c r="M46" s="637" t="s">
        <v>80</v>
      </c>
      <c r="N46" s="658" t="s">
        <v>1745</v>
      </c>
      <c r="O46" s="659">
        <f t="shared" si="1"/>
        <v>200000</v>
      </c>
      <c r="P46" s="146">
        <f t="shared" si="25"/>
        <v>66666.666666666672</v>
      </c>
      <c r="Q46" s="146">
        <f t="shared" si="26"/>
        <v>66666.666666666672</v>
      </c>
      <c r="R46" s="146"/>
      <c r="S46" s="227"/>
      <c r="T46" s="227"/>
      <c r="U46" s="227"/>
      <c r="V46" s="227"/>
      <c r="W46" s="146"/>
    </row>
    <row r="47" spans="1:23" s="660" customFormat="1" ht="51" x14ac:dyDescent="0.25">
      <c r="A47" s="637">
        <v>45</v>
      </c>
      <c r="B47" s="637" t="s">
        <v>138</v>
      </c>
      <c r="C47" s="639" t="s">
        <v>1491</v>
      </c>
      <c r="D47" s="640" t="s">
        <v>1660</v>
      </c>
      <c r="E47" s="641" t="s">
        <v>32</v>
      </c>
      <c r="F47" s="540">
        <f t="shared" si="0"/>
        <v>63509</v>
      </c>
      <c r="G47" s="541">
        <v>12509</v>
      </c>
      <c r="H47" s="542">
        <v>51000</v>
      </c>
      <c r="I47" s="543">
        <v>0</v>
      </c>
      <c r="J47" s="544">
        <v>0</v>
      </c>
      <c r="K47" s="558" t="s">
        <v>33</v>
      </c>
      <c r="L47" s="664" t="s">
        <v>542</v>
      </c>
      <c r="M47" s="637" t="s">
        <v>35</v>
      </c>
      <c r="N47" s="658" t="s">
        <v>1745</v>
      </c>
      <c r="O47" s="659">
        <f t="shared" si="1"/>
        <v>63509</v>
      </c>
      <c r="P47" s="146">
        <f>O47</f>
        <v>63509</v>
      </c>
      <c r="Q47" s="146">
        <f>P47</f>
        <v>63509</v>
      </c>
      <c r="R47" s="146"/>
      <c r="S47" s="227"/>
      <c r="T47" s="227"/>
      <c r="U47" s="227"/>
      <c r="V47" s="227"/>
      <c r="W47" s="146"/>
    </row>
    <row r="48" spans="1:23" s="660" customFormat="1" ht="63.75" x14ac:dyDescent="0.25">
      <c r="A48" s="637">
        <v>46</v>
      </c>
      <c r="B48" s="637" t="s">
        <v>138</v>
      </c>
      <c r="C48" s="639" t="s">
        <v>1491</v>
      </c>
      <c r="D48" s="640" t="s">
        <v>1492</v>
      </c>
      <c r="E48" s="641" t="s">
        <v>32</v>
      </c>
      <c r="F48" s="540">
        <f t="shared" si="0"/>
        <v>0</v>
      </c>
      <c r="G48" s="541">
        <v>0</v>
      </c>
      <c r="H48" s="542">
        <v>0</v>
      </c>
      <c r="I48" s="543">
        <v>0</v>
      </c>
      <c r="J48" s="544">
        <v>220000</v>
      </c>
      <c r="K48" s="558" t="s">
        <v>33</v>
      </c>
      <c r="L48" s="661" t="s">
        <v>549</v>
      </c>
      <c r="M48" s="662" t="s">
        <v>35</v>
      </c>
      <c r="N48" s="658" t="s">
        <v>1745</v>
      </c>
      <c r="O48" s="659">
        <f t="shared" si="1"/>
        <v>220000</v>
      </c>
      <c r="P48" s="146">
        <f>O48</f>
        <v>220000</v>
      </c>
      <c r="Q48" s="146">
        <f>P48</f>
        <v>220000</v>
      </c>
      <c r="R48" s="146"/>
      <c r="S48" s="227"/>
      <c r="T48" s="227"/>
      <c r="U48" s="227"/>
      <c r="V48" s="227"/>
      <c r="W48" s="146"/>
    </row>
    <row r="49" spans="1:23" s="660" customFormat="1" ht="30" customHeight="1" x14ac:dyDescent="0.25">
      <c r="A49" s="638">
        <v>47</v>
      </c>
      <c r="B49" s="638" t="s">
        <v>159</v>
      </c>
      <c r="C49" s="639" t="s">
        <v>171</v>
      </c>
      <c r="D49" s="640" t="s">
        <v>1530</v>
      </c>
      <c r="E49" s="641" t="s">
        <v>109</v>
      </c>
      <c r="F49" s="540">
        <f t="shared" si="0"/>
        <v>0</v>
      </c>
      <c r="G49" s="541">
        <v>0</v>
      </c>
      <c r="H49" s="542">
        <v>0</v>
      </c>
      <c r="I49" s="543">
        <v>0</v>
      </c>
      <c r="J49" s="544">
        <v>600000</v>
      </c>
      <c r="K49" s="558" t="s">
        <v>110</v>
      </c>
      <c r="L49" s="661" t="s">
        <v>1794</v>
      </c>
      <c r="M49" s="662" t="s">
        <v>566</v>
      </c>
      <c r="N49" s="658" t="s">
        <v>1745</v>
      </c>
      <c r="O49" s="659">
        <f t="shared" si="1"/>
        <v>600000</v>
      </c>
      <c r="P49" s="146">
        <f>O49/3</f>
        <v>200000</v>
      </c>
      <c r="Q49" s="146">
        <f>P49/2</f>
        <v>100000</v>
      </c>
      <c r="R49" s="146"/>
      <c r="S49" s="227"/>
      <c r="T49" s="227"/>
      <c r="U49" s="227"/>
      <c r="V49" s="227"/>
      <c r="W49" s="146">
        <f>P49/2</f>
        <v>100000</v>
      </c>
    </row>
    <row r="50" spans="1:23" s="660" customFormat="1" ht="51" x14ac:dyDescent="0.25">
      <c r="A50" s="637">
        <v>48</v>
      </c>
      <c r="B50" s="637" t="s">
        <v>159</v>
      </c>
      <c r="C50" s="639" t="s">
        <v>1420</v>
      </c>
      <c r="D50" s="640" t="s">
        <v>1661</v>
      </c>
      <c r="E50" s="641" t="s">
        <v>57</v>
      </c>
      <c r="F50" s="540">
        <f t="shared" si="0"/>
        <v>11519</v>
      </c>
      <c r="G50" s="541">
        <v>11519</v>
      </c>
      <c r="H50" s="542">
        <v>0</v>
      </c>
      <c r="I50" s="543">
        <v>600000</v>
      </c>
      <c r="J50" s="544"/>
      <c r="K50" s="558" t="s">
        <v>58</v>
      </c>
      <c r="L50" s="663" t="s">
        <v>565</v>
      </c>
      <c r="M50" s="638" t="s">
        <v>555</v>
      </c>
      <c r="N50" s="658" t="s">
        <v>1745</v>
      </c>
      <c r="O50" s="659">
        <f t="shared" si="1"/>
        <v>611519</v>
      </c>
      <c r="P50" s="146">
        <f t="shared" ref="P50:P51" si="27">O50</f>
        <v>611519</v>
      </c>
      <c r="Q50" s="146">
        <f t="shared" ref="Q50:Q51" si="28">P50/2</f>
        <v>305759.5</v>
      </c>
      <c r="R50" s="146"/>
      <c r="S50" s="227"/>
      <c r="T50" s="227"/>
      <c r="U50" s="227"/>
      <c r="V50" s="227"/>
      <c r="W50" s="146">
        <f t="shared" ref="W50:W51" si="29">P50/2</f>
        <v>305759.5</v>
      </c>
    </row>
    <row r="51" spans="1:23" s="660" customFormat="1" ht="51" x14ac:dyDescent="0.25">
      <c r="A51" s="637">
        <v>49</v>
      </c>
      <c r="B51" s="637" t="s">
        <v>159</v>
      </c>
      <c r="C51" s="639" t="s">
        <v>1421</v>
      </c>
      <c r="D51" s="640" t="s">
        <v>1662</v>
      </c>
      <c r="E51" s="641" t="s">
        <v>57</v>
      </c>
      <c r="F51" s="540">
        <f t="shared" si="0"/>
        <v>10642</v>
      </c>
      <c r="G51" s="541">
        <v>10642</v>
      </c>
      <c r="H51" s="542">
        <v>0</v>
      </c>
      <c r="I51" s="543">
        <v>600000</v>
      </c>
      <c r="J51" s="544"/>
      <c r="K51" s="558" t="s">
        <v>58</v>
      </c>
      <c r="L51" s="657" t="s">
        <v>549</v>
      </c>
      <c r="M51" s="637" t="s">
        <v>214</v>
      </c>
      <c r="N51" s="658" t="s">
        <v>1745</v>
      </c>
      <c r="O51" s="659">
        <f t="shared" si="1"/>
        <v>610642</v>
      </c>
      <c r="P51" s="146">
        <f t="shared" si="27"/>
        <v>610642</v>
      </c>
      <c r="Q51" s="146">
        <f t="shared" si="28"/>
        <v>305321</v>
      </c>
      <c r="R51" s="146"/>
      <c r="S51" s="227"/>
      <c r="T51" s="227"/>
      <c r="U51" s="227"/>
      <c r="V51" s="227"/>
      <c r="W51" s="146">
        <f t="shared" si="29"/>
        <v>305321</v>
      </c>
    </row>
    <row r="52" spans="1:23" s="660" customFormat="1" ht="25.5" x14ac:dyDescent="0.25">
      <c r="A52" s="637">
        <v>50</v>
      </c>
      <c r="B52" s="637" t="s">
        <v>159</v>
      </c>
      <c r="C52" s="639" t="s">
        <v>160</v>
      </c>
      <c r="D52" s="640" t="s">
        <v>161</v>
      </c>
      <c r="E52" s="641" t="s">
        <v>162</v>
      </c>
      <c r="F52" s="540">
        <f t="shared" si="0"/>
        <v>0</v>
      </c>
      <c r="G52" s="541">
        <v>0</v>
      </c>
      <c r="H52" s="542">
        <v>0</v>
      </c>
      <c r="I52" s="543">
        <v>0</v>
      </c>
      <c r="J52" s="544">
        <v>100000</v>
      </c>
      <c r="K52" s="558" t="s">
        <v>49</v>
      </c>
      <c r="L52" s="657" t="s">
        <v>549</v>
      </c>
      <c r="M52" s="637" t="s">
        <v>555</v>
      </c>
      <c r="N52" s="658" t="s">
        <v>1745</v>
      </c>
      <c r="O52" s="659">
        <f t="shared" si="1"/>
        <v>100000</v>
      </c>
      <c r="P52" s="146">
        <f t="shared" ref="P52" si="30">O52</f>
        <v>100000</v>
      </c>
      <c r="Q52" s="146">
        <f>P52/2</f>
        <v>50000</v>
      </c>
      <c r="R52" s="146">
        <f>Q52/2</f>
        <v>25000</v>
      </c>
      <c r="S52" s="227"/>
      <c r="T52" s="227">
        <f>P52/4</f>
        <v>25000</v>
      </c>
      <c r="U52" s="227"/>
      <c r="V52" s="227"/>
      <c r="W52" s="146">
        <f>P52/4</f>
        <v>25000</v>
      </c>
    </row>
    <row r="53" spans="1:23" s="660" customFormat="1" ht="25.5" x14ac:dyDescent="0.25">
      <c r="A53" s="638">
        <v>51</v>
      </c>
      <c r="B53" s="637" t="s">
        <v>159</v>
      </c>
      <c r="C53" s="639" t="s">
        <v>163</v>
      </c>
      <c r="D53" s="640" t="s">
        <v>1752</v>
      </c>
      <c r="E53" s="641" t="s">
        <v>162</v>
      </c>
      <c r="F53" s="540">
        <f t="shared" si="0"/>
        <v>0</v>
      </c>
      <c r="G53" s="541">
        <v>0</v>
      </c>
      <c r="H53" s="542">
        <v>0</v>
      </c>
      <c r="I53" s="543">
        <v>0</v>
      </c>
      <c r="J53" s="544">
        <v>100000</v>
      </c>
      <c r="K53" s="558" t="s">
        <v>49</v>
      </c>
      <c r="L53" s="657" t="s">
        <v>549</v>
      </c>
      <c r="M53" s="637" t="s">
        <v>555</v>
      </c>
      <c r="N53" s="658" t="s">
        <v>1745</v>
      </c>
      <c r="O53" s="659">
        <f t="shared" si="1"/>
        <v>100000</v>
      </c>
      <c r="P53" s="146">
        <f>O53</f>
        <v>100000</v>
      </c>
      <c r="Q53" s="146">
        <f>P53</f>
        <v>100000</v>
      </c>
      <c r="R53" s="146"/>
      <c r="S53" s="227"/>
      <c r="T53" s="227"/>
      <c r="U53" s="227"/>
      <c r="V53" s="227"/>
      <c r="W53" s="146"/>
    </row>
    <row r="54" spans="1:23" s="660" customFormat="1" ht="80.25" customHeight="1" x14ac:dyDescent="0.25">
      <c r="A54" s="637">
        <v>52</v>
      </c>
      <c r="B54" s="638" t="s">
        <v>159</v>
      </c>
      <c r="C54" s="639" t="s">
        <v>170</v>
      </c>
      <c r="D54" s="640" t="s">
        <v>1535</v>
      </c>
      <c r="E54" s="641" t="s">
        <v>78</v>
      </c>
      <c r="F54" s="540">
        <f t="shared" si="0"/>
        <v>0</v>
      </c>
      <c r="G54" s="541">
        <v>0</v>
      </c>
      <c r="H54" s="542">
        <v>0</v>
      </c>
      <c r="I54" s="543">
        <v>300000</v>
      </c>
      <c r="J54" s="544">
        <v>5000000</v>
      </c>
      <c r="K54" s="560" t="s">
        <v>79</v>
      </c>
      <c r="L54" s="637" t="s">
        <v>549</v>
      </c>
      <c r="M54" s="637" t="s">
        <v>80</v>
      </c>
      <c r="N54" s="658" t="s">
        <v>1745</v>
      </c>
      <c r="O54" s="659">
        <f t="shared" si="1"/>
        <v>5300000</v>
      </c>
      <c r="P54" s="146">
        <f>O54/3</f>
        <v>1766666.6666666667</v>
      </c>
      <c r="Q54" s="146">
        <f>P54</f>
        <v>1766666.6666666667</v>
      </c>
      <c r="R54" s="146"/>
      <c r="S54" s="227"/>
      <c r="T54" s="227"/>
      <c r="U54" s="227"/>
      <c r="V54" s="227"/>
      <c r="W54" s="146"/>
    </row>
    <row r="55" spans="1:23" s="660" customFormat="1" ht="51" x14ac:dyDescent="0.25">
      <c r="A55" s="637">
        <v>53</v>
      </c>
      <c r="B55" s="638" t="s">
        <v>159</v>
      </c>
      <c r="C55" s="639" t="s">
        <v>1352</v>
      </c>
      <c r="D55" s="640" t="s">
        <v>1553</v>
      </c>
      <c r="E55" s="641" t="s">
        <v>212</v>
      </c>
      <c r="F55" s="540">
        <f t="shared" si="0"/>
        <v>0</v>
      </c>
      <c r="G55" s="545">
        <v>0</v>
      </c>
      <c r="H55" s="542"/>
      <c r="I55" s="543">
        <v>110000</v>
      </c>
      <c r="J55" s="546"/>
      <c r="K55" s="559" t="s">
        <v>213</v>
      </c>
      <c r="L55" s="657" t="s">
        <v>549</v>
      </c>
      <c r="M55" s="637" t="s">
        <v>214</v>
      </c>
      <c r="N55" s="658" t="s">
        <v>1745</v>
      </c>
      <c r="O55" s="659">
        <f t="shared" si="1"/>
        <v>110000</v>
      </c>
      <c r="P55" s="146">
        <f>O55/3</f>
        <v>36666.666666666664</v>
      </c>
      <c r="Q55" s="146">
        <f>P55</f>
        <v>36666.666666666664</v>
      </c>
      <c r="R55" s="146"/>
      <c r="S55" s="227"/>
      <c r="T55" s="227"/>
      <c r="U55" s="227"/>
      <c r="V55" s="227"/>
      <c r="W55" s="146"/>
    </row>
    <row r="56" spans="1:23" s="660" customFormat="1" ht="63.75" x14ac:dyDescent="0.25">
      <c r="A56" s="637">
        <v>54</v>
      </c>
      <c r="B56" s="637" t="s">
        <v>159</v>
      </c>
      <c r="C56" s="639" t="s">
        <v>1412</v>
      </c>
      <c r="D56" s="640" t="s">
        <v>1629</v>
      </c>
      <c r="E56" s="641" t="s">
        <v>32</v>
      </c>
      <c r="F56" s="540">
        <f t="shared" si="0"/>
        <v>63933</v>
      </c>
      <c r="G56" s="541">
        <v>12933</v>
      </c>
      <c r="H56" s="542">
        <v>51000</v>
      </c>
      <c r="I56" s="543">
        <v>0</v>
      </c>
      <c r="J56" s="544">
        <v>0</v>
      </c>
      <c r="K56" s="558" t="s">
        <v>33</v>
      </c>
      <c r="L56" s="657" t="s">
        <v>549</v>
      </c>
      <c r="M56" s="662" t="s">
        <v>35</v>
      </c>
      <c r="N56" s="658" t="s">
        <v>1745</v>
      </c>
      <c r="O56" s="659">
        <f t="shared" si="1"/>
        <v>63933</v>
      </c>
      <c r="P56" s="146">
        <f t="shared" ref="P56:Q56" si="31">O56</f>
        <v>63933</v>
      </c>
      <c r="Q56" s="146">
        <f t="shared" si="31"/>
        <v>63933</v>
      </c>
      <c r="R56" s="146"/>
      <c r="S56" s="227"/>
      <c r="T56" s="227"/>
      <c r="U56" s="227"/>
      <c r="V56" s="227"/>
      <c r="W56" s="146"/>
    </row>
    <row r="57" spans="1:23" s="660" customFormat="1" ht="38.25" x14ac:dyDescent="0.25">
      <c r="A57" s="638">
        <v>55</v>
      </c>
      <c r="B57" s="637" t="s">
        <v>159</v>
      </c>
      <c r="C57" s="639" t="s">
        <v>1412</v>
      </c>
      <c r="D57" s="642" t="s">
        <v>1493</v>
      </c>
      <c r="E57" s="641" t="s">
        <v>32</v>
      </c>
      <c r="F57" s="540">
        <f t="shared" si="0"/>
        <v>0</v>
      </c>
      <c r="G57" s="541">
        <v>0</v>
      </c>
      <c r="H57" s="542">
        <v>0</v>
      </c>
      <c r="I57" s="543">
        <v>0</v>
      </c>
      <c r="J57" s="544">
        <v>1000000</v>
      </c>
      <c r="K57" s="560" t="s">
        <v>33</v>
      </c>
      <c r="L57" s="661" t="s">
        <v>549</v>
      </c>
      <c r="M57" s="662" t="s">
        <v>35</v>
      </c>
      <c r="N57" s="658" t="s">
        <v>1745</v>
      </c>
      <c r="O57" s="659">
        <f t="shared" si="1"/>
        <v>1000000</v>
      </c>
      <c r="P57" s="146">
        <f t="shared" ref="P57:Q58" si="32">O57</f>
        <v>1000000</v>
      </c>
      <c r="Q57" s="146">
        <f t="shared" si="32"/>
        <v>1000000</v>
      </c>
      <c r="R57" s="146"/>
      <c r="S57" s="227"/>
      <c r="T57" s="227"/>
      <c r="U57" s="227"/>
      <c r="V57" s="227"/>
      <c r="W57" s="146"/>
    </row>
    <row r="58" spans="1:23" s="660" customFormat="1" ht="78.75" customHeight="1" x14ac:dyDescent="0.25">
      <c r="A58" s="637">
        <v>56</v>
      </c>
      <c r="B58" s="638" t="s">
        <v>173</v>
      </c>
      <c r="C58" s="639" t="s">
        <v>256</v>
      </c>
      <c r="D58" s="640" t="s">
        <v>1663</v>
      </c>
      <c r="E58" s="641" t="s">
        <v>150</v>
      </c>
      <c r="F58" s="540">
        <f t="shared" si="0"/>
        <v>33802</v>
      </c>
      <c r="G58" s="541">
        <v>33802</v>
      </c>
      <c r="H58" s="542">
        <v>0</v>
      </c>
      <c r="I58" s="543">
        <v>100000</v>
      </c>
      <c r="J58" s="544">
        <v>1000000</v>
      </c>
      <c r="K58" s="558" t="s">
        <v>58</v>
      </c>
      <c r="L58" s="661" t="s">
        <v>549</v>
      </c>
      <c r="M58" s="662" t="s">
        <v>555</v>
      </c>
      <c r="N58" s="658" t="s">
        <v>1745</v>
      </c>
      <c r="O58" s="659">
        <f t="shared" si="1"/>
        <v>1133802</v>
      </c>
      <c r="P58" s="146">
        <f t="shared" si="32"/>
        <v>1133802</v>
      </c>
      <c r="Q58" s="146">
        <f t="shared" si="32"/>
        <v>1133802</v>
      </c>
      <c r="R58" s="146"/>
      <c r="S58" s="227"/>
      <c r="T58" s="227"/>
      <c r="U58" s="227"/>
      <c r="V58" s="227"/>
      <c r="W58" s="146"/>
    </row>
    <row r="59" spans="1:23" s="660" customFormat="1" ht="60" customHeight="1" x14ac:dyDescent="0.25">
      <c r="A59" s="637">
        <v>57</v>
      </c>
      <c r="B59" s="638" t="s">
        <v>173</v>
      </c>
      <c r="C59" s="639" t="s">
        <v>1524</v>
      </c>
      <c r="D59" s="640" t="s">
        <v>1647</v>
      </c>
      <c r="E59" s="641" t="s">
        <v>109</v>
      </c>
      <c r="F59" s="540">
        <f t="shared" si="0"/>
        <v>50000</v>
      </c>
      <c r="G59" s="541">
        <v>50000</v>
      </c>
      <c r="H59" s="542">
        <v>0</v>
      </c>
      <c r="I59" s="543">
        <v>1000000</v>
      </c>
      <c r="J59" s="544">
        <v>3000000</v>
      </c>
      <c r="K59" s="558" t="s">
        <v>110</v>
      </c>
      <c r="L59" s="662" t="s">
        <v>549</v>
      </c>
      <c r="M59" s="662" t="s">
        <v>566</v>
      </c>
      <c r="N59" s="658" t="s">
        <v>1745</v>
      </c>
      <c r="O59" s="659">
        <f t="shared" si="1"/>
        <v>4050000</v>
      </c>
      <c r="P59" s="146">
        <f>O59/3</f>
        <v>1350000</v>
      </c>
      <c r="Q59" s="146">
        <f>P59</f>
        <v>1350000</v>
      </c>
      <c r="R59" s="146"/>
      <c r="S59" s="227"/>
      <c r="T59" s="227"/>
      <c r="U59" s="227"/>
      <c r="V59" s="227"/>
      <c r="W59" s="146"/>
    </row>
    <row r="60" spans="1:23" s="660" customFormat="1" ht="25.5" x14ac:dyDescent="0.25">
      <c r="A60" s="637">
        <v>58</v>
      </c>
      <c r="B60" s="637" t="s">
        <v>173</v>
      </c>
      <c r="C60" s="639" t="s">
        <v>270</v>
      </c>
      <c r="D60" s="640" t="s">
        <v>271</v>
      </c>
      <c r="E60" s="641" t="s">
        <v>109</v>
      </c>
      <c r="F60" s="540">
        <f t="shared" si="0"/>
        <v>0</v>
      </c>
      <c r="G60" s="541">
        <v>0</v>
      </c>
      <c r="H60" s="542">
        <v>0</v>
      </c>
      <c r="I60" s="543">
        <v>0</v>
      </c>
      <c r="J60" s="544">
        <v>200000</v>
      </c>
      <c r="K60" s="558" t="s">
        <v>110</v>
      </c>
      <c r="L60" s="662" t="s">
        <v>549</v>
      </c>
      <c r="M60" s="662" t="s">
        <v>566</v>
      </c>
      <c r="N60" s="658" t="s">
        <v>1745</v>
      </c>
      <c r="O60" s="659">
        <f t="shared" si="1"/>
        <v>200000</v>
      </c>
      <c r="P60" s="146">
        <f t="shared" ref="P60:P62" si="33">O60/3</f>
        <v>66666.666666666672</v>
      </c>
      <c r="Q60" s="146">
        <f t="shared" ref="Q60:Q67" si="34">P60</f>
        <v>66666.666666666672</v>
      </c>
      <c r="R60" s="146"/>
      <c r="S60" s="227"/>
      <c r="T60" s="227"/>
      <c r="U60" s="227"/>
      <c r="V60" s="227"/>
      <c r="W60" s="146"/>
    </row>
    <row r="61" spans="1:23" s="660" customFormat="1" ht="25.5" x14ac:dyDescent="0.25">
      <c r="A61" s="638">
        <v>59</v>
      </c>
      <c r="B61" s="638" t="s">
        <v>173</v>
      </c>
      <c r="C61" s="639" t="s">
        <v>326</v>
      </c>
      <c r="D61" s="640" t="s">
        <v>327</v>
      </c>
      <c r="E61" s="641" t="s">
        <v>109</v>
      </c>
      <c r="F61" s="540">
        <f t="shared" si="0"/>
        <v>0</v>
      </c>
      <c r="G61" s="541">
        <v>0</v>
      </c>
      <c r="H61" s="542">
        <v>0</v>
      </c>
      <c r="I61" s="543">
        <v>0</v>
      </c>
      <c r="J61" s="544">
        <v>2000000</v>
      </c>
      <c r="K61" s="558" t="s">
        <v>110</v>
      </c>
      <c r="L61" s="638" t="s">
        <v>565</v>
      </c>
      <c r="M61" s="638" t="s">
        <v>566</v>
      </c>
      <c r="N61" s="658" t="s">
        <v>1745</v>
      </c>
      <c r="O61" s="659">
        <f t="shared" si="1"/>
        <v>2000000</v>
      </c>
      <c r="P61" s="146">
        <f t="shared" si="33"/>
        <v>666666.66666666663</v>
      </c>
      <c r="Q61" s="146">
        <f t="shared" si="34"/>
        <v>666666.66666666663</v>
      </c>
      <c r="R61" s="146"/>
      <c r="S61" s="227"/>
      <c r="T61" s="227"/>
      <c r="U61" s="227"/>
      <c r="V61" s="227"/>
      <c r="W61" s="146"/>
    </row>
    <row r="62" spans="1:23" s="660" customFormat="1" ht="25.5" x14ac:dyDescent="0.25">
      <c r="A62" s="637">
        <v>60</v>
      </c>
      <c r="B62" s="638" t="s">
        <v>173</v>
      </c>
      <c r="C62" s="639" t="s">
        <v>328</v>
      </c>
      <c r="D62" s="640" t="s">
        <v>328</v>
      </c>
      <c r="E62" s="641" t="s">
        <v>109</v>
      </c>
      <c r="F62" s="540">
        <f t="shared" si="0"/>
        <v>0</v>
      </c>
      <c r="G62" s="541">
        <v>0</v>
      </c>
      <c r="H62" s="542">
        <v>0</v>
      </c>
      <c r="I62" s="543">
        <v>0</v>
      </c>
      <c r="J62" s="544">
        <v>2000000</v>
      </c>
      <c r="K62" s="558" t="s">
        <v>110</v>
      </c>
      <c r="L62" s="638" t="s">
        <v>565</v>
      </c>
      <c r="M62" s="638" t="s">
        <v>566</v>
      </c>
      <c r="N62" s="658" t="s">
        <v>1745</v>
      </c>
      <c r="O62" s="659">
        <f t="shared" si="1"/>
        <v>2000000</v>
      </c>
      <c r="P62" s="146">
        <f t="shared" si="33"/>
        <v>666666.66666666663</v>
      </c>
      <c r="Q62" s="146">
        <f t="shared" si="34"/>
        <v>666666.66666666663</v>
      </c>
      <c r="R62" s="146"/>
      <c r="S62" s="227"/>
      <c r="T62" s="227"/>
      <c r="U62" s="227"/>
      <c r="V62" s="227"/>
      <c r="W62" s="146"/>
    </row>
    <row r="63" spans="1:23" s="660" customFormat="1" ht="51" x14ac:dyDescent="0.25">
      <c r="A63" s="637">
        <v>61</v>
      </c>
      <c r="B63" s="638" t="s">
        <v>173</v>
      </c>
      <c r="C63" s="639" t="s">
        <v>356</v>
      </c>
      <c r="D63" s="640" t="s">
        <v>1588</v>
      </c>
      <c r="E63" s="641" t="s">
        <v>357</v>
      </c>
      <c r="F63" s="540">
        <f t="shared" si="0"/>
        <v>0</v>
      </c>
      <c r="G63" s="541">
        <v>0</v>
      </c>
      <c r="H63" s="542">
        <v>0</v>
      </c>
      <c r="I63" s="543">
        <v>10000</v>
      </c>
      <c r="J63" s="544">
        <v>800000</v>
      </c>
      <c r="K63" s="558" t="s">
        <v>1358</v>
      </c>
      <c r="L63" s="638" t="s">
        <v>565</v>
      </c>
      <c r="M63" s="638" t="s">
        <v>561</v>
      </c>
      <c r="N63" s="658" t="s">
        <v>1745</v>
      </c>
      <c r="O63" s="659">
        <f t="shared" si="1"/>
        <v>810000</v>
      </c>
      <c r="P63" s="146">
        <f>O63/9</f>
        <v>90000</v>
      </c>
      <c r="Q63" s="146">
        <f t="shared" si="34"/>
        <v>90000</v>
      </c>
      <c r="R63" s="146"/>
      <c r="S63" s="227"/>
      <c r="T63" s="227"/>
      <c r="U63" s="227"/>
      <c r="V63" s="227"/>
      <c r="W63" s="146"/>
    </row>
    <row r="64" spans="1:23" s="660" customFormat="1" ht="38.25" x14ac:dyDescent="0.25">
      <c r="A64" s="637">
        <v>62</v>
      </c>
      <c r="B64" s="638" t="s">
        <v>173</v>
      </c>
      <c r="C64" s="639" t="s">
        <v>305</v>
      </c>
      <c r="D64" s="640" t="s">
        <v>306</v>
      </c>
      <c r="E64" s="641" t="s">
        <v>307</v>
      </c>
      <c r="F64" s="540">
        <f t="shared" si="0"/>
        <v>0</v>
      </c>
      <c r="G64" s="541">
        <v>0</v>
      </c>
      <c r="H64" s="542">
        <v>0</v>
      </c>
      <c r="I64" s="543">
        <v>50000</v>
      </c>
      <c r="J64" s="544">
        <v>500000</v>
      </c>
      <c r="K64" s="559" t="s">
        <v>281</v>
      </c>
      <c r="L64" s="662" t="s">
        <v>549</v>
      </c>
      <c r="M64" s="637" t="s">
        <v>561</v>
      </c>
      <c r="N64" s="658" t="s">
        <v>1745</v>
      </c>
      <c r="O64" s="659">
        <f t="shared" si="1"/>
        <v>550000</v>
      </c>
      <c r="P64" s="146">
        <f>O64*2/3</f>
        <v>366666.66666666669</v>
      </c>
      <c r="Q64" s="146">
        <f t="shared" si="34"/>
        <v>366666.66666666669</v>
      </c>
      <c r="R64" s="146"/>
      <c r="S64" s="227"/>
      <c r="T64" s="227"/>
      <c r="U64" s="227"/>
      <c r="V64" s="227"/>
      <c r="W64" s="146"/>
    </row>
    <row r="65" spans="1:23" s="660" customFormat="1" ht="55.5" customHeight="1" x14ac:dyDescent="0.25">
      <c r="A65" s="638">
        <v>63</v>
      </c>
      <c r="B65" s="638" t="s">
        <v>173</v>
      </c>
      <c r="C65" s="639" t="s">
        <v>1307</v>
      </c>
      <c r="D65" s="640" t="s">
        <v>1648</v>
      </c>
      <c r="E65" s="641" t="s">
        <v>57</v>
      </c>
      <c r="F65" s="540">
        <f t="shared" si="0"/>
        <v>0</v>
      </c>
      <c r="G65" s="541">
        <v>0</v>
      </c>
      <c r="H65" s="542">
        <v>0</v>
      </c>
      <c r="I65" s="543">
        <v>0</v>
      </c>
      <c r="J65" s="544">
        <v>8000000</v>
      </c>
      <c r="K65" s="559" t="s">
        <v>58</v>
      </c>
      <c r="L65" s="662" t="s">
        <v>549</v>
      </c>
      <c r="M65" s="637" t="s">
        <v>555</v>
      </c>
      <c r="N65" s="658" t="s">
        <v>1745</v>
      </c>
      <c r="O65" s="659">
        <f t="shared" si="1"/>
        <v>8000000</v>
      </c>
      <c r="P65" s="146">
        <f>O65</f>
        <v>8000000</v>
      </c>
      <c r="Q65" s="146">
        <f t="shared" si="34"/>
        <v>8000000</v>
      </c>
      <c r="R65" s="146"/>
      <c r="S65" s="227"/>
      <c r="T65" s="227"/>
      <c r="U65" s="227"/>
      <c r="V65" s="227"/>
      <c r="W65" s="146"/>
    </row>
    <row r="66" spans="1:23" s="660" customFormat="1" ht="102" x14ac:dyDescent="0.25">
      <c r="A66" s="637">
        <v>64</v>
      </c>
      <c r="B66" s="637" t="s">
        <v>173</v>
      </c>
      <c r="C66" s="639" t="s">
        <v>184</v>
      </c>
      <c r="D66" s="642" t="s">
        <v>185</v>
      </c>
      <c r="E66" s="641" t="s">
        <v>53</v>
      </c>
      <c r="F66" s="540">
        <f t="shared" ref="F66:F129" si="35">G66+H66</f>
        <v>0</v>
      </c>
      <c r="G66" s="541">
        <v>0</v>
      </c>
      <c r="H66" s="542">
        <v>0</v>
      </c>
      <c r="I66" s="543">
        <v>500000</v>
      </c>
      <c r="J66" s="544">
        <v>1000000</v>
      </c>
      <c r="K66" s="561" t="s">
        <v>79</v>
      </c>
      <c r="L66" s="657" t="s">
        <v>549</v>
      </c>
      <c r="M66" s="637" t="s">
        <v>80</v>
      </c>
      <c r="N66" s="658" t="s">
        <v>1745</v>
      </c>
      <c r="O66" s="659">
        <f t="shared" si="1"/>
        <v>1500000</v>
      </c>
      <c r="P66" s="146">
        <f>O66/3</f>
        <v>500000</v>
      </c>
      <c r="Q66" s="146">
        <f>P66</f>
        <v>500000</v>
      </c>
      <c r="R66" s="146"/>
      <c r="S66" s="227"/>
      <c r="T66" s="227"/>
      <c r="U66" s="227"/>
      <c r="V66" s="227"/>
      <c r="W66" s="146"/>
    </row>
    <row r="67" spans="1:23" s="660" customFormat="1" ht="38.25" x14ac:dyDescent="0.25">
      <c r="A67" s="637">
        <v>65</v>
      </c>
      <c r="B67" s="638" t="s">
        <v>173</v>
      </c>
      <c r="C67" s="639" t="s">
        <v>260</v>
      </c>
      <c r="D67" s="640" t="s">
        <v>261</v>
      </c>
      <c r="E67" s="641" t="s">
        <v>53</v>
      </c>
      <c r="F67" s="540">
        <f t="shared" si="35"/>
        <v>0</v>
      </c>
      <c r="G67" s="541">
        <v>0</v>
      </c>
      <c r="H67" s="542">
        <v>0</v>
      </c>
      <c r="I67" s="543">
        <v>0</v>
      </c>
      <c r="J67" s="544">
        <v>2000000</v>
      </c>
      <c r="K67" s="558" t="s">
        <v>49</v>
      </c>
      <c r="L67" s="665" t="s">
        <v>542</v>
      </c>
      <c r="M67" s="637" t="s">
        <v>561</v>
      </c>
      <c r="N67" s="658" t="s">
        <v>1745</v>
      </c>
      <c r="O67" s="659">
        <f t="shared" ref="O67:O130" si="36">F67+I67+J67</f>
        <v>2000000</v>
      </c>
      <c r="P67" s="146">
        <f>O67*2/3</f>
        <v>1333333.3333333333</v>
      </c>
      <c r="Q67" s="146">
        <f t="shared" si="34"/>
        <v>1333333.3333333333</v>
      </c>
      <c r="R67" s="146"/>
      <c r="S67" s="227"/>
      <c r="T67" s="227"/>
      <c r="U67" s="227"/>
      <c r="V67" s="227"/>
      <c r="W67" s="146"/>
    </row>
    <row r="68" spans="1:23" s="660" customFormat="1" ht="38.25" x14ac:dyDescent="0.25">
      <c r="A68" s="637">
        <v>66</v>
      </c>
      <c r="B68" s="637" t="s">
        <v>173</v>
      </c>
      <c r="C68" s="639" t="s">
        <v>186</v>
      </c>
      <c r="D68" s="640" t="s">
        <v>1360</v>
      </c>
      <c r="E68" s="641" t="s">
        <v>78</v>
      </c>
      <c r="F68" s="540">
        <f t="shared" si="35"/>
        <v>0</v>
      </c>
      <c r="G68" s="541">
        <v>0</v>
      </c>
      <c r="H68" s="542">
        <v>0</v>
      </c>
      <c r="I68" s="543">
        <v>200000</v>
      </c>
      <c r="J68" s="544">
        <v>1000000</v>
      </c>
      <c r="K68" s="558" t="s">
        <v>79</v>
      </c>
      <c r="L68" s="657" t="s">
        <v>549</v>
      </c>
      <c r="M68" s="637" t="s">
        <v>80</v>
      </c>
      <c r="N68" s="658" t="s">
        <v>1745</v>
      </c>
      <c r="O68" s="659">
        <f t="shared" si="36"/>
        <v>1200000</v>
      </c>
      <c r="P68" s="146">
        <f>O68/3</f>
        <v>400000</v>
      </c>
      <c r="Q68" s="146">
        <f>P68</f>
        <v>400000</v>
      </c>
      <c r="R68" s="146"/>
      <c r="S68" s="227"/>
      <c r="T68" s="227"/>
      <c r="U68" s="227"/>
      <c r="V68" s="227"/>
      <c r="W68" s="146"/>
    </row>
    <row r="69" spans="1:23" s="660" customFormat="1" ht="204.75" customHeight="1" x14ac:dyDescent="0.25">
      <c r="A69" s="638">
        <v>67</v>
      </c>
      <c r="B69" s="637" t="s">
        <v>173</v>
      </c>
      <c r="C69" s="639" t="s">
        <v>179</v>
      </c>
      <c r="D69" s="642" t="s">
        <v>1378</v>
      </c>
      <c r="E69" s="641" t="s">
        <v>180</v>
      </c>
      <c r="F69" s="540">
        <f t="shared" si="35"/>
        <v>0</v>
      </c>
      <c r="G69" s="541">
        <v>0</v>
      </c>
      <c r="H69" s="542">
        <v>0</v>
      </c>
      <c r="I69" s="543">
        <v>1000000</v>
      </c>
      <c r="J69" s="544">
        <v>3000000</v>
      </c>
      <c r="K69" s="561" t="s">
        <v>181</v>
      </c>
      <c r="L69" s="663" t="s">
        <v>542</v>
      </c>
      <c r="M69" s="637" t="s">
        <v>80</v>
      </c>
      <c r="N69" s="658" t="s">
        <v>1745</v>
      </c>
      <c r="O69" s="659">
        <f t="shared" si="36"/>
        <v>4000000</v>
      </c>
      <c r="P69" s="146">
        <f>O69/3</f>
        <v>1333333.3333333333</v>
      </c>
      <c r="Q69" s="146">
        <f>P69</f>
        <v>1333333.3333333333</v>
      </c>
      <c r="R69" s="146"/>
      <c r="S69" s="227"/>
      <c r="T69" s="227"/>
      <c r="U69" s="227"/>
      <c r="V69" s="227"/>
      <c r="W69" s="146"/>
    </row>
    <row r="70" spans="1:23" s="660" customFormat="1" ht="25.5" x14ac:dyDescent="0.25">
      <c r="A70" s="637">
        <v>68</v>
      </c>
      <c r="B70" s="638" t="s">
        <v>173</v>
      </c>
      <c r="C70" s="639" t="s">
        <v>282</v>
      </c>
      <c r="D70" s="640" t="s">
        <v>283</v>
      </c>
      <c r="E70" s="641" t="s">
        <v>284</v>
      </c>
      <c r="F70" s="540">
        <f t="shared" si="35"/>
        <v>598898</v>
      </c>
      <c r="G70" s="541">
        <v>598898</v>
      </c>
      <c r="H70" s="542">
        <v>0</v>
      </c>
      <c r="I70" s="543">
        <v>600000</v>
      </c>
      <c r="J70" s="544">
        <f>600000*3</f>
        <v>1800000</v>
      </c>
      <c r="K70" s="560" t="s">
        <v>285</v>
      </c>
      <c r="L70" s="665" t="s">
        <v>542</v>
      </c>
      <c r="M70" s="637" t="s">
        <v>555</v>
      </c>
      <c r="N70" s="658" t="s">
        <v>1745</v>
      </c>
      <c r="O70" s="659">
        <f t="shared" si="36"/>
        <v>2998898</v>
      </c>
      <c r="P70" s="146">
        <f>O70</f>
        <v>2998898</v>
      </c>
      <c r="Q70" s="146">
        <f>P70</f>
        <v>2998898</v>
      </c>
      <c r="R70" s="146"/>
      <c r="S70" s="227"/>
      <c r="T70" s="227"/>
      <c r="U70" s="227"/>
      <c r="V70" s="227"/>
      <c r="W70" s="146"/>
    </row>
    <row r="71" spans="1:23" s="660" customFormat="1" ht="56.25" customHeight="1" x14ac:dyDescent="0.25">
      <c r="A71" s="637">
        <v>69</v>
      </c>
      <c r="B71" s="637" t="s">
        <v>173</v>
      </c>
      <c r="C71" s="639" t="s">
        <v>177</v>
      </c>
      <c r="D71" s="642" t="s">
        <v>178</v>
      </c>
      <c r="E71" s="641" t="s">
        <v>95</v>
      </c>
      <c r="F71" s="540">
        <f t="shared" si="35"/>
        <v>0</v>
      </c>
      <c r="G71" s="541">
        <v>0</v>
      </c>
      <c r="H71" s="542">
        <v>0</v>
      </c>
      <c r="I71" s="543">
        <v>1000000</v>
      </c>
      <c r="J71" s="544">
        <v>2000000</v>
      </c>
      <c r="K71" s="561" t="s">
        <v>54</v>
      </c>
      <c r="L71" s="657" t="s">
        <v>549</v>
      </c>
      <c r="M71" s="637" t="s">
        <v>55</v>
      </c>
      <c r="N71" s="658" t="s">
        <v>1745</v>
      </c>
      <c r="O71" s="659">
        <f t="shared" si="36"/>
        <v>3000000</v>
      </c>
      <c r="P71" s="146">
        <f>O71/3</f>
        <v>1000000</v>
      </c>
      <c r="Q71" s="146">
        <f>P71</f>
        <v>1000000</v>
      </c>
      <c r="R71" s="146"/>
      <c r="S71" s="227"/>
      <c r="T71" s="227"/>
      <c r="U71" s="227"/>
      <c r="V71" s="227"/>
      <c r="W71" s="146"/>
    </row>
    <row r="72" spans="1:23" s="660" customFormat="1" ht="25.5" x14ac:dyDescent="0.25">
      <c r="A72" s="637">
        <v>70</v>
      </c>
      <c r="B72" s="638" t="s">
        <v>173</v>
      </c>
      <c r="C72" s="639" t="s">
        <v>300</v>
      </c>
      <c r="D72" s="640" t="s">
        <v>301</v>
      </c>
      <c r="E72" s="641" t="s">
        <v>95</v>
      </c>
      <c r="F72" s="540">
        <f t="shared" si="35"/>
        <v>0</v>
      </c>
      <c r="G72" s="541">
        <v>0</v>
      </c>
      <c r="H72" s="542">
        <v>0</v>
      </c>
      <c r="I72" s="543">
        <v>0</v>
      </c>
      <c r="J72" s="544">
        <v>500000</v>
      </c>
      <c r="K72" s="559" t="s">
        <v>54</v>
      </c>
      <c r="L72" s="637" t="s">
        <v>542</v>
      </c>
      <c r="M72" s="637" t="s">
        <v>55</v>
      </c>
      <c r="N72" s="658" t="s">
        <v>1745</v>
      </c>
      <c r="O72" s="659">
        <f t="shared" si="36"/>
        <v>500000</v>
      </c>
      <c r="P72" s="146">
        <f t="shared" ref="P72:P76" si="37">O72/3</f>
        <v>166666.66666666666</v>
      </c>
      <c r="Q72" s="146">
        <f t="shared" ref="Q72:Q76" si="38">P72</f>
        <v>166666.66666666666</v>
      </c>
      <c r="R72" s="146"/>
      <c r="S72" s="227"/>
      <c r="T72" s="227"/>
      <c r="U72" s="227"/>
      <c r="V72" s="227"/>
      <c r="W72" s="146"/>
    </row>
    <row r="73" spans="1:23" s="660" customFormat="1" ht="38.25" x14ac:dyDescent="0.25">
      <c r="A73" s="638">
        <v>71</v>
      </c>
      <c r="B73" s="638" t="s">
        <v>173</v>
      </c>
      <c r="C73" s="639" t="s">
        <v>302</v>
      </c>
      <c r="D73" s="640" t="s">
        <v>303</v>
      </c>
      <c r="E73" s="641" t="s">
        <v>95</v>
      </c>
      <c r="F73" s="540">
        <f t="shared" si="35"/>
        <v>0</v>
      </c>
      <c r="G73" s="541">
        <v>0</v>
      </c>
      <c r="H73" s="542">
        <v>0</v>
      </c>
      <c r="I73" s="543">
        <v>0</v>
      </c>
      <c r="J73" s="544">
        <v>500000</v>
      </c>
      <c r="K73" s="559" t="s">
        <v>89</v>
      </c>
      <c r="L73" s="637" t="s">
        <v>542</v>
      </c>
      <c r="M73" s="637" t="s">
        <v>55</v>
      </c>
      <c r="N73" s="658" t="s">
        <v>1745</v>
      </c>
      <c r="O73" s="659">
        <f t="shared" si="36"/>
        <v>500000</v>
      </c>
      <c r="P73" s="146">
        <f t="shared" si="37"/>
        <v>166666.66666666666</v>
      </c>
      <c r="Q73" s="146">
        <f t="shared" si="38"/>
        <v>166666.66666666666</v>
      </c>
      <c r="R73" s="146"/>
      <c r="S73" s="227"/>
      <c r="T73" s="227"/>
      <c r="U73" s="227"/>
      <c r="V73" s="227"/>
      <c r="W73" s="146"/>
    </row>
    <row r="74" spans="1:23" s="660" customFormat="1" ht="66.75" customHeight="1" x14ac:dyDescent="0.25">
      <c r="A74" s="637">
        <v>72</v>
      </c>
      <c r="B74" s="638" t="s">
        <v>173</v>
      </c>
      <c r="C74" s="639" t="s">
        <v>320</v>
      </c>
      <c r="D74" s="640" t="s">
        <v>321</v>
      </c>
      <c r="E74" s="641" t="s">
        <v>322</v>
      </c>
      <c r="F74" s="540">
        <f t="shared" si="35"/>
        <v>0</v>
      </c>
      <c r="G74" s="541">
        <v>0</v>
      </c>
      <c r="H74" s="542">
        <v>0</v>
      </c>
      <c r="I74" s="543">
        <v>100000</v>
      </c>
      <c r="J74" s="544">
        <v>500000</v>
      </c>
      <c r="K74" s="561" t="s">
        <v>181</v>
      </c>
      <c r="L74" s="637" t="s">
        <v>542</v>
      </c>
      <c r="M74" s="637" t="s">
        <v>80</v>
      </c>
      <c r="N74" s="658" t="s">
        <v>1745</v>
      </c>
      <c r="O74" s="659">
        <f t="shared" si="36"/>
        <v>600000</v>
      </c>
      <c r="P74" s="146">
        <f t="shared" si="37"/>
        <v>200000</v>
      </c>
      <c r="Q74" s="146">
        <f t="shared" si="38"/>
        <v>200000</v>
      </c>
      <c r="R74" s="146"/>
      <c r="S74" s="227"/>
      <c r="T74" s="227"/>
      <c r="U74" s="227"/>
      <c r="V74" s="227"/>
      <c r="W74" s="146"/>
    </row>
    <row r="75" spans="1:23" s="660" customFormat="1" ht="89.25" x14ac:dyDescent="0.25">
      <c r="A75" s="637">
        <v>73</v>
      </c>
      <c r="B75" s="638" t="s">
        <v>173</v>
      </c>
      <c r="C75" s="639" t="s">
        <v>323</v>
      </c>
      <c r="D75" s="640" t="s">
        <v>324</v>
      </c>
      <c r="E75" s="641" t="s">
        <v>322</v>
      </c>
      <c r="F75" s="540">
        <f t="shared" si="35"/>
        <v>0</v>
      </c>
      <c r="G75" s="541">
        <v>0</v>
      </c>
      <c r="H75" s="542">
        <v>0</v>
      </c>
      <c r="I75" s="543">
        <v>100000</v>
      </c>
      <c r="J75" s="544">
        <v>500000</v>
      </c>
      <c r="K75" s="561" t="s">
        <v>181</v>
      </c>
      <c r="L75" s="664" t="s">
        <v>542</v>
      </c>
      <c r="M75" s="637" t="s">
        <v>80</v>
      </c>
      <c r="N75" s="658" t="s">
        <v>1745</v>
      </c>
      <c r="O75" s="659">
        <f t="shared" si="36"/>
        <v>600000</v>
      </c>
      <c r="P75" s="146">
        <f t="shared" si="37"/>
        <v>200000</v>
      </c>
      <c r="Q75" s="146">
        <f t="shared" si="38"/>
        <v>200000</v>
      </c>
      <c r="R75" s="146"/>
      <c r="S75" s="227"/>
      <c r="T75" s="227"/>
      <c r="U75" s="227"/>
      <c r="V75" s="227"/>
      <c r="W75" s="146"/>
    </row>
    <row r="76" spans="1:23" s="660" customFormat="1" ht="76.5" x14ac:dyDescent="0.25">
      <c r="A76" s="637">
        <v>74</v>
      </c>
      <c r="B76" s="638" t="s">
        <v>173</v>
      </c>
      <c r="C76" s="639" t="s">
        <v>329</v>
      </c>
      <c r="D76" s="640" t="s">
        <v>330</v>
      </c>
      <c r="E76" s="641" t="s">
        <v>322</v>
      </c>
      <c r="F76" s="540">
        <f t="shared" si="35"/>
        <v>0</v>
      </c>
      <c r="G76" s="541">
        <v>0</v>
      </c>
      <c r="H76" s="542">
        <v>0</v>
      </c>
      <c r="I76" s="543">
        <v>50000</v>
      </c>
      <c r="J76" s="544">
        <v>450000</v>
      </c>
      <c r="K76" s="561" t="s">
        <v>181</v>
      </c>
      <c r="L76" s="664" t="s">
        <v>542</v>
      </c>
      <c r="M76" s="637" t="s">
        <v>80</v>
      </c>
      <c r="N76" s="658" t="s">
        <v>1745</v>
      </c>
      <c r="O76" s="659">
        <f t="shared" si="36"/>
        <v>500000</v>
      </c>
      <c r="P76" s="146">
        <f t="shared" si="37"/>
        <v>166666.66666666666</v>
      </c>
      <c r="Q76" s="146">
        <f t="shared" si="38"/>
        <v>166666.66666666666</v>
      </c>
      <c r="R76" s="146"/>
      <c r="S76" s="227"/>
      <c r="T76" s="227"/>
      <c r="U76" s="227"/>
      <c r="V76" s="227"/>
      <c r="W76" s="146"/>
    </row>
    <row r="77" spans="1:23" s="660" customFormat="1" ht="25.5" x14ac:dyDescent="0.25">
      <c r="A77" s="638">
        <v>75</v>
      </c>
      <c r="B77" s="637" t="s">
        <v>173</v>
      </c>
      <c r="C77" s="639" t="s">
        <v>236</v>
      </c>
      <c r="D77" s="640" t="s">
        <v>237</v>
      </c>
      <c r="E77" s="641" t="s">
        <v>104</v>
      </c>
      <c r="F77" s="540">
        <f t="shared" si="35"/>
        <v>0</v>
      </c>
      <c r="G77" s="541">
        <v>0</v>
      </c>
      <c r="H77" s="542">
        <v>0</v>
      </c>
      <c r="I77" s="543">
        <v>100000</v>
      </c>
      <c r="J77" s="544">
        <v>700000</v>
      </c>
      <c r="K77" s="558" t="s">
        <v>105</v>
      </c>
      <c r="L77" s="657" t="s">
        <v>549</v>
      </c>
      <c r="M77" s="637" t="s">
        <v>555</v>
      </c>
      <c r="N77" s="658" t="s">
        <v>1745</v>
      </c>
      <c r="O77" s="659">
        <f t="shared" si="36"/>
        <v>800000</v>
      </c>
      <c r="P77" s="146">
        <f t="shared" ref="P77:P79" si="39">O77</f>
        <v>800000</v>
      </c>
      <c r="Q77" s="146">
        <f>P77/2</f>
        <v>400000</v>
      </c>
      <c r="R77" s="146">
        <f>T77</f>
        <v>400000</v>
      </c>
      <c r="S77" s="227"/>
      <c r="T77" s="227">
        <f>P77/2</f>
        <v>400000</v>
      </c>
      <c r="U77" s="227"/>
      <c r="V77" s="227"/>
      <c r="W77" s="146"/>
    </row>
    <row r="78" spans="1:23" s="660" customFormat="1" ht="54.75" customHeight="1" x14ac:dyDescent="0.25">
      <c r="A78" s="637">
        <v>76</v>
      </c>
      <c r="B78" s="638" t="s">
        <v>173</v>
      </c>
      <c r="C78" s="639" t="s">
        <v>74</v>
      </c>
      <c r="D78" s="640" t="s">
        <v>1591</v>
      </c>
      <c r="E78" s="641" t="s">
        <v>75</v>
      </c>
      <c r="F78" s="540">
        <f t="shared" si="35"/>
        <v>0</v>
      </c>
      <c r="G78" s="541">
        <v>0</v>
      </c>
      <c r="H78" s="542">
        <v>0</v>
      </c>
      <c r="I78" s="543">
        <v>0</v>
      </c>
      <c r="J78" s="544">
        <v>5000000</v>
      </c>
      <c r="K78" s="559" t="s">
        <v>76</v>
      </c>
      <c r="L78" s="637" t="s">
        <v>549</v>
      </c>
      <c r="M78" s="637" t="s">
        <v>555</v>
      </c>
      <c r="N78" s="658" t="s">
        <v>1745</v>
      </c>
      <c r="O78" s="659">
        <f t="shared" si="36"/>
        <v>5000000</v>
      </c>
      <c r="P78" s="146">
        <f t="shared" si="39"/>
        <v>5000000</v>
      </c>
      <c r="Q78" s="146">
        <f>P78</f>
        <v>5000000</v>
      </c>
      <c r="R78" s="146"/>
      <c r="S78" s="227"/>
      <c r="T78" s="227"/>
      <c r="U78" s="227"/>
      <c r="V78" s="227"/>
      <c r="W78" s="146"/>
    </row>
    <row r="79" spans="1:23" s="660" customFormat="1" ht="25.5" x14ac:dyDescent="0.25">
      <c r="A79" s="637">
        <v>77</v>
      </c>
      <c r="B79" s="638" t="s">
        <v>173</v>
      </c>
      <c r="C79" s="639" t="s">
        <v>293</v>
      </c>
      <c r="D79" s="640" t="s">
        <v>294</v>
      </c>
      <c r="E79" s="641" t="s">
        <v>75</v>
      </c>
      <c r="F79" s="540">
        <f t="shared" si="35"/>
        <v>0</v>
      </c>
      <c r="G79" s="541">
        <v>0</v>
      </c>
      <c r="H79" s="542">
        <v>0</v>
      </c>
      <c r="I79" s="543">
        <v>0</v>
      </c>
      <c r="J79" s="544">
        <v>500000</v>
      </c>
      <c r="K79" s="559" t="s">
        <v>76</v>
      </c>
      <c r="L79" s="637" t="s">
        <v>549</v>
      </c>
      <c r="M79" s="637" t="s">
        <v>555</v>
      </c>
      <c r="N79" s="658" t="s">
        <v>1745</v>
      </c>
      <c r="O79" s="659">
        <f t="shared" si="36"/>
        <v>500000</v>
      </c>
      <c r="P79" s="146">
        <f t="shared" si="39"/>
        <v>500000</v>
      </c>
      <c r="Q79" s="146">
        <f>P79</f>
        <v>500000</v>
      </c>
      <c r="R79" s="146"/>
      <c r="S79" s="227"/>
      <c r="T79" s="227"/>
      <c r="U79" s="227"/>
      <c r="V79" s="227"/>
      <c r="W79" s="146"/>
    </row>
    <row r="80" spans="1:23" ht="51" x14ac:dyDescent="0.2">
      <c r="A80" s="637">
        <v>78</v>
      </c>
      <c r="B80" s="637" t="s">
        <v>173</v>
      </c>
      <c r="C80" s="639" t="s">
        <v>238</v>
      </c>
      <c r="D80" s="640" t="s">
        <v>239</v>
      </c>
      <c r="E80" s="641" t="s">
        <v>135</v>
      </c>
      <c r="F80" s="540">
        <f t="shared" si="35"/>
        <v>0</v>
      </c>
      <c r="G80" s="541">
        <v>0</v>
      </c>
      <c r="H80" s="542">
        <v>0</v>
      </c>
      <c r="I80" s="543">
        <v>100000</v>
      </c>
      <c r="J80" s="544">
        <v>700000</v>
      </c>
      <c r="K80" s="558" t="s">
        <v>105</v>
      </c>
      <c r="L80" s="637" t="s">
        <v>549</v>
      </c>
      <c r="M80" s="637" t="s">
        <v>563</v>
      </c>
      <c r="N80" s="658" t="s">
        <v>1745</v>
      </c>
      <c r="O80" s="659">
        <f t="shared" si="36"/>
        <v>800000</v>
      </c>
      <c r="P80" s="146">
        <f>O80</f>
        <v>800000</v>
      </c>
      <c r="Q80" s="146">
        <f>P80/2</f>
        <v>400000</v>
      </c>
      <c r="R80" s="146">
        <f>P80/2</f>
        <v>400000</v>
      </c>
      <c r="S80" s="227"/>
      <c r="T80" s="227">
        <f>P80/2</f>
        <v>400000</v>
      </c>
      <c r="U80" s="227"/>
      <c r="V80" s="227"/>
      <c r="W80" s="146"/>
    </row>
    <row r="81" spans="1:23" ht="38.25" x14ac:dyDescent="0.2">
      <c r="A81" s="638">
        <v>79</v>
      </c>
      <c r="B81" s="637" t="s">
        <v>173</v>
      </c>
      <c r="C81" s="639" t="s">
        <v>245</v>
      </c>
      <c r="D81" s="640" t="s">
        <v>246</v>
      </c>
      <c r="E81" s="641" t="s">
        <v>135</v>
      </c>
      <c r="F81" s="540">
        <f t="shared" si="35"/>
        <v>0</v>
      </c>
      <c r="G81" s="541">
        <v>0</v>
      </c>
      <c r="H81" s="542">
        <v>0</v>
      </c>
      <c r="I81" s="543">
        <v>100000</v>
      </c>
      <c r="J81" s="544">
        <v>500000</v>
      </c>
      <c r="K81" s="558" t="s">
        <v>105</v>
      </c>
      <c r="L81" s="637" t="s">
        <v>549</v>
      </c>
      <c r="M81" s="662" t="s">
        <v>563</v>
      </c>
      <c r="N81" s="658" t="s">
        <v>1745</v>
      </c>
      <c r="O81" s="659">
        <f t="shared" si="36"/>
        <v>600000</v>
      </c>
      <c r="P81" s="146">
        <f t="shared" ref="P81:P83" si="40">O81</f>
        <v>600000</v>
      </c>
      <c r="Q81" s="146">
        <f t="shared" ref="Q81:Q83" si="41">P81/2</f>
        <v>300000</v>
      </c>
      <c r="R81" s="146">
        <f t="shared" ref="R81:R83" si="42">P81/2</f>
        <v>300000</v>
      </c>
      <c r="S81" s="227"/>
      <c r="T81" s="227">
        <f t="shared" ref="T81:T82" si="43">P81/2</f>
        <v>300000</v>
      </c>
      <c r="U81" s="227"/>
      <c r="V81" s="227"/>
      <c r="W81" s="146"/>
    </row>
    <row r="82" spans="1:23" ht="38.25" x14ac:dyDescent="0.2">
      <c r="A82" s="637">
        <v>80</v>
      </c>
      <c r="B82" s="637" t="s">
        <v>173</v>
      </c>
      <c r="C82" s="639" t="s">
        <v>266</v>
      </c>
      <c r="D82" s="642" t="s">
        <v>1338</v>
      </c>
      <c r="E82" s="641" t="s">
        <v>135</v>
      </c>
      <c r="F82" s="540">
        <f t="shared" si="35"/>
        <v>0</v>
      </c>
      <c r="G82" s="541">
        <v>0</v>
      </c>
      <c r="H82" s="542">
        <v>0</v>
      </c>
      <c r="I82" s="543">
        <v>100000</v>
      </c>
      <c r="J82" s="544">
        <v>600000</v>
      </c>
      <c r="K82" s="560" t="s">
        <v>105</v>
      </c>
      <c r="L82" s="637" t="s">
        <v>549</v>
      </c>
      <c r="M82" s="662" t="s">
        <v>563</v>
      </c>
      <c r="N82" s="658" t="s">
        <v>1745</v>
      </c>
      <c r="O82" s="659">
        <f t="shared" si="36"/>
        <v>700000</v>
      </c>
      <c r="P82" s="146">
        <f t="shared" si="40"/>
        <v>700000</v>
      </c>
      <c r="Q82" s="146">
        <f t="shared" si="41"/>
        <v>350000</v>
      </c>
      <c r="R82" s="146">
        <f t="shared" si="42"/>
        <v>350000</v>
      </c>
      <c r="S82" s="227"/>
      <c r="T82" s="227">
        <f t="shared" si="43"/>
        <v>350000</v>
      </c>
      <c r="U82" s="227"/>
      <c r="V82" s="227"/>
      <c r="W82" s="146"/>
    </row>
    <row r="83" spans="1:23" ht="47.25" customHeight="1" x14ac:dyDescent="0.2">
      <c r="A83" s="637">
        <v>81</v>
      </c>
      <c r="B83" s="637" t="s">
        <v>173</v>
      </c>
      <c r="C83" s="639" t="s">
        <v>268</v>
      </c>
      <c r="D83" s="642" t="s">
        <v>269</v>
      </c>
      <c r="E83" s="641" t="s">
        <v>135</v>
      </c>
      <c r="F83" s="540">
        <f t="shared" si="35"/>
        <v>0</v>
      </c>
      <c r="G83" s="541">
        <v>0</v>
      </c>
      <c r="H83" s="542">
        <v>0</v>
      </c>
      <c r="I83" s="543">
        <v>200000</v>
      </c>
      <c r="J83" s="544">
        <v>300000</v>
      </c>
      <c r="K83" s="560" t="s">
        <v>105</v>
      </c>
      <c r="L83" s="637" t="s">
        <v>549</v>
      </c>
      <c r="M83" s="662" t="s">
        <v>563</v>
      </c>
      <c r="N83" s="658" t="s">
        <v>1745</v>
      </c>
      <c r="O83" s="659">
        <f t="shared" si="36"/>
        <v>500000</v>
      </c>
      <c r="P83" s="146">
        <f t="shared" si="40"/>
        <v>500000</v>
      </c>
      <c r="Q83" s="146">
        <f t="shared" si="41"/>
        <v>250000</v>
      </c>
      <c r="R83" s="146">
        <f t="shared" si="42"/>
        <v>250000</v>
      </c>
      <c r="S83" s="227"/>
      <c r="T83" s="227">
        <f t="shared" ref="T83" si="44">P83/2</f>
        <v>250000</v>
      </c>
      <c r="U83" s="227"/>
      <c r="V83" s="227"/>
      <c r="W83" s="146"/>
    </row>
    <row r="84" spans="1:23" ht="38.25" x14ac:dyDescent="0.2">
      <c r="A84" s="637">
        <v>82</v>
      </c>
      <c r="B84" s="638" t="s">
        <v>173</v>
      </c>
      <c r="C84" s="639" t="s">
        <v>314</v>
      </c>
      <c r="D84" s="640" t="s">
        <v>1366</v>
      </c>
      <c r="E84" s="641" t="s">
        <v>315</v>
      </c>
      <c r="F84" s="540">
        <f t="shared" si="35"/>
        <v>0</v>
      </c>
      <c r="G84" s="541">
        <v>0</v>
      </c>
      <c r="H84" s="542">
        <v>0</v>
      </c>
      <c r="I84" s="543">
        <v>200000</v>
      </c>
      <c r="J84" s="544">
        <v>1300000</v>
      </c>
      <c r="K84" s="560" t="s">
        <v>222</v>
      </c>
      <c r="L84" s="637" t="s">
        <v>549</v>
      </c>
      <c r="M84" s="662" t="s">
        <v>561</v>
      </c>
      <c r="N84" s="658" t="s">
        <v>1745</v>
      </c>
      <c r="O84" s="659">
        <f t="shared" si="36"/>
        <v>1500000</v>
      </c>
      <c r="P84" s="146">
        <f>O84*2/3</f>
        <v>1000000</v>
      </c>
      <c r="Q84" s="146">
        <f>P84</f>
        <v>1000000</v>
      </c>
      <c r="R84" s="146"/>
      <c r="S84" s="227"/>
      <c r="T84" s="227"/>
      <c r="U84" s="227"/>
      <c r="V84" s="227"/>
      <c r="W84" s="146"/>
    </row>
    <row r="85" spans="1:23" ht="38.25" x14ac:dyDescent="0.2">
      <c r="A85" s="638">
        <v>83</v>
      </c>
      <c r="B85" s="637" t="s">
        <v>173</v>
      </c>
      <c r="C85" s="639" t="s">
        <v>230</v>
      </c>
      <c r="D85" s="640" t="s">
        <v>231</v>
      </c>
      <c r="E85" s="641" t="s">
        <v>224</v>
      </c>
      <c r="F85" s="540">
        <f t="shared" si="35"/>
        <v>0</v>
      </c>
      <c r="G85" s="541">
        <v>0</v>
      </c>
      <c r="H85" s="542">
        <v>0</v>
      </c>
      <c r="I85" s="543">
        <v>500000</v>
      </c>
      <c r="J85" s="544">
        <v>1000000</v>
      </c>
      <c r="K85" s="558" t="s">
        <v>226</v>
      </c>
      <c r="L85" s="637" t="s">
        <v>1753</v>
      </c>
      <c r="M85" s="662" t="s">
        <v>561</v>
      </c>
      <c r="N85" s="658" t="s">
        <v>1745</v>
      </c>
      <c r="O85" s="659">
        <f t="shared" si="36"/>
        <v>1500000</v>
      </c>
      <c r="P85" s="146">
        <f t="shared" ref="P85:P90" si="45">O85*2/3</f>
        <v>1000000</v>
      </c>
      <c r="Q85" s="146">
        <f t="shared" ref="Q85:Q93" si="46">P85</f>
        <v>1000000</v>
      </c>
      <c r="R85" s="146"/>
      <c r="S85" s="227"/>
      <c r="T85" s="227"/>
      <c r="U85" s="227"/>
      <c r="V85" s="227"/>
      <c r="W85" s="146"/>
    </row>
    <row r="86" spans="1:23" s="669" customFormat="1" ht="38.25" x14ac:dyDescent="0.2">
      <c r="A86" s="637">
        <v>84</v>
      </c>
      <c r="B86" s="638" t="s">
        <v>173</v>
      </c>
      <c r="C86" s="639" t="s">
        <v>1364</v>
      </c>
      <c r="D86" s="640" t="s">
        <v>1365</v>
      </c>
      <c r="E86" s="641" t="s">
        <v>224</v>
      </c>
      <c r="F86" s="540">
        <f t="shared" si="35"/>
        <v>0</v>
      </c>
      <c r="G86" s="541">
        <v>0</v>
      </c>
      <c r="H86" s="542">
        <v>0</v>
      </c>
      <c r="I86" s="543">
        <v>0</v>
      </c>
      <c r="J86" s="544">
        <v>1000000</v>
      </c>
      <c r="K86" s="559" t="s">
        <v>281</v>
      </c>
      <c r="L86" s="637" t="s">
        <v>1753</v>
      </c>
      <c r="M86" s="662" t="s">
        <v>561</v>
      </c>
      <c r="N86" s="658" t="s">
        <v>1745</v>
      </c>
      <c r="O86" s="659">
        <f t="shared" si="36"/>
        <v>1000000</v>
      </c>
      <c r="P86" s="146">
        <f t="shared" si="45"/>
        <v>666666.66666666663</v>
      </c>
      <c r="Q86" s="146">
        <f t="shared" si="46"/>
        <v>666666.66666666663</v>
      </c>
      <c r="R86" s="146"/>
      <c r="S86" s="227"/>
      <c r="T86" s="227"/>
      <c r="U86" s="227"/>
      <c r="V86" s="227"/>
      <c r="W86" s="146"/>
    </row>
    <row r="87" spans="1:23" ht="38.25" x14ac:dyDescent="0.2">
      <c r="A87" s="637">
        <v>85</v>
      </c>
      <c r="B87" s="638" t="s">
        <v>173</v>
      </c>
      <c r="C87" s="639" t="s">
        <v>309</v>
      </c>
      <c r="D87" s="640" t="s">
        <v>310</v>
      </c>
      <c r="E87" s="641" t="s">
        <v>224</v>
      </c>
      <c r="F87" s="540">
        <f t="shared" si="35"/>
        <v>0</v>
      </c>
      <c r="G87" s="541">
        <v>0</v>
      </c>
      <c r="H87" s="542">
        <v>0</v>
      </c>
      <c r="I87" s="543">
        <v>0</v>
      </c>
      <c r="J87" s="544">
        <v>600000</v>
      </c>
      <c r="K87" s="559" t="s">
        <v>281</v>
      </c>
      <c r="L87" s="637" t="s">
        <v>1753</v>
      </c>
      <c r="M87" s="662" t="s">
        <v>561</v>
      </c>
      <c r="N87" s="658" t="s">
        <v>1745</v>
      </c>
      <c r="O87" s="659">
        <f t="shared" si="36"/>
        <v>600000</v>
      </c>
      <c r="P87" s="146">
        <f t="shared" si="45"/>
        <v>400000</v>
      </c>
      <c r="Q87" s="146">
        <f t="shared" si="46"/>
        <v>400000</v>
      </c>
      <c r="R87" s="146"/>
      <c r="S87" s="227"/>
      <c r="T87" s="227"/>
      <c r="U87" s="227"/>
      <c r="V87" s="227"/>
      <c r="W87" s="146"/>
    </row>
    <row r="88" spans="1:23" ht="38.25" x14ac:dyDescent="0.2">
      <c r="A88" s="637">
        <v>86</v>
      </c>
      <c r="B88" s="638" t="s">
        <v>173</v>
      </c>
      <c r="C88" s="639" t="s">
        <v>311</v>
      </c>
      <c r="D88" s="640" t="s">
        <v>312</v>
      </c>
      <c r="E88" s="641" t="s">
        <v>224</v>
      </c>
      <c r="F88" s="540">
        <f t="shared" si="35"/>
        <v>0</v>
      </c>
      <c r="G88" s="541">
        <v>0</v>
      </c>
      <c r="H88" s="542">
        <v>0</v>
      </c>
      <c r="I88" s="543">
        <v>0</v>
      </c>
      <c r="J88" s="544">
        <v>450000</v>
      </c>
      <c r="K88" s="559" t="s">
        <v>281</v>
      </c>
      <c r="L88" s="637" t="s">
        <v>1753</v>
      </c>
      <c r="M88" s="662" t="s">
        <v>561</v>
      </c>
      <c r="N88" s="658" t="s">
        <v>1745</v>
      </c>
      <c r="O88" s="659">
        <f t="shared" si="36"/>
        <v>450000</v>
      </c>
      <c r="P88" s="146">
        <f t="shared" si="45"/>
        <v>300000</v>
      </c>
      <c r="Q88" s="146">
        <f t="shared" si="46"/>
        <v>300000</v>
      </c>
      <c r="R88" s="146"/>
      <c r="S88" s="227"/>
      <c r="T88" s="227"/>
      <c r="U88" s="227"/>
      <c r="V88" s="227"/>
      <c r="W88" s="146"/>
    </row>
    <row r="89" spans="1:23" ht="38.25" x14ac:dyDescent="0.2">
      <c r="A89" s="638">
        <v>87</v>
      </c>
      <c r="B89" s="638" t="s">
        <v>173</v>
      </c>
      <c r="C89" s="639" t="s">
        <v>313</v>
      </c>
      <c r="D89" s="640" t="s">
        <v>1308</v>
      </c>
      <c r="E89" s="641" t="s">
        <v>224</v>
      </c>
      <c r="F89" s="540">
        <f t="shared" si="35"/>
        <v>0</v>
      </c>
      <c r="G89" s="541">
        <v>0</v>
      </c>
      <c r="H89" s="542">
        <v>0</v>
      </c>
      <c r="I89" s="543">
        <v>0</v>
      </c>
      <c r="J89" s="544">
        <v>500000</v>
      </c>
      <c r="K89" s="559" t="s">
        <v>281</v>
      </c>
      <c r="L89" s="637" t="s">
        <v>1753</v>
      </c>
      <c r="M89" s="662" t="s">
        <v>561</v>
      </c>
      <c r="N89" s="658" t="s">
        <v>1745</v>
      </c>
      <c r="O89" s="659">
        <f t="shared" si="36"/>
        <v>500000</v>
      </c>
      <c r="P89" s="146">
        <f t="shared" si="45"/>
        <v>333333.33333333331</v>
      </c>
      <c r="Q89" s="146">
        <f t="shared" si="46"/>
        <v>333333.33333333331</v>
      </c>
      <c r="R89" s="146"/>
      <c r="S89" s="227"/>
      <c r="T89" s="227"/>
      <c r="U89" s="227"/>
      <c r="V89" s="227"/>
      <c r="W89" s="146"/>
    </row>
    <row r="90" spans="1:23" ht="51" x14ac:dyDescent="0.2">
      <c r="A90" s="637">
        <v>88</v>
      </c>
      <c r="B90" s="638" t="s">
        <v>173</v>
      </c>
      <c r="C90" s="639" t="s">
        <v>316</v>
      </c>
      <c r="D90" s="640" t="s">
        <v>317</v>
      </c>
      <c r="E90" s="641" t="s">
        <v>224</v>
      </c>
      <c r="F90" s="540">
        <f t="shared" si="35"/>
        <v>0</v>
      </c>
      <c r="G90" s="541">
        <v>0</v>
      </c>
      <c r="H90" s="542">
        <v>0</v>
      </c>
      <c r="I90" s="543">
        <v>0</v>
      </c>
      <c r="J90" s="544">
        <v>350000</v>
      </c>
      <c r="K90" s="559" t="s">
        <v>226</v>
      </c>
      <c r="L90" s="637" t="s">
        <v>1753</v>
      </c>
      <c r="M90" s="662" t="s">
        <v>561</v>
      </c>
      <c r="N90" s="658" t="s">
        <v>1745</v>
      </c>
      <c r="O90" s="659">
        <f t="shared" si="36"/>
        <v>350000</v>
      </c>
      <c r="P90" s="146">
        <f t="shared" si="45"/>
        <v>233333.33333333334</v>
      </c>
      <c r="Q90" s="146">
        <f t="shared" si="46"/>
        <v>233333.33333333334</v>
      </c>
      <c r="R90" s="146"/>
      <c r="S90" s="227"/>
      <c r="T90" s="227"/>
      <c r="U90" s="227"/>
      <c r="V90" s="227"/>
      <c r="W90" s="146"/>
    </row>
    <row r="91" spans="1:23" ht="38.25" x14ac:dyDescent="0.2">
      <c r="A91" s="637">
        <v>89</v>
      </c>
      <c r="B91" s="638" t="s">
        <v>173</v>
      </c>
      <c r="C91" s="639" t="s">
        <v>318</v>
      </c>
      <c r="D91" s="640" t="s">
        <v>319</v>
      </c>
      <c r="E91" s="641" t="s">
        <v>224</v>
      </c>
      <c r="F91" s="540">
        <f t="shared" si="35"/>
        <v>0</v>
      </c>
      <c r="G91" s="541">
        <v>0</v>
      </c>
      <c r="H91" s="542">
        <v>0</v>
      </c>
      <c r="I91" s="543">
        <v>0</v>
      </c>
      <c r="J91" s="544">
        <v>500000</v>
      </c>
      <c r="K91" s="559" t="s">
        <v>226</v>
      </c>
      <c r="L91" s="637" t="s">
        <v>1753</v>
      </c>
      <c r="M91" s="662" t="s">
        <v>561</v>
      </c>
      <c r="N91" s="658" t="s">
        <v>1745</v>
      </c>
      <c r="O91" s="659">
        <f t="shared" si="36"/>
        <v>500000</v>
      </c>
      <c r="P91" s="146">
        <f>O91/3</f>
        <v>166666.66666666666</v>
      </c>
      <c r="Q91" s="146">
        <f t="shared" si="46"/>
        <v>166666.66666666666</v>
      </c>
      <c r="R91" s="146"/>
      <c r="S91" s="227"/>
      <c r="T91" s="227"/>
      <c r="U91" s="227"/>
      <c r="V91" s="227"/>
      <c r="W91" s="146"/>
    </row>
    <row r="92" spans="1:23" ht="38.25" x14ac:dyDescent="0.2">
      <c r="A92" s="637">
        <v>90</v>
      </c>
      <c r="B92" s="637" t="s">
        <v>173</v>
      </c>
      <c r="C92" s="639" t="s">
        <v>1319</v>
      </c>
      <c r="D92" s="642" t="s">
        <v>1309</v>
      </c>
      <c r="E92" s="641" t="s">
        <v>221</v>
      </c>
      <c r="F92" s="540">
        <f t="shared" si="35"/>
        <v>0</v>
      </c>
      <c r="G92" s="541">
        <v>0</v>
      </c>
      <c r="H92" s="542">
        <v>0</v>
      </c>
      <c r="I92" s="543">
        <v>100000</v>
      </c>
      <c r="J92" s="544">
        <v>900000</v>
      </c>
      <c r="K92" s="560" t="s">
        <v>226</v>
      </c>
      <c r="L92" s="637" t="s">
        <v>1753</v>
      </c>
      <c r="M92" s="662" t="s">
        <v>561</v>
      </c>
      <c r="N92" s="658" t="s">
        <v>1745</v>
      </c>
      <c r="O92" s="659">
        <f t="shared" si="36"/>
        <v>1000000</v>
      </c>
      <c r="P92" s="146">
        <f t="shared" ref="P92:P93" si="47">O92/3</f>
        <v>333333.33333333331</v>
      </c>
      <c r="Q92" s="146">
        <f t="shared" si="46"/>
        <v>333333.33333333331</v>
      </c>
      <c r="R92" s="146"/>
      <c r="S92" s="227"/>
      <c r="T92" s="227"/>
      <c r="U92" s="227"/>
      <c r="V92" s="227"/>
      <c r="W92" s="146"/>
    </row>
    <row r="93" spans="1:23" s="670" customFormat="1" ht="38.25" x14ac:dyDescent="0.2">
      <c r="A93" s="638">
        <v>91</v>
      </c>
      <c r="B93" s="637" t="s">
        <v>173</v>
      </c>
      <c r="C93" s="639" t="s">
        <v>228</v>
      </c>
      <c r="D93" s="642" t="s">
        <v>229</v>
      </c>
      <c r="E93" s="641" t="s">
        <v>221</v>
      </c>
      <c r="F93" s="540">
        <f t="shared" si="35"/>
        <v>0</v>
      </c>
      <c r="G93" s="541">
        <v>0</v>
      </c>
      <c r="H93" s="542">
        <v>0</v>
      </c>
      <c r="I93" s="543">
        <v>0</v>
      </c>
      <c r="J93" s="544">
        <v>100000</v>
      </c>
      <c r="K93" s="560" t="s">
        <v>226</v>
      </c>
      <c r="L93" s="657" t="s">
        <v>1753</v>
      </c>
      <c r="M93" s="662" t="s">
        <v>561</v>
      </c>
      <c r="N93" s="658" t="s">
        <v>1745</v>
      </c>
      <c r="O93" s="659">
        <f t="shared" si="36"/>
        <v>100000</v>
      </c>
      <c r="P93" s="146">
        <f t="shared" si="47"/>
        <v>33333.333333333336</v>
      </c>
      <c r="Q93" s="146">
        <f t="shared" si="46"/>
        <v>33333.333333333336</v>
      </c>
      <c r="R93" s="146"/>
      <c r="S93" s="227"/>
      <c r="T93" s="227"/>
      <c r="U93" s="227"/>
      <c r="V93" s="227"/>
      <c r="W93" s="146"/>
    </row>
    <row r="94" spans="1:23" s="670" customFormat="1" ht="38.25" x14ac:dyDescent="0.2">
      <c r="A94" s="637">
        <v>92</v>
      </c>
      <c r="B94" s="638" t="s">
        <v>173</v>
      </c>
      <c r="C94" s="639" t="s">
        <v>326</v>
      </c>
      <c r="D94" s="640" t="s">
        <v>336</v>
      </c>
      <c r="E94" s="641" t="s">
        <v>221</v>
      </c>
      <c r="F94" s="540">
        <f t="shared" si="35"/>
        <v>0</v>
      </c>
      <c r="G94" s="541">
        <v>0</v>
      </c>
      <c r="H94" s="542"/>
      <c r="I94" s="543">
        <v>100000</v>
      </c>
      <c r="J94" s="544">
        <v>2900000</v>
      </c>
      <c r="K94" s="560" t="s">
        <v>222</v>
      </c>
      <c r="L94" s="637" t="s">
        <v>1795</v>
      </c>
      <c r="M94" s="662" t="s">
        <v>35</v>
      </c>
      <c r="N94" s="658" t="s">
        <v>1745</v>
      </c>
      <c r="O94" s="659">
        <f t="shared" si="36"/>
        <v>3000000</v>
      </c>
      <c r="P94" s="146">
        <f>O94*2/3</f>
        <v>2000000</v>
      </c>
      <c r="Q94" s="146">
        <f>P94/2</f>
        <v>1000000</v>
      </c>
      <c r="R94" s="146"/>
      <c r="S94" s="227"/>
      <c r="T94" s="227"/>
      <c r="U94" s="227"/>
      <c r="V94" s="227"/>
      <c r="W94" s="146">
        <f>P94/2</f>
        <v>1000000</v>
      </c>
    </row>
    <row r="95" spans="1:23" s="670" customFormat="1" ht="38.25" x14ac:dyDescent="0.2">
      <c r="A95" s="637">
        <v>93</v>
      </c>
      <c r="B95" s="638" t="s">
        <v>173</v>
      </c>
      <c r="C95" s="639" t="s">
        <v>337</v>
      </c>
      <c r="D95" s="640" t="s">
        <v>338</v>
      </c>
      <c r="E95" s="641" t="s">
        <v>221</v>
      </c>
      <c r="F95" s="540">
        <f t="shared" si="35"/>
        <v>0</v>
      </c>
      <c r="G95" s="541">
        <v>0</v>
      </c>
      <c r="H95" s="542">
        <v>0</v>
      </c>
      <c r="I95" s="543">
        <v>810000</v>
      </c>
      <c r="J95" s="544">
        <v>5200000</v>
      </c>
      <c r="K95" s="560" t="s">
        <v>222</v>
      </c>
      <c r="L95" s="662" t="s">
        <v>549</v>
      </c>
      <c r="M95" s="662" t="s">
        <v>35</v>
      </c>
      <c r="N95" s="658" t="s">
        <v>1745</v>
      </c>
      <c r="O95" s="659">
        <f t="shared" si="36"/>
        <v>6010000</v>
      </c>
      <c r="P95" s="146">
        <f>O95</f>
        <v>6010000</v>
      </c>
      <c r="Q95" s="146">
        <f>P95/2</f>
        <v>3005000</v>
      </c>
      <c r="R95" s="146"/>
      <c r="S95" s="227"/>
      <c r="T95" s="227"/>
      <c r="U95" s="227"/>
      <c r="V95" s="227"/>
      <c r="W95" s="146">
        <f>P95/2</f>
        <v>3005000</v>
      </c>
    </row>
    <row r="96" spans="1:23" ht="38.25" x14ac:dyDescent="0.2">
      <c r="A96" s="637">
        <v>94</v>
      </c>
      <c r="B96" s="638" t="s">
        <v>173</v>
      </c>
      <c r="C96" s="639" t="s">
        <v>354</v>
      </c>
      <c r="D96" s="640" t="s">
        <v>355</v>
      </c>
      <c r="E96" s="641" t="s">
        <v>221</v>
      </c>
      <c r="F96" s="540">
        <f t="shared" si="35"/>
        <v>0</v>
      </c>
      <c r="G96" s="541">
        <v>0</v>
      </c>
      <c r="H96" s="542">
        <v>0</v>
      </c>
      <c r="I96" s="543">
        <v>0</v>
      </c>
      <c r="J96" s="544">
        <v>600000</v>
      </c>
      <c r="K96" s="560" t="s">
        <v>222</v>
      </c>
      <c r="L96" s="662" t="s">
        <v>542</v>
      </c>
      <c r="M96" s="662" t="s">
        <v>561</v>
      </c>
      <c r="N96" s="658" t="s">
        <v>1745</v>
      </c>
      <c r="O96" s="659">
        <f t="shared" si="36"/>
        <v>600000</v>
      </c>
      <c r="P96" s="146"/>
      <c r="Q96" s="146"/>
      <c r="R96" s="146"/>
      <c r="S96" s="227"/>
      <c r="T96" s="227"/>
      <c r="U96" s="227"/>
      <c r="V96" s="227"/>
      <c r="W96" s="146"/>
    </row>
    <row r="97" spans="1:23" ht="63.75" x14ac:dyDescent="0.2">
      <c r="A97" s="638">
        <v>95</v>
      </c>
      <c r="B97" s="638" t="s">
        <v>173</v>
      </c>
      <c r="C97" s="639" t="s">
        <v>1363</v>
      </c>
      <c r="D97" s="640" t="s">
        <v>295</v>
      </c>
      <c r="E97" s="641" t="s">
        <v>296</v>
      </c>
      <c r="F97" s="540">
        <f t="shared" si="35"/>
        <v>0</v>
      </c>
      <c r="G97" s="541">
        <v>0</v>
      </c>
      <c r="H97" s="542">
        <v>0</v>
      </c>
      <c r="I97" s="543">
        <v>0</v>
      </c>
      <c r="J97" s="544">
        <v>4000000</v>
      </c>
      <c r="K97" s="559" t="s">
        <v>213</v>
      </c>
      <c r="L97" s="637" t="s">
        <v>542</v>
      </c>
      <c r="M97" s="671" t="s">
        <v>214</v>
      </c>
      <c r="N97" s="658" t="s">
        <v>1745</v>
      </c>
      <c r="O97" s="659">
        <f t="shared" si="36"/>
        <v>4000000</v>
      </c>
      <c r="P97" s="146"/>
      <c r="Q97" s="146"/>
      <c r="R97" s="146"/>
      <c r="S97" s="227"/>
      <c r="T97" s="227"/>
      <c r="U97" s="227"/>
      <c r="V97" s="227"/>
      <c r="W97" s="146"/>
    </row>
    <row r="98" spans="1:23" ht="25.5" x14ac:dyDescent="0.2">
      <c r="A98" s="637">
        <v>96</v>
      </c>
      <c r="B98" s="638" t="s">
        <v>173</v>
      </c>
      <c r="C98" s="639" t="s">
        <v>297</v>
      </c>
      <c r="D98" s="640" t="s">
        <v>298</v>
      </c>
      <c r="E98" s="641" t="s">
        <v>296</v>
      </c>
      <c r="F98" s="540">
        <f t="shared" si="35"/>
        <v>0</v>
      </c>
      <c r="G98" s="541">
        <v>0</v>
      </c>
      <c r="H98" s="542">
        <v>0</v>
      </c>
      <c r="I98" s="543">
        <v>50000</v>
      </c>
      <c r="J98" s="544">
        <v>150000</v>
      </c>
      <c r="K98" s="559" t="s">
        <v>213</v>
      </c>
      <c r="L98" s="665" t="s">
        <v>542</v>
      </c>
      <c r="M98" s="665" t="s">
        <v>214</v>
      </c>
      <c r="N98" s="658" t="s">
        <v>1745</v>
      </c>
      <c r="O98" s="659">
        <f t="shared" si="36"/>
        <v>200000</v>
      </c>
      <c r="P98" s="146"/>
      <c r="Q98" s="146"/>
      <c r="R98" s="146"/>
      <c r="S98" s="227"/>
      <c r="T98" s="227"/>
      <c r="U98" s="227"/>
      <c r="V98" s="227"/>
      <c r="W98" s="146"/>
    </row>
    <row r="99" spans="1:23" ht="51" x14ac:dyDescent="0.2">
      <c r="A99" s="637">
        <v>97</v>
      </c>
      <c r="B99" s="638" t="s">
        <v>173</v>
      </c>
      <c r="C99" s="639" t="s">
        <v>339</v>
      </c>
      <c r="D99" s="640" t="s">
        <v>340</v>
      </c>
      <c r="E99" s="641" t="s">
        <v>296</v>
      </c>
      <c r="F99" s="540">
        <f t="shared" si="35"/>
        <v>0</v>
      </c>
      <c r="G99" s="541">
        <v>0</v>
      </c>
      <c r="H99" s="542">
        <v>0</v>
      </c>
      <c r="I99" s="543">
        <v>0</v>
      </c>
      <c r="J99" s="544">
        <v>500000</v>
      </c>
      <c r="K99" s="561" t="s">
        <v>213</v>
      </c>
      <c r="L99" s="665" t="s">
        <v>542</v>
      </c>
      <c r="M99" s="665" t="s">
        <v>214</v>
      </c>
      <c r="N99" s="658" t="s">
        <v>1745</v>
      </c>
      <c r="O99" s="659">
        <f t="shared" si="36"/>
        <v>500000</v>
      </c>
      <c r="P99" s="146"/>
      <c r="Q99" s="146"/>
      <c r="R99" s="146"/>
      <c r="S99" s="227"/>
      <c r="T99" s="227"/>
      <c r="U99" s="227"/>
      <c r="V99" s="227"/>
      <c r="W99" s="146"/>
    </row>
    <row r="100" spans="1:23" ht="51" x14ac:dyDescent="0.2">
      <c r="A100" s="637">
        <v>98</v>
      </c>
      <c r="B100" s="638" t="s">
        <v>173</v>
      </c>
      <c r="C100" s="639" t="s">
        <v>341</v>
      </c>
      <c r="D100" s="640" t="s">
        <v>342</v>
      </c>
      <c r="E100" s="641" t="s">
        <v>296</v>
      </c>
      <c r="F100" s="540">
        <f t="shared" si="35"/>
        <v>0</v>
      </c>
      <c r="G100" s="541">
        <v>0</v>
      </c>
      <c r="H100" s="542">
        <v>0</v>
      </c>
      <c r="I100" s="543">
        <v>0</v>
      </c>
      <c r="J100" s="544">
        <v>2600000</v>
      </c>
      <c r="K100" s="561" t="s">
        <v>213</v>
      </c>
      <c r="L100" s="671" t="s">
        <v>542</v>
      </c>
      <c r="M100" s="671" t="s">
        <v>214</v>
      </c>
      <c r="N100" s="658" t="s">
        <v>1745</v>
      </c>
      <c r="O100" s="659">
        <f t="shared" si="36"/>
        <v>2600000</v>
      </c>
      <c r="P100" s="146"/>
      <c r="Q100" s="146"/>
      <c r="R100" s="146"/>
      <c r="S100" s="227"/>
      <c r="T100" s="227"/>
      <c r="U100" s="227"/>
      <c r="V100" s="227"/>
      <c r="W100" s="146"/>
    </row>
    <row r="101" spans="1:23" ht="79.5" customHeight="1" x14ac:dyDescent="0.2">
      <c r="A101" s="638">
        <v>99</v>
      </c>
      <c r="B101" s="638" t="s">
        <v>173</v>
      </c>
      <c r="C101" s="639" t="s">
        <v>343</v>
      </c>
      <c r="D101" s="640" t="s">
        <v>344</v>
      </c>
      <c r="E101" s="641" t="s">
        <v>296</v>
      </c>
      <c r="F101" s="540">
        <f t="shared" si="35"/>
        <v>0</v>
      </c>
      <c r="G101" s="541">
        <v>0</v>
      </c>
      <c r="H101" s="542">
        <v>0</v>
      </c>
      <c r="I101" s="543">
        <v>0</v>
      </c>
      <c r="J101" s="544">
        <v>120000</v>
      </c>
      <c r="K101" s="561" t="s">
        <v>213</v>
      </c>
      <c r="L101" s="665" t="s">
        <v>542</v>
      </c>
      <c r="M101" s="665" t="s">
        <v>214</v>
      </c>
      <c r="N101" s="658" t="s">
        <v>1745</v>
      </c>
      <c r="O101" s="659">
        <f t="shared" si="36"/>
        <v>120000</v>
      </c>
      <c r="P101" s="146"/>
      <c r="Q101" s="146"/>
      <c r="R101" s="146"/>
      <c r="S101" s="227"/>
      <c r="T101" s="227"/>
      <c r="U101" s="227"/>
      <c r="V101" s="227"/>
      <c r="W101" s="146"/>
    </row>
    <row r="102" spans="1:23" ht="38.25" x14ac:dyDescent="0.2">
      <c r="A102" s="637">
        <v>100</v>
      </c>
      <c r="B102" s="638" t="s">
        <v>173</v>
      </c>
      <c r="C102" s="639" t="s">
        <v>345</v>
      </c>
      <c r="D102" s="640" t="s">
        <v>346</v>
      </c>
      <c r="E102" s="641" t="s">
        <v>296</v>
      </c>
      <c r="F102" s="540">
        <f t="shared" si="35"/>
        <v>0</v>
      </c>
      <c r="G102" s="541">
        <v>0</v>
      </c>
      <c r="H102" s="542">
        <v>0</v>
      </c>
      <c r="I102" s="543">
        <v>0</v>
      </c>
      <c r="J102" s="544">
        <v>260000</v>
      </c>
      <c r="K102" s="561" t="s">
        <v>213</v>
      </c>
      <c r="L102" s="664" t="s">
        <v>542</v>
      </c>
      <c r="M102" s="665" t="s">
        <v>214</v>
      </c>
      <c r="N102" s="658" t="s">
        <v>1745</v>
      </c>
      <c r="O102" s="659">
        <f t="shared" si="36"/>
        <v>260000</v>
      </c>
      <c r="P102" s="146"/>
      <c r="Q102" s="146"/>
      <c r="R102" s="146"/>
      <c r="S102" s="227"/>
      <c r="T102" s="227"/>
      <c r="U102" s="227"/>
      <c r="V102" s="227"/>
      <c r="W102" s="146"/>
    </row>
    <row r="103" spans="1:23" s="672" customFormat="1" ht="25.5" x14ac:dyDescent="0.25">
      <c r="A103" s="637">
        <v>101</v>
      </c>
      <c r="B103" s="638" t="s">
        <v>173</v>
      </c>
      <c r="C103" s="639" t="s">
        <v>347</v>
      </c>
      <c r="D103" s="640" t="s">
        <v>348</v>
      </c>
      <c r="E103" s="641" t="s">
        <v>296</v>
      </c>
      <c r="F103" s="540">
        <f t="shared" si="35"/>
        <v>0</v>
      </c>
      <c r="G103" s="541">
        <v>0</v>
      </c>
      <c r="H103" s="542">
        <v>0</v>
      </c>
      <c r="I103" s="543">
        <v>0</v>
      </c>
      <c r="J103" s="544">
        <v>300000</v>
      </c>
      <c r="K103" s="561" t="s">
        <v>213</v>
      </c>
      <c r="L103" s="664" t="s">
        <v>542</v>
      </c>
      <c r="M103" s="665" t="s">
        <v>214</v>
      </c>
      <c r="N103" s="658" t="s">
        <v>1745</v>
      </c>
      <c r="O103" s="659">
        <f t="shared" si="36"/>
        <v>300000</v>
      </c>
      <c r="P103" s="146"/>
      <c r="Q103" s="146"/>
      <c r="R103" s="146"/>
      <c r="S103" s="227"/>
      <c r="T103" s="227"/>
      <c r="U103" s="227"/>
      <c r="V103" s="227"/>
      <c r="W103" s="146"/>
    </row>
    <row r="104" spans="1:23" s="672" customFormat="1" ht="38.25" x14ac:dyDescent="0.25">
      <c r="A104" s="637">
        <v>102</v>
      </c>
      <c r="B104" s="638" t="s">
        <v>173</v>
      </c>
      <c r="C104" s="639" t="s">
        <v>349</v>
      </c>
      <c r="D104" s="640" t="s">
        <v>350</v>
      </c>
      <c r="E104" s="641" t="s">
        <v>296</v>
      </c>
      <c r="F104" s="540">
        <f t="shared" si="35"/>
        <v>0</v>
      </c>
      <c r="G104" s="541">
        <v>0</v>
      </c>
      <c r="H104" s="542">
        <v>0</v>
      </c>
      <c r="I104" s="543">
        <v>0</v>
      </c>
      <c r="J104" s="544">
        <v>500000</v>
      </c>
      <c r="K104" s="561" t="s">
        <v>213</v>
      </c>
      <c r="L104" s="673" t="s">
        <v>542</v>
      </c>
      <c r="M104" s="665" t="s">
        <v>214</v>
      </c>
      <c r="N104" s="658" t="s">
        <v>1745</v>
      </c>
      <c r="O104" s="659">
        <f t="shared" si="36"/>
        <v>500000</v>
      </c>
      <c r="P104" s="146"/>
      <c r="Q104" s="146"/>
      <c r="R104" s="146"/>
      <c r="S104" s="227"/>
      <c r="T104" s="227"/>
      <c r="U104" s="227"/>
      <c r="V104" s="227"/>
      <c r="W104" s="146"/>
    </row>
    <row r="105" spans="1:23" ht="38.25" x14ac:dyDescent="0.2">
      <c r="A105" s="638">
        <v>103</v>
      </c>
      <c r="B105" s="638" t="s">
        <v>173</v>
      </c>
      <c r="C105" s="639" t="s">
        <v>352</v>
      </c>
      <c r="D105" s="640" t="s">
        <v>352</v>
      </c>
      <c r="E105" s="641" t="s">
        <v>296</v>
      </c>
      <c r="F105" s="540">
        <f t="shared" si="35"/>
        <v>0</v>
      </c>
      <c r="G105" s="541">
        <v>0</v>
      </c>
      <c r="H105" s="542">
        <v>0</v>
      </c>
      <c r="I105" s="543">
        <v>0</v>
      </c>
      <c r="J105" s="544">
        <v>500000</v>
      </c>
      <c r="K105" s="561" t="s">
        <v>213</v>
      </c>
      <c r="L105" s="664" t="s">
        <v>542</v>
      </c>
      <c r="M105" s="665" t="s">
        <v>214</v>
      </c>
      <c r="N105" s="658" t="s">
        <v>1745</v>
      </c>
      <c r="O105" s="659">
        <f t="shared" si="36"/>
        <v>500000</v>
      </c>
      <c r="P105" s="146"/>
      <c r="Q105" s="146"/>
      <c r="R105" s="146"/>
      <c r="S105" s="227"/>
      <c r="T105" s="227"/>
      <c r="U105" s="227"/>
      <c r="V105" s="227"/>
      <c r="W105" s="146"/>
    </row>
    <row r="106" spans="1:23" ht="25.5" x14ac:dyDescent="0.2">
      <c r="A106" s="637">
        <v>104</v>
      </c>
      <c r="B106" s="638" t="s">
        <v>173</v>
      </c>
      <c r="C106" s="639" t="s">
        <v>353</v>
      </c>
      <c r="D106" s="640" t="s">
        <v>353</v>
      </c>
      <c r="E106" s="641" t="s">
        <v>296</v>
      </c>
      <c r="F106" s="540">
        <f t="shared" si="35"/>
        <v>0</v>
      </c>
      <c r="G106" s="541">
        <v>0</v>
      </c>
      <c r="H106" s="542">
        <v>0</v>
      </c>
      <c r="I106" s="543">
        <v>0</v>
      </c>
      <c r="J106" s="544">
        <v>600000</v>
      </c>
      <c r="K106" s="561" t="s">
        <v>213</v>
      </c>
      <c r="L106" s="673" t="s">
        <v>542</v>
      </c>
      <c r="M106" s="665" t="s">
        <v>214</v>
      </c>
      <c r="N106" s="658" t="s">
        <v>1745</v>
      </c>
      <c r="O106" s="659">
        <f t="shared" si="36"/>
        <v>600000</v>
      </c>
      <c r="P106" s="146"/>
      <c r="Q106" s="146"/>
      <c r="R106" s="146"/>
      <c r="S106" s="227"/>
      <c r="T106" s="227"/>
      <c r="U106" s="227"/>
      <c r="V106" s="227"/>
      <c r="W106" s="146"/>
    </row>
    <row r="107" spans="1:23" s="672" customFormat="1" ht="55.5" customHeight="1" x14ac:dyDescent="0.25">
      <c r="A107" s="637">
        <v>105</v>
      </c>
      <c r="B107" s="637" t="s">
        <v>173</v>
      </c>
      <c r="C107" s="639" t="s">
        <v>1551</v>
      </c>
      <c r="D107" s="642" t="s">
        <v>1552</v>
      </c>
      <c r="E107" s="641" t="s">
        <v>212</v>
      </c>
      <c r="F107" s="540">
        <f t="shared" si="35"/>
        <v>0</v>
      </c>
      <c r="G107" s="541">
        <v>0</v>
      </c>
      <c r="H107" s="542">
        <v>0</v>
      </c>
      <c r="I107" s="543">
        <v>100000</v>
      </c>
      <c r="J107" s="544">
        <v>500000</v>
      </c>
      <c r="K107" s="561" t="s">
        <v>208</v>
      </c>
      <c r="L107" s="664" t="s">
        <v>542</v>
      </c>
      <c r="M107" s="665" t="s">
        <v>214</v>
      </c>
      <c r="N107" s="658" t="s">
        <v>1745</v>
      </c>
      <c r="O107" s="659">
        <f t="shared" si="36"/>
        <v>600000</v>
      </c>
      <c r="P107" s="146"/>
      <c r="Q107" s="146"/>
      <c r="R107" s="146"/>
      <c r="S107" s="227"/>
      <c r="T107" s="227"/>
      <c r="U107" s="227"/>
      <c r="V107" s="227"/>
      <c r="W107" s="146"/>
    </row>
    <row r="108" spans="1:23" ht="38.25" x14ac:dyDescent="0.2">
      <c r="A108" s="637">
        <v>106</v>
      </c>
      <c r="B108" s="637" t="s">
        <v>173</v>
      </c>
      <c r="C108" s="639" t="s">
        <v>210</v>
      </c>
      <c r="D108" s="640" t="s">
        <v>211</v>
      </c>
      <c r="E108" s="641" t="s">
        <v>212</v>
      </c>
      <c r="F108" s="540">
        <f t="shared" si="35"/>
        <v>0</v>
      </c>
      <c r="G108" s="541">
        <v>0</v>
      </c>
      <c r="H108" s="542">
        <v>0</v>
      </c>
      <c r="I108" s="543">
        <v>200000</v>
      </c>
      <c r="J108" s="544">
        <v>300000</v>
      </c>
      <c r="K108" s="561" t="s">
        <v>213</v>
      </c>
      <c r="L108" s="657" t="s">
        <v>542</v>
      </c>
      <c r="M108" s="638" t="s">
        <v>214</v>
      </c>
      <c r="N108" s="658" t="s">
        <v>1745</v>
      </c>
      <c r="O108" s="659">
        <f t="shared" si="36"/>
        <v>500000</v>
      </c>
      <c r="P108" s="146"/>
      <c r="Q108" s="146"/>
      <c r="R108" s="146"/>
      <c r="S108" s="227"/>
      <c r="T108" s="227"/>
      <c r="U108" s="227"/>
      <c r="V108" s="227"/>
      <c r="W108" s="146"/>
    </row>
    <row r="109" spans="1:23" s="670" customFormat="1" ht="50.25" customHeight="1" x14ac:dyDescent="0.2">
      <c r="A109" s="638">
        <v>107</v>
      </c>
      <c r="B109" s="637" t="s">
        <v>173</v>
      </c>
      <c r="C109" s="639" t="s">
        <v>190</v>
      </c>
      <c r="D109" s="640" t="s">
        <v>191</v>
      </c>
      <c r="E109" s="641" t="s">
        <v>98</v>
      </c>
      <c r="F109" s="540">
        <f t="shared" si="35"/>
        <v>0</v>
      </c>
      <c r="G109" s="541">
        <v>0</v>
      </c>
      <c r="H109" s="542">
        <v>0</v>
      </c>
      <c r="I109" s="543">
        <v>200000</v>
      </c>
      <c r="J109" s="544">
        <v>1300000</v>
      </c>
      <c r="K109" s="560" t="s">
        <v>192</v>
      </c>
      <c r="L109" s="665" t="s">
        <v>542</v>
      </c>
      <c r="M109" s="665" t="s">
        <v>55</v>
      </c>
      <c r="N109" s="658" t="s">
        <v>1745</v>
      </c>
      <c r="O109" s="659">
        <f t="shared" si="36"/>
        <v>1500000</v>
      </c>
      <c r="P109" s="146"/>
      <c r="Q109" s="146"/>
      <c r="R109" s="146"/>
      <c r="S109" s="227"/>
      <c r="T109" s="227"/>
      <c r="U109" s="227"/>
      <c r="V109" s="227"/>
      <c r="W109" s="146"/>
    </row>
    <row r="110" spans="1:23" s="670" customFormat="1" ht="38.25" customHeight="1" x14ac:dyDescent="0.2">
      <c r="A110" s="637">
        <v>108</v>
      </c>
      <c r="B110" s="637" t="s">
        <v>173</v>
      </c>
      <c r="C110" s="639" t="s">
        <v>193</v>
      </c>
      <c r="D110" s="640" t="s">
        <v>194</v>
      </c>
      <c r="E110" s="641" t="s">
        <v>98</v>
      </c>
      <c r="F110" s="540">
        <f t="shared" si="35"/>
        <v>0</v>
      </c>
      <c r="G110" s="541">
        <v>0</v>
      </c>
      <c r="H110" s="542">
        <v>0</v>
      </c>
      <c r="I110" s="543">
        <v>200000</v>
      </c>
      <c r="J110" s="544">
        <v>600000</v>
      </c>
      <c r="K110" s="560" t="s">
        <v>192</v>
      </c>
      <c r="L110" s="637" t="s">
        <v>542</v>
      </c>
      <c r="M110" s="637" t="s">
        <v>55</v>
      </c>
      <c r="N110" s="658" t="s">
        <v>1745</v>
      </c>
      <c r="O110" s="659">
        <f t="shared" si="36"/>
        <v>800000</v>
      </c>
      <c r="P110" s="146"/>
      <c r="Q110" s="146"/>
      <c r="R110" s="146"/>
      <c r="S110" s="227"/>
      <c r="T110" s="227"/>
      <c r="U110" s="227"/>
      <c r="V110" s="227"/>
      <c r="W110" s="146"/>
    </row>
    <row r="111" spans="1:23" s="670" customFormat="1" ht="38.25" x14ac:dyDescent="0.2">
      <c r="A111" s="637">
        <v>109</v>
      </c>
      <c r="B111" s="637" t="s">
        <v>173</v>
      </c>
      <c r="C111" s="639" t="s">
        <v>174</v>
      </c>
      <c r="D111" s="642" t="s">
        <v>175</v>
      </c>
      <c r="E111" s="641" t="s">
        <v>65</v>
      </c>
      <c r="F111" s="540">
        <f t="shared" si="35"/>
        <v>0</v>
      </c>
      <c r="G111" s="541">
        <v>0</v>
      </c>
      <c r="H111" s="542">
        <v>0</v>
      </c>
      <c r="I111" s="543">
        <v>250000</v>
      </c>
      <c r="J111" s="544">
        <v>250000</v>
      </c>
      <c r="K111" s="561" t="s">
        <v>54</v>
      </c>
      <c r="L111" s="637" t="s">
        <v>542</v>
      </c>
      <c r="M111" s="637" t="s">
        <v>55</v>
      </c>
      <c r="N111" s="658" t="s">
        <v>1745</v>
      </c>
      <c r="O111" s="659">
        <f t="shared" si="36"/>
        <v>500000</v>
      </c>
      <c r="P111" s="146"/>
      <c r="Q111" s="146"/>
      <c r="R111" s="146"/>
      <c r="S111" s="227"/>
      <c r="T111" s="227"/>
      <c r="U111" s="227"/>
      <c r="V111" s="227"/>
      <c r="W111" s="146"/>
    </row>
    <row r="112" spans="1:23" ht="25.5" x14ac:dyDescent="0.2">
      <c r="A112" s="637">
        <v>110</v>
      </c>
      <c r="B112" s="637" t="s">
        <v>173</v>
      </c>
      <c r="C112" s="639" t="s">
        <v>187</v>
      </c>
      <c r="D112" s="642" t="s">
        <v>188</v>
      </c>
      <c r="E112" s="641" t="s">
        <v>65</v>
      </c>
      <c r="F112" s="540">
        <f t="shared" si="35"/>
        <v>0</v>
      </c>
      <c r="G112" s="541">
        <v>0</v>
      </c>
      <c r="H112" s="542">
        <v>0</v>
      </c>
      <c r="I112" s="543">
        <v>100000</v>
      </c>
      <c r="J112" s="544">
        <v>300000</v>
      </c>
      <c r="K112" s="560" t="s">
        <v>54</v>
      </c>
      <c r="L112" s="637" t="s">
        <v>542</v>
      </c>
      <c r="M112" s="637" t="s">
        <v>55</v>
      </c>
      <c r="N112" s="658" t="s">
        <v>1745</v>
      </c>
      <c r="O112" s="659">
        <f t="shared" si="36"/>
        <v>400000</v>
      </c>
      <c r="P112" s="146"/>
      <c r="Q112" s="146"/>
      <c r="R112" s="146"/>
      <c r="S112" s="227"/>
      <c r="T112" s="227"/>
      <c r="U112" s="227"/>
      <c r="V112" s="227"/>
      <c r="W112" s="146"/>
    </row>
    <row r="113" spans="1:23" ht="38.25" x14ac:dyDescent="0.2">
      <c r="A113" s="638">
        <v>111</v>
      </c>
      <c r="B113" s="637" t="s">
        <v>173</v>
      </c>
      <c r="C113" s="639" t="s">
        <v>217</v>
      </c>
      <c r="D113" s="640" t="s">
        <v>218</v>
      </c>
      <c r="E113" s="641" t="s">
        <v>65</v>
      </c>
      <c r="F113" s="540">
        <f t="shared" si="35"/>
        <v>0</v>
      </c>
      <c r="G113" s="541">
        <v>0</v>
      </c>
      <c r="H113" s="542">
        <v>0</v>
      </c>
      <c r="I113" s="543">
        <v>100000</v>
      </c>
      <c r="J113" s="544">
        <v>400000</v>
      </c>
      <c r="K113" s="558" t="s">
        <v>213</v>
      </c>
      <c r="L113" s="637" t="s">
        <v>542</v>
      </c>
      <c r="M113" s="637" t="s">
        <v>214</v>
      </c>
      <c r="N113" s="658" t="s">
        <v>1745</v>
      </c>
      <c r="O113" s="659">
        <f t="shared" si="36"/>
        <v>500000</v>
      </c>
      <c r="P113" s="146"/>
      <c r="Q113" s="146"/>
      <c r="R113" s="146"/>
      <c r="S113" s="227"/>
      <c r="T113" s="227"/>
      <c r="U113" s="227"/>
      <c r="V113" s="227"/>
      <c r="W113" s="146"/>
    </row>
    <row r="114" spans="1:23" ht="25.5" x14ac:dyDescent="0.2">
      <c r="A114" s="637">
        <v>112</v>
      </c>
      <c r="B114" s="637" t="s">
        <v>173</v>
      </c>
      <c r="C114" s="639" t="s">
        <v>253</v>
      </c>
      <c r="D114" s="640" t="s">
        <v>254</v>
      </c>
      <c r="E114" s="641" t="s">
        <v>65</v>
      </c>
      <c r="F114" s="540">
        <f t="shared" si="35"/>
        <v>0</v>
      </c>
      <c r="G114" s="541">
        <v>0</v>
      </c>
      <c r="H114" s="542">
        <v>0</v>
      </c>
      <c r="I114" s="543">
        <v>0</v>
      </c>
      <c r="J114" s="544">
        <v>400000</v>
      </c>
      <c r="K114" s="558" t="s">
        <v>49</v>
      </c>
      <c r="L114" s="637" t="s">
        <v>542</v>
      </c>
      <c r="M114" s="638" t="s">
        <v>555</v>
      </c>
      <c r="N114" s="658" t="s">
        <v>1745</v>
      </c>
      <c r="O114" s="659">
        <f t="shared" si="36"/>
        <v>400000</v>
      </c>
      <c r="P114" s="146"/>
      <c r="Q114" s="146"/>
      <c r="R114" s="146"/>
      <c r="S114" s="227"/>
      <c r="T114" s="227"/>
      <c r="U114" s="227"/>
      <c r="V114" s="227"/>
      <c r="W114" s="146"/>
    </row>
    <row r="115" spans="1:23" s="672" customFormat="1" ht="25.5" x14ac:dyDescent="0.25">
      <c r="A115" s="637">
        <v>113</v>
      </c>
      <c r="B115" s="638" t="s">
        <v>173</v>
      </c>
      <c r="C115" s="639" t="s">
        <v>286</v>
      </c>
      <c r="D115" s="640" t="s">
        <v>287</v>
      </c>
      <c r="E115" s="641" t="s">
        <v>65</v>
      </c>
      <c r="F115" s="540">
        <f t="shared" si="35"/>
        <v>23000</v>
      </c>
      <c r="G115" s="541">
        <v>23000</v>
      </c>
      <c r="H115" s="542">
        <v>0</v>
      </c>
      <c r="I115" s="543">
        <v>60000</v>
      </c>
      <c r="J115" s="544">
        <v>400000</v>
      </c>
      <c r="K115" s="560" t="s">
        <v>49</v>
      </c>
      <c r="L115" s="637" t="s">
        <v>549</v>
      </c>
      <c r="M115" s="637" t="s">
        <v>563</v>
      </c>
      <c r="N115" s="658" t="s">
        <v>1745</v>
      </c>
      <c r="O115" s="659">
        <f t="shared" si="36"/>
        <v>483000</v>
      </c>
      <c r="P115" s="146">
        <f t="shared" ref="P115:P120" si="48">O115</f>
        <v>483000</v>
      </c>
      <c r="Q115" s="146">
        <f>P115/2</f>
        <v>241500</v>
      </c>
      <c r="R115" s="146">
        <f>P115/2</f>
        <v>241500</v>
      </c>
      <c r="S115" s="227"/>
      <c r="T115" s="227"/>
      <c r="U115" s="227"/>
      <c r="V115" s="227">
        <f>R115</f>
        <v>241500</v>
      </c>
      <c r="W115" s="146"/>
    </row>
    <row r="116" spans="1:23" s="672" customFormat="1" ht="38.25" x14ac:dyDescent="0.25">
      <c r="A116" s="637">
        <v>114</v>
      </c>
      <c r="B116" s="637" t="s">
        <v>173</v>
      </c>
      <c r="C116" s="639" t="s">
        <v>288</v>
      </c>
      <c r="D116" s="640" t="s">
        <v>289</v>
      </c>
      <c r="E116" s="641" t="s">
        <v>65</v>
      </c>
      <c r="F116" s="540">
        <f t="shared" si="35"/>
        <v>0</v>
      </c>
      <c r="G116" s="541">
        <v>0</v>
      </c>
      <c r="H116" s="542">
        <v>0</v>
      </c>
      <c r="I116" s="543">
        <v>0</v>
      </c>
      <c r="J116" s="544">
        <v>400000</v>
      </c>
      <c r="K116" s="560" t="s">
        <v>49</v>
      </c>
      <c r="L116" s="637" t="s">
        <v>549</v>
      </c>
      <c r="M116" s="637" t="s">
        <v>563</v>
      </c>
      <c r="N116" s="658" t="s">
        <v>1745</v>
      </c>
      <c r="O116" s="659">
        <f t="shared" si="36"/>
        <v>400000</v>
      </c>
      <c r="P116" s="146">
        <f t="shared" si="48"/>
        <v>400000</v>
      </c>
      <c r="Q116" s="146">
        <f>P116/2</f>
        <v>200000</v>
      </c>
      <c r="R116" s="146">
        <f>P116/2</f>
        <v>200000</v>
      </c>
      <c r="S116" s="227"/>
      <c r="T116" s="227"/>
      <c r="U116" s="227"/>
      <c r="V116" s="227">
        <f>R116</f>
        <v>200000</v>
      </c>
      <c r="W116" s="146"/>
    </row>
    <row r="117" spans="1:23" s="674" customFormat="1" ht="25.5" x14ac:dyDescent="0.25">
      <c r="A117" s="638">
        <v>115</v>
      </c>
      <c r="B117" s="637" t="s">
        <v>173</v>
      </c>
      <c r="C117" s="639" t="s">
        <v>195</v>
      </c>
      <c r="D117" s="640" t="s">
        <v>196</v>
      </c>
      <c r="E117" s="641" t="s">
        <v>197</v>
      </c>
      <c r="F117" s="540">
        <f t="shared" si="35"/>
        <v>0</v>
      </c>
      <c r="G117" s="541">
        <v>0</v>
      </c>
      <c r="H117" s="542">
        <v>0</v>
      </c>
      <c r="I117" s="543">
        <v>60000</v>
      </c>
      <c r="J117" s="544">
        <v>100000</v>
      </c>
      <c r="K117" s="560" t="s">
        <v>49</v>
      </c>
      <c r="L117" s="638" t="s">
        <v>549</v>
      </c>
      <c r="M117" s="638" t="s">
        <v>563</v>
      </c>
      <c r="N117" s="658" t="s">
        <v>1745</v>
      </c>
      <c r="O117" s="659">
        <f t="shared" si="36"/>
        <v>160000</v>
      </c>
      <c r="P117" s="146">
        <f t="shared" si="48"/>
        <v>160000</v>
      </c>
      <c r="Q117" s="146">
        <f>P117</f>
        <v>160000</v>
      </c>
      <c r="R117" s="146"/>
      <c r="S117" s="227"/>
      <c r="T117" s="227"/>
      <c r="U117" s="227"/>
      <c r="V117" s="227"/>
      <c r="W117" s="146"/>
    </row>
    <row r="118" spans="1:23" s="670" customFormat="1" ht="63.75" x14ac:dyDescent="0.2">
      <c r="A118" s="637">
        <v>116</v>
      </c>
      <c r="B118" s="637" t="s">
        <v>173</v>
      </c>
      <c r="C118" s="639" t="s">
        <v>198</v>
      </c>
      <c r="D118" s="642" t="s">
        <v>1630</v>
      </c>
      <c r="E118" s="641" t="s">
        <v>197</v>
      </c>
      <c r="F118" s="540">
        <f t="shared" si="35"/>
        <v>0</v>
      </c>
      <c r="G118" s="541">
        <v>0</v>
      </c>
      <c r="H118" s="542">
        <v>0</v>
      </c>
      <c r="I118" s="543">
        <v>0</v>
      </c>
      <c r="J118" s="544">
        <v>100000</v>
      </c>
      <c r="K118" s="560" t="s">
        <v>199</v>
      </c>
      <c r="L118" s="638" t="s">
        <v>549</v>
      </c>
      <c r="M118" s="638" t="s">
        <v>563</v>
      </c>
      <c r="N118" s="658" t="s">
        <v>1745</v>
      </c>
      <c r="O118" s="659">
        <f t="shared" si="36"/>
        <v>100000</v>
      </c>
      <c r="P118" s="146">
        <f t="shared" si="48"/>
        <v>100000</v>
      </c>
      <c r="Q118" s="146">
        <f>P118</f>
        <v>100000</v>
      </c>
      <c r="R118" s="146"/>
      <c r="S118" s="227"/>
      <c r="T118" s="227"/>
      <c r="U118" s="227"/>
      <c r="V118" s="227"/>
      <c r="W118" s="146"/>
    </row>
    <row r="119" spans="1:23" s="675" customFormat="1" ht="38.25" x14ac:dyDescent="0.25">
      <c r="A119" s="637">
        <v>117</v>
      </c>
      <c r="B119" s="637" t="s">
        <v>173</v>
      </c>
      <c r="C119" s="639" t="s">
        <v>233</v>
      </c>
      <c r="D119" s="640" t="s">
        <v>234</v>
      </c>
      <c r="E119" s="641" t="s">
        <v>197</v>
      </c>
      <c r="F119" s="540">
        <f t="shared" si="35"/>
        <v>0</v>
      </c>
      <c r="G119" s="541">
        <v>0</v>
      </c>
      <c r="H119" s="542">
        <v>0</v>
      </c>
      <c r="I119" s="543">
        <v>50000</v>
      </c>
      <c r="J119" s="544">
        <v>450000</v>
      </c>
      <c r="K119" s="558" t="s">
        <v>49</v>
      </c>
      <c r="L119" s="638" t="s">
        <v>549</v>
      </c>
      <c r="M119" s="638" t="s">
        <v>555</v>
      </c>
      <c r="N119" s="658" t="s">
        <v>1745</v>
      </c>
      <c r="O119" s="659">
        <f t="shared" si="36"/>
        <v>500000</v>
      </c>
      <c r="P119" s="146">
        <f t="shared" si="48"/>
        <v>500000</v>
      </c>
      <c r="Q119" s="146">
        <f>P119</f>
        <v>500000</v>
      </c>
      <c r="R119" s="146"/>
      <c r="S119" s="227"/>
      <c r="T119" s="227"/>
      <c r="U119" s="227"/>
      <c r="V119" s="227"/>
      <c r="W119" s="146"/>
    </row>
    <row r="120" spans="1:23" s="669" customFormat="1" ht="89.25" x14ac:dyDescent="0.2">
      <c r="A120" s="637">
        <v>118</v>
      </c>
      <c r="B120" s="638" t="s">
        <v>173</v>
      </c>
      <c r="C120" s="639" t="s">
        <v>258</v>
      </c>
      <c r="D120" s="640" t="s">
        <v>1664</v>
      </c>
      <c r="E120" s="641" t="s">
        <v>197</v>
      </c>
      <c r="F120" s="540">
        <f t="shared" si="35"/>
        <v>113420</v>
      </c>
      <c r="G120" s="541">
        <f>39633+35067+38720</f>
        <v>113420</v>
      </c>
      <c r="H120" s="542">
        <v>0</v>
      </c>
      <c r="I120" s="543">
        <v>100000</v>
      </c>
      <c r="J120" s="544">
        <v>400000</v>
      </c>
      <c r="K120" s="558" t="s">
        <v>105</v>
      </c>
      <c r="L120" s="638" t="s">
        <v>549</v>
      </c>
      <c r="M120" s="637" t="s">
        <v>563</v>
      </c>
      <c r="N120" s="658" t="s">
        <v>1745</v>
      </c>
      <c r="O120" s="659">
        <f t="shared" si="36"/>
        <v>613420</v>
      </c>
      <c r="P120" s="146">
        <f t="shared" si="48"/>
        <v>613420</v>
      </c>
      <c r="Q120" s="146">
        <f>P120</f>
        <v>613420</v>
      </c>
      <c r="R120" s="146"/>
      <c r="S120" s="227"/>
      <c r="T120" s="227"/>
      <c r="U120" s="227"/>
      <c r="V120" s="227"/>
      <c r="W120" s="146"/>
    </row>
    <row r="121" spans="1:23" s="669" customFormat="1" ht="38.25" x14ac:dyDescent="0.2">
      <c r="A121" s="638">
        <v>119</v>
      </c>
      <c r="B121" s="637" t="s">
        <v>173</v>
      </c>
      <c r="C121" s="639" t="s">
        <v>262</v>
      </c>
      <c r="D121" s="642" t="s">
        <v>263</v>
      </c>
      <c r="E121" s="641" t="s">
        <v>197</v>
      </c>
      <c r="F121" s="540">
        <f t="shared" si="35"/>
        <v>0</v>
      </c>
      <c r="G121" s="541">
        <v>0</v>
      </c>
      <c r="H121" s="542">
        <v>0</v>
      </c>
      <c r="I121" s="543">
        <v>0</v>
      </c>
      <c r="J121" s="544">
        <v>120000</v>
      </c>
      <c r="K121" s="558" t="s">
        <v>49</v>
      </c>
      <c r="L121" s="662" t="s">
        <v>542</v>
      </c>
      <c r="M121" s="662" t="s">
        <v>563</v>
      </c>
      <c r="N121" s="658" t="s">
        <v>1745</v>
      </c>
      <c r="O121" s="659">
        <f t="shared" si="36"/>
        <v>120000</v>
      </c>
      <c r="P121" s="146"/>
      <c r="Q121" s="146"/>
      <c r="R121" s="146"/>
      <c r="S121" s="227"/>
      <c r="T121" s="227"/>
      <c r="U121" s="227"/>
      <c r="V121" s="227"/>
      <c r="W121" s="146"/>
    </row>
    <row r="122" spans="1:23" ht="76.5" x14ac:dyDescent="0.2">
      <c r="A122" s="637">
        <v>120</v>
      </c>
      <c r="B122" s="637" t="s">
        <v>173</v>
      </c>
      <c r="C122" s="639" t="s">
        <v>1361</v>
      </c>
      <c r="D122" s="640" t="s">
        <v>1526</v>
      </c>
      <c r="E122" s="641" t="s">
        <v>32</v>
      </c>
      <c r="F122" s="540">
        <f t="shared" si="35"/>
        <v>500000</v>
      </c>
      <c r="G122" s="541">
        <v>500000</v>
      </c>
      <c r="H122" s="542">
        <v>0</v>
      </c>
      <c r="I122" s="543">
        <v>1000000</v>
      </c>
      <c r="J122" s="544">
        <v>3000000</v>
      </c>
      <c r="K122" s="558" t="s">
        <v>33</v>
      </c>
      <c r="L122" s="637" t="s">
        <v>549</v>
      </c>
      <c r="M122" s="637" t="s">
        <v>35</v>
      </c>
      <c r="N122" s="658" t="s">
        <v>1745</v>
      </c>
      <c r="O122" s="659">
        <f t="shared" si="36"/>
        <v>4500000</v>
      </c>
      <c r="P122" s="146">
        <f t="shared" ref="P122:Q122" si="49">O122</f>
        <v>4500000</v>
      </c>
      <c r="Q122" s="146">
        <f t="shared" si="49"/>
        <v>4500000</v>
      </c>
      <c r="R122" s="146"/>
      <c r="S122" s="227"/>
      <c r="T122" s="227"/>
      <c r="U122" s="227"/>
      <c r="V122" s="227"/>
      <c r="W122" s="146"/>
    </row>
    <row r="123" spans="1:23" ht="51" x14ac:dyDescent="0.2">
      <c r="A123" s="637">
        <v>121</v>
      </c>
      <c r="B123" s="637" t="s">
        <v>173</v>
      </c>
      <c r="C123" s="639" t="s">
        <v>1349</v>
      </c>
      <c r="D123" s="642" t="s">
        <v>1665</v>
      </c>
      <c r="E123" s="641" t="s">
        <v>32</v>
      </c>
      <c r="F123" s="540">
        <f t="shared" si="35"/>
        <v>112116</v>
      </c>
      <c r="G123" s="541">
        <v>112116</v>
      </c>
      <c r="H123" s="542">
        <v>0</v>
      </c>
      <c r="I123" s="543">
        <v>100000</v>
      </c>
      <c r="J123" s="544">
        <v>300000</v>
      </c>
      <c r="K123" s="560" t="s">
        <v>33</v>
      </c>
      <c r="L123" s="661" t="s">
        <v>549</v>
      </c>
      <c r="M123" s="662" t="s">
        <v>35</v>
      </c>
      <c r="N123" s="658" t="s">
        <v>1745</v>
      </c>
      <c r="O123" s="659">
        <f t="shared" si="36"/>
        <v>512116</v>
      </c>
      <c r="P123" s="146">
        <f t="shared" ref="P123:Q126" si="50">O123</f>
        <v>512116</v>
      </c>
      <c r="Q123" s="146">
        <f t="shared" si="50"/>
        <v>512116</v>
      </c>
      <c r="R123" s="146"/>
      <c r="S123" s="227"/>
      <c r="T123" s="227"/>
      <c r="U123" s="227"/>
      <c r="V123" s="227"/>
      <c r="W123" s="146"/>
    </row>
    <row r="124" spans="1:23" ht="51" x14ac:dyDescent="0.2">
      <c r="A124" s="637">
        <v>122</v>
      </c>
      <c r="B124" s="638" t="s">
        <v>173</v>
      </c>
      <c r="C124" s="639" t="s">
        <v>1528</v>
      </c>
      <c r="D124" s="640" t="s">
        <v>1747</v>
      </c>
      <c r="E124" s="641" t="s">
        <v>32</v>
      </c>
      <c r="F124" s="540">
        <f t="shared" si="35"/>
        <v>0</v>
      </c>
      <c r="G124" s="541">
        <v>0</v>
      </c>
      <c r="H124" s="542">
        <v>0</v>
      </c>
      <c r="I124" s="543">
        <v>0</v>
      </c>
      <c r="J124" s="544">
        <v>0</v>
      </c>
      <c r="K124" s="560" t="s">
        <v>33</v>
      </c>
      <c r="L124" s="661" t="s">
        <v>549</v>
      </c>
      <c r="M124" s="662" t="s">
        <v>35</v>
      </c>
      <c r="N124" s="658" t="s">
        <v>1745</v>
      </c>
      <c r="O124" s="659">
        <f t="shared" si="36"/>
        <v>0</v>
      </c>
      <c r="P124" s="146">
        <f t="shared" si="50"/>
        <v>0</v>
      </c>
      <c r="Q124" s="146">
        <f t="shared" si="50"/>
        <v>0</v>
      </c>
      <c r="R124" s="146"/>
      <c r="S124" s="227"/>
      <c r="T124" s="227"/>
      <c r="U124" s="227"/>
      <c r="V124" s="227"/>
      <c r="W124" s="146"/>
    </row>
    <row r="125" spans="1:23" s="670" customFormat="1" ht="178.5" x14ac:dyDescent="0.2">
      <c r="A125" s="638">
        <v>123</v>
      </c>
      <c r="B125" s="637" t="s">
        <v>173</v>
      </c>
      <c r="C125" s="639" t="s">
        <v>265</v>
      </c>
      <c r="D125" s="642" t="s">
        <v>1746</v>
      </c>
      <c r="E125" s="641" t="s">
        <v>44</v>
      </c>
      <c r="F125" s="540">
        <f t="shared" si="35"/>
        <v>185000</v>
      </c>
      <c r="G125" s="541">
        <v>185000</v>
      </c>
      <c r="H125" s="542">
        <v>0</v>
      </c>
      <c r="I125" s="543">
        <v>2000000</v>
      </c>
      <c r="J125" s="544">
        <v>2000000</v>
      </c>
      <c r="K125" s="560" t="s">
        <v>45</v>
      </c>
      <c r="L125" s="661" t="s">
        <v>549</v>
      </c>
      <c r="M125" s="637" t="s">
        <v>555</v>
      </c>
      <c r="N125" s="658" t="s">
        <v>1745</v>
      </c>
      <c r="O125" s="659">
        <f t="shared" si="36"/>
        <v>4185000</v>
      </c>
      <c r="P125" s="146">
        <f>O125</f>
        <v>4185000</v>
      </c>
      <c r="Q125" s="146">
        <f>P125/2</f>
        <v>2092500</v>
      </c>
      <c r="R125" s="146">
        <f>P125/2</f>
        <v>2092500</v>
      </c>
      <c r="S125" s="227"/>
      <c r="T125" s="227">
        <f>P125/2</f>
        <v>2092500</v>
      </c>
      <c r="U125" s="227"/>
      <c r="V125" s="227"/>
      <c r="W125" s="146"/>
    </row>
    <row r="126" spans="1:23" s="670" customFormat="1" ht="89.25" x14ac:dyDescent="0.2">
      <c r="A126" s="637">
        <v>124</v>
      </c>
      <c r="B126" s="638" t="s">
        <v>173</v>
      </c>
      <c r="C126" s="639" t="s">
        <v>204</v>
      </c>
      <c r="D126" s="640" t="s">
        <v>1631</v>
      </c>
      <c r="E126" s="641" t="s">
        <v>206</v>
      </c>
      <c r="F126" s="540">
        <f t="shared" si="35"/>
        <v>18000</v>
      </c>
      <c r="G126" s="541">
        <v>18000</v>
      </c>
      <c r="H126" s="542">
        <v>0</v>
      </c>
      <c r="I126" s="543">
        <v>0</v>
      </c>
      <c r="J126" s="544">
        <v>3000000</v>
      </c>
      <c r="K126" s="559" t="s">
        <v>89</v>
      </c>
      <c r="L126" s="637" t="s">
        <v>549</v>
      </c>
      <c r="M126" s="676" t="s">
        <v>55</v>
      </c>
      <c r="N126" s="658" t="s">
        <v>1745</v>
      </c>
      <c r="O126" s="659">
        <f t="shared" si="36"/>
        <v>3018000</v>
      </c>
      <c r="P126" s="146">
        <f t="shared" si="50"/>
        <v>3018000</v>
      </c>
      <c r="Q126" s="146">
        <f t="shared" si="50"/>
        <v>3018000</v>
      </c>
      <c r="R126" s="146"/>
      <c r="S126" s="227"/>
      <c r="T126" s="227"/>
      <c r="U126" s="227"/>
      <c r="V126" s="227"/>
      <c r="W126" s="146"/>
    </row>
    <row r="127" spans="1:23" s="672" customFormat="1" ht="38.25" x14ac:dyDescent="0.25">
      <c r="A127" s="637">
        <v>125</v>
      </c>
      <c r="B127" s="637" t="s">
        <v>173</v>
      </c>
      <c r="C127" s="639" t="s">
        <v>273</v>
      </c>
      <c r="D127" s="642" t="s">
        <v>274</v>
      </c>
      <c r="E127" s="641" t="s">
        <v>206</v>
      </c>
      <c r="F127" s="540">
        <f t="shared" si="35"/>
        <v>0</v>
      </c>
      <c r="G127" s="541">
        <v>0</v>
      </c>
      <c r="H127" s="542">
        <v>0</v>
      </c>
      <c r="I127" s="543">
        <v>0</v>
      </c>
      <c r="J127" s="544">
        <v>200000</v>
      </c>
      <c r="K127" s="560" t="s">
        <v>89</v>
      </c>
      <c r="L127" s="637" t="s">
        <v>542</v>
      </c>
      <c r="M127" s="637" t="s">
        <v>55</v>
      </c>
      <c r="N127" s="658" t="s">
        <v>1745</v>
      </c>
      <c r="O127" s="659">
        <f t="shared" si="36"/>
        <v>200000</v>
      </c>
      <c r="P127" s="146"/>
      <c r="Q127" s="146"/>
      <c r="R127" s="146"/>
      <c r="S127" s="227"/>
      <c r="T127" s="227"/>
      <c r="U127" s="227"/>
      <c r="V127" s="227"/>
      <c r="W127" s="146"/>
    </row>
    <row r="128" spans="1:23" s="672" customFormat="1" ht="51" x14ac:dyDescent="0.25">
      <c r="A128" s="637">
        <v>126</v>
      </c>
      <c r="B128" s="637" t="s">
        <v>173</v>
      </c>
      <c r="C128" s="639" t="s">
        <v>202</v>
      </c>
      <c r="D128" s="640" t="s">
        <v>1632</v>
      </c>
      <c r="E128" s="641" t="s">
        <v>88</v>
      </c>
      <c r="F128" s="540">
        <f t="shared" si="35"/>
        <v>93426</v>
      </c>
      <c r="G128" s="541">
        <v>93426</v>
      </c>
      <c r="H128" s="542">
        <v>0</v>
      </c>
      <c r="I128" s="543">
        <v>50000</v>
      </c>
      <c r="J128" s="544">
        <v>50000</v>
      </c>
      <c r="K128" s="558" t="s">
        <v>89</v>
      </c>
      <c r="L128" s="657" t="s">
        <v>549</v>
      </c>
      <c r="M128" s="637" t="s">
        <v>55</v>
      </c>
      <c r="N128" s="658" t="s">
        <v>1745</v>
      </c>
      <c r="O128" s="659">
        <f t="shared" si="36"/>
        <v>193426</v>
      </c>
      <c r="P128" s="146">
        <f t="shared" ref="P128:Q128" si="51">O128</f>
        <v>193426</v>
      </c>
      <c r="Q128" s="146">
        <f t="shared" si="51"/>
        <v>193426</v>
      </c>
      <c r="R128" s="146"/>
      <c r="S128" s="227"/>
      <c r="T128" s="227"/>
      <c r="U128" s="227"/>
      <c r="V128" s="227"/>
      <c r="W128" s="146"/>
    </row>
    <row r="129" spans="1:23" ht="25.5" x14ac:dyDescent="0.2">
      <c r="A129" s="638">
        <v>127</v>
      </c>
      <c r="B129" s="637" t="s">
        <v>173</v>
      </c>
      <c r="C129" s="639" t="s">
        <v>240</v>
      </c>
      <c r="D129" s="640" t="s">
        <v>241</v>
      </c>
      <c r="E129" s="643" t="s">
        <v>242</v>
      </c>
      <c r="F129" s="540">
        <f t="shared" si="35"/>
        <v>0</v>
      </c>
      <c r="G129" s="541">
        <v>0</v>
      </c>
      <c r="H129" s="542">
        <v>0</v>
      </c>
      <c r="I129" s="543">
        <v>0</v>
      </c>
      <c r="J129" s="544">
        <v>800000</v>
      </c>
      <c r="K129" s="558" t="s">
        <v>49</v>
      </c>
      <c r="L129" s="657" t="s">
        <v>549</v>
      </c>
      <c r="M129" s="637" t="s">
        <v>563</v>
      </c>
      <c r="N129" s="658" t="s">
        <v>1745</v>
      </c>
      <c r="O129" s="659">
        <f t="shared" si="36"/>
        <v>800000</v>
      </c>
      <c r="P129" s="146">
        <f t="shared" ref="P129:Q129" si="52">O129</f>
        <v>800000</v>
      </c>
      <c r="Q129" s="146">
        <f t="shared" si="52"/>
        <v>800000</v>
      </c>
      <c r="R129" s="146"/>
      <c r="S129" s="227"/>
      <c r="T129" s="227"/>
      <c r="U129" s="227"/>
      <c r="V129" s="227"/>
      <c r="W129" s="146"/>
    </row>
    <row r="130" spans="1:23" s="672" customFormat="1" ht="25.5" x14ac:dyDescent="0.25">
      <c r="A130" s="637">
        <v>128</v>
      </c>
      <c r="B130" s="637" t="s">
        <v>173</v>
      </c>
      <c r="C130" s="639" t="s">
        <v>247</v>
      </c>
      <c r="D130" s="640" t="s">
        <v>1315</v>
      </c>
      <c r="E130" s="644" t="s">
        <v>242</v>
      </c>
      <c r="F130" s="540">
        <f t="shared" ref="F130:F147" si="53">G130+H130</f>
        <v>0</v>
      </c>
      <c r="G130" s="541">
        <v>0</v>
      </c>
      <c r="H130" s="542">
        <v>0</v>
      </c>
      <c r="I130" s="543">
        <v>0</v>
      </c>
      <c r="J130" s="544">
        <v>150000</v>
      </c>
      <c r="K130" s="558" t="s">
        <v>49</v>
      </c>
      <c r="L130" s="663" t="s">
        <v>549</v>
      </c>
      <c r="M130" s="638" t="s">
        <v>563</v>
      </c>
      <c r="N130" s="658" t="s">
        <v>1745</v>
      </c>
      <c r="O130" s="659">
        <f t="shared" si="36"/>
        <v>150000</v>
      </c>
      <c r="P130" s="146">
        <f t="shared" ref="P130" si="54">O130</f>
        <v>150000</v>
      </c>
      <c r="Q130" s="146">
        <f>P130/2</f>
        <v>75000</v>
      </c>
      <c r="R130" s="146">
        <f>P130/2</f>
        <v>75000</v>
      </c>
      <c r="S130" s="227"/>
      <c r="T130" s="227"/>
      <c r="U130" s="227"/>
      <c r="V130" s="227">
        <f>P130/2</f>
        <v>75000</v>
      </c>
      <c r="W130" s="146"/>
    </row>
    <row r="131" spans="1:23" ht="38.25" x14ac:dyDescent="0.2">
      <c r="A131" s="637">
        <v>129</v>
      </c>
      <c r="B131" s="637" t="s">
        <v>173</v>
      </c>
      <c r="C131" s="639" t="s">
        <v>248</v>
      </c>
      <c r="D131" s="640" t="s">
        <v>249</v>
      </c>
      <c r="E131" s="644" t="s">
        <v>242</v>
      </c>
      <c r="F131" s="540">
        <f t="shared" si="53"/>
        <v>0</v>
      </c>
      <c r="G131" s="541">
        <v>0</v>
      </c>
      <c r="H131" s="542">
        <v>0</v>
      </c>
      <c r="I131" s="543">
        <v>0</v>
      </c>
      <c r="J131" s="544">
        <v>100000</v>
      </c>
      <c r="K131" s="558" t="s">
        <v>49</v>
      </c>
      <c r="L131" s="663" t="s">
        <v>549</v>
      </c>
      <c r="M131" s="638" t="s">
        <v>555</v>
      </c>
      <c r="N131" s="658" t="s">
        <v>1745</v>
      </c>
      <c r="O131" s="659">
        <f t="shared" ref="O131:O194" si="55">F131+I131+J131</f>
        <v>100000</v>
      </c>
      <c r="P131" s="146">
        <f>O131</f>
        <v>100000</v>
      </c>
      <c r="Q131" s="146"/>
      <c r="R131" s="146">
        <f>O131</f>
        <v>100000</v>
      </c>
      <c r="S131" s="227"/>
      <c r="T131" s="227"/>
      <c r="U131" s="227">
        <f>R131</f>
        <v>100000</v>
      </c>
      <c r="V131" s="227"/>
      <c r="W131" s="146"/>
    </row>
    <row r="132" spans="1:23" s="672" customFormat="1" ht="105" customHeight="1" x14ac:dyDescent="0.25">
      <c r="A132" s="637">
        <v>130</v>
      </c>
      <c r="B132" s="638" t="s">
        <v>173</v>
      </c>
      <c r="C132" s="639" t="s">
        <v>250</v>
      </c>
      <c r="D132" s="640" t="s">
        <v>1362</v>
      </c>
      <c r="E132" s="644" t="s">
        <v>242</v>
      </c>
      <c r="F132" s="540">
        <f t="shared" si="53"/>
        <v>0</v>
      </c>
      <c r="G132" s="541">
        <v>0</v>
      </c>
      <c r="H132" s="542">
        <v>0</v>
      </c>
      <c r="I132" s="543">
        <v>0</v>
      </c>
      <c r="J132" s="544">
        <v>600000</v>
      </c>
      <c r="K132" s="558" t="s">
        <v>49</v>
      </c>
      <c r="L132" s="663" t="s">
        <v>549</v>
      </c>
      <c r="M132" s="638" t="s">
        <v>563</v>
      </c>
      <c r="N132" s="658" t="s">
        <v>1745</v>
      </c>
      <c r="O132" s="659">
        <f t="shared" si="55"/>
        <v>600000</v>
      </c>
      <c r="P132" s="146">
        <f>O132</f>
        <v>600000</v>
      </c>
      <c r="Q132" s="146">
        <f>P132/2</f>
        <v>300000</v>
      </c>
      <c r="R132" s="146">
        <f>P132/2</f>
        <v>300000</v>
      </c>
      <c r="S132" s="227"/>
      <c r="T132" s="227"/>
      <c r="U132" s="227"/>
      <c r="V132" s="227">
        <f>P132/2</f>
        <v>300000</v>
      </c>
      <c r="W132" s="146"/>
    </row>
    <row r="133" spans="1:23" ht="51" x14ac:dyDescent="0.2">
      <c r="A133" s="638">
        <v>131</v>
      </c>
      <c r="B133" s="638" t="s">
        <v>173</v>
      </c>
      <c r="C133" s="639" t="s">
        <v>251</v>
      </c>
      <c r="D133" s="640" t="s">
        <v>252</v>
      </c>
      <c r="E133" s="641" t="s">
        <v>242</v>
      </c>
      <c r="F133" s="540">
        <f t="shared" si="53"/>
        <v>0</v>
      </c>
      <c r="G133" s="541">
        <v>0</v>
      </c>
      <c r="H133" s="542">
        <v>0</v>
      </c>
      <c r="I133" s="543">
        <v>0</v>
      </c>
      <c r="J133" s="544">
        <v>350000</v>
      </c>
      <c r="K133" s="558" t="s">
        <v>49</v>
      </c>
      <c r="L133" s="663" t="s">
        <v>549</v>
      </c>
      <c r="M133" s="638" t="s">
        <v>563</v>
      </c>
      <c r="N133" s="658" t="s">
        <v>1745</v>
      </c>
      <c r="O133" s="659">
        <f t="shared" si="55"/>
        <v>350000</v>
      </c>
      <c r="P133" s="146">
        <f>O133</f>
        <v>350000</v>
      </c>
      <c r="Q133" s="146">
        <f>P133/2</f>
        <v>175000</v>
      </c>
      <c r="R133" s="146">
        <f>P133/2</f>
        <v>175000</v>
      </c>
      <c r="S133" s="227"/>
      <c r="T133" s="227">
        <f>P133/2</f>
        <v>175000</v>
      </c>
      <c r="U133" s="227"/>
      <c r="V133" s="227"/>
      <c r="W133" s="146"/>
    </row>
    <row r="134" spans="1:23" ht="93.75" customHeight="1" x14ac:dyDescent="0.2">
      <c r="A134" s="637">
        <v>132</v>
      </c>
      <c r="B134" s="637" t="s">
        <v>173</v>
      </c>
      <c r="C134" s="639" t="s">
        <v>275</v>
      </c>
      <c r="D134" s="642" t="s">
        <v>276</v>
      </c>
      <c r="E134" s="641" t="s">
        <v>242</v>
      </c>
      <c r="F134" s="540">
        <f t="shared" si="53"/>
        <v>0</v>
      </c>
      <c r="G134" s="541">
        <v>0</v>
      </c>
      <c r="H134" s="542">
        <v>0</v>
      </c>
      <c r="I134" s="543">
        <v>0</v>
      </c>
      <c r="J134" s="544">
        <v>500000</v>
      </c>
      <c r="K134" s="560" t="s">
        <v>49</v>
      </c>
      <c r="L134" s="638" t="s">
        <v>549</v>
      </c>
      <c r="M134" s="637" t="s">
        <v>555</v>
      </c>
      <c r="N134" s="658" t="s">
        <v>1745</v>
      </c>
      <c r="O134" s="659">
        <f t="shared" si="55"/>
        <v>500000</v>
      </c>
      <c r="P134" s="146">
        <f t="shared" ref="P134:P135" si="56">O134</f>
        <v>500000</v>
      </c>
      <c r="Q134" s="146">
        <f>P134</f>
        <v>500000</v>
      </c>
      <c r="R134" s="146"/>
      <c r="S134" s="227"/>
      <c r="T134" s="227"/>
      <c r="U134" s="227"/>
      <c r="V134" s="227"/>
      <c r="W134" s="146"/>
    </row>
    <row r="135" spans="1:23" ht="80.25" customHeight="1" x14ac:dyDescent="0.2">
      <c r="A135" s="637">
        <v>133</v>
      </c>
      <c r="B135" s="637" t="s">
        <v>173</v>
      </c>
      <c r="C135" s="639" t="s">
        <v>277</v>
      </c>
      <c r="D135" s="642" t="s">
        <v>1689</v>
      </c>
      <c r="E135" s="641" t="s">
        <v>242</v>
      </c>
      <c r="F135" s="540">
        <f t="shared" si="53"/>
        <v>0</v>
      </c>
      <c r="G135" s="541">
        <v>0</v>
      </c>
      <c r="H135" s="542">
        <v>0</v>
      </c>
      <c r="I135" s="543">
        <v>500000</v>
      </c>
      <c r="J135" s="544">
        <v>0</v>
      </c>
      <c r="K135" s="560" t="s">
        <v>49</v>
      </c>
      <c r="L135" s="657" t="s">
        <v>549</v>
      </c>
      <c r="M135" s="637" t="s">
        <v>555</v>
      </c>
      <c r="N135" s="658" t="s">
        <v>1745</v>
      </c>
      <c r="O135" s="659">
        <f t="shared" si="55"/>
        <v>500000</v>
      </c>
      <c r="P135" s="146">
        <f t="shared" si="56"/>
        <v>500000</v>
      </c>
      <c r="Q135" s="146">
        <f>P135</f>
        <v>500000</v>
      </c>
      <c r="R135" s="146"/>
      <c r="S135" s="227"/>
      <c r="T135" s="227"/>
      <c r="U135" s="227"/>
      <c r="V135" s="227"/>
      <c r="W135" s="146"/>
    </row>
    <row r="136" spans="1:23" ht="76.5" x14ac:dyDescent="0.2">
      <c r="A136" s="637">
        <v>134</v>
      </c>
      <c r="B136" s="637" t="s">
        <v>173</v>
      </c>
      <c r="C136" s="639" t="s">
        <v>278</v>
      </c>
      <c r="D136" s="642" t="s">
        <v>1379</v>
      </c>
      <c r="E136" s="641" t="s">
        <v>242</v>
      </c>
      <c r="F136" s="540">
        <f t="shared" si="53"/>
        <v>0</v>
      </c>
      <c r="G136" s="541">
        <v>0</v>
      </c>
      <c r="H136" s="542">
        <v>0</v>
      </c>
      <c r="I136" s="543">
        <v>0</v>
      </c>
      <c r="J136" s="544">
        <v>600000</v>
      </c>
      <c r="K136" s="560" t="s">
        <v>49</v>
      </c>
      <c r="L136" s="657" t="s">
        <v>549</v>
      </c>
      <c r="M136" s="637" t="s">
        <v>563</v>
      </c>
      <c r="N136" s="658" t="s">
        <v>1745</v>
      </c>
      <c r="O136" s="659">
        <f t="shared" si="55"/>
        <v>600000</v>
      </c>
      <c r="P136" s="146">
        <f>O136</f>
        <v>600000</v>
      </c>
      <c r="Q136" s="146">
        <f>P136/2</f>
        <v>300000</v>
      </c>
      <c r="R136" s="146">
        <f>P136/2</f>
        <v>300000</v>
      </c>
      <c r="S136" s="227">
        <f>P136/6</f>
        <v>100000</v>
      </c>
      <c r="T136" s="227">
        <f>P136/6</f>
        <v>100000</v>
      </c>
      <c r="U136" s="227"/>
      <c r="V136" s="227">
        <f>P136/6</f>
        <v>100000</v>
      </c>
      <c r="W136" s="146"/>
    </row>
    <row r="137" spans="1:23" ht="89.25" x14ac:dyDescent="0.2">
      <c r="A137" s="638">
        <v>135</v>
      </c>
      <c r="B137" s="638" t="s">
        <v>173</v>
      </c>
      <c r="C137" s="639" t="s">
        <v>279</v>
      </c>
      <c r="D137" s="640" t="s">
        <v>280</v>
      </c>
      <c r="E137" s="641" t="s">
        <v>242</v>
      </c>
      <c r="F137" s="540">
        <f t="shared" si="53"/>
        <v>0</v>
      </c>
      <c r="G137" s="541">
        <v>0</v>
      </c>
      <c r="H137" s="542">
        <v>0</v>
      </c>
      <c r="I137" s="543">
        <v>120000</v>
      </c>
      <c r="J137" s="544">
        <v>0</v>
      </c>
      <c r="K137" s="560" t="s">
        <v>281</v>
      </c>
      <c r="L137" s="663" t="s">
        <v>549</v>
      </c>
      <c r="M137" s="638" t="s">
        <v>561</v>
      </c>
      <c r="N137" s="658" t="s">
        <v>1745</v>
      </c>
      <c r="O137" s="659">
        <f t="shared" si="55"/>
        <v>120000</v>
      </c>
      <c r="P137" s="146">
        <f>O137</f>
        <v>120000</v>
      </c>
      <c r="Q137" s="146">
        <f>P137</f>
        <v>120000</v>
      </c>
      <c r="R137" s="146"/>
      <c r="S137" s="227"/>
      <c r="T137" s="227"/>
      <c r="U137" s="227"/>
      <c r="V137" s="227"/>
      <c r="W137" s="146"/>
    </row>
    <row r="138" spans="1:23" ht="59.25" customHeight="1" x14ac:dyDescent="0.2">
      <c r="A138" s="637">
        <v>136</v>
      </c>
      <c r="B138" s="638" t="s">
        <v>173</v>
      </c>
      <c r="C138" s="639" t="s">
        <v>332</v>
      </c>
      <c r="D138" s="640" t="s">
        <v>333</v>
      </c>
      <c r="E138" s="643" t="s">
        <v>242</v>
      </c>
      <c r="F138" s="540">
        <f t="shared" si="53"/>
        <v>0</v>
      </c>
      <c r="G138" s="541">
        <v>0</v>
      </c>
      <c r="H138" s="542">
        <v>0</v>
      </c>
      <c r="I138" s="543">
        <v>0</v>
      </c>
      <c r="J138" s="544">
        <v>500000</v>
      </c>
      <c r="K138" s="561" t="s">
        <v>49</v>
      </c>
      <c r="L138" s="638" t="s">
        <v>549</v>
      </c>
      <c r="M138" s="638" t="s">
        <v>563</v>
      </c>
      <c r="N138" s="658" t="s">
        <v>1745</v>
      </c>
      <c r="O138" s="659">
        <f t="shared" si="55"/>
        <v>500000</v>
      </c>
      <c r="P138" s="146">
        <f>O138</f>
        <v>500000</v>
      </c>
      <c r="Q138" s="146">
        <f>P138/2</f>
        <v>250000</v>
      </c>
      <c r="R138" s="146"/>
      <c r="S138" s="227"/>
      <c r="T138" s="227"/>
      <c r="U138" s="227"/>
      <c r="V138" s="227"/>
      <c r="W138" s="146">
        <f>P138/2</f>
        <v>250000</v>
      </c>
    </row>
    <row r="139" spans="1:23" ht="57.75" customHeight="1" x14ac:dyDescent="0.2">
      <c r="A139" s="637">
        <v>137</v>
      </c>
      <c r="B139" s="638" t="s">
        <v>173</v>
      </c>
      <c r="C139" s="639" t="s">
        <v>334</v>
      </c>
      <c r="D139" s="640" t="s">
        <v>1340</v>
      </c>
      <c r="E139" s="641" t="s">
        <v>242</v>
      </c>
      <c r="F139" s="540">
        <f t="shared" si="53"/>
        <v>0</v>
      </c>
      <c r="G139" s="541">
        <v>0</v>
      </c>
      <c r="H139" s="542">
        <v>0</v>
      </c>
      <c r="I139" s="543">
        <v>0</v>
      </c>
      <c r="J139" s="544">
        <v>3000000</v>
      </c>
      <c r="K139" s="561" t="s">
        <v>49</v>
      </c>
      <c r="L139" s="663" t="s">
        <v>565</v>
      </c>
      <c r="M139" s="638" t="s">
        <v>566</v>
      </c>
      <c r="N139" s="658" t="s">
        <v>1745</v>
      </c>
      <c r="O139" s="659">
        <f t="shared" si="55"/>
        <v>3000000</v>
      </c>
      <c r="P139" s="146">
        <f>O139/3</f>
        <v>1000000</v>
      </c>
      <c r="Q139" s="146">
        <f>P139</f>
        <v>1000000</v>
      </c>
      <c r="R139" s="146"/>
      <c r="S139" s="227"/>
      <c r="T139" s="227"/>
      <c r="U139" s="227"/>
      <c r="V139" s="227"/>
      <c r="W139" s="146"/>
    </row>
    <row r="140" spans="1:23" ht="60" customHeight="1" x14ac:dyDescent="0.2">
      <c r="A140" s="637">
        <v>138</v>
      </c>
      <c r="B140" s="638" t="s">
        <v>173</v>
      </c>
      <c r="C140" s="639" t="s">
        <v>1796</v>
      </c>
      <c r="D140" s="640" t="s">
        <v>1797</v>
      </c>
      <c r="E140" s="641" t="s">
        <v>292</v>
      </c>
      <c r="F140" s="540">
        <f t="shared" si="53"/>
        <v>0</v>
      </c>
      <c r="G140" s="541">
        <v>0</v>
      </c>
      <c r="H140" s="542">
        <v>0</v>
      </c>
      <c r="I140" s="543">
        <v>5000</v>
      </c>
      <c r="J140" s="544">
        <v>200000</v>
      </c>
      <c r="K140" s="560" t="s">
        <v>49</v>
      </c>
      <c r="L140" s="657" t="s">
        <v>549</v>
      </c>
      <c r="M140" s="637" t="s">
        <v>555</v>
      </c>
      <c r="N140" s="658" t="s">
        <v>1745</v>
      </c>
      <c r="O140" s="659">
        <f t="shared" si="55"/>
        <v>205000</v>
      </c>
      <c r="P140" s="146">
        <f t="shared" ref="P140" si="57">O140</f>
        <v>205000</v>
      </c>
      <c r="Q140" s="146">
        <f>P140</f>
        <v>205000</v>
      </c>
      <c r="R140" s="146"/>
      <c r="S140" s="227"/>
      <c r="T140" s="227"/>
      <c r="U140" s="227"/>
      <c r="V140" s="227"/>
      <c r="W140" s="146"/>
    </row>
    <row r="141" spans="1:23" ht="165.75" x14ac:dyDescent="0.2">
      <c r="A141" s="638">
        <v>139</v>
      </c>
      <c r="B141" s="638" t="s">
        <v>173</v>
      </c>
      <c r="C141" s="639" t="s">
        <v>1388</v>
      </c>
      <c r="D141" s="640" t="s">
        <v>1389</v>
      </c>
      <c r="E141" s="641" t="s">
        <v>221</v>
      </c>
      <c r="F141" s="540">
        <f t="shared" si="53"/>
        <v>0</v>
      </c>
      <c r="G141" s="541">
        <v>0</v>
      </c>
      <c r="H141" s="542">
        <v>0</v>
      </c>
      <c r="I141" s="543">
        <v>0</v>
      </c>
      <c r="J141" s="544">
        <v>2000000</v>
      </c>
      <c r="K141" s="560" t="s">
        <v>49</v>
      </c>
      <c r="L141" s="637" t="s">
        <v>542</v>
      </c>
      <c r="M141" s="637" t="s">
        <v>555</v>
      </c>
      <c r="N141" s="658" t="s">
        <v>1745</v>
      </c>
      <c r="O141" s="659">
        <f t="shared" si="55"/>
        <v>2000000</v>
      </c>
      <c r="P141" s="146"/>
      <c r="Q141" s="146"/>
      <c r="R141" s="146"/>
      <c r="S141" s="227"/>
      <c r="T141" s="227"/>
      <c r="U141" s="227"/>
      <c r="V141" s="227"/>
      <c r="W141" s="146"/>
    </row>
    <row r="142" spans="1:23" ht="53.25" customHeight="1" x14ac:dyDescent="0.2">
      <c r="A142" s="637">
        <v>140</v>
      </c>
      <c r="B142" s="638" t="s">
        <v>173</v>
      </c>
      <c r="C142" s="639" t="s">
        <v>1390</v>
      </c>
      <c r="D142" s="640" t="s">
        <v>1391</v>
      </c>
      <c r="E142" s="641" t="s">
        <v>221</v>
      </c>
      <c r="F142" s="540">
        <f t="shared" si="53"/>
        <v>0</v>
      </c>
      <c r="G142" s="541">
        <v>0</v>
      </c>
      <c r="H142" s="542">
        <v>0</v>
      </c>
      <c r="I142" s="543">
        <v>0</v>
      </c>
      <c r="J142" s="544">
        <v>500000</v>
      </c>
      <c r="K142" s="560" t="s">
        <v>226</v>
      </c>
      <c r="L142" s="657" t="s">
        <v>542</v>
      </c>
      <c r="M142" s="662" t="s">
        <v>561</v>
      </c>
      <c r="N142" s="658" t="s">
        <v>1745</v>
      </c>
      <c r="O142" s="659">
        <f t="shared" si="55"/>
        <v>500000</v>
      </c>
      <c r="P142" s="146"/>
      <c r="Q142" s="146"/>
      <c r="R142" s="146"/>
      <c r="S142" s="227"/>
      <c r="T142" s="227"/>
      <c r="U142" s="227"/>
      <c r="V142" s="227"/>
      <c r="W142" s="146"/>
    </row>
    <row r="143" spans="1:23" ht="51.75" customHeight="1" x14ac:dyDescent="0.2">
      <c r="A143" s="637">
        <v>141</v>
      </c>
      <c r="B143" s="638" t="s">
        <v>173</v>
      </c>
      <c r="C143" s="639" t="s">
        <v>1392</v>
      </c>
      <c r="D143" s="640" t="s">
        <v>1393</v>
      </c>
      <c r="E143" s="641" t="s">
        <v>98</v>
      </c>
      <c r="F143" s="540">
        <f t="shared" si="53"/>
        <v>0</v>
      </c>
      <c r="G143" s="541">
        <v>0</v>
      </c>
      <c r="H143" s="542">
        <v>0</v>
      </c>
      <c r="I143" s="543">
        <v>0</v>
      </c>
      <c r="J143" s="544">
        <v>1000000</v>
      </c>
      <c r="K143" s="558" t="s">
        <v>192</v>
      </c>
      <c r="L143" s="637" t="s">
        <v>542</v>
      </c>
      <c r="M143" s="662" t="s">
        <v>55</v>
      </c>
      <c r="N143" s="658" t="s">
        <v>1745</v>
      </c>
      <c r="O143" s="659">
        <f t="shared" si="55"/>
        <v>1000000</v>
      </c>
      <c r="P143" s="146"/>
      <c r="Q143" s="146"/>
      <c r="R143" s="146"/>
      <c r="S143" s="227"/>
      <c r="T143" s="227"/>
      <c r="U143" s="227"/>
      <c r="V143" s="227"/>
      <c r="W143" s="146"/>
    </row>
    <row r="144" spans="1:23" ht="51" x14ac:dyDescent="0.2">
      <c r="A144" s="637">
        <v>142</v>
      </c>
      <c r="B144" s="638" t="s">
        <v>173</v>
      </c>
      <c r="C144" s="639" t="s">
        <v>1427</v>
      </c>
      <c r="D144" s="640" t="s">
        <v>1428</v>
      </c>
      <c r="E144" s="641" t="s">
        <v>150</v>
      </c>
      <c r="F144" s="540">
        <f t="shared" si="53"/>
        <v>0</v>
      </c>
      <c r="G144" s="541">
        <v>0</v>
      </c>
      <c r="H144" s="542">
        <v>0</v>
      </c>
      <c r="I144" s="543">
        <v>0</v>
      </c>
      <c r="J144" s="544">
        <v>2000000</v>
      </c>
      <c r="K144" s="558" t="s">
        <v>58</v>
      </c>
      <c r="L144" s="657" t="s">
        <v>549</v>
      </c>
      <c r="M144" s="662" t="s">
        <v>555</v>
      </c>
      <c r="N144" s="658" t="s">
        <v>1745</v>
      </c>
      <c r="O144" s="659">
        <f t="shared" si="55"/>
        <v>2000000</v>
      </c>
      <c r="P144" s="146">
        <f>O144</f>
        <v>2000000</v>
      </c>
      <c r="Q144" s="146">
        <f>P144</f>
        <v>2000000</v>
      </c>
      <c r="R144" s="146"/>
      <c r="S144" s="227"/>
      <c r="T144" s="227"/>
      <c r="U144" s="227"/>
      <c r="V144" s="227"/>
      <c r="W144" s="146"/>
    </row>
    <row r="145" spans="1:23" ht="63.75" x14ac:dyDescent="0.2">
      <c r="A145" s="638">
        <v>143</v>
      </c>
      <c r="B145" s="638" t="s">
        <v>173</v>
      </c>
      <c r="C145" s="639" t="s">
        <v>1434</v>
      </c>
      <c r="D145" s="640" t="s">
        <v>1587</v>
      </c>
      <c r="E145" s="641" t="s">
        <v>78</v>
      </c>
      <c r="F145" s="540">
        <f t="shared" si="53"/>
        <v>0</v>
      </c>
      <c r="G145" s="541">
        <v>0</v>
      </c>
      <c r="H145" s="542">
        <v>0</v>
      </c>
      <c r="I145" s="543">
        <v>0</v>
      </c>
      <c r="J145" s="544">
        <v>0</v>
      </c>
      <c r="K145" s="558" t="s">
        <v>79</v>
      </c>
      <c r="L145" s="662" t="s">
        <v>542</v>
      </c>
      <c r="M145" s="662" t="s">
        <v>80</v>
      </c>
      <c r="N145" s="658" t="s">
        <v>1745</v>
      </c>
      <c r="O145" s="659">
        <f t="shared" si="55"/>
        <v>0</v>
      </c>
      <c r="P145" s="146"/>
      <c r="Q145" s="146"/>
      <c r="R145" s="146"/>
      <c r="S145" s="227"/>
      <c r="T145" s="227"/>
      <c r="U145" s="227"/>
      <c r="V145" s="227"/>
      <c r="W145" s="146"/>
    </row>
    <row r="146" spans="1:23" ht="63.75" x14ac:dyDescent="0.2">
      <c r="A146" s="637">
        <v>144</v>
      </c>
      <c r="B146" s="637" t="s">
        <v>359</v>
      </c>
      <c r="C146" s="639" t="s">
        <v>360</v>
      </c>
      <c r="D146" s="640" t="s">
        <v>361</v>
      </c>
      <c r="E146" s="641" t="s">
        <v>242</v>
      </c>
      <c r="F146" s="540">
        <f t="shared" si="53"/>
        <v>0</v>
      </c>
      <c r="G146" s="541">
        <v>0</v>
      </c>
      <c r="H146" s="542">
        <v>0</v>
      </c>
      <c r="I146" s="543">
        <v>0</v>
      </c>
      <c r="J146" s="544">
        <v>350000</v>
      </c>
      <c r="K146" s="558" t="s">
        <v>49</v>
      </c>
      <c r="L146" s="657" t="s">
        <v>549</v>
      </c>
      <c r="M146" s="637" t="s">
        <v>563</v>
      </c>
      <c r="N146" s="658" t="s">
        <v>1745</v>
      </c>
      <c r="O146" s="659">
        <f t="shared" si="55"/>
        <v>350000</v>
      </c>
      <c r="P146" s="146">
        <f>O146</f>
        <v>350000</v>
      </c>
      <c r="Q146" s="146">
        <f>P146/2</f>
        <v>175000</v>
      </c>
      <c r="R146" s="146">
        <f>P146/2</f>
        <v>175000</v>
      </c>
      <c r="S146" s="227"/>
      <c r="T146" s="227">
        <f>P146/2</f>
        <v>175000</v>
      </c>
      <c r="U146" s="227"/>
      <c r="V146" s="227"/>
      <c r="W146" s="146"/>
    </row>
    <row r="147" spans="1:23" ht="204" x14ac:dyDescent="0.2">
      <c r="A147" s="637">
        <v>145</v>
      </c>
      <c r="B147" s="637" t="s">
        <v>1586</v>
      </c>
      <c r="C147" s="639" t="s">
        <v>1386</v>
      </c>
      <c r="D147" s="640" t="s">
        <v>1387</v>
      </c>
      <c r="E147" s="641" t="s">
        <v>91</v>
      </c>
      <c r="F147" s="540">
        <f t="shared" si="53"/>
        <v>0</v>
      </c>
      <c r="G147" s="541">
        <v>0</v>
      </c>
      <c r="H147" s="542">
        <v>0</v>
      </c>
      <c r="I147" s="543">
        <v>0</v>
      </c>
      <c r="J147" s="544">
        <v>0</v>
      </c>
      <c r="K147" s="560" t="s">
        <v>33</v>
      </c>
      <c r="L147" s="638" t="s">
        <v>549</v>
      </c>
      <c r="M147" s="638" t="s">
        <v>35</v>
      </c>
      <c r="N147" s="658" t="s">
        <v>1745</v>
      </c>
      <c r="O147" s="659">
        <f t="shared" si="55"/>
        <v>0</v>
      </c>
      <c r="P147" s="146">
        <f>O147</f>
        <v>0</v>
      </c>
      <c r="Q147" s="146">
        <f>P147</f>
        <v>0</v>
      </c>
      <c r="R147" s="146"/>
      <c r="S147" s="227"/>
      <c r="T147" s="227"/>
      <c r="U147" s="227"/>
      <c r="V147" s="227"/>
      <c r="W147" s="146"/>
    </row>
    <row r="148" spans="1:23" ht="153" x14ac:dyDescent="0.2">
      <c r="A148" s="637">
        <v>146</v>
      </c>
      <c r="B148" s="637" t="s">
        <v>1586</v>
      </c>
      <c r="C148" s="639" t="s">
        <v>1383</v>
      </c>
      <c r="D148" s="640" t="s">
        <v>1385</v>
      </c>
      <c r="E148" s="641" t="s">
        <v>1751</v>
      </c>
      <c r="F148" s="540">
        <f t="shared" ref="F148" si="58">G148+H148</f>
        <v>0</v>
      </c>
      <c r="G148" s="541">
        <v>0</v>
      </c>
      <c r="H148" s="542">
        <v>0</v>
      </c>
      <c r="I148" s="543">
        <v>0</v>
      </c>
      <c r="J148" s="544">
        <v>0</v>
      </c>
      <c r="K148" s="560" t="s">
        <v>222</v>
      </c>
      <c r="L148" s="661" t="s">
        <v>542</v>
      </c>
      <c r="M148" s="662" t="s">
        <v>561</v>
      </c>
      <c r="N148" s="658" t="s">
        <v>1745</v>
      </c>
      <c r="O148" s="659">
        <f t="shared" si="55"/>
        <v>0</v>
      </c>
      <c r="P148" s="146"/>
      <c r="Q148" s="146"/>
      <c r="R148" s="146"/>
      <c r="S148" s="227"/>
      <c r="T148" s="227"/>
      <c r="U148" s="227"/>
      <c r="V148" s="227"/>
      <c r="W148" s="146"/>
    </row>
    <row r="149" spans="1:23" ht="51" x14ac:dyDescent="0.2">
      <c r="A149" s="638">
        <v>147</v>
      </c>
      <c r="B149" s="638" t="s">
        <v>362</v>
      </c>
      <c r="C149" s="639" t="s">
        <v>1570</v>
      </c>
      <c r="D149" s="640" t="s">
        <v>1569</v>
      </c>
      <c r="E149" s="641" t="s">
        <v>57</v>
      </c>
      <c r="F149" s="540">
        <f t="shared" ref="F149:F184" si="59">G149+H149</f>
        <v>0</v>
      </c>
      <c r="G149" s="541">
        <v>0</v>
      </c>
      <c r="H149" s="542">
        <v>0</v>
      </c>
      <c r="I149" s="543">
        <v>0</v>
      </c>
      <c r="J149" s="544">
        <v>700000</v>
      </c>
      <c r="K149" s="558" t="s">
        <v>58</v>
      </c>
      <c r="L149" s="657" t="s">
        <v>549</v>
      </c>
      <c r="M149" s="662" t="s">
        <v>555</v>
      </c>
      <c r="N149" s="658" t="s">
        <v>1745</v>
      </c>
      <c r="O149" s="659">
        <f t="shared" si="55"/>
        <v>700000</v>
      </c>
      <c r="P149" s="146">
        <f>O149</f>
        <v>700000</v>
      </c>
      <c r="Q149" s="146">
        <f>P149/2</f>
        <v>350000</v>
      </c>
      <c r="R149" s="146"/>
      <c r="S149" s="227"/>
      <c r="T149" s="227"/>
      <c r="U149" s="227"/>
      <c r="V149" s="227"/>
      <c r="W149" s="146">
        <f>P149/2</f>
        <v>350000</v>
      </c>
    </row>
    <row r="150" spans="1:23" s="672" customFormat="1" ht="66.75" customHeight="1" x14ac:dyDescent="0.25">
      <c r="A150" s="637">
        <v>148</v>
      </c>
      <c r="B150" s="638" t="s">
        <v>362</v>
      </c>
      <c r="C150" s="639" t="s">
        <v>366</v>
      </c>
      <c r="D150" s="640" t="s">
        <v>1572</v>
      </c>
      <c r="E150" s="641" t="s">
        <v>57</v>
      </c>
      <c r="F150" s="540">
        <f t="shared" si="59"/>
        <v>0</v>
      </c>
      <c r="G150" s="541">
        <v>0</v>
      </c>
      <c r="H150" s="542">
        <v>0</v>
      </c>
      <c r="I150" s="543">
        <v>0</v>
      </c>
      <c r="J150" s="544">
        <v>1200000</v>
      </c>
      <c r="K150" s="558" t="s">
        <v>58</v>
      </c>
      <c r="L150" s="657" t="s">
        <v>549</v>
      </c>
      <c r="M150" s="637" t="s">
        <v>555</v>
      </c>
      <c r="N150" s="658" t="s">
        <v>1745</v>
      </c>
      <c r="O150" s="659">
        <f t="shared" si="55"/>
        <v>1200000</v>
      </c>
      <c r="P150" s="146">
        <f>O150</f>
        <v>1200000</v>
      </c>
      <c r="Q150" s="146">
        <f>P150/2</f>
        <v>600000</v>
      </c>
      <c r="R150" s="146"/>
      <c r="S150" s="227"/>
      <c r="T150" s="227"/>
      <c r="U150" s="227"/>
      <c r="V150" s="227"/>
      <c r="W150" s="146">
        <f>P150/2</f>
        <v>600000</v>
      </c>
    </row>
    <row r="151" spans="1:23" s="672" customFormat="1" ht="25.5" x14ac:dyDescent="0.25">
      <c r="A151" s="637">
        <v>149</v>
      </c>
      <c r="B151" s="638" t="s">
        <v>362</v>
      </c>
      <c r="C151" s="639" t="s">
        <v>367</v>
      </c>
      <c r="D151" s="640" t="s">
        <v>1321</v>
      </c>
      <c r="E151" s="641" t="s">
        <v>57</v>
      </c>
      <c r="F151" s="540">
        <f t="shared" si="59"/>
        <v>0</v>
      </c>
      <c r="G151" s="541">
        <v>0</v>
      </c>
      <c r="H151" s="542">
        <v>0</v>
      </c>
      <c r="I151" s="543">
        <v>0</v>
      </c>
      <c r="J151" s="544">
        <v>700000</v>
      </c>
      <c r="K151" s="558" t="s">
        <v>58</v>
      </c>
      <c r="L151" s="657" t="s">
        <v>549</v>
      </c>
      <c r="M151" s="637" t="s">
        <v>555</v>
      </c>
      <c r="N151" s="658" t="s">
        <v>1745</v>
      </c>
      <c r="O151" s="659">
        <f t="shared" si="55"/>
        <v>700000</v>
      </c>
      <c r="P151" s="146">
        <f>O151</f>
        <v>700000</v>
      </c>
      <c r="Q151" s="146">
        <f>P151/2</f>
        <v>350000</v>
      </c>
      <c r="R151" s="146"/>
      <c r="S151" s="227"/>
      <c r="T151" s="227"/>
      <c r="U151" s="227"/>
      <c r="V151" s="227"/>
      <c r="W151" s="146">
        <f>P151/2</f>
        <v>350000</v>
      </c>
    </row>
    <row r="152" spans="1:23" s="672" customFormat="1" ht="51" x14ac:dyDescent="0.25">
      <c r="A152" s="637">
        <v>150</v>
      </c>
      <c r="B152" s="638" t="s">
        <v>362</v>
      </c>
      <c r="C152" s="639" t="s">
        <v>376</v>
      </c>
      <c r="D152" s="640" t="s">
        <v>1536</v>
      </c>
      <c r="E152" s="641" t="s">
        <v>78</v>
      </c>
      <c r="F152" s="540">
        <f t="shared" si="59"/>
        <v>0</v>
      </c>
      <c r="G152" s="541">
        <v>0</v>
      </c>
      <c r="H152" s="542">
        <v>0</v>
      </c>
      <c r="I152" s="543">
        <v>0</v>
      </c>
      <c r="J152" s="544">
        <v>400000</v>
      </c>
      <c r="K152" s="559" t="s">
        <v>79</v>
      </c>
      <c r="L152" s="657" t="s">
        <v>542</v>
      </c>
      <c r="M152" s="637" t="s">
        <v>80</v>
      </c>
      <c r="N152" s="658" t="s">
        <v>1745</v>
      </c>
      <c r="O152" s="659">
        <f t="shared" si="55"/>
        <v>400000</v>
      </c>
      <c r="P152" s="146"/>
      <c r="Q152" s="146"/>
      <c r="R152" s="146"/>
      <c r="S152" s="227"/>
      <c r="T152" s="227"/>
      <c r="U152" s="227"/>
      <c r="V152" s="227"/>
      <c r="W152" s="146"/>
    </row>
    <row r="153" spans="1:23" s="672" customFormat="1" ht="63.75" x14ac:dyDescent="0.25">
      <c r="A153" s="638">
        <v>151</v>
      </c>
      <c r="B153" s="638" t="s">
        <v>362</v>
      </c>
      <c r="C153" s="639" t="s">
        <v>377</v>
      </c>
      <c r="D153" s="640" t="s">
        <v>378</v>
      </c>
      <c r="E153" s="641" t="s">
        <v>78</v>
      </c>
      <c r="F153" s="540">
        <f t="shared" si="59"/>
        <v>0</v>
      </c>
      <c r="G153" s="541">
        <v>0</v>
      </c>
      <c r="H153" s="542">
        <v>0</v>
      </c>
      <c r="I153" s="543">
        <v>0</v>
      </c>
      <c r="J153" s="544">
        <v>200000</v>
      </c>
      <c r="K153" s="559" t="s">
        <v>79</v>
      </c>
      <c r="L153" s="637" t="s">
        <v>542</v>
      </c>
      <c r="M153" s="637" t="s">
        <v>80</v>
      </c>
      <c r="N153" s="658" t="s">
        <v>1745</v>
      </c>
      <c r="O153" s="659">
        <f t="shared" si="55"/>
        <v>200000</v>
      </c>
      <c r="P153" s="146"/>
      <c r="Q153" s="146"/>
      <c r="R153" s="146"/>
      <c r="S153" s="227"/>
      <c r="T153" s="227"/>
      <c r="U153" s="227"/>
      <c r="V153" s="227"/>
      <c r="W153" s="146"/>
    </row>
    <row r="154" spans="1:23" s="672" customFormat="1" ht="63.75" x14ac:dyDescent="0.25">
      <c r="A154" s="637">
        <v>152</v>
      </c>
      <c r="B154" s="638" t="s">
        <v>362</v>
      </c>
      <c r="C154" s="639" t="s">
        <v>1644</v>
      </c>
      <c r="D154" s="640" t="s">
        <v>1643</v>
      </c>
      <c r="E154" s="641" t="s">
        <v>78</v>
      </c>
      <c r="F154" s="540">
        <f t="shared" si="59"/>
        <v>100000</v>
      </c>
      <c r="G154" s="541">
        <v>100000</v>
      </c>
      <c r="H154" s="542">
        <v>0</v>
      </c>
      <c r="I154" s="543">
        <v>600000</v>
      </c>
      <c r="J154" s="544">
        <v>300000</v>
      </c>
      <c r="K154" s="559" t="s">
        <v>79</v>
      </c>
      <c r="L154" s="657" t="s">
        <v>549</v>
      </c>
      <c r="M154" s="637" t="s">
        <v>80</v>
      </c>
      <c r="N154" s="658" t="s">
        <v>1745</v>
      </c>
      <c r="O154" s="659">
        <f t="shared" si="55"/>
        <v>1000000</v>
      </c>
      <c r="P154" s="146">
        <f>O154/3</f>
        <v>333333.33333333331</v>
      </c>
      <c r="Q154" s="146">
        <f>P154/2</f>
        <v>166666.66666666666</v>
      </c>
      <c r="R154" s="146"/>
      <c r="S154" s="227"/>
      <c r="T154" s="227"/>
      <c r="U154" s="227"/>
      <c r="V154" s="227"/>
      <c r="W154" s="146">
        <f>P154/2</f>
        <v>166666.66666666666</v>
      </c>
    </row>
    <row r="155" spans="1:23" ht="25.5" x14ac:dyDescent="0.2">
      <c r="A155" s="637">
        <v>153</v>
      </c>
      <c r="B155" s="638" t="s">
        <v>362</v>
      </c>
      <c r="C155" s="639" t="s">
        <v>381</v>
      </c>
      <c r="D155" s="640" t="s">
        <v>1369</v>
      </c>
      <c r="E155" s="641" t="s">
        <v>78</v>
      </c>
      <c r="F155" s="540">
        <f t="shared" si="59"/>
        <v>0</v>
      </c>
      <c r="G155" s="541">
        <v>0</v>
      </c>
      <c r="H155" s="542">
        <v>0</v>
      </c>
      <c r="I155" s="543">
        <v>0</v>
      </c>
      <c r="J155" s="544">
        <v>100000</v>
      </c>
      <c r="K155" s="559" t="s">
        <v>79</v>
      </c>
      <c r="L155" s="657" t="s">
        <v>542</v>
      </c>
      <c r="M155" s="637" t="s">
        <v>80</v>
      </c>
      <c r="N155" s="658" t="s">
        <v>1745</v>
      </c>
      <c r="O155" s="659">
        <f t="shared" si="55"/>
        <v>100000</v>
      </c>
      <c r="P155" s="146"/>
      <c r="Q155" s="146"/>
      <c r="R155" s="146"/>
      <c r="S155" s="227"/>
      <c r="T155" s="227"/>
      <c r="U155" s="227"/>
      <c r="V155" s="227"/>
      <c r="W155" s="146"/>
    </row>
    <row r="156" spans="1:23" s="672" customFormat="1" ht="25.5" x14ac:dyDescent="0.25">
      <c r="A156" s="637">
        <v>154</v>
      </c>
      <c r="B156" s="638" t="s">
        <v>362</v>
      </c>
      <c r="C156" s="639" t="s">
        <v>382</v>
      </c>
      <c r="D156" s="640" t="s">
        <v>383</v>
      </c>
      <c r="E156" s="641" t="s">
        <v>78</v>
      </c>
      <c r="F156" s="540">
        <f t="shared" si="59"/>
        <v>0</v>
      </c>
      <c r="G156" s="541">
        <v>0</v>
      </c>
      <c r="H156" s="542">
        <v>0</v>
      </c>
      <c r="I156" s="543">
        <v>0</v>
      </c>
      <c r="J156" s="544">
        <v>70000</v>
      </c>
      <c r="K156" s="559" t="s">
        <v>79</v>
      </c>
      <c r="L156" s="637" t="s">
        <v>542</v>
      </c>
      <c r="M156" s="637" t="s">
        <v>80</v>
      </c>
      <c r="N156" s="658" t="s">
        <v>1745</v>
      </c>
      <c r="O156" s="659">
        <f t="shared" si="55"/>
        <v>70000</v>
      </c>
      <c r="P156" s="146"/>
      <c r="Q156" s="146"/>
      <c r="R156" s="146"/>
      <c r="S156" s="227"/>
      <c r="T156" s="227"/>
      <c r="U156" s="227"/>
      <c r="V156" s="227"/>
      <c r="W156" s="146"/>
    </row>
    <row r="157" spans="1:23" ht="51" x14ac:dyDescent="0.2">
      <c r="A157" s="638">
        <v>155</v>
      </c>
      <c r="B157" s="638" t="s">
        <v>362</v>
      </c>
      <c r="C157" s="639" t="s">
        <v>384</v>
      </c>
      <c r="D157" s="640" t="s">
        <v>1382</v>
      </c>
      <c r="E157" s="641" t="s">
        <v>78</v>
      </c>
      <c r="F157" s="540">
        <f t="shared" si="59"/>
        <v>0</v>
      </c>
      <c r="G157" s="541">
        <v>0</v>
      </c>
      <c r="H157" s="542">
        <v>0</v>
      </c>
      <c r="I157" s="543">
        <v>0</v>
      </c>
      <c r="J157" s="544">
        <v>50000</v>
      </c>
      <c r="K157" s="559" t="s">
        <v>79</v>
      </c>
      <c r="L157" s="637" t="s">
        <v>542</v>
      </c>
      <c r="M157" s="637" t="s">
        <v>80</v>
      </c>
      <c r="N157" s="658" t="s">
        <v>1745</v>
      </c>
      <c r="O157" s="659">
        <f t="shared" si="55"/>
        <v>50000</v>
      </c>
      <c r="P157" s="146"/>
      <c r="Q157" s="146"/>
      <c r="R157" s="146"/>
      <c r="S157" s="227"/>
      <c r="T157" s="227"/>
      <c r="U157" s="227"/>
      <c r="V157" s="227"/>
      <c r="W157" s="146"/>
    </row>
    <row r="158" spans="1:23" ht="102" x14ac:dyDescent="0.2">
      <c r="A158" s="637">
        <v>156</v>
      </c>
      <c r="B158" s="638" t="s">
        <v>362</v>
      </c>
      <c r="C158" s="639" t="s">
        <v>1433</v>
      </c>
      <c r="D158" s="640" t="s">
        <v>1633</v>
      </c>
      <c r="E158" s="641" t="s">
        <v>78</v>
      </c>
      <c r="F158" s="540">
        <f t="shared" si="59"/>
        <v>350000</v>
      </c>
      <c r="G158" s="541">
        <v>35000</v>
      </c>
      <c r="H158" s="542">
        <v>315000</v>
      </c>
      <c r="I158" s="543">
        <v>0</v>
      </c>
      <c r="J158" s="544">
        <v>6000000</v>
      </c>
      <c r="K158" s="559" t="s">
        <v>79</v>
      </c>
      <c r="L158" s="676" t="s">
        <v>542</v>
      </c>
      <c r="M158" s="637" t="s">
        <v>80</v>
      </c>
      <c r="N158" s="658" t="s">
        <v>1745</v>
      </c>
      <c r="O158" s="659">
        <f t="shared" si="55"/>
        <v>6350000</v>
      </c>
      <c r="P158" s="146"/>
      <c r="Q158" s="146"/>
      <c r="R158" s="146"/>
      <c r="S158" s="227"/>
      <c r="T158" s="227"/>
      <c r="U158" s="227"/>
      <c r="V158" s="227"/>
      <c r="W158" s="146"/>
    </row>
    <row r="159" spans="1:23" ht="63.75" x14ac:dyDescent="0.2">
      <c r="A159" s="637">
        <v>157</v>
      </c>
      <c r="B159" s="638" t="s">
        <v>362</v>
      </c>
      <c r="C159" s="639" t="s">
        <v>1348</v>
      </c>
      <c r="D159" s="640" t="s">
        <v>1634</v>
      </c>
      <c r="E159" s="641" t="s">
        <v>78</v>
      </c>
      <c r="F159" s="540">
        <f t="shared" si="59"/>
        <v>100000</v>
      </c>
      <c r="G159" s="545">
        <v>100000</v>
      </c>
      <c r="H159" s="542">
        <v>0</v>
      </c>
      <c r="I159" s="543">
        <v>0</v>
      </c>
      <c r="J159" s="546">
        <v>0</v>
      </c>
      <c r="K159" s="559" t="s">
        <v>33</v>
      </c>
      <c r="L159" s="676" t="s">
        <v>542</v>
      </c>
      <c r="M159" s="676" t="s">
        <v>80</v>
      </c>
      <c r="N159" s="658" t="s">
        <v>1745</v>
      </c>
      <c r="O159" s="659">
        <f t="shared" si="55"/>
        <v>100000</v>
      </c>
      <c r="P159" s="146"/>
      <c r="Q159" s="146"/>
      <c r="R159" s="146"/>
      <c r="S159" s="227"/>
      <c r="T159" s="227"/>
      <c r="U159" s="227"/>
      <c r="V159" s="227"/>
      <c r="W159" s="146"/>
    </row>
    <row r="160" spans="1:23" ht="38.25" x14ac:dyDescent="0.2">
      <c r="A160" s="637">
        <v>158</v>
      </c>
      <c r="B160" s="638" t="s">
        <v>362</v>
      </c>
      <c r="C160" s="639" t="s">
        <v>1537</v>
      </c>
      <c r="D160" s="640" t="s">
        <v>1688</v>
      </c>
      <c r="E160" s="641" t="s">
        <v>78</v>
      </c>
      <c r="F160" s="540">
        <f t="shared" si="59"/>
        <v>80000</v>
      </c>
      <c r="G160" s="545">
        <v>80000</v>
      </c>
      <c r="H160" s="542"/>
      <c r="I160" s="543">
        <v>0</v>
      </c>
      <c r="J160" s="546">
        <v>5000000</v>
      </c>
      <c r="K160" s="559" t="s">
        <v>79</v>
      </c>
      <c r="L160" s="676" t="s">
        <v>542</v>
      </c>
      <c r="M160" s="677" t="s">
        <v>80</v>
      </c>
      <c r="N160" s="658" t="s">
        <v>1745</v>
      </c>
      <c r="O160" s="659">
        <f t="shared" si="55"/>
        <v>5080000</v>
      </c>
      <c r="P160" s="146"/>
      <c r="Q160" s="146"/>
      <c r="R160" s="146"/>
      <c r="S160" s="227"/>
      <c r="T160" s="227"/>
      <c r="U160" s="227"/>
      <c r="V160" s="227"/>
      <c r="W160" s="146"/>
    </row>
    <row r="161" spans="1:23" s="672" customFormat="1" ht="25.5" x14ac:dyDescent="0.25">
      <c r="A161" s="638">
        <v>159</v>
      </c>
      <c r="B161" s="638" t="s">
        <v>362</v>
      </c>
      <c r="C161" s="639" t="s">
        <v>392</v>
      </c>
      <c r="D161" s="640" t="s">
        <v>393</v>
      </c>
      <c r="E161" s="641" t="s">
        <v>212</v>
      </c>
      <c r="F161" s="540">
        <f t="shared" si="59"/>
        <v>0</v>
      </c>
      <c r="G161" s="541">
        <v>0</v>
      </c>
      <c r="H161" s="542">
        <v>0</v>
      </c>
      <c r="I161" s="543">
        <v>0</v>
      </c>
      <c r="J161" s="544">
        <v>2000000</v>
      </c>
      <c r="K161" s="559" t="s">
        <v>213</v>
      </c>
      <c r="L161" s="677" t="s">
        <v>542</v>
      </c>
      <c r="M161" s="677" t="s">
        <v>214</v>
      </c>
      <c r="N161" s="658" t="s">
        <v>1745</v>
      </c>
      <c r="O161" s="659">
        <f t="shared" si="55"/>
        <v>2000000</v>
      </c>
      <c r="P161" s="146"/>
      <c r="Q161" s="146"/>
      <c r="R161" s="146"/>
      <c r="S161" s="227"/>
      <c r="T161" s="227"/>
      <c r="U161" s="227"/>
      <c r="V161" s="227"/>
      <c r="W161" s="146"/>
    </row>
    <row r="162" spans="1:23" ht="38.25" x14ac:dyDescent="0.2">
      <c r="A162" s="637">
        <v>160</v>
      </c>
      <c r="B162" s="638" t="s">
        <v>362</v>
      </c>
      <c r="C162" s="639" t="s">
        <v>394</v>
      </c>
      <c r="D162" s="640" t="s">
        <v>1573</v>
      </c>
      <c r="E162" s="641" t="s">
        <v>65</v>
      </c>
      <c r="F162" s="540">
        <f>G162+H162</f>
        <v>0</v>
      </c>
      <c r="G162" s="541">
        <v>0</v>
      </c>
      <c r="H162" s="542">
        <v>0</v>
      </c>
      <c r="I162" s="543">
        <v>50000</v>
      </c>
      <c r="J162" s="544">
        <v>100000</v>
      </c>
      <c r="K162" s="558" t="s">
        <v>49</v>
      </c>
      <c r="L162" s="657" t="s">
        <v>549</v>
      </c>
      <c r="M162" s="678" t="s">
        <v>214</v>
      </c>
      <c r="N162" s="658" t="s">
        <v>1745</v>
      </c>
      <c r="O162" s="659">
        <f t="shared" si="55"/>
        <v>150000</v>
      </c>
      <c r="P162" s="146">
        <f>O162/3</f>
        <v>50000</v>
      </c>
      <c r="Q162" s="146">
        <f>P162</f>
        <v>50000</v>
      </c>
      <c r="R162" s="146"/>
      <c r="S162" s="227"/>
      <c r="T162" s="227"/>
      <c r="U162" s="227"/>
      <c r="V162" s="227"/>
      <c r="W162" s="146"/>
    </row>
    <row r="163" spans="1:23" s="672" customFormat="1" ht="25.5" x14ac:dyDescent="0.25">
      <c r="A163" s="637">
        <v>161</v>
      </c>
      <c r="B163" s="638" t="s">
        <v>362</v>
      </c>
      <c r="C163" s="639" t="s">
        <v>385</v>
      </c>
      <c r="D163" s="640" t="s">
        <v>386</v>
      </c>
      <c r="E163" s="641" t="s">
        <v>98</v>
      </c>
      <c r="F163" s="540">
        <f t="shared" si="59"/>
        <v>0</v>
      </c>
      <c r="G163" s="541">
        <v>0</v>
      </c>
      <c r="H163" s="542">
        <v>0</v>
      </c>
      <c r="I163" s="543">
        <v>0</v>
      </c>
      <c r="J163" s="544">
        <v>400000</v>
      </c>
      <c r="K163" s="561" t="s">
        <v>99</v>
      </c>
      <c r="L163" s="679" t="s">
        <v>542</v>
      </c>
      <c r="M163" s="678" t="s">
        <v>55</v>
      </c>
      <c r="N163" s="658" t="s">
        <v>1745</v>
      </c>
      <c r="O163" s="659">
        <f t="shared" si="55"/>
        <v>400000</v>
      </c>
      <c r="P163" s="146"/>
      <c r="Q163" s="146"/>
      <c r="R163" s="146"/>
      <c r="S163" s="227"/>
      <c r="T163" s="227"/>
      <c r="U163" s="227"/>
      <c r="V163" s="227"/>
      <c r="W163" s="146"/>
    </row>
    <row r="164" spans="1:23" s="672" customFormat="1" ht="51" x14ac:dyDescent="0.25">
      <c r="A164" s="637">
        <v>162</v>
      </c>
      <c r="B164" s="638" t="s">
        <v>362</v>
      </c>
      <c r="C164" s="639" t="s">
        <v>389</v>
      </c>
      <c r="D164" s="640" t="s">
        <v>1554</v>
      </c>
      <c r="E164" s="641" t="s">
        <v>98</v>
      </c>
      <c r="F164" s="540">
        <f t="shared" si="59"/>
        <v>117642</v>
      </c>
      <c r="G164" s="541">
        <v>117642</v>
      </c>
      <c r="H164" s="542">
        <v>0</v>
      </c>
      <c r="I164" s="543">
        <v>0</v>
      </c>
      <c r="J164" s="544">
        <v>0</v>
      </c>
      <c r="K164" s="559" t="s">
        <v>388</v>
      </c>
      <c r="L164" s="676" t="s">
        <v>542</v>
      </c>
      <c r="M164" s="676" t="s">
        <v>55</v>
      </c>
      <c r="N164" s="658" t="s">
        <v>1745</v>
      </c>
      <c r="O164" s="659">
        <f t="shared" si="55"/>
        <v>117642</v>
      </c>
      <c r="P164" s="146"/>
      <c r="Q164" s="146"/>
      <c r="R164" s="146"/>
      <c r="S164" s="227"/>
      <c r="T164" s="227"/>
      <c r="U164" s="227"/>
      <c r="V164" s="227"/>
      <c r="W164" s="146"/>
    </row>
    <row r="165" spans="1:23" x14ac:dyDescent="0.2">
      <c r="A165" s="638">
        <v>163</v>
      </c>
      <c r="B165" s="638" t="s">
        <v>362</v>
      </c>
      <c r="C165" s="639" t="s">
        <v>390</v>
      </c>
      <c r="D165" s="640" t="s">
        <v>391</v>
      </c>
      <c r="E165" s="641" t="s">
        <v>98</v>
      </c>
      <c r="F165" s="540">
        <f t="shared" si="59"/>
        <v>0</v>
      </c>
      <c r="G165" s="541">
        <v>0</v>
      </c>
      <c r="H165" s="542">
        <v>0</v>
      </c>
      <c r="I165" s="543">
        <v>0</v>
      </c>
      <c r="J165" s="544">
        <v>50000</v>
      </c>
      <c r="K165" s="559" t="s">
        <v>388</v>
      </c>
      <c r="L165" s="657" t="s">
        <v>542</v>
      </c>
      <c r="M165" s="637" t="s">
        <v>55</v>
      </c>
      <c r="N165" s="658" t="s">
        <v>1745</v>
      </c>
      <c r="O165" s="659">
        <f t="shared" si="55"/>
        <v>50000</v>
      </c>
      <c r="P165" s="146"/>
      <c r="Q165" s="146"/>
      <c r="R165" s="146"/>
      <c r="S165" s="227"/>
      <c r="T165" s="227"/>
      <c r="U165" s="227"/>
      <c r="V165" s="227"/>
      <c r="W165" s="146"/>
    </row>
    <row r="166" spans="1:23" ht="76.5" x14ac:dyDescent="0.2">
      <c r="A166" s="637">
        <v>164</v>
      </c>
      <c r="B166" s="638" t="s">
        <v>362</v>
      </c>
      <c r="C166" s="639" t="s">
        <v>368</v>
      </c>
      <c r="D166" s="640" t="s">
        <v>1571</v>
      </c>
      <c r="E166" s="641" t="s">
        <v>65</v>
      </c>
      <c r="F166" s="540">
        <f t="shared" si="59"/>
        <v>0</v>
      </c>
      <c r="G166" s="541">
        <v>0</v>
      </c>
      <c r="H166" s="542">
        <v>0</v>
      </c>
      <c r="I166" s="543">
        <v>0</v>
      </c>
      <c r="J166" s="544">
        <v>200000</v>
      </c>
      <c r="K166" s="558" t="s">
        <v>49</v>
      </c>
      <c r="L166" s="657" t="s">
        <v>549</v>
      </c>
      <c r="M166" s="676" t="s">
        <v>555</v>
      </c>
      <c r="N166" s="658" t="s">
        <v>1745</v>
      </c>
      <c r="O166" s="659">
        <f t="shared" si="55"/>
        <v>200000</v>
      </c>
      <c r="P166" s="146">
        <f t="shared" ref="P166:P167" si="60">O166</f>
        <v>200000</v>
      </c>
      <c r="Q166" s="146">
        <f>P166</f>
        <v>200000</v>
      </c>
      <c r="R166" s="146"/>
      <c r="S166" s="227"/>
      <c r="T166" s="227"/>
      <c r="U166" s="227"/>
      <c r="V166" s="227"/>
      <c r="W166" s="146"/>
    </row>
    <row r="167" spans="1:23" ht="75" customHeight="1" x14ac:dyDescent="0.2">
      <c r="A167" s="637">
        <v>165</v>
      </c>
      <c r="B167" s="638" t="s">
        <v>362</v>
      </c>
      <c r="C167" s="639" t="s">
        <v>369</v>
      </c>
      <c r="D167" s="640" t="s">
        <v>370</v>
      </c>
      <c r="E167" s="641" t="s">
        <v>65</v>
      </c>
      <c r="F167" s="540">
        <f t="shared" si="59"/>
        <v>0</v>
      </c>
      <c r="G167" s="541">
        <v>0</v>
      </c>
      <c r="H167" s="542">
        <v>0</v>
      </c>
      <c r="I167" s="543">
        <v>0</v>
      </c>
      <c r="J167" s="544">
        <v>50000</v>
      </c>
      <c r="K167" s="558" t="s">
        <v>49</v>
      </c>
      <c r="L167" s="676" t="s">
        <v>549</v>
      </c>
      <c r="M167" s="676" t="s">
        <v>555</v>
      </c>
      <c r="N167" s="658" t="s">
        <v>1745</v>
      </c>
      <c r="O167" s="659">
        <f t="shared" si="55"/>
        <v>50000</v>
      </c>
      <c r="P167" s="146">
        <f t="shared" si="60"/>
        <v>50000</v>
      </c>
      <c r="Q167" s="146">
        <f>P167</f>
        <v>50000</v>
      </c>
      <c r="R167" s="146"/>
      <c r="S167" s="227"/>
      <c r="T167" s="227"/>
      <c r="U167" s="227"/>
      <c r="V167" s="227"/>
      <c r="W167" s="146"/>
    </row>
    <row r="168" spans="1:23" s="672" customFormat="1" ht="76.5" customHeight="1" x14ac:dyDescent="0.25">
      <c r="A168" s="637">
        <v>166</v>
      </c>
      <c r="B168" s="638" t="s">
        <v>362</v>
      </c>
      <c r="C168" s="639" t="s">
        <v>371</v>
      </c>
      <c r="D168" s="640" t="s">
        <v>372</v>
      </c>
      <c r="E168" s="641" t="s">
        <v>65</v>
      </c>
      <c r="F168" s="540">
        <f t="shared" si="59"/>
        <v>0</v>
      </c>
      <c r="G168" s="541">
        <v>0</v>
      </c>
      <c r="H168" s="542">
        <v>0</v>
      </c>
      <c r="I168" s="543">
        <v>0</v>
      </c>
      <c r="J168" s="544">
        <v>75000</v>
      </c>
      <c r="K168" s="558" t="s">
        <v>49</v>
      </c>
      <c r="L168" s="657" t="s">
        <v>549</v>
      </c>
      <c r="M168" s="676" t="s">
        <v>563</v>
      </c>
      <c r="N168" s="658" t="s">
        <v>1745</v>
      </c>
      <c r="O168" s="659">
        <f t="shared" si="55"/>
        <v>75000</v>
      </c>
      <c r="P168" s="146">
        <f t="shared" ref="P168" si="61">O168</f>
        <v>75000</v>
      </c>
      <c r="Q168" s="146">
        <f>P168</f>
        <v>75000</v>
      </c>
      <c r="R168" s="146"/>
      <c r="S168" s="227"/>
      <c r="T168" s="227"/>
      <c r="U168" s="227"/>
      <c r="V168" s="227"/>
      <c r="W168" s="146"/>
    </row>
    <row r="169" spans="1:23" ht="70.5" customHeight="1" x14ac:dyDescent="0.2">
      <c r="A169" s="638">
        <v>167</v>
      </c>
      <c r="B169" s="638" t="s">
        <v>362</v>
      </c>
      <c r="C169" s="639" t="s">
        <v>373</v>
      </c>
      <c r="D169" s="640" t="s">
        <v>374</v>
      </c>
      <c r="E169" s="641" t="s">
        <v>65</v>
      </c>
      <c r="F169" s="540">
        <f t="shared" si="59"/>
        <v>0</v>
      </c>
      <c r="G169" s="541">
        <v>0</v>
      </c>
      <c r="H169" s="542">
        <v>0</v>
      </c>
      <c r="I169" s="543">
        <v>0</v>
      </c>
      <c r="J169" s="544">
        <v>100000</v>
      </c>
      <c r="K169" s="558" t="s">
        <v>49</v>
      </c>
      <c r="L169" s="676" t="s">
        <v>549</v>
      </c>
      <c r="M169" s="643" t="s">
        <v>35</v>
      </c>
      <c r="N169" s="658" t="s">
        <v>1745</v>
      </c>
      <c r="O169" s="659">
        <f t="shared" si="55"/>
        <v>100000</v>
      </c>
      <c r="P169" s="146">
        <f t="shared" ref="P169:P173" si="62">O169</f>
        <v>100000</v>
      </c>
      <c r="Q169" s="146">
        <f t="shared" ref="Q169:Q173" si="63">P169</f>
        <v>100000</v>
      </c>
      <c r="R169" s="146"/>
      <c r="S169" s="227"/>
      <c r="T169" s="227"/>
      <c r="U169" s="227"/>
      <c r="V169" s="227"/>
      <c r="W169" s="146"/>
    </row>
    <row r="170" spans="1:23" ht="69.75" customHeight="1" x14ac:dyDescent="0.2">
      <c r="A170" s="637">
        <v>168</v>
      </c>
      <c r="B170" s="638" t="s">
        <v>362</v>
      </c>
      <c r="C170" s="639" t="s">
        <v>375</v>
      </c>
      <c r="D170" s="640" t="s">
        <v>1368</v>
      </c>
      <c r="E170" s="641" t="s">
        <v>65</v>
      </c>
      <c r="F170" s="540">
        <f t="shared" si="59"/>
        <v>0</v>
      </c>
      <c r="G170" s="541">
        <v>0</v>
      </c>
      <c r="H170" s="542">
        <v>0</v>
      </c>
      <c r="I170" s="543">
        <v>0</v>
      </c>
      <c r="J170" s="544">
        <v>300000</v>
      </c>
      <c r="K170" s="558" t="s">
        <v>49</v>
      </c>
      <c r="L170" s="677" t="s">
        <v>549</v>
      </c>
      <c r="M170" s="677" t="s">
        <v>35</v>
      </c>
      <c r="N170" s="658" t="s">
        <v>1745</v>
      </c>
      <c r="O170" s="659">
        <f t="shared" si="55"/>
        <v>300000</v>
      </c>
      <c r="P170" s="146">
        <f t="shared" si="62"/>
        <v>300000</v>
      </c>
      <c r="Q170" s="146">
        <f t="shared" si="63"/>
        <v>300000</v>
      </c>
      <c r="R170" s="146"/>
      <c r="S170" s="227"/>
      <c r="T170" s="227"/>
      <c r="U170" s="227"/>
      <c r="V170" s="227"/>
      <c r="W170" s="146"/>
    </row>
    <row r="171" spans="1:23" ht="74.25" customHeight="1" x14ac:dyDescent="0.2">
      <c r="A171" s="637">
        <v>169</v>
      </c>
      <c r="B171" s="638" t="s">
        <v>362</v>
      </c>
      <c r="C171" s="639" t="s">
        <v>1494</v>
      </c>
      <c r="D171" s="640" t="s">
        <v>1635</v>
      </c>
      <c r="E171" s="641" t="s">
        <v>32</v>
      </c>
      <c r="F171" s="540">
        <f t="shared" si="59"/>
        <v>121703</v>
      </c>
      <c r="G171" s="541">
        <f>39888+13815</f>
        <v>53703</v>
      </c>
      <c r="H171" s="542">
        <v>68000</v>
      </c>
      <c r="I171" s="543">
        <v>0</v>
      </c>
      <c r="J171" s="544">
        <v>0</v>
      </c>
      <c r="K171" s="560" t="s">
        <v>33</v>
      </c>
      <c r="L171" s="676" t="s">
        <v>549</v>
      </c>
      <c r="M171" s="677" t="s">
        <v>35</v>
      </c>
      <c r="N171" s="658" t="s">
        <v>1745</v>
      </c>
      <c r="O171" s="659">
        <f t="shared" si="55"/>
        <v>121703</v>
      </c>
      <c r="P171" s="146">
        <f t="shared" si="62"/>
        <v>121703</v>
      </c>
      <c r="Q171" s="146">
        <f t="shared" si="63"/>
        <v>121703</v>
      </c>
      <c r="R171" s="146"/>
      <c r="S171" s="227"/>
      <c r="T171" s="227"/>
      <c r="U171" s="227"/>
      <c r="V171" s="227"/>
      <c r="W171" s="146"/>
    </row>
    <row r="172" spans="1:23" ht="69" customHeight="1" x14ac:dyDescent="0.2">
      <c r="A172" s="637">
        <v>170</v>
      </c>
      <c r="B172" s="638" t="s">
        <v>362</v>
      </c>
      <c r="C172" s="639" t="s">
        <v>1494</v>
      </c>
      <c r="D172" s="640" t="s">
        <v>1666</v>
      </c>
      <c r="E172" s="641" t="s">
        <v>32</v>
      </c>
      <c r="F172" s="540">
        <f t="shared" si="59"/>
        <v>0</v>
      </c>
      <c r="G172" s="541">
        <v>0</v>
      </c>
      <c r="H172" s="542">
        <v>0</v>
      </c>
      <c r="I172" s="543">
        <f>92000+30000+30000+100000</f>
        <v>252000</v>
      </c>
      <c r="J172" s="544">
        <f>700000+400000+6000000</f>
        <v>7100000</v>
      </c>
      <c r="K172" s="560" t="s">
        <v>33</v>
      </c>
      <c r="L172" s="661" t="s">
        <v>549</v>
      </c>
      <c r="M172" s="662" t="s">
        <v>35</v>
      </c>
      <c r="N172" s="658" t="s">
        <v>1745</v>
      </c>
      <c r="O172" s="659">
        <f t="shared" si="55"/>
        <v>7352000</v>
      </c>
      <c r="P172" s="146">
        <f t="shared" si="62"/>
        <v>7352000</v>
      </c>
      <c r="Q172" s="146">
        <f t="shared" si="63"/>
        <v>7352000</v>
      </c>
      <c r="R172" s="146"/>
      <c r="S172" s="227"/>
      <c r="T172" s="227"/>
      <c r="U172" s="227"/>
      <c r="V172" s="227"/>
      <c r="W172" s="146"/>
    </row>
    <row r="173" spans="1:23" ht="65.25" customHeight="1" x14ac:dyDescent="0.2">
      <c r="A173" s="638">
        <v>171</v>
      </c>
      <c r="B173" s="638" t="s">
        <v>362</v>
      </c>
      <c r="C173" s="639" t="s">
        <v>1494</v>
      </c>
      <c r="D173" s="640" t="s">
        <v>1367</v>
      </c>
      <c r="E173" s="641" t="s">
        <v>32</v>
      </c>
      <c r="F173" s="540">
        <f t="shared" si="59"/>
        <v>0</v>
      </c>
      <c r="G173" s="541">
        <v>0</v>
      </c>
      <c r="H173" s="542">
        <v>0</v>
      </c>
      <c r="I173" s="543">
        <v>0</v>
      </c>
      <c r="J173" s="544">
        <v>0</v>
      </c>
      <c r="K173" s="560" t="s">
        <v>33</v>
      </c>
      <c r="L173" s="661" t="s">
        <v>549</v>
      </c>
      <c r="M173" s="662" t="s">
        <v>35</v>
      </c>
      <c r="N173" s="658" t="s">
        <v>1745</v>
      </c>
      <c r="O173" s="659">
        <f t="shared" si="55"/>
        <v>0</v>
      </c>
      <c r="P173" s="146">
        <f t="shared" si="62"/>
        <v>0</v>
      </c>
      <c r="Q173" s="146">
        <f t="shared" si="63"/>
        <v>0</v>
      </c>
      <c r="R173" s="146"/>
      <c r="S173" s="227"/>
      <c r="T173" s="227"/>
      <c r="U173" s="227"/>
      <c r="V173" s="227"/>
      <c r="W173" s="146"/>
    </row>
    <row r="174" spans="1:23" ht="66" customHeight="1" x14ac:dyDescent="0.2">
      <c r="A174" s="637">
        <v>172</v>
      </c>
      <c r="B174" s="638" t="s">
        <v>362</v>
      </c>
      <c r="C174" s="639" t="s">
        <v>365</v>
      </c>
      <c r="D174" s="640" t="s">
        <v>1399</v>
      </c>
      <c r="E174" s="641" t="s">
        <v>44</v>
      </c>
      <c r="F174" s="540">
        <f t="shared" si="59"/>
        <v>1124115</v>
      </c>
      <c r="G174" s="541">
        <v>1124115</v>
      </c>
      <c r="H174" s="542">
        <v>0</v>
      </c>
      <c r="I174" s="543">
        <v>0</v>
      </c>
      <c r="J174" s="544">
        <v>0</v>
      </c>
      <c r="K174" s="559" t="s">
        <v>45</v>
      </c>
      <c r="L174" s="661" t="s">
        <v>549</v>
      </c>
      <c r="M174" s="637" t="s">
        <v>555</v>
      </c>
      <c r="N174" s="658" t="s">
        <v>1745</v>
      </c>
      <c r="O174" s="659">
        <f t="shared" si="55"/>
        <v>1124115</v>
      </c>
      <c r="P174" s="146">
        <f t="shared" ref="P174:P177" si="64">O174</f>
        <v>1124115</v>
      </c>
      <c r="Q174" s="146">
        <f>P174/2</f>
        <v>562057.5</v>
      </c>
      <c r="R174" s="146">
        <f>P174/2</f>
        <v>562057.5</v>
      </c>
      <c r="S174" s="227"/>
      <c r="T174" s="227">
        <f>P174/2</f>
        <v>562057.5</v>
      </c>
      <c r="U174" s="227"/>
      <c r="V174" s="227"/>
      <c r="W174" s="146"/>
    </row>
    <row r="175" spans="1:23" ht="58.5" customHeight="1" x14ac:dyDescent="0.2">
      <c r="A175" s="637">
        <v>173</v>
      </c>
      <c r="B175" s="638" t="s">
        <v>362</v>
      </c>
      <c r="C175" s="639" t="s">
        <v>1357</v>
      </c>
      <c r="D175" s="640" t="s">
        <v>1646</v>
      </c>
      <c r="E175" s="641" t="s">
        <v>44</v>
      </c>
      <c r="F175" s="540">
        <f t="shared" si="59"/>
        <v>0</v>
      </c>
      <c r="G175" s="541">
        <v>0</v>
      </c>
      <c r="H175" s="542">
        <v>0</v>
      </c>
      <c r="I175" s="543">
        <v>0</v>
      </c>
      <c r="J175" s="544">
        <f>3438442+182073+815846</f>
        <v>4436361</v>
      </c>
      <c r="K175" s="559" t="s">
        <v>45</v>
      </c>
      <c r="L175" s="676" t="s">
        <v>549</v>
      </c>
      <c r="M175" s="676" t="s">
        <v>555</v>
      </c>
      <c r="N175" s="658" t="s">
        <v>1745</v>
      </c>
      <c r="O175" s="659">
        <f t="shared" si="55"/>
        <v>4436361</v>
      </c>
      <c r="P175" s="146">
        <f t="shared" si="64"/>
        <v>4436361</v>
      </c>
      <c r="Q175" s="146">
        <f t="shared" ref="Q175:Q177" si="65">P175/2</f>
        <v>2218180.5</v>
      </c>
      <c r="R175" s="146">
        <f t="shared" ref="R175:R177" si="66">P175/2</f>
        <v>2218180.5</v>
      </c>
      <c r="S175" s="227"/>
      <c r="T175" s="227">
        <f t="shared" ref="T175:T176" si="67">P175/2</f>
        <v>2218180.5</v>
      </c>
      <c r="U175" s="227"/>
      <c r="V175" s="227"/>
      <c r="W175" s="146"/>
    </row>
    <row r="176" spans="1:23" ht="55.5" customHeight="1" x14ac:dyDescent="0.2">
      <c r="A176" s="637">
        <v>174</v>
      </c>
      <c r="B176" s="638" t="s">
        <v>362</v>
      </c>
      <c r="C176" s="639" t="s">
        <v>1568</v>
      </c>
      <c r="D176" s="640" t="s">
        <v>1426</v>
      </c>
      <c r="E176" s="641" t="s">
        <v>44</v>
      </c>
      <c r="F176" s="540">
        <f t="shared" si="59"/>
        <v>0</v>
      </c>
      <c r="G176" s="541">
        <v>0</v>
      </c>
      <c r="H176" s="542">
        <v>0</v>
      </c>
      <c r="I176" s="543">
        <v>100000</v>
      </c>
      <c r="J176" s="544">
        <v>100000</v>
      </c>
      <c r="K176" s="559" t="s">
        <v>45</v>
      </c>
      <c r="L176" s="676" t="s">
        <v>549</v>
      </c>
      <c r="M176" s="676" t="s">
        <v>555</v>
      </c>
      <c r="N176" s="658" t="s">
        <v>1745</v>
      </c>
      <c r="O176" s="659">
        <f t="shared" si="55"/>
        <v>200000</v>
      </c>
      <c r="P176" s="146">
        <f t="shared" si="64"/>
        <v>200000</v>
      </c>
      <c r="Q176" s="146">
        <f t="shared" si="65"/>
        <v>100000</v>
      </c>
      <c r="R176" s="146">
        <f t="shared" si="66"/>
        <v>100000</v>
      </c>
      <c r="S176" s="227"/>
      <c r="T176" s="227">
        <f t="shared" si="67"/>
        <v>100000</v>
      </c>
      <c r="U176" s="227"/>
      <c r="V176" s="227"/>
      <c r="W176" s="146"/>
    </row>
    <row r="177" spans="1:23" s="672" customFormat="1" ht="51" customHeight="1" x14ac:dyDescent="0.25">
      <c r="A177" s="638">
        <v>175</v>
      </c>
      <c r="B177" s="638" t="s">
        <v>362</v>
      </c>
      <c r="C177" s="639" t="s">
        <v>500</v>
      </c>
      <c r="D177" s="642" t="s">
        <v>1400</v>
      </c>
      <c r="E177" s="641" t="s">
        <v>44</v>
      </c>
      <c r="F177" s="540">
        <f t="shared" si="59"/>
        <v>30000</v>
      </c>
      <c r="G177" s="541">
        <v>30000</v>
      </c>
      <c r="H177" s="542">
        <v>0</v>
      </c>
      <c r="I177" s="543">
        <v>100000</v>
      </c>
      <c r="J177" s="547">
        <v>100000</v>
      </c>
      <c r="K177" s="559" t="s">
        <v>45</v>
      </c>
      <c r="L177" s="676" t="s">
        <v>549</v>
      </c>
      <c r="M177" s="676" t="s">
        <v>555</v>
      </c>
      <c r="N177" s="658" t="s">
        <v>1745</v>
      </c>
      <c r="O177" s="659">
        <f t="shared" si="55"/>
        <v>230000</v>
      </c>
      <c r="P177" s="146">
        <f t="shared" si="64"/>
        <v>230000</v>
      </c>
      <c r="Q177" s="146">
        <f t="shared" si="65"/>
        <v>115000</v>
      </c>
      <c r="R177" s="146">
        <f t="shared" si="66"/>
        <v>115000</v>
      </c>
      <c r="S177" s="227"/>
      <c r="T177" s="227">
        <f t="shared" ref="T177" si="68">P177/2</f>
        <v>115000</v>
      </c>
      <c r="U177" s="227"/>
      <c r="V177" s="227"/>
      <c r="W177" s="146"/>
    </row>
    <row r="178" spans="1:23" ht="58.5" customHeight="1" x14ac:dyDescent="0.2">
      <c r="A178" s="637">
        <v>176</v>
      </c>
      <c r="B178" s="638" t="s">
        <v>395</v>
      </c>
      <c r="C178" s="639" t="s">
        <v>1542</v>
      </c>
      <c r="D178" s="640" t="s">
        <v>402</v>
      </c>
      <c r="E178" s="641" t="s">
        <v>78</v>
      </c>
      <c r="F178" s="540">
        <f t="shared" si="59"/>
        <v>0</v>
      </c>
      <c r="G178" s="541">
        <v>0</v>
      </c>
      <c r="H178" s="542">
        <v>0</v>
      </c>
      <c r="I178" s="543">
        <v>400000</v>
      </c>
      <c r="J178" s="544">
        <v>0</v>
      </c>
      <c r="K178" s="560" t="s">
        <v>79</v>
      </c>
      <c r="L178" s="676" t="s">
        <v>549</v>
      </c>
      <c r="M178" s="676" t="s">
        <v>80</v>
      </c>
      <c r="N178" s="658" t="s">
        <v>1745</v>
      </c>
      <c r="O178" s="659">
        <f t="shared" si="55"/>
        <v>400000</v>
      </c>
      <c r="P178" s="146">
        <f>O178/3</f>
        <v>133333.33333333334</v>
      </c>
      <c r="Q178" s="146">
        <f>P178</f>
        <v>133333.33333333334</v>
      </c>
      <c r="R178" s="146"/>
      <c r="S178" s="227"/>
      <c r="T178" s="227"/>
      <c r="U178" s="227"/>
      <c r="V178" s="227"/>
      <c r="W178" s="146"/>
    </row>
    <row r="179" spans="1:23" ht="55.5" customHeight="1" x14ac:dyDescent="0.2">
      <c r="A179" s="637">
        <v>177</v>
      </c>
      <c r="B179" s="638" t="s">
        <v>395</v>
      </c>
      <c r="C179" s="639" t="s">
        <v>1541</v>
      </c>
      <c r="D179" s="640" t="s">
        <v>1370</v>
      </c>
      <c r="E179" s="637" t="s">
        <v>78</v>
      </c>
      <c r="F179" s="540">
        <f t="shared" si="59"/>
        <v>0</v>
      </c>
      <c r="G179" s="541">
        <v>0</v>
      </c>
      <c r="H179" s="542">
        <v>0</v>
      </c>
      <c r="I179" s="543">
        <v>0</v>
      </c>
      <c r="J179" s="544">
        <v>60000</v>
      </c>
      <c r="K179" s="560" t="s">
        <v>79</v>
      </c>
      <c r="L179" s="677" t="s">
        <v>542</v>
      </c>
      <c r="M179" s="676" t="s">
        <v>80</v>
      </c>
      <c r="N179" s="658" t="s">
        <v>1745</v>
      </c>
      <c r="O179" s="659">
        <f t="shared" si="55"/>
        <v>60000</v>
      </c>
      <c r="P179" s="146">
        <f>O179/3</f>
        <v>20000</v>
      </c>
      <c r="Q179" s="146">
        <f>P179</f>
        <v>20000</v>
      </c>
      <c r="R179" s="146"/>
      <c r="S179" s="227"/>
      <c r="T179" s="227"/>
      <c r="U179" s="227"/>
      <c r="V179" s="227"/>
      <c r="W179" s="146"/>
    </row>
    <row r="180" spans="1:23" ht="38.25" x14ac:dyDescent="0.2">
      <c r="A180" s="637">
        <v>178</v>
      </c>
      <c r="B180" s="638" t="s">
        <v>395</v>
      </c>
      <c r="C180" s="639" t="s">
        <v>396</v>
      </c>
      <c r="D180" s="640" t="s">
        <v>397</v>
      </c>
      <c r="E180" s="645" t="s">
        <v>65</v>
      </c>
      <c r="F180" s="540">
        <f t="shared" si="59"/>
        <v>0</v>
      </c>
      <c r="G180" s="541">
        <v>0</v>
      </c>
      <c r="H180" s="542">
        <v>0</v>
      </c>
      <c r="I180" s="543">
        <v>75000</v>
      </c>
      <c r="J180" s="544">
        <v>0</v>
      </c>
      <c r="K180" s="560" t="s">
        <v>54</v>
      </c>
      <c r="L180" s="677" t="s">
        <v>542</v>
      </c>
      <c r="M180" s="676" t="s">
        <v>55</v>
      </c>
      <c r="N180" s="658" t="s">
        <v>1745</v>
      </c>
      <c r="O180" s="659">
        <f t="shared" si="55"/>
        <v>75000</v>
      </c>
      <c r="P180" s="146">
        <f>O180/3</f>
        <v>25000</v>
      </c>
      <c r="Q180" s="146">
        <f>P180</f>
        <v>25000</v>
      </c>
      <c r="R180" s="146"/>
      <c r="S180" s="227"/>
      <c r="T180" s="227"/>
      <c r="U180" s="227"/>
      <c r="V180" s="227"/>
      <c r="W180" s="146"/>
    </row>
    <row r="181" spans="1:23" s="672" customFormat="1" ht="51" x14ac:dyDescent="0.25">
      <c r="A181" s="638">
        <v>179</v>
      </c>
      <c r="B181" s="638" t="s">
        <v>395</v>
      </c>
      <c r="C181" s="639" t="s">
        <v>1413</v>
      </c>
      <c r="D181" s="640" t="s">
        <v>1636</v>
      </c>
      <c r="E181" s="641" t="s">
        <v>32</v>
      </c>
      <c r="F181" s="540">
        <f t="shared" si="59"/>
        <v>123812</v>
      </c>
      <c r="G181" s="541">
        <v>21812</v>
      </c>
      <c r="H181" s="542">
        <v>102000</v>
      </c>
      <c r="I181" s="543">
        <v>0</v>
      </c>
      <c r="J181" s="544">
        <v>0</v>
      </c>
      <c r="K181" s="560" t="s">
        <v>33</v>
      </c>
      <c r="L181" s="676" t="s">
        <v>542</v>
      </c>
      <c r="M181" s="676" t="s">
        <v>35</v>
      </c>
      <c r="N181" s="658" t="s">
        <v>1745</v>
      </c>
      <c r="O181" s="659">
        <f t="shared" si="55"/>
        <v>123812</v>
      </c>
      <c r="P181" s="146">
        <f>O181</f>
        <v>123812</v>
      </c>
      <c r="Q181" s="146">
        <f>P181</f>
        <v>123812</v>
      </c>
      <c r="R181" s="146"/>
      <c r="S181" s="227"/>
      <c r="T181" s="227"/>
      <c r="U181" s="227"/>
      <c r="V181" s="227"/>
      <c r="W181" s="146"/>
    </row>
    <row r="182" spans="1:23" s="672" customFormat="1" ht="63.75" x14ac:dyDescent="0.25">
      <c r="A182" s="637">
        <v>180</v>
      </c>
      <c r="B182" s="637" t="s">
        <v>395</v>
      </c>
      <c r="C182" s="639" t="s">
        <v>403</v>
      </c>
      <c r="D182" s="640" t="s">
        <v>1429</v>
      </c>
      <c r="E182" s="641" t="s">
        <v>32</v>
      </c>
      <c r="F182" s="540">
        <f t="shared" si="59"/>
        <v>315621</v>
      </c>
      <c r="G182" s="541">
        <v>50934</v>
      </c>
      <c r="H182" s="542">
        <v>264687</v>
      </c>
      <c r="I182" s="543">
        <v>0</v>
      </c>
      <c r="J182" s="544">
        <v>0</v>
      </c>
      <c r="K182" s="560" t="s">
        <v>33</v>
      </c>
      <c r="L182" s="661" t="s">
        <v>549</v>
      </c>
      <c r="M182" s="662" t="s">
        <v>35</v>
      </c>
      <c r="N182" s="658" t="s">
        <v>1745</v>
      </c>
      <c r="O182" s="659">
        <f t="shared" si="55"/>
        <v>315621</v>
      </c>
      <c r="P182" s="146">
        <f t="shared" ref="P182:Q182" si="69">O182</f>
        <v>315621</v>
      </c>
      <c r="Q182" s="146">
        <f t="shared" si="69"/>
        <v>315621</v>
      </c>
      <c r="R182" s="146"/>
      <c r="S182" s="227"/>
      <c r="T182" s="227"/>
      <c r="U182" s="227"/>
      <c r="V182" s="227"/>
      <c r="W182" s="146"/>
    </row>
    <row r="183" spans="1:23" s="672" customFormat="1" ht="89.25" x14ac:dyDescent="0.25">
      <c r="A183" s="637">
        <v>181</v>
      </c>
      <c r="B183" s="637" t="s">
        <v>395</v>
      </c>
      <c r="C183" s="639" t="s">
        <v>1413</v>
      </c>
      <c r="D183" s="640" t="s">
        <v>1667</v>
      </c>
      <c r="E183" s="641" t="s">
        <v>32</v>
      </c>
      <c r="F183" s="540">
        <f t="shared" si="59"/>
        <v>0</v>
      </c>
      <c r="G183" s="541">
        <v>0</v>
      </c>
      <c r="H183" s="542">
        <v>0</v>
      </c>
      <c r="I183" s="543">
        <f>150000</f>
        <v>150000</v>
      </c>
      <c r="J183" s="544">
        <f>700000</f>
        <v>700000</v>
      </c>
      <c r="K183" s="560" t="s">
        <v>33</v>
      </c>
      <c r="L183" s="661" t="s">
        <v>549</v>
      </c>
      <c r="M183" s="662" t="s">
        <v>35</v>
      </c>
      <c r="N183" s="658" t="s">
        <v>1745</v>
      </c>
      <c r="O183" s="659">
        <f t="shared" si="55"/>
        <v>850000</v>
      </c>
      <c r="P183" s="146">
        <f t="shared" ref="P183:Q183" si="70">O183</f>
        <v>850000</v>
      </c>
      <c r="Q183" s="146">
        <f t="shared" si="70"/>
        <v>850000</v>
      </c>
      <c r="R183" s="146"/>
      <c r="S183" s="227"/>
      <c r="T183" s="227"/>
      <c r="U183" s="227"/>
      <c r="V183" s="227"/>
      <c r="W183" s="146"/>
    </row>
    <row r="184" spans="1:23" ht="51" x14ac:dyDescent="0.2">
      <c r="A184" s="637">
        <v>182</v>
      </c>
      <c r="B184" s="638" t="s">
        <v>395</v>
      </c>
      <c r="C184" s="639" t="s">
        <v>398</v>
      </c>
      <c r="D184" s="640" t="s">
        <v>399</v>
      </c>
      <c r="E184" s="641" t="s">
        <v>206</v>
      </c>
      <c r="F184" s="540">
        <f t="shared" si="59"/>
        <v>0</v>
      </c>
      <c r="G184" s="541">
        <v>0</v>
      </c>
      <c r="H184" s="542">
        <v>0</v>
      </c>
      <c r="I184" s="543">
        <v>0</v>
      </c>
      <c r="J184" s="544">
        <v>350000</v>
      </c>
      <c r="K184" s="560" t="s">
        <v>89</v>
      </c>
      <c r="L184" s="661" t="s">
        <v>549</v>
      </c>
      <c r="M184" s="676" t="s">
        <v>55</v>
      </c>
      <c r="N184" s="658" t="s">
        <v>1745</v>
      </c>
      <c r="O184" s="659">
        <f t="shared" si="55"/>
        <v>350000</v>
      </c>
      <c r="P184" s="146">
        <f t="shared" ref="P184:P185" si="71">O184/3</f>
        <v>116666.66666666667</v>
      </c>
      <c r="Q184" s="146">
        <f t="shared" ref="Q184:Q185" si="72">P184</f>
        <v>116666.66666666667</v>
      </c>
      <c r="R184" s="146"/>
      <c r="S184" s="227"/>
      <c r="T184" s="227"/>
      <c r="U184" s="227"/>
      <c r="V184" s="227"/>
      <c r="W184" s="146"/>
    </row>
    <row r="185" spans="1:23" ht="48" customHeight="1" x14ac:dyDescent="0.2">
      <c r="A185" s="638">
        <v>183</v>
      </c>
      <c r="B185" s="638" t="s">
        <v>395</v>
      </c>
      <c r="C185" s="639" t="s">
        <v>404</v>
      </c>
      <c r="D185" s="640" t="s">
        <v>405</v>
      </c>
      <c r="E185" s="641" t="s">
        <v>206</v>
      </c>
      <c r="F185" s="540">
        <v>0</v>
      </c>
      <c r="G185" s="541">
        <v>0</v>
      </c>
      <c r="H185" s="542">
        <v>0</v>
      </c>
      <c r="I185" s="543">
        <v>0</v>
      </c>
      <c r="J185" s="544">
        <v>200000</v>
      </c>
      <c r="K185" s="559" t="s">
        <v>89</v>
      </c>
      <c r="L185" s="676" t="s">
        <v>542</v>
      </c>
      <c r="M185" s="676" t="s">
        <v>55</v>
      </c>
      <c r="N185" s="658" t="s">
        <v>1745</v>
      </c>
      <c r="O185" s="659">
        <f t="shared" si="55"/>
        <v>200000</v>
      </c>
      <c r="P185" s="146">
        <f t="shared" si="71"/>
        <v>66666.666666666672</v>
      </c>
      <c r="Q185" s="146">
        <f t="shared" si="72"/>
        <v>66666.666666666672</v>
      </c>
      <c r="R185" s="146"/>
      <c r="S185" s="227"/>
      <c r="T185" s="227"/>
      <c r="U185" s="227"/>
      <c r="V185" s="227"/>
      <c r="W185" s="146"/>
    </row>
    <row r="186" spans="1:23" ht="102" x14ac:dyDescent="0.2">
      <c r="A186" s="637">
        <v>184</v>
      </c>
      <c r="B186" s="638" t="s">
        <v>406</v>
      </c>
      <c r="C186" s="639" t="s">
        <v>1401</v>
      </c>
      <c r="D186" s="640" t="s">
        <v>1531</v>
      </c>
      <c r="E186" s="641" t="s">
        <v>162</v>
      </c>
      <c r="F186" s="540">
        <f t="shared" ref="F186:F204" si="73">G186+H186</f>
        <v>100000</v>
      </c>
      <c r="G186" s="541">
        <v>100000</v>
      </c>
      <c r="H186" s="542">
        <v>0</v>
      </c>
      <c r="I186" s="543">
        <v>100000</v>
      </c>
      <c r="J186" s="544">
        <v>700000</v>
      </c>
      <c r="K186" s="558" t="s">
        <v>49</v>
      </c>
      <c r="L186" s="676" t="s">
        <v>542</v>
      </c>
      <c r="M186" s="676" t="s">
        <v>555</v>
      </c>
      <c r="N186" s="658" t="s">
        <v>1745</v>
      </c>
      <c r="O186" s="659">
        <f t="shared" si="55"/>
        <v>900000</v>
      </c>
      <c r="P186" s="146">
        <f>O186</f>
        <v>900000</v>
      </c>
      <c r="Q186" s="146">
        <f>P186/2</f>
        <v>450000</v>
      </c>
      <c r="R186" s="146"/>
      <c r="S186" s="227"/>
      <c r="T186" s="227"/>
      <c r="U186" s="227"/>
      <c r="V186" s="227"/>
      <c r="W186" s="146">
        <f>P186/2</f>
        <v>450000</v>
      </c>
    </row>
    <row r="187" spans="1:23" ht="66" customHeight="1" x14ac:dyDescent="0.2">
      <c r="A187" s="637">
        <v>185</v>
      </c>
      <c r="B187" s="638" t="s">
        <v>406</v>
      </c>
      <c r="C187" s="639" t="s">
        <v>414</v>
      </c>
      <c r="D187" s="640" t="s">
        <v>415</v>
      </c>
      <c r="E187" s="641" t="s">
        <v>65</v>
      </c>
      <c r="F187" s="540">
        <f>G187+H187</f>
        <v>0</v>
      </c>
      <c r="G187" s="541">
        <v>0</v>
      </c>
      <c r="H187" s="542">
        <v>0</v>
      </c>
      <c r="I187" s="543">
        <v>0</v>
      </c>
      <c r="J187" s="544">
        <v>100000</v>
      </c>
      <c r="K187" s="558" t="s">
        <v>49</v>
      </c>
      <c r="L187" s="676" t="s">
        <v>549</v>
      </c>
      <c r="M187" s="676" t="s">
        <v>555</v>
      </c>
      <c r="N187" s="658" t="s">
        <v>1745</v>
      </c>
      <c r="O187" s="659">
        <f t="shared" si="55"/>
        <v>100000</v>
      </c>
      <c r="P187" s="146">
        <f>O187</f>
        <v>100000</v>
      </c>
      <c r="Q187" s="146">
        <f>P187</f>
        <v>100000</v>
      </c>
      <c r="R187" s="146"/>
      <c r="S187" s="227"/>
      <c r="T187" s="227"/>
      <c r="U187" s="227"/>
      <c r="V187" s="227"/>
      <c r="W187" s="146"/>
    </row>
    <row r="188" spans="1:23" s="672" customFormat="1" ht="66" customHeight="1" x14ac:dyDescent="0.25">
      <c r="A188" s="637">
        <v>186</v>
      </c>
      <c r="B188" s="638" t="s">
        <v>406</v>
      </c>
      <c r="C188" s="639" t="s">
        <v>1371</v>
      </c>
      <c r="D188" s="642" t="s">
        <v>1323</v>
      </c>
      <c r="E188" s="641" t="s">
        <v>412</v>
      </c>
      <c r="F188" s="540">
        <f>G188+H188</f>
        <v>0</v>
      </c>
      <c r="G188" s="541">
        <v>0</v>
      </c>
      <c r="H188" s="542">
        <v>0</v>
      </c>
      <c r="I188" s="543">
        <v>120000</v>
      </c>
      <c r="J188" s="544">
        <v>0</v>
      </c>
      <c r="K188" s="559" t="s">
        <v>413</v>
      </c>
      <c r="L188" s="677" t="s">
        <v>542</v>
      </c>
      <c r="M188" s="676" t="s">
        <v>555</v>
      </c>
      <c r="N188" s="658" t="s">
        <v>1745</v>
      </c>
      <c r="O188" s="659">
        <f t="shared" si="55"/>
        <v>120000</v>
      </c>
      <c r="P188" s="146"/>
      <c r="Q188" s="146"/>
      <c r="R188" s="146"/>
      <c r="S188" s="227"/>
      <c r="T188" s="227"/>
      <c r="U188" s="227"/>
      <c r="V188" s="227"/>
      <c r="W188" s="146"/>
    </row>
    <row r="189" spans="1:23" ht="65.25" customHeight="1" x14ac:dyDescent="0.2">
      <c r="A189" s="638">
        <v>187</v>
      </c>
      <c r="B189" s="638" t="s">
        <v>406</v>
      </c>
      <c r="C189" s="639" t="s">
        <v>1669</v>
      </c>
      <c r="D189" s="642" t="s">
        <v>1687</v>
      </c>
      <c r="E189" s="641" t="s">
        <v>78</v>
      </c>
      <c r="F189" s="540">
        <f t="shared" si="73"/>
        <v>100000</v>
      </c>
      <c r="G189" s="541">
        <v>100000</v>
      </c>
      <c r="H189" s="542">
        <v>0</v>
      </c>
      <c r="I189" s="543">
        <v>0</v>
      </c>
      <c r="J189" s="544">
        <v>0</v>
      </c>
      <c r="K189" s="560" t="s">
        <v>79</v>
      </c>
      <c r="L189" s="676" t="s">
        <v>542</v>
      </c>
      <c r="M189" s="676" t="s">
        <v>80</v>
      </c>
      <c r="N189" s="658" t="s">
        <v>1745</v>
      </c>
      <c r="O189" s="659">
        <f t="shared" si="55"/>
        <v>100000</v>
      </c>
      <c r="P189" s="146"/>
      <c r="Q189" s="146"/>
      <c r="R189" s="146"/>
      <c r="S189" s="227"/>
      <c r="T189" s="227"/>
      <c r="U189" s="227"/>
      <c r="V189" s="227"/>
      <c r="W189" s="146"/>
    </row>
    <row r="190" spans="1:23" ht="57" customHeight="1" x14ac:dyDescent="0.2">
      <c r="A190" s="637">
        <v>188</v>
      </c>
      <c r="B190" s="638" t="s">
        <v>406</v>
      </c>
      <c r="C190" s="639" t="s">
        <v>1670</v>
      </c>
      <c r="D190" s="640" t="s">
        <v>416</v>
      </c>
      <c r="E190" s="641" t="s">
        <v>78</v>
      </c>
      <c r="F190" s="540">
        <f t="shared" si="73"/>
        <v>0</v>
      </c>
      <c r="G190" s="541">
        <v>0</v>
      </c>
      <c r="H190" s="542">
        <v>0</v>
      </c>
      <c r="I190" s="543">
        <v>0</v>
      </c>
      <c r="J190" s="544">
        <v>50000</v>
      </c>
      <c r="K190" s="559" t="s">
        <v>79</v>
      </c>
      <c r="L190" s="657" t="s">
        <v>549</v>
      </c>
      <c r="M190" s="676" t="s">
        <v>80</v>
      </c>
      <c r="N190" s="658" t="s">
        <v>1745</v>
      </c>
      <c r="O190" s="659">
        <f t="shared" si="55"/>
        <v>50000</v>
      </c>
      <c r="P190" s="146">
        <f>O190/3</f>
        <v>16666.666666666668</v>
      </c>
      <c r="Q190" s="146">
        <f>P190</f>
        <v>16666.666666666668</v>
      </c>
      <c r="R190" s="146"/>
      <c r="S190" s="227"/>
      <c r="T190" s="227"/>
      <c r="U190" s="227"/>
      <c r="V190" s="227"/>
      <c r="W190" s="146"/>
    </row>
    <row r="191" spans="1:23" s="672" customFormat="1" ht="49.5" customHeight="1" x14ac:dyDescent="0.25">
      <c r="A191" s="637">
        <v>189</v>
      </c>
      <c r="B191" s="638" t="s">
        <v>406</v>
      </c>
      <c r="C191" s="639" t="s">
        <v>417</v>
      </c>
      <c r="D191" s="640" t="s">
        <v>1668</v>
      </c>
      <c r="E191" s="641" t="s">
        <v>78</v>
      </c>
      <c r="F191" s="540">
        <f t="shared" si="73"/>
        <v>0</v>
      </c>
      <c r="G191" s="541">
        <v>0</v>
      </c>
      <c r="H191" s="542">
        <v>0</v>
      </c>
      <c r="I191" s="543">
        <v>50000</v>
      </c>
      <c r="J191" s="544">
        <v>200000</v>
      </c>
      <c r="K191" s="559" t="s">
        <v>79</v>
      </c>
      <c r="L191" s="676" t="s">
        <v>549</v>
      </c>
      <c r="M191" s="676" t="s">
        <v>80</v>
      </c>
      <c r="N191" s="658" t="s">
        <v>1745</v>
      </c>
      <c r="O191" s="659">
        <f t="shared" si="55"/>
        <v>250000</v>
      </c>
      <c r="P191" s="146">
        <f>O191/3</f>
        <v>83333.333333333328</v>
      </c>
      <c r="Q191" s="146">
        <f>P191</f>
        <v>83333.333333333328</v>
      </c>
      <c r="R191" s="146"/>
      <c r="S191" s="227"/>
      <c r="T191" s="227"/>
      <c r="U191" s="227"/>
      <c r="V191" s="227"/>
      <c r="W191" s="146"/>
    </row>
    <row r="192" spans="1:23" ht="52.5" customHeight="1" x14ac:dyDescent="0.2">
      <c r="A192" s="637">
        <v>190</v>
      </c>
      <c r="B192" s="638" t="s">
        <v>406</v>
      </c>
      <c r="C192" s="639" t="s">
        <v>1414</v>
      </c>
      <c r="D192" s="640" t="s">
        <v>1637</v>
      </c>
      <c r="E192" s="641" t="s">
        <v>32</v>
      </c>
      <c r="F192" s="540">
        <f t="shared" si="73"/>
        <v>125272</v>
      </c>
      <c r="G192" s="541">
        <v>23272</v>
      </c>
      <c r="H192" s="542">
        <v>102000</v>
      </c>
      <c r="I192" s="543">
        <v>0</v>
      </c>
      <c r="J192" s="544">
        <v>0</v>
      </c>
      <c r="K192" s="560" t="s">
        <v>33</v>
      </c>
      <c r="L192" s="676" t="s">
        <v>549</v>
      </c>
      <c r="M192" s="662" t="s">
        <v>35</v>
      </c>
      <c r="N192" s="658" t="s">
        <v>1745</v>
      </c>
      <c r="O192" s="659">
        <f t="shared" si="55"/>
        <v>125272</v>
      </c>
      <c r="P192" s="146">
        <f t="shared" ref="P192:Q192" si="74">O192</f>
        <v>125272</v>
      </c>
      <c r="Q192" s="146">
        <f t="shared" si="74"/>
        <v>125272</v>
      </c>
      <c r="R192" s="146"/>
      <c r="S192" s="227"/>
      <c r="T192" s="227"/>
      <c r="U192" s="227"/>
      <c r="V192" s="227"/>
      <c r="W192" s="146"/>
    </row>
    <row r="193" spans="1:23" ht="102" x14ac:dyDescent="0.2">
      <c r="A193" s="638">
        <v>191</v>
      </c>
      <c r="B193" s="638" t="s">
        <v>406</v>
      </c>
      <c r="C193" s="639" t="s">
        <v>1414</v>
      </c>
      <c r="D193" s="640" t="s">
        <v>1671</v>
      </c>
      <c r="E193" s="641" t="s">
        <v>32</v>
      </c>
      <c r="F193" s="540">
        <f t="shared" si="73"/>
        <v>0</v>
      </c>
      <c r="G193" s="541">
        <v>0</v>
      </c>
      <c r="H193" s="542">
        <v>0</v>
      </c>
      <c r="I193" s="543">
        <f>150000</f>
        <v>150000</v>
      </c>
      <c r="J193" s="544">
        <f>50000+60000+180000+60000+50000</f>
        <v>400000</v>
      </c>
      <c r="K193" s="560" t="s">
        <v>33</v>
      </c>
      <c r="L193" s="661" t="s">
        <v>549</v>
      </c>
      <c r="M193" s="662" t="s">
        <v>35</v>
      </c>
      <c r="N193" s="658" t="s">
        <v>1745</v>
      </c>
      <c r="O193" s="659">
        <f t="shared" si="55"/>
        <v>550000</v>
      </c>
      <c r="P193" s="146">
        <f t="shared" ref="P193:Q193" si="75">O193</f>
        <v>550000</v>
      </c>
      <c r="Q193" s="146">
        <f t="shared" si="75"/>
        <v>550000</v>
      </c>
      <c r="R193" s="146"/>
      <c r="S193" s="227"/>
      <c r="T193" s="227"/>
      <c r="U193" s="227"/>
      <c r="V193" s="227"/>
      <c r="W193" s="146"/>
    </row>
    <row r="194" spans="1:23" ht="25.5" x14ac:dyDescent="0.2">
      <c r="A194" s="637">
        <v>192</v>
      </c>
      <c r="B194" s="638" t="s">
        <v>406</v>
      </c>
      <c r="C194" s="639" t="s">
        <v>411</v>
      </c>
      <c r="D194" s="640" t="s">
        <v>1322</v>
      </c>
      <c r="E194" s="641" t="s">
        <v>206</v>
      </c>
      <c r="F194" s="540">
        <f t="shared" si="73"/>
        <v>0</v>
      </c>
      <c r="G194" s="541">
        <v>0</v>
      </c>
      <c r="H194" s="542">
        <v>0</v>
      </c>
      <c r="I194" s="543">
        <v>0</v>
      </c>
      <c r="J194" s="544">
        <v>100000</v>
      </c>
      <c r="K194" s="560" t="s">
        <v>89</v>
      </c>
      <c r="L194" s="661" t="s">
        <v>549</v>
      </c>
      <c r="M194" s="676" t="s">
        <v>55</v>
      </c>
      <c r="N194" s="658" t="s">
        <v>1745</v>
      </c>
      <c r="O194" s="659">
        <f t="shared" si="55"/>
        <v>100000</v>
      </c>
      <c r="P194" s="146">
        <f>O194/3</f>
        <v>33333.333333333336</v>
      </c>
      <c r="Q194" s="146">
        <f>P194</f>
        <v>33333.333333333336</v>
      </c>
      <c r="R194" s="146"/>
      <c r="S194" s="227"/>
      <c r="T194" s="227"/>
      <c r="U194" s="227"/>
      <c r="V194" s="227"/>
      <c r="W194" s="146"/>
    </row>
    <row r="195" spans="1:23" s="672" customFormat="1" ht="49.5" customHeight="1" x14ac:dyDescent="0.25">
      <c r="A195" s="637">
        <v>193</v>
      </c>
      <c r="B195" s="637" t="s">
        <v>427</v>
      </c>
      <c r="C195" s="639" t="s">
        <v>434</v>
      </c>
      <c r="D195" s="640" t="s">
        <v>435</v>
      </c>
      <c r="E195" s="641" t="s">
        <v>57</v>
      </c>
      <c r="F195" s="540">
        <f t="shared" si="73"/>
        <v>0</v>
      </c>
      <c r="G195" s="541">
        <v>0</v>
      </c>
      <c r="H195" s="542">
        <v>0</v>
      </c>
      <c r="I195" s="543">
        <v>200000</v>
      </c>
      <c r="J195" s="544">
        <v>0</v>
      </c>
      <c r="K195" s="558" t="s">
        <v>58</v>
      </c>
      <c r="L195" s="680" t="s">
        <v>542</v>
      </c>
      <c r="M195" s="637" t="s">
        <v>555</v>
      </c>
      <c r="N195" s="658" t="s">
        <v>1745</v>
      </c>
      <c r="O195" s="659">
        <f t="shared" ref="O195:O241" si="76">F195+I195+J195</f>
        <v>200000</v>
      </c>
      <c r="P195" s="146"/>
      <c r="Q195" s="146"/>
      <c r="R195" s="146"/>
      <c r="S195" s="227"/>
      <c r="T195" s="227"/>
      <c r="U195" s="227"/>
      <c r="V195" s="227"/>
      <c r="W195" s="146"/>
    </row>
    <row r="196" spans="1:23" ht="66" customHeight="1" x14ac:dyDescent="0.2">
      <c r="A196" s="637">
        <v>194</v>
      </c>
      <c r="B196" s="638" t="s">
        <v>427</v>
      </c>
      <c r="C196" s="639" t="s">
        <v>1402</v>
      </c>
      <c r="D196" s="640" t="s">
        <v>1430</v>
      </c>
      <c r="E196" s="641" t="s">
        <v>162</v>
      </c>
      <c r="F196" s="540">
        <f t="shared" si="73"/>
        <v>63514</v>
      </c>
      <c r="G196" s="541">
        <v>11409</v>
      </c>
      <c r="H196" s="542">
        <v>52105</v>
      </c>
      <c r="I196" s="543">
        <v>0</v>
      </c>
      <c r="J196" s="544">
        <v>0</v>
      </c>
      <c r="K196" s="558" t="s">
        <v>413</v>
      </c>
      <c r="L196" s="680" t="s">
        <v>542</v>
      </c>
      <c r="M196" s="676" t="s">
        <v>214</v>
      </c>
      <c r="N196" s="658" t="s">
        <v>1745</v>
      </c>
      <c r="O196" s="659">
        <f t="shared" si="76"/>
        <v>63514</v>
      </c>
      <c r="P196" s="146"/>
      <c r="Q196" s="146"/>
      <c r="R196" s="146"/>
      <c r="S196" s="227"/>
      <c r="T196" s="227"/>
      <c r="U196" s="227"/>
      <c r="V196" s="227"/>
      <c r="W196" s="146"/>
    </row>
    <row r="197" spans="1:23" ht="63.75" x14ac:dyDescent="0.2">
      <c r="A197" s="638">
        <v>195</v>
      </c>
      <c r="B197" s="637" t="s">
        <v>427</v>
      </c>
      <c r="C197" s="639" t="s">
        <v>1431</v>
      </c>
      <c r="D197" s="225" t="s">
        <v>1645</v>
      </c>
      <c r="E197" s="641" t="s">
        <v>98</v>
      </c>
      <c r="F197" s="540">
        <f t="shared" si="73"/>
        <v>100000</v>
      </c>
      <c r="G197" s="541">
        <v>100000</v>
      </c>
      <c r="H197" s="542">
        <v>0</v>
      </c>
      <c r="I197" s="543">
        <v>0</v>
      </c>
      <c r="J197" s="544">
        <v>0</v>
      </c>
      <c r="K197" s="558" t="s">
        <v>192</v>
      </c>
      <c r="L197" s="657" t="s">
        <v>549</v>
      </c>
      <c r="M197" s="678" t="s">
        <v>1798</v>
      </c>
      <c r="N197" s="658" t="s">
        <v>1745</v>
      </c>
      <c r="O197" s="659">
        <f t="shared" si="76"/>
        <v>100000</v>
      </c>
      <c r="P197" s="146">
        <f>O197*2/3</f>
        <v>66666.666666666672</v>
      </c>
      <c r="Q197" s="146">
        <f>P197/2</f>
        <v>33333.333333333336</v>
      </c>
      <c r="R197" s="146"/>
      <c r="S197" s="227"/>
      <c r="T197" s="227"/>
      <c r="U197" s="227"/>
      <c r="V197" s="227"/>
      <c r="W197" s="146">
        <f>P197/2</f>
        <v>33333.333333333336</v>
      </c>
    </row>
    <row r="198" spans="1:23" s="672" customFormat="1" ht="72" customHeight="1" x14ac:dyDescent="0.25">
      <c r="A198" s="637">
        <v>196</v>
      </c>
      <c r="B198" s="637" t="s">
        <v>427</v>
      </c>
      <c r="C198" s="639" t="s">
        <v>428</v>
      </c>
      <c r="D198" s="642" t="s">
        <v>429</v>
      </c>
      <c r="E198" s="641" t="s">
        <v>65</v>
      </c>
      <c r="F198" s="540">
        <f t="shared" si="73"/>
        <v>0</v>
      </c>
      <c r="G198" s="541">
        <v>0</v>
      </c>
      <c r="H198" s="542">
        <v>0</v>
      </c>
      <c r="I198" s="543">
        <v>130000</v>
      </c>
      <c r="J198" s="544">
        <v>500000</v>
      </c>
      <c r="K198" s="561" t="s">
        <v>192</v>
      </c>
      <c r="L198" s="657" t="s">
        <v>549</v>
      </c>
      <c r="M198" s="676" t="s">
        <v>555</v>
      </c>
      <c r="N198" s="658" t="s">
        <v>1745</v>
      </c>
      <c r="O198" s="659">
        <f t="shared" si="76"/>
        <v>630000</v>
      </c>
      <c r="P198" s="146">
        <f>O198</f>
        <v>630000</v>
      </c>
      <c r="Q198" s="146">
        <f>P198</f>
        <v>630000</v>
      </c>
      <c r="R198" s="146"/>
      <c r="S198" s="227"/>
      <c r="T198" s="227"/>
      <c r="U198" s="227"/>
      <c r="V198" s="227"/>
      <c r="W198" s="146"/>
    </row>
    <row r="199" spans="1:23" s="672" customFormat="1" ht="51" x14ac:dyDescent="0.25">
      <c r="A199" s="637">
        <v>197</v>
      </c>
      <c r="B199" s="638" t="s">
        <v>427</v>
      </c>
      <c r="C199" s="639" t="s">
        <v>430</v>
      </c>
      <c r="D199" s="640" t="s">
        <v>431</v>
      </c>
      <c r="E199" s="641" t="s">
        <v>65</v>
      </c>
      <c r="F199" s="540">
        <f t="shared" si="73"/>
        <v>0</v>
      </c>
      <c r="G199" s="541">
        <v>0</v>
      </c>
      <c r="H199" s="542">
        <v>0</v>
      </c>
      <c r="I199" s="543">
        <v>80000</v>
      </c>
      <c r="J199" s="544">
        <v>0</v>
      </c>
      <c r="K199" s="560" t="s">
        <v>192</v>
      </c>
      <c r="L199" s="678" t="s">
        <v>542</v>
      </c>
      <c r="M199" s="676" t="s">
        <v>55</v>
      </c>
      <c r="N199" s="658" t="s">
        <v>1745</v>
      </c>
      <c r="O199" s="659">
        <f t="shared" si="76"/>
        <v>80000</v>
      </c>
      <c r="P199" s="146"/>
      <c r="Q199" s="146"/>
      <c r="R199" s="146"/>
      <c r="S199" s="227"/>
      <c r="T199" s="227"/>
      <c r="U199" s="227"/>
      <c r="V199" s="227"/>
      <c r="W199" s="146"/>
    </row>
    <row r="200" spans="1:23" ht="89.25" x14ac:dyDescent="0.2">
      <c r="A200" s="637">
        <v>198</v>
      </c>
      <c r="B200" s="637" t="s">
        <v>427</v>
      </c>
      <c r="C200" s="639" t="s">
        <v>1403</v>
      </c>
      <c r="D200" s="640" t="s">
        <v>1432</v>
      </c>
      <c r="E200" s="641" t="s">
        <v>32</v>
      </c>
      <c r="F200" s="540">
        <f t="shared" si="73"/>
        <v>122370</v>
      </c>
      <c r="G200" s="541">
        <v>122370</v>
      </c>
      <c r="H200" s="542">
        <v>0</v>
      </c>
      <c r="I200" s="543">
        <v>0</v>
      </c>
      <c r="J200" s="544">
        <v>0</v>
      </c>
      <c r="K200" s="558" t="s">
        <v>33</v>
      </c>
      <c r="L200" s="657" t="s">
        <v>549</v>
      </c>
      <c r="M200" s="662" t="s">
        <v>35</v>
      </c>
      <c r="N200" s="658" t="s">
        <v>1745</v>
      </c>
      <c r="O200" s="659">
        <f t="shared" si="76"/>
        <v>122370</v>
      </c>
      <c r="P200" s="146">
        <f t="shared" ref="P200:Q200" si="77">O200</f>
        <v>122370</v>
      </c>
      <c r="Q200" s="146">
        <f t="shared" si="77"/>
        <v>122370</v>
      </c>
      <c r="R200" s="146"/>
      <c r="S200" s="227"/>
      <c r="T200" s="227"/>
      <c r="U200" s="227"/>
      <c r="V200" s="227"/>
      <c r="W200" s="146"/>
    </row>
    <row r="201" spans="1:23" s="681" customFormat="1" ht="63" customHeight="1" x14ac:dyDescent="0.25">
      <c r="A201" s="638">
        <v>199</v>
      </c>
      <c r="B201" s="637" t="s">
        <v>427</v>
      </c>
      <c r="C201" s="639" t="s">
        <v>1415</v>
      </c>
      <c r="D201" s="640" t="s">
        <v>1672</v>
      </c>
      <c r="E201" s="641" t="s">
        <v>32</v>
      </c>
      <c r="F201" s="540">
        <f t="shared" si="73"/>
        <v>94178</v>
      </c>
      <c r="G201" s="541">
        <v>15978</v>
      </c>
      <c r="H201" s="542">
        <v>78200</v>
      </c>
      <c r="I201" s="543">
        <v>0</v>
      </c>
      <c r="J201" s="544">
        <v>0</v>
      </c>
      <c r="K201" s="560" t="s">
        <v>33</v>
      </c>
      <c r="L201" s="661" t="s">
        <v>549</v>
      </c>
      <c r="M201" s="662" t="s">
        <v>35</v>
      </c>
      <c r="N201" s="658" t="s">
        <v>1745</v>
      </c>
      <c r="O201" s="659">
        <f t="shared" si="76"/>
        <v>94178</v>
      </c>
      <c r="P201" s="146">
        <f t="shared" ref="P201:Q201" si="78">O201</f>
        <v>94178</v>
      </c>
      <c r="Q201" s="146">
        <f t="shared" si="78"/>
        <v>94178</v>
      </c>
      <c r="R201" s="146"/>
      <c r="S201" s="227"/>
      <c r="T201" s="227"/>
      <c r="U201" s="227"/>
      <c r="V201" s="227"/>
      <c r="W201" s="146"/>
    </row>
    <row r="202" spans="1:23" s="681" customFormat="1" ht="76.5" x14ac:dyDescent="0.25">
      <c r="A202" s="637">
        <v>200</v>
      </c>
      <c r="B202" s="637" t="s">
        <v>427</v>
      </c>
      <c r="C202" s="639" t="s">
        <v>1415</v>
      </c>
      <c r="D202" s="640" t="s">
        <v>1673</v>
      </c>
      <c r="E202" s="641" t="s">
        <v>32</v>
      </c>
      <c r="F202" s="540">
        <f t="shared" si="73"/>
        <v>0</v>
      </c>
      <c r="G202" s="541">
        <v>0</v>
      </c>
      <c r="H202" s="542">
        <v>0</v>
      </c>
      <c r="I202" s="543">
        <v>300000</v>
      </c>
      <c r="J202" s="544">
        <v>0</v>
      </c>
      <c r="K202" s="558" t="s">
        <v>33</v>
      </c>
      <c r="L202" s="661" t="s">
        <v>549</v>
      </c>
      <c r="M202" s="662" t="s">
        <v>35</v>
      </c>
      <c r="N202" s="658" t="s">
        <v>1745</v>
      </c>
      <c r="O202" s="659">
        <f t="shared" si="76"/>
        <v>300000</v>
      </c>
      <c r="P202" s="146">
        <f t="shared" ref="P202:Q203" si="79">O202</f>
        <v>300000</v>
      </c>
      <c r="Q202" s="146">
        <f t="shared" si="79"/>
        <v>300000</v>
      </c>
      <c r="R202" s="146"/>
      <c r="S202" s="227"/>
      <c r="T202" s="227"/>
      <c r="U202" s="227"/>
      <c r="V202" s="227"/>
      <c r="W202" s="146"/>
    </row>
    <row r="203" spans="1:23" ht="61.5" customHeight="1" x14ac:dyDescent="0.2">
      <c r="A203" s="637">
        <v>201</v>
      </c>
      <c r="B203" s="637" t="s">
        <v>438</v>
      </c>
      <c r="C203" s="639" t="s">
        <v>1405</v>
      </c>
      <c r="D203" s="640" t="s">
        <v>1638</v>
      </c>
      <c r="E203" s="641" t="s">
        <v>78</v>
      </c>
      <c r="F203" s="540">
        <f t="shared" si="73"/>
        <v>120000</v>
      </c>
      <c r="G203" s="541">
        <v>120000</v>
      </c>
      <c r="H203" s="542">
        <v>0</v>
      </c>
      <c r="I203" s="543">
        <v>0</v>
      </c>
      <c r="J203" s="544">
        <v>500000</v>
      </c>
      <c r="K203" s="560" t="s">
        <v>79</v>
      </c>
      <c r="L203" s="661" t="s">
        <v>549</v>
      </c>
      <c r="M203" s="662" t="s">
        <v>80</v>
      </c>
      <c r="N203" s="658" t="s">
        <v>1745</v>
      </c>
      <c r="O203" s="659">
        <f t="shared" si="76"/>
        <v>620000</v>
      </c>
      <c r="P203" s="146">
        <f>O203/3</f>
        <v>206666.66666666666</v>
      </c>
      <c r="Q203" s="146">
        <f t="shared" si="79"/>
        <v>206666.66666666666</v>
      </c>
      <c r="R203" s="146"/>
      <c r="S203" s="227"/>
      <c r="T203" s="227"/>
      <c r="U203" s="227"/>
      <c r="V203" s="227"/>
      <c r="W203" s="146"/>
    </row>
    <row r="204" spans="1:23" s="672" customFormat="1" ht="52.5" customHeight="1" x14ac:dyDescent="0.25">
      <c r="A204" s="637">
        <v>202</v>
      </c>
      <c r="B204" s="638" t="s">
        <v>438</v>
      </c>
      <c r="C204" s="639" t="s">
        <v>1350</v>
      </c>
      <c r="D204" s="640" t="s">
        <v>1547</v>
      </c>
      <c r="E204" s="645" t="s">
        <v>78</v>
      </c>
      <c r="F204" s="540">
        <f t="shared" si="73"/>
        <v>0</v>
      </c>
      <c r="G204" s="545">
        <v>0</v>
      </c>
      <c r="H204" s="542">
        <v>0</v>
      </c>
      <c r="I204" s="543">
        <v>80000</v>
      </c>
      <c r="J204" s="546">
        <v>0</v>
      </c>
      <c r="K204" s="559" t="s">
        <v>79</v>
      </c>
      <c r="L204" s="677" t="s">
        <v>542</v>
      </c>
      <c r="M204" s="676" t="s">
        <v>80</v>
      </c>
      <c r="N204" s="658" t="s">
        <v>1745</v>
      </c>
      <c r="O204" s="659">
        <f t="shared" si="76"/>
        <v>80000</v>
      </c>
      <c r="P204" s="146"/>
      <c r="Q204" s="146"/>
      <c r="R204" s="146"/>
      <c r="S204" s="227"/>
      <c r="T204" s="227"/>
      <c r="U204" s="227"/>
      <c r="V204" s="227"/>
      <c r="W204" s="146"/>
    </row>
    <row r="205" spans="1:23" ht="25.5" x14ac:dyDescent="0.2">
      <c r="A205" s="638">
        <v>203</v>
      </c>
      <c r="B205" s="637" t="s">
        <v>438</v>
      </c>
      <c r="C205" s="639" t="s">
        <v>443</v>
      </c>
      <c r="D205" s="640" t="s">
        <v>444</v>
      </c>
      <c r="E205" s="641" t="s">
        <v>98</v>
      </c>
      <c r="F205" s="540">
        <v>0</v>
      </c>
      <c r="G205" s="541">
        <v>0</v>
      </c>
      <c r="H205" s="542">
        <v>0</v>
      </c>
      <c r="I205" s="543">
        <v>50000</v>
      </c>
      <c r="J205" s="544">
        <v>0</v>
      </c>
      <c r="K205" s="558" t="s">
        <v>192</v>
      </c>
      <c r="L205" s="677" t="s">
        <v>542</v>
      </c>
      <c r="M205" s="677" t="s">
        <v>80</v>
      </c>
      <c r="N205" s="658" t="s">
        <v>1745</v>
      </c>
      <c r="O205" s="659">
        <f t="shared" si="76"/>
        <v>50000</v>
      </c>
      <c r="P205" s="146"/>
      <c r="Q205" s="146"/>
      <c r="R205" s="146"/>
      <c r="S205" s="227"/>
      <c r="T205" s="227"/>
      <c r="U205" s="227"/>
      <c r="V205" s="227"/>
      <c r="W205" s="146"/>
    </row>
    <row r="206" spans="1:23" ht="38.25" x14ac:dyDescent="0.2">
      <c r="A206" s="637">
        <v>204</v>
      </c>
      <c r="B206" s="637" t="s">
        <v>438</v>
      </c>
      <c r="C206" s="639" t="s">
        <v>440</v>
      </c>
      <c r="D206" s="642" t="s">
        <v>1404</v>
      </c>
      <c r="E206" s="641" t="s">
        <v>197</v>
      </c>
      <c r="F206" s="540">
        <f t="shared" ref="F206:F241" si="80">G206+H206</f>
        <v>78000</v>
      </c>
      <c r="G206" s="541">
        <v>78000</v>
      </c>
      <c r="H206" s="542">
        <v>0</v>
      </c>
      <c r="I206" s="543">
        <v>0</v>
      </c>
      <c r="J206" s="544">
        <v>0</v>
      </c>
      <c r="K206" s="560" t="s">
        <v>49</v>
      </c>
      <c r="L206" s="679" t="s">
        <v>542</v>
      </c>
      <c r="M206" s="676" t="s">
        <v>55</v>
      </c>
      <c r="N206" s="658" t="s">
        <v>1745</v>
      </c>
      <c r="O206" s="659">
        <f t="shared" si="76"/>
        <v>78000</v>
      </c>
      <c r="P206" s="146"/>
      <c r="Q206" s="146"/>
      <c r="R206" s="146"/>
      <c r="S206" s="227"/>
      <c r="T206" s="227"/>
      <c r="U206" s="227"/>
      <c r="V206" s="227"/>
      <c r="W206" s="146"/>
    </row>
    <row r="207" spans="1:23" ht="63" customHeight="1" x14ac:dyDescent="0.2">
      <c r="A207" s="637">
        <v>205</v>
      </c>
      <c r="B207" s="637" t="s">
        <v>438</v>
      </c>
      <c r="C207" s="639" t="s">
        <v>1416</v>
      </c>
      <c r="D207" s="640" t="s">
        <v>1781</v>
      </c>
      <c r="E207" s="641" t="s">
        <v>32</v>
      </c>
      <c r="F207" s="540">
        <f t="shared" si="80"/>
        <v>24936</v>
      </c>
      <c r="G207" s="541">
        <v>24936</v>
      </c>
      <c r="H207" s="542">
        <v>0</v>
      </c>
      <c r="I207" s="543">
        <v>0</v>
      </c>
      <c r="J207" s="544">
        <v>0</v>
      </c>
      <c r="K207" s="560" t="s">
        <v>33</v>
      </c>
      <c r="L207" s="657" t="s">
        <v>549</v>
      </c>
      <c r="M207" s="676" t="s">
        <v>35</v>
      </c>
      <c r="N207" s="658" t="s">
        <v>1745</v>
      </c>
      <c r="O207" s="659">
        <f t="shared" si="76"/>
        <v>24936</v>
      </c>
      <c r="P207" s="146">
        <f t="shared" ref="P207:Q207" si="81">O207</f>
        <v>24936</v>
      </c>
      <c r="Q207" s="146">
        <f t="shared" si="81"/>
        <v>24936</v>
      </c>
      <c r="R207" s="146"/>
      <c r="S207" s="227"/>
      <c r="T207" s="227"/>
      <c r="U207" s="227"/>
      <c r="V207" s="227"/>
      <c r="W207" s="146"/>
    </row>
    <row r="208" spans="1:23" ht="64.5" customHeight="1" x14ac:dyDescent="0.2">
      <c r="A208" s="637">
        <v>206</v>
      </c>
      <c r="B208" s="637" t="s">
        <v>438</v>
      </c>
      <c r="C208" s="639" t="s">
        <v>1416</v>
      </c>
      <c r="D208" s="640" t="s">
        <v>1674</v>
      </c>
      <c r="E208" s="641" t="s">
        <v>32</v>
      </c>
      <c r="F208" s="540">
        <f t="shared" si="80"/>
        <v>0</v>
      </c>
      <c r="G208" s="541">
        <v>0</v>
      </c>
      <c r="H208" s="542">
        <v>0</v>
      </c>
      <c r="I208" s="543">
        <v>100000</v>
      </c>
      <c r="J208" s="544">
        <v>50000</v>
      </c>
      <c r="K208" s="558" t="s">
        <v>33</v>
      </c>
      <c r="L208" s="661" t="s">
        <v>549</v>
      </c>
      <c r="M208" s="662" t="s">
        <v>35</v>
      </c>
      <c r="N208" s="658" t="s">
        <v>1745</v>
      </c>
      <c r="O208" s="659">
        <f t="shared" si="76"/>
        <v>150000</v>
      </c>
      <c r="P208" s="146">
        <f t="shared" ref="P208:Q208" si="82">O208</f>
        <v>150000</v>
      </c>
      <c r="Q208" s="146">
        <f t="shared" si="82"/>
        <v>150000</v>
      </c>
      <c r="R208" s="146"/>
      <c r="S208" s="227"/>
      <c r="T208" s="227"/>
      <c r="U208" s="227"/>
      <c r="V208" s="227"/>
      <c r="W208" s="146"/>
    </row>
    <row r="209" spans="1:23" ht="57.75" customHeight="1" x14ac:dyDescent="0.2">
      <c r="A209" s="638">
        <v>207</v>
      </c>
      <c r="B209" s="637" t="s">
        <v>447</v>
      </c>
      <c r="C209" s="639" t="s">
        <v>457</v>
      </c>
      <c r="D209" s="642" t="s">
        <v>1639</v>
      </c>
      <c r="E209" s="641" t="s">
        <v>57</v>
      </c>
      <c r="F209" s="540">
        <f t="shared" si="80"/>
        <v>13896</v>
      </c>
      <c r="G209" s="541">
        <v>13896</v>
      </c>
      <c r="H209" s="542">
        <v>0</v>
      </c>
      <c r="I209" s="543">
        <v>600000</v>
      </c>
      <c r="J209" s="544">
        <v>0</v>
      </c>
      <c r="K209" s="558" t="s">
        <v>58</v>
      </c>
      <c r="L209" s="661" t="s">
        <v>549</v>
      </c>
      <c r="M209" s="637" t="s">
        <v>555</v>
      </c>
      <c r="N209" s="658" t="s">
        <v>1745</v>
      </c>
      <c r="O209" s="659">
        <f t="shared" si="76"/>
        <v>613896</v>
      </c>
      <c r="P209" s="146">
        <f>O209</f>
        <v>613896</v>
      </c>
      <c r="Q209" s="146">
        <f>P209/2</f>
        <v>306948</v>
      </c>
      <c r="R209" s="146"/>
      <c r="S209" s="227"/>
      <c r="T209" s="227"/>
      <c r="U209" s="227"/>
      <c r="V209" s="227"/>
      <c r="W209" s="146">
        <f>P209/2</f>
        <v>306948</v>
      </c>
    </row>
    <row r="210" spans="1:23" ht="51" x14ac:dyDescent="0.2">
      <c r="A210" s="637">
        <v>208</v>
      </c>
      <c r="B210" s="637" t="s">
        <v>447</v>
      </c>
      <c r="C210" s="639" t="s">
        <v>451</v>
      </c>
      <c r="D210" s="640" t="s">
        <v>452</v>
      </c>
      <c r="E210" s="641" t="s">
        <v>78</v>
      </c>
      <c r="F210" s="540">
        <f t="shared" si="80"/>
        <v>0</v>
      </c>
      <c r="G210" s="541">
        <v>0</v>
      </c>
      <c r="H210" s="542">
        <v>0</v>
      </c>
      <c r="I210" s="543">
        <v>0</v>
      </c>
      <c r="J210" s="544">
        <v>500000</v>
      </c>
      <c r="K210" s="561" t="s">
        <v>79</v>
      </c>
      <c r="L210" s="657" t="s">
        <v>549</v>
      </c>
      <c r="M210" s="637" t="s">
        <v>80</v>
      </c>
      <c r="N210" s="658" t="s">
        <v>1745</v>
      </c>
      <c r="O210" s="659">
        <f t="shared" si="76"/>
        <v>500000</v>
      </c>
      <c r="P210" s="146">
        <f>O210/3</f>
        <v>166666.66666666666</v>
      </c>
      <c r="Q210" s="146">
        <f>P210</f>
        <v>166666.66666666666</v>
      </c>
      <c r="R210" s="146"/>
      <c r="S210" s="227"/>
      <c r="T210" s="227"/>
      <c r="U210" s="227"/>
      <c r="V210" s="227"/>
      <c r="W210" s="146"/>
    </row>
    <row r="211" spans="1:23" ht="38.25" x14ac:dyDescent="0.2">
      <c r="A211" s="637">
        <v>209</v>
      </c>
      <c r="B211" s="637" t="s">
        <v>447</v>
      </c>
      <c r="C211" s="639" t="s">
        <v>448</v>
      </c>
      <c r="D211" s="640" t="s">
        <v>449</v>
      </c>
      <c r="E211" s="641" t="s">
        <v>180</v>
      </c>
      <c r="F211" s="540">
        <f t="shared" si="80"/>
        <v>0</v>
      </c>
      <c r="G211" s="541">
        <v>0</v>
      </c>
      <c r="H211" s="542">
        <v>0</v>
      </c>
      <c r="I211" s="543">
        <v>0</v>
      </c>
      <c r="J211" s="544">
        <v>700000</v>
      </c>
      <c r="K211" s="561" t="s">
        <v>79</v>
      </c>
      <c r="L211" s="678" t="s">
        <v>542</v>
      </c>
      <c r="M211" s="676" t="s">
        <v>80</v>
      </c>
      <c r="N211" s="658" t="s">
        <v>1745</v>
      </c>
      <c r="O211" s="659">
        <f t="shared" si="76"/>
        <v>700000</v>
      </c>
      <c r="P211" s="146"/>
      <c r="Q211" s="146"/>
      <c r="R211" s="146"/>
      <c r="S211" s="227"/>
      <c r="T211" s="227"/>
      <c r="U211" s="227"/>
      <c r="V211" s="227"/>
      <c r="W211" s="146"/>
    </row>
    <row r="212" spans="1:23" ht="25.5" x14ac:dyDescent="0.2">
      <c r="A212" s="637">
        <v>210</v>
      </c>
      <c r="B212" s="638" t="s">
        <v>447</v>
      </c>
      <c r="C212" s="639" t="s">
        <v>454</v>
      </c>
      <c r="D212" s="640" t="s">
        <v>455</v>
      </c>
      <c r="E212" s="646" t="s">
        <v>65</v>
      </c>
      <c r="F212" s="540">
        <f t="shared" si="80"/>
        <v>0</v>
      </c>
      <c r="G212" s="541">
        <v>0</v>
      </c>
      <c r="H212" s="542">
        <v>0</v>
      </c>
      <c r="I212" s="543">
        <v>50000</v>
      </c>
      <c r="J212" s="544">
        <v>0</v>
      </c>
      <c r="K212" s="560" t="s">
        <v>49</v>
      </c>
      <c r="L212" s="678" t="s">
        <v>542</v>
      </c>
      <c r="M212" s="676" t="s">
        <v>55</v>
      </c>
      <c r="N212" s="658" t="s">
        <v>1745</v>
      </c>
      <c r="O212" s="659">
        <f t="shared" si="76"/>
        <v>50000</v>
      </c>
      <c r="P212" s="146"/>
      <c r="Q212" s="146"/>
      <c r="R212" s="146"/>
      <c r="S212" s="227"/>
      <c r="T212" s="227"/>
      <c r="U212" s="227"/>
      <c r="V212" s="227"/>
      <c r="W212" s="146"/>
    </row>
    <row r="213" spans="1:23" ht="25.5" x14ac:dyDescent="0.2">
      <c r="A213" s="638">
        <v>211</v>
      </c>
      <c r="B213" s="638" t="s">
        <v>447</v>
      </c>
      <c r="C213" s="639" t="s">
        <v>458</v>
      </c>
      <c r="D213" s="640" t="s">
        <v>459</v>
      </c>
      <c r="E213" s="641" t="s">
        <v>65</v>
      </c>
      <c r="F213" s="540">
        <f t="shared" si="80"/>
        <v>0</v>
      </c>
      <c r="G213" s="541">
        <v>0</v>
      </c>
      <c r="H213" s="542">
        <v>0</v>
      </c>
      <c r="I213" s="543">
        <v>40000</v>
      </c>
      <c r="J213" s="544">
        <v>40000</v>
      </c>
      <c r="K213" s="558" t="s">
        <v>460</v>
      </c>
      <c r="L213" s="676" t="s">
        <v>549</v>
      </c>
      <c r="M213" s="676" t="s">
        <v>563</v>
      </c>
      <c r="N213" s="658" t="s">
        <v>1745</v>
      </c>
      <c r="O213" s="659">
        <f t="shared" si="76"/>
        <v>80000</v>
      </c>
      <c r="P213" s="146">
        <f>O213</f>
        <v>80000</v>
      </c>
      <c r="Q213" s="146">
        <f>P213</f>
        <v>80000</v>
      </c>
      <c r="R213" s="146"/>
      <c r="S213" s="227"/>
      <c r="T213" s="227"/>
      <c r="U213" s="227"/>
      <c r="V213" s="227"/>
      <c r="W213" s="146"/>
    </row>
    <row r="214" spans="1:23" s="672" customFormat="1" ht="54" customHeight="1" x14ac:dyDescent="0.25">
      <c r="A214" s="637">
        <v>212</v>
      </c>
      <c r="B214" s="637" t="s">
        <v>447</v>
      </c>
      <c r="C214" s="639" t="s">
        <v>1417</v>
      </c>
      <c r="D214" s="640" t="s">
        <v>1515</v>
      </c>
      <c r="E214" s="641" t="s">
        <v>32</v>
      </c>
      <c r="F214" s="540">
        <f t="shared" si="80"/>
        <v>198509</v>
      </c>
      <c r="G214" s="541">
        <v>32759</v>
      </c>
      <c r="H214" s="542">
        <v>165750</v>
      </c>
      <c r="I214" s="543">
        <v>0</v>
      </c>
      <c r="J214" s="544">
        <v>0</v>
      </c>
      <c r="K214" s="560" t="s">
        <v>33</v>
      </c>
      <c r="L214" s="657" t="s">
        <v>549</v>
      </c>
      <c r="M214" s="677" t="s">
        <v>35</v>
      </c>
      <c r="N214" s="658" t="s">
        <v>1745</v>
      </c>
      <c r="O214" s="659">
        <f t="shared" si="76"/>
        <v>198509</v>
      </c>
      <c r="P214" s="146">
        <f t="shared" ref="P214:Q214" si="83">O214</f>
        <v>198509</v>
      </c>
      <c r="Q214" s="146">
        <f t="shared" si="83"/>
        <v>198509</v>
      </c>
      <c r="R214" s="146"/>
      <c r="S214" s="227"/>
      <c r="T214" s="227"/>
      <c r="U214" s="227"/>
      <c r="V214" s="227"/>
      <c r="W214" s="146"/>
    </row>
    <row r="215" spans="1:23" s="672" customFormat="1" ht="90" customHeight="1" x14ac:dyDescent="0.25">
      <c r="A215" s="637">
        <v>213</v>
      </c>
      <c r="B215" s="637" t="s">
        <v>447</v>
      </c>
      <c r="C215" s="639" t="s">
        <v>1417</v>
      </c>
      <c r="D215" s="640" t="s">
        <v>1675</v>
      </c>
      <c r="E215" s="641" t="s">
        <v>32</v>
      </c>
      <c r="F215" s="540">
        <f t="shared" si="80"/>
        <v>0</v>
      </c>
      <c r="G215" s="541">
        <v>0</v>
      </c>
      <c r="H215" s="542">
        <v>0</v>
      </c>
      <c r="I215" s="543">
        <v>200000</v>
      </c>
      <c r="J215" s="544">
        <f>250000+150000</f>
        <v>400000</v>
      </c>
      <c r="K215" s="558" t="s">
        <v>33</v>
      </c>
      <c r="L215" s="661" t="s">
        <v>549</v>
      </c>
      <c r="M215" s="662" t="s">
        <v>35</v>
      </c>
      <c r="N215" s="658" t="s">
        <v>1745</v>
      </c>
      <c r="O215" s="659">
        <f t="shared" si="76"/>
        <v>600000</v>
      </c>
      <c r="P215" s="146">
        <f t="shared" ref="P215:Q215" si="84">O215</f>
        <v>600000</v>
      </c>
      <c r="Q215" s="146">
        <f t="shared" si="84"/>
        <v>600000</v>
      </c>
      <c r="R215" s="146"/>
      <c r="S215" s="227"/>
      <c r="T215" s="227"/>
      <c r="U215" s="227"/>
      <c r="V215" s="227"/>
      <c r="W215" s="146"/>
    </row>
    <row r="216" spans="1:23" ht="84" customHeight="1" x14ac:dyDescent="0.2">
      <c r="A216" s="637">
        <v>214</v>
      </c>
      <c r="B216" s="637" t="s">
        <v>461</v>
      </c>
      <c r="C216" s="639" t="s">
        <v>475</v>
      </c>
      <c r="D216" s="640" t="s">
        <v>1640</v>
      </c>
      <c r="E216" s="641" t="s">
        <v>57</v>
      </c>
      <c r="F216" s="540">
        <f t="shared" si="80"/>
        <v>28314</v>
      </c>
      <c r="G216" s="541">
        <v>28314</v>
      </c>
      <c r="H216" s="542">
        <v>0</v>
      </c>
      <c r="I216" s="543">
        <v>778000</v>
      </c>
      <c r="J216" s="544">
        <v>0</v>
      </c>
      <c r="K216" s="558" t="s">
        <v>58</v>
      </c>
      <c r="L216" s="661" t="s">
        <v>549</v>
      </c>
      <c r="M216" s="662" t="s">
        <v>555</v>
      </c>
      <c r="N216" s="658" t="s">
        <v>1745</v>
      </c>
      <c r="O216" s="659">
        <f t="shared" si="76"/>
        <v>806314</v>
      </c>
      <c r="P216" s="146">
        <f>O216</f>
        <v>806314</v>
      </c>
      <c r="Q216" s="146">
        <f>P216/2</f>
        <v>403157</v>
      </c>
      <c r="R216" s="146"/>
      <c r="S216" s="227"/>
      <c r="T216" s="227"/>
      <c r="U216" s="227"/>
      <c r="V216" s="227"/>
      <c r="W216" s="146">
        <f>P216/2</f>
        <v>403157</v>
      </c>
    </row>
    <row r="217" spans="1:23" ht="25.5" x14ac:dyDescent="0.2">
      <c r="A217" s="638">
        <v>215</v>
      </c>
      <c r="B217" s="638" t="s">
        <v>461</v>
      </c>
      <c r="C217" s="639" t="s">
        <v>462</v>
      </c>
      <c r="D217" s="640" t="s">
        <v>463</v>
      </c>
      <c r="E217" s="641" t="s">
        <v>53</v>
      </c>
      <c r="F217" s="540">
        <f t="shared" si="80"/>
        <v>0</v>
      </c>
      <c r="G217" s="541">
        <v>0</v>
      </c>
      <c r="H217" s="542">
        <v>0</v>
      </c>
      <c r="I217" s="543">
        <v>0</v>
      </c>
      <c r="J217" s="544">
        <v>100000</v>
      </c>
      <c r="K217" s="560" t="s">
        <v>54</v>
      </c>
      <c r="L217" s="676" t="s">
        <v>542</v>
      </c>
      <c r="M217" s="676" t="s">
        <v>55</v>
      </c>
      <c r="N217" s="658" t="s">
        <v>1745</v>
      </c>
      <c r="O217" s="659">
        <f t="shared" si="76"/>
        <v>100000</v>
      </c>
      <c r="P217" s="146"/>
      <c r="Q217" s="146"/>
      <c r="R217" s="146"/>
      <c r="S217" s="227"/>
      <c r="T217" s="227"/>
      <c r="U217" s="227"/>
      <c r="V217" s="227"/>
      <c r="W217" s="146"/>
    </row>
    <row r="218" spans="1:23" x14ac:dyDescent="0.2">
      <c r="A218" s="637">
        <v>216</v>
      </c>
      <c r="B218" s="638" t="s">
        <v>461</v>
      </c>
      <c r="C218" s="639" t="s">
        <v>464</v>
      </c>
      <c r="D218" s="640" t="s">
        <v>1372</v>
      </c>
      <c r="E218" s="641" t="s">
        <v>53</v>
      </c>
      <c r="F218" s="540">
        <f t="shared" si="80"/>
        <v>0</v>
      </c>
      <c r="G218" s="541">
        <v>0</v>
      </c>
      <c r="H218" s="542">
        <v>0</v>
      </c>
      <c r="I218" s="543">
        <v>100000</v>
      </c>
      <c r="J218" s="544">
        <v>0</v>
      </c>
      <c r="K218" s="560" t="s">
        <v>79</v>
      </c>
      <c r="L218" s="676" t="s">
        <v>542</v>
      </c>
      <c r="M218" s="676" t="s">
        <v>80</v>
      </c>
      <c r="N218" s="658" t="s">
        <v>1745</v>
      </c>
      <c r="O218" s="659">
        <f t="shared" si="76"/>
        <v>100000</v>
      </c>
      <c r="P218" s="146"/>
      <c r="Q218" s="146"/>
      <c r="R218" s="146"/>
      <c r="S218" s="227"/>
      <c r="T218" s="227"/>
      <c r="U218" s="227"/>
      <c r="V218" s="227"/>
      <c r="W218" s="146"/>
    </row>
    <row r="219" spans="1:23" ht="89.25" x14ac:dyDescent="0.2">
      <c r="A219" s="637">
        <v>217</v>
      </c>
      <c r="B219" s="638" t="s">
        <v>461</v>
      </c>
      <c r="C219" s="639" t="s">
        <v>466</v>
      </c>
      <c r="D219" s="640" t="s">
        <v>1373</v>
      </c>
      <c r="E219" s="641" t="s">
        <v>65</v>
      </c>
      <c r="F219" s="540">
        <f t="shared" si="80"/>
        <v>0</v>
      </c>
      <c r="G219" s="541">
        <v>0</v>
      </c>
      <c r="H219" s="542">
        <v>0</v>
      </c>
      <c r="I219" s="543">
        <v>50000</v>
      </c>
      <c r="J219" s="544">
        <v>0</v>
      </c>
      <c r="K219" s="560" t="s">
        <v>49</v>
      </c>
      <c r="L219" s="677" t="s">
        <v>542</v>
      </c>
      <c r="M219" s="676" t="s">
        <v>55</v>
      </c>
      <c r="N219" s="658" t="s">
        <v>1745</v>
      </c>
      <c r="O219" s="659">
        <f t="shared" si="76"/>
        <v>50000</v>
      </c>
      <c r="P219" s="146"/>
      <c r="Q219" s="146"/>
      <c r="R219" s="146"/>
      <c r="S219" s="227"/>
      <c r="T219" s="227"/>
      <c r="U219" s="227"/>
      <c r="V219" s="227"/>
      <c r="W219" s="146"/>
    </row>
    <row r="220" spans="1:23" ht="51" x14ac:dyDescent="0.2">
      <c r="A220" s="637">
        <v>218</v>
      </c>
      <c r="B220" s="638" t="s">
        <v>461</v>
      </c>
      <c r="C220" s="639" t="s">
        <v>467</v>
      </c>
      <c r="D220" s="640" t="s">
        <v>468</v>
      </c>
      <c r="E220" s="641" t="s">
        <v>65</v>
      </c>
      <c r="F220" s="540">
        <f t="shared" si="80"/>
        <v>0</v>
      </c>
      <c r="G220" s="541">
        <v>0</v>
      </c>
      <c r="H220" s="542">
        <v>0</v>
      </c>
      <c r="I220" s="543">
        <v>90000</v>
      </c>
      <c r="J220" s="544">
        <v>0</v>
      </c>
      <c r="K220" s="560" t="s">
        <v>192</v>
      </c>
      <c r="L220" s="679" t="s">
        <v>549</v>
      </c>
      <c r="M220" s="676" t="s">
        <v>55</v>
      </c>
      <c r="N220" s="658" t="s">
        <v>1745</v>
      </c>
      <c r="O220" s="659">
        <f t="shared" si="76"/>
        <v>90000</v>
      </c>
      <c r="P220" s="146">
        <f>O220/3</f>
        <v>30000</v>
      </c>
      <c r="Q220" s="146">
        <f>P220</f>
        <v>30000</v>
      </c>
      <c r="R220" s="146"/>
      <c r="S220" s="227"/>
      <c r="T220" s="227"/>
      <c r="U220" s="227"/>
      <c r="V220" s="227"/>
      <c r="W220" s="146"/>
    </row>
    <row r="221" spans="1:23" ht="25.5" x14ac:dyDescent="0.2">
      <c r="A221" s="638">
        <v>219</v>
      </c>
      <c r="B221" s="637" t="s">
        <v>461</v>
      </c>
      <c r="C221" s="639" t="s">
        <v>470</v>
      </c>
      <c r="D221" s="640" t="s">
        <v>1593</v>
      </c>
      <c r="E221" s="641" t="s">
        <v>65</v>
      </c>
      <c r="F221" s="540">
        <f t="shared" si="80"/>
        <v>0</v>
      </c>
      <c r="G221" s="541">
        <v>0</v>
      </c>
      <c r="H221" s="542">
        <v>0</v>
      </c>
      <c r="I221" s="543">
        <v>15000</v>
      </c>
      <c r="J221" s="544">
        <v>65000</v>
      </c>
      <c r="K221" s="560" t="s">
        <v>49</v>
      </c>
      <c r="L221" s="637" t="s">
        <v>542</v>
      </c>
      <c r="M221" s="643" t="s">
        <v>35</v>
      </c>
      <c r="N221" s="658" t="s">
        <v>1745</v>
      </c>
      <c r="O221" s="659">
        <f t="shared" si="76"/>
        <v>80000</v>
      </c>
      <c r="P221" s="146">
        <f>O221</f>
        <v>80000</v>
      </c>
      <c r="Q221" s="146">
        <f>P221</f>
        <v>80000</v>
      </c>
      <c r="R221" s="146"/>
      <c r="S221" s="227"/>
      <c r="T221" s="227"/>
      <c r="U221" s="227"/>
      <c r="V221" s="227"/>
      <c r="W221" s="146"/>
    </row>
    <row r="222" spans="1:23" ht="51" x14ac:dyDescent="0.2">
      <c r="A222" s="637">
        <v>220</v>
      </c>
      <c r="B222" s="638" t="s">
        <v>461</v>
      </c>
      <c r="C222" s="639" t="s">
        <v>1418</v>
      </c>
      <c r="D222" s="640" t="s">
        <v>1641</v>
      </c>
      <c r="E222" s="641" t="s">
        <v>32</v>
      </c>
      <c r="F222" s="540">
        <f t="shared" si="80"/>
        <v>89832</v>
      </c>
      <c r="G222" s="541">
        <v>18432</v>
      </c>
      <c r="H222" s="542">
        <v>71400</v>
      </c>
      <c r="I222" s="543">
        <v>0</v>
      </c>
      <c r="J222" s="544">
        <v>0</v>
      </c>
      <c r="K222" s="560" t="s">
        <v>33</v>
      </c>
      <c r="L222" s="677" t="s">
        <v>549</v>
      </c>
      <c r="M222" s="677" t="s">
        <v>35</v>
      </c>
      <c r="N222" s="658" t="s">
        <v>1745</v>
      </c>
      <c r="O222" s="659">
        <f t="shared" si="76"/>
        <v>89832</v>
      </c>
      <c r="P222" s="146">
        <f t="shared" ref="P222:Q222" si="85">O222</f>
        <v>89832</v>
      </c>
      <c r="Q222" s="146">
        <f t="shared" si="85"/>
        <v>89832</v>
      </c>
      <c r="R222" s="146"/>
      <c r="S222" s="227"/>
      <c r="T222" s="227"/>
      <c r="U222" s="227"/>
      <c r="V222" s="227"/>
      <c r="W222" s="146"/>
    </row>
    <row r="223" spans="1:23" ht="76.5" x14ac:dyDescent="0.2">
      <c r="A223" s="637">
        <v>221</v>
      </c>
      <c r="B223" s="638" t="s">
        <v>461</v>
      </c>
      <c r="C223" s="639" t="s">
        <v>1418</v>
      </c>
      <c r="D223" s="640" t="s">
        <v>1676</v>
      </c>
      <c r="E223" s="641" t="s">
        <v>32</v>
      </c>
      <c r="F223" s="540">
        <f t="shared" si="80"/>
        <v>0</v>
      </c>
      <c r="G223" s="541">
        <v>0</v>
      </c>
      <c r="H223" s="542">
        <v>0</v>
      </c>
      <c r="I223" s="543">
        <v>200000</v>
      </c>
      <c r="J223" s="544">
        <v>100000</v>
      </c>
      <c r="K223" s="559" t="s">
        <v>33</v>
      </c>
      <c r="L223" s="661" t="s">
        <v>549</v>
      </c>
      <c r="M223" s="662" t="s">
        <v>35</v>
      </c>
      <c r="N223" s="658" t="s">
        <v>1745</v>
      </c>
      <c r="O223" s="659">
        <f t="shared" si="76"/>
        <v>300000</v>
      </c>
      <c r="P223" s="146">
        <f t="shared" ref="P223:Q223" si="86">O223</f>
        <v>300000</v>
      </c>
      <c r="Q223" s="146">
        <f t="shared" si="86"/>
        <v>300000</v>
      </c>
      <c r="R223" s="146"/>
      <c r="S223" s="227"/>
      <c r="T223" s="227"/>
      <c r="U223" s="227"/>
      <c r="V223" s="227"/>
      <c r="W223" s="146"/>
    </row>
    <row r="224" spans="1:23" ht="63.75" x14ac:dyDescent="0.2">
      <c r="A224" s="637">
        <v>222</v>
      </c>
      <c r="B224" s="637" t="s">
        <v>461</v>
      </c>
      <c r="C224" s="639" t="s">
        <v>474</v>
      </c>
      <c r="D224" s="642" t="s">
        <v>1677</v>
      </c>
      <c r="E224" s="641" t="s">
        <v>206</v>
      </c>
      <c r="F224" s="540">
        <f t="shared" si="80"/>
        <v>32000</v>
      </c>
      <c r="G224" s="541">
        <v>32000</v>
      </c>
      <c r="H224" s="542">
        <v>0</v>
      </c>
      <c r="I224" s="543">
        <v>0</v>
      </c>
      <c r="J224" s="544">
        <v>1100000</v>
      </c>
      <c r="K224" s="560" t="s">
        <v>89</v>
      </c>
      <c r="L224" s="661" t="s">
        <v>549</v>
      </c>
      <c r="M224" s="676" t="s">
        <v>55</v>
      </c>
      <c r="N224" s="658" t="s">
        <v>1745</v>
      </c>
      <c r="O224" s="659">
        <f t="shared" si="76"/>
        <v>1132000</v>
      </c>
      <c r="P224" s="146">
        <f>O224/3</f>
        <v>377333.33333333331</v>
      </c>
      <c r="Q224" s="146">
        <f>P224</f>
        <v>377333.33333333331</v>
      </c>
      <c r="R224" s="146"/>
      <c r="S224" s="227"/>
      <c r="T224" s="227"/>
      <c r="U224" s="227"/>
      <c r="V224" s="227"/>
      <c r="W224" s="146"/>
    </row>
    <row r="225" spans="1:23" s="672" customFormat="1" ht="25.5" x14ac:dyDescent="0.25">
      <c r="A225" s="638">
        <v>223</v>
      </c>
      <c r="B225" s="638" t="s">
        <v>461</v>
      </c>
      <c r="C225" s="639" t="s">
        <v>1642</v>
      </c>
      <c r="D225" s="640" t="s">
        <v>1395</v>
      </c>
      <c r="E225" s="643" t="s">
        <v>206</v>
      </c>
      <c r="F225" s="540">
        <f t="shared" si="80"/>
        <v>0</v>
      </c>
      <c r="G225" s="541">
        <v>0</v>
      </c>
      <c r="H225" s="542">
        <v>0</v>
      </c>
      <c r="I225" s="543">
        <v>0</v>
      </c>
      <c r="J225" s="544">
        <v>150000</v>
      </c>
      <c r="K225" s="560" t="s">
        <v>89</v>
      </c>
      <c r="L225" s="676" t="s">
        <v>542</v>
      </c>
      <c r="M225" s="676" t="s">
        <v>55</v>
      </c>
      <c r="N225" s="658" t="s">
        <v>1745</v>
      </c>
      <c r="O225" s="659">
        <f t="shared" si="76"/>
        <v>150000</v>
      </c>
      <c r="P225" s="146"/>
      <c r="Q225" s="146"/>
      <c r="R225" s="146"/>
      <c r="S225" s="227"/>
      <c r="T225" s="227"/>
      <c r="U225" s="227"/>
      <c r="V225" s="227"/>
      <c r="W225" s="146"/>
    </row>
    <row r="226" spans="1:23" ht="89.25" x14ac:dyDescent="0.2">
      <c r="A226" s="637">
        <v>224</v>
      </c>
      <c r="B226" s="638" t="s">
        <v>461</v>
      </c>
      <c r="C226" s="639" t="s">
        <v>472</v>
      </c>
      <c r="D226" s="640" t="s">
        <v>473</v>
      </c>
      <c r="E226" s="646" t="s">
        <v>242</v>
      </c>
      <c r="F226" s="540">
        <f t="shared" si="80"/>
        <v>0</v>
      </c>
      <c r="G226" s="541">
        <v>0</v>
      </c>
      <c r="H226" s="542">
        <v>0</v>
      </c>
      <c r="I226" s="543">
        <v>0</v>
      </c>
      <c r="J226" s="544">
        <v>500000</v>
      </c>
      <c r="K226" s="560" t="s">
        <v>49</v>
      </c>
      <c r="L226" s="657" t="s">
        <v>549</v>
      </c>
      <c r="M226" s="677" t="s">
        <v>563</v>
      </c>
      <c r="N226" s="658" t="s">
        <v>1745</v>
      </c>
      <c r="O226" s="659">
        <f t="shared" si="76"/>
        <v>500000</v>
      </c>
      <c r="P226" s="146">
        <f>O226</f>
        <v>500000</v>
      </c>
      <c r="Q226" s="146"/>
      <c r="R226" s="146">
        <f>P226</f>
        <v>500000</v>
      </c>
      <c r="S226" s="227"/>
      <c r="T226" s="227"/>
      <c r="U226" s="227"/>
      <c r="V226" s="227">
        <f>R226</f>
        <v>500000</v>
      </c>
      <c r="W226" s="146"/>
    </row>
    <row r="227" spans="1:23" ht="38.25" x14ac:dyDescent="0.2">
      <c r="A227" s="637">
        <v>225</v>
      </c>
      <c r="B227" s="637" t="s">
        <v>477</v>
      </c>
      <c r="C227" s="639" t="s">
        <v>478</v>
      </c>
      <c r="D227" s="640" t="s">
        <v>1678</v>
      </c>
      <c r="E227" s="641" t="s">
        <v>57</v>
      </c>
      <c r="F227" s="540">
        <f t="shared" si="80"/>
        <v>77101</v>
      </c>
      <c r="G227" s="541">
        <v>77101</v>
      </c>
      <c r="H227" s="542">
        <v>0</v>
      </c>
      <c r="I227" s="543">
        <v>700000</v>
      </c>
      <c r="J227" s="544">
        <v>0</v>
      </c>
      <c r="K227" s="561" t="s">
        <v>58</v>
      </c>
      <c r="L227" s="679" t="s">
        <v>549</v>
      </c>
      <c r="M227" s="679" t="s">
        <v>555</v>
      </c>
      <c r="N227" s="658" t="s">
        <v>1745</v>
      </c>
      <c r="O227" s="659">
        <f t="shared" si="76"/>
        <v>777101</v>
      </c>
      <c r="P227" s="146">
        <f>O227</f>
        <v>777101</v>
      </c>
      <c r="Q227" s="146">
        <f>P227/2</f>
        <v>388550.5</v>
      </c>
      <c r="R227" s="146"/>
      <c r="S227" s="227"/>
      <c r="T227" s="227"/>
      <c r="U227" s="227"/>
      <c r="V227" s="227"/>
      <c r="W227" s="146">
        <f>P227/2</f>
        <v>388550.5</v>
      </c>
    </row>
    <row r="228" spans="1:23" ht="59.25" customHeight="1" x14ac:dyDescent="0.2">
      <c r="A228" s="637">
        <v>226</v>
      </c>
      <c r="B228" s="638" t="s">
        <v>477</v>
      </c>
      <c r="C228" s="639" t="s">
        <v>484</v>
      </c>
      <c r="D228" s="640" t="s">
        <v>1581</v>
      </c>
      <c r="E228" s="645" t="s">
        <v>57</v>
      </c>
      <c r="F228" s="540">
        <f t="shared" si="80"/>
        <v>0</v>
      </c>
      <c r="G228" s="548">
        <v>0</v>
      </c>
      <c r="H228" s="549">
        <v>0</v>
      </c>
      <c r="I228" s="550">
        <v>40000</v>
      </c>
      <c r="J228" s="551">
        <v>0</v>
      </c>
      <c r="K228" s="562" t="s">
        <v>58</v>
      </c>
      <c r="L228" s="676" t="s">
        <v>542</v>
      </c>
      <c r="M228" s="676" t="s">
        <v>555</v>
      </c>
      <c r="N228" s="658" t="s">
        <v>1745</v>
      </c>
      <c r="O228" s="659">
        <f t="shared" si="76"/>
        <v>40000</v>
      </c>
      <c r="P228" s="146"/>
      <c r="Q228" s="146"/>
      <c r="R228" s="146"/>
      <c r="S228" s="227"/>
      <c r="T228" s="227"/>
      <c r="U228" s="227"/>
      <c r="V228" s="227"/>
      <c r="W228" s="146"/>
    </row>
    <row r="229" spans="1:23" ht="25.5" x14ac:dyDescent="0.2">
      <c r="A229" s="638">
        <v>227</v>
      </c>
      <c r="B229" s="637" t="s">
        <v>477</v>
      </c>
      <c r="C229" s="639" t="s">
        <v>483</v>
      </c>
      <c r="D229" s="642" t="s">
        <v>1374</v>
      </c>
      <c r="E229" s="641" t="s">
        <v>53</v>
      </c>
      <c r="F229" s="540">
        <f t="shared" si="80"/>
        <v>0</v>
      </c>
      <c r="G229" s="541">
        <v>0</v>
      </c>
      <c r="H229" s="542">
        <v>0</v>
      </c>
      <c r="I229" s="543">
        <v>0</v>
      </c>
      <c r="J229" s="544">
        <v>50000</v>
      </c>
      <c r="K229" s="560" t="s">
        <v>54</v>
      </c>
      <c r="L229" s="680" t="s">
        <v>549</v>
      </c>
      <c r="M229" s="680" t="s">
        <v>55</v>
      </c>
      <c r="N229" s="658" t="s">
        <v>1745</v>
      </c>
      <c r="O229" s="659">
        <f t="shared" si="76"/>
        <v>50000</v>
      </c>
      <c r="P229" s="146">
        <f>O229/3</f>
        <v>16666.666666666668</v>
      </c>
      <c r="Q229" s="146">
        <f>P229</f>
        <v>16666.666666666668</v>
      </c>
      <c r="R229" s="146"/>
      <c r="S229" s="227"/>
      <c r="T229" s="227"/>
      <c r="U229" s="227"/>
      <c r="V229" s="227"/>
      <c r="W229" s="146"/>
    </row>
    <row r="230" spans="1:23" ht="69.75" customHeight="1" x14ac:dyDescent="0.2">
      <c r="A230" s="637">
        <v>228</v>
      </c>
      <c r="B230" s="637" t="s">
        <v>477</v>
      </c>
      <c r="C230" s="639" t="s">
        <v>482</v>
      </c>
      <c r="D230" s="640" t="s">
        <v>1679</v>
      </c>
      <c r="E230" s="641" t="s">
        <v>78</v>
      </c>
      <c r="F230" s="540">
        <f t="shared" si="80"/>
        <v>0</v>
      </c>
      <c r="G230" s="541">
        <v>0</v>
      </c>
      <c r="H230" s="542">
        <v>0</v>
      </c>
      <c r="I230" s="543">
        <v>70000</v>
      </c>
      <c r="J230" s="544">
        <v>500000</v>
      </c>
      <c r="K230" s="558" t="s">
        <v>79</v>
      </c>
      <c r="L230" s="637" t="s">
        <v>542</v>
      </c>
      <c r="M230" s="637" t="s">
        <v>80</v>
      </c>
      <c r="N230" s="658" t="s">
        <v>1745</v>
      </c>
      <c r="O230" s="659">
        <f t="shared" si="76"/>
        <v>570000</v>
      </c>
      <c r="P230" s="146"/>
      <c r="Q230" s="146"/>
      <c r="R230" s="146"/>
      <c r="S230" s="227"/>
      <c r="T230" s="227"/>
      <c r="U230" s="227"/>
      <c r="V230" s="227"/>
      <c r="W230" s="146"/>
    </row>
    <row r="231" spans="1:23" s="672" customFormat="1" ht="72" customHeight="1" x14ac:dyDescent="0.25">
      <c r="A231" s="637">
        <v>229</v>
      </c>
      <c r="B231" s="637" t="s">
        <v>477</v>
      </c>
      <c r="C231" s="639" t="s">
        <v>480</v>
      </c>
      <c r="D231" s="642" t="s">
        <v>1680</v>
      </c>
      <c r="E231" s="641" t="s">
        <v>65</v>
      </c>
      <c r="F231" s="540">
        <f t="shared" si="80"/>
        <v>0</v>
      </c>
      <c r="G231" s="541">
        <v>0</v>
      </c>
      <c r="H231" s="542">
        <v>0</v>
      </c>
      <c r="I231" s="543">
        <v>650000</v>
      </c>
      <c r="J231" s="544">
        <v>0</v>
      </c>
      <c r="K231" s="561" t="s">
        <v>192</v>
      </c>
      <c r="L231" s="679" t="s">
        <v>542</v>
      </c>
      <c r="M231" s="676" t="s">
        <v>80</v>
      </c>
      <c r="N231" s="658" t="s">
        <v>1745</v>
      </c>
      <c r="O231" s="659">
        <f t="shared" si="76"/>
        <v>650000</v>
      </c>
      <c r="P231" s="146"/>
      <c r="Q231" s="146"/>
      <c r="R231" s="146"/>
      <c r="S231" s="227"/>
      <c r="T231" s="227"/>
      <c r="U231" s="227"/>
      <c r="V231" s="227"/>
      <c r="W231" s="146"/>
    </row>
    <row r="232" spans="1:23" ht="69.75" customHeight="1" x14ac:dyDescent="0.2">
      <c r="A232" s="637">
        <v>230</v>
      </c>
      <c r="B232" s="637" t="s">
        <v>477</v>
      </c>
      <c r="C232" s="639" t="s">
        <v>1419</v>
      </c>
      <c r="D232" s="640" t="s">
        <v>1519</v>
      </c>
      <c r="E232" s="641" t="s">
        <v>32</v>
      </c>
      <c r="F232" s="540">
        <f t="shared" si="80"/>
        <v>53646</v>
      </c>
      <c r="G232" s="541">
        <v>53646</v>
      </c>
      <c r="H232" s="542">
        <v>0</v>
      </c>
      <c r="I232" s="543">
        <v>0</v>
      </c>
      <c r="J232" s="544">
        <v>0</v>
      </c>
      <c r="K232" s="560" t="s">
        <v>33</v>
      </c>
      <c r="L232" s="661" t="s">
        <v>549</v>
      </c>
      <c r="M232" s="637" t="s">
        <v>35</v>
      </c>
      <c r="N232" s="658" t="s">
        <v>1745</v>
      </c>
      <c r="O232" s="659">
        <f t="shared" si="76"/>
        <v>53646</v>
      </c>
      <c r="P232" s="146">
        <f t="shared" ref="P232:Q232" si="87">O232</f>
        <v>53646</v>
      </c>
      <c r="Q232" s="146">
        <f t="shared" si="87"/>
        <v>53646</v>
      </c>
      <c r="R232" s="146"/>
      <c r="S232" s="227"/>
      <c r="T232" s="227"/>
      <c r="U232" s="227"/>
      <c r="V232" s="227"/>
      <c r="W232" s="146"/>
    </row>
    <row r="233" spans="1:23" ht="66.75" customHeight="1" x14ac:dyDescent="0.2">
      <c r="A233" s="638">
        <v>231</v>
      </c>
      <c r="B233" s="637" t="s">
        <v>477</v>
      </c>
      <c r="C233" s="639" t="s">
        <v>1419</v>
      </c>
      <c r="D233" s="640" t="s">
        <v>1681</v>
      </c>
      <c r="E233" s="641" t="s">
        <v>32</v>
      </c>
      <c r="F233" s="540">
        <f t="shared" si="80"/>
        <v>0</v>
      </c>
      <c r="G233" s="541">
        <v>0</v>
      </c>
      <c r="H233" s="542">
        <v>0</v>
      </c>
      <c r="I233" s="543">
        <v>130000</v>
      </c>
      <c r="J233" s="544">
        <v>0</v>
      </c>
      <c r="K233" s="559" t="s">
        <v>33</v>
      </c>
      <c r="L233" s="661" t="s">
        <v>549</v>
      </c>
      <c r="M233" s="662" t="s">
        <v>35</v>
      </c>
      <c r="N233" s="658" t="s">
        <v>1745</v>
      </c>
      <c r="O233" s="659">
        <f t="shared" si="76"/>
        <v>130000</v>
      </c>
      <c r="P233" s="146">
        <f t="shared" ref="P233:Q233" si="88">O233</f>
        <v>130000</v>
      </c>
      <c r="Q233" s="146">
        <f t="shared" si="88"/>
        <v>130000</v>
      </c>
      <c r="R233" s="146"/>
      <c r="S233" s="227"/>
      <c r="T233" s="227"/>
      <c r="U233" s="227"/>
      <c r="V233" s="227"/>
      <c r="W233" s="146"/>
    </row>
    <row r="234" spans="1:23" ht="63.75" customHeight="1" x14ac:dyDescent="0.2">
      <c r="A234" s="637">
        <v>232</v>
      </c>
      <c r="B234" s="637" t="s">
        <v>485</v>
      </c>
      <c r="C234" s="639" t="s">
        <v>1585</v>
      </c>
      <c r="D234" s="640" t="s">
        <v>493</v>
      </c>
      <c r="E234" s="637" t="s">
        <v>57</v>
      </c>
      <c r="F234" s="540">
        <f t="shared" si="80"/>
        <v>0</v>
      </c>
      <c r="G234" s="541">
        <v>0</v>
      </c>
      <c r="H234" s="542">
        <v>0</v>
      </c>
      <c r="I234" s="543">
        <v>0</v>
      </c>
      <c r="J234" s="544">
        <v>4000000</v>
      </c>
      <c r="K234" s="558" t="s">
        <v>58</v>
      </c>
      <c r="L234" s="661" t="s">
        <v>1794</v>
      </c>
      <c r="M234" s="665" t="s">
        <v>1799</v>
      </c>
      <c r="N234" s="658" t="s">
        <v>1745</v>
      </c>
      <c r="O234" s="659">
        <f t="shared" si="76"/>
        <v>4000000</v>
      </c>
      <c r="P234" s="146">
        <f>O234*3/4</f>
        <v>3000000</v>
      </c>
      <c r="Q234" s="146">
        <f>P234/2</f>
        <v>1500000</v>
      </c>
      <c r="R234" s="146"/>
      <c r="S234" s="227"/>
      <c r="T234" s="227"/>
      <c r="U234" s="227"/>
      <c r="V234" s="227"/>
      <c r="W234" s="146">
        <f>P234/2</f>
        <v>1500000</v>
      </c>
    </row>
    <row r="235" spans="1:23" ht="105.75" customHeight="1" x14ac:dyDescent="0.2">
      <c r="A235" s="637">
        <v>233</v>
      </c>
      <c r="B235" s="637" t="s">
        <v>485</v>
      </c>
      <c r="C235" s="639" t="s">
        <v>1749</v>
      </c>
      <c r="D235" s="640" t="s">
        <v>1682</v>
      </c>
      <c r="E235" s="641" t="s">
        <v>57</v>
      </c>
      <c r="F235" s="540">
        <f t="shared" si="80"/>
        <v>115000</v>
      </c>
      <c r="G235" s="541">
        <v>17250</v>
      </c>
      <c r="H235" s="542">
        <v>97750</v>
      </c>
      <c r="I235" s="543">
        <v>1035000</v>
      </c>
      <c r="J235" s="544">
        <v>0</v>
      </c>
      <c r="K235" s="559" t="s">
        <v>58</v>
      </c>
      <c r="L235" s="637" t="s">
        <v>1794</v>
      </c>
      <c r="M235" s="637" t="s">
        <v>55</v>
      </c>
      <c r="N235" s="658" t="s">
        <v>1745</v>
      </c>
      <c r="O235" s="659">
        <f t="shared" si="76"/>
        <v>1150000</v>
      </c>
      <c r="P235" s="146">
        <f>O235/3</f>
        <v>383333.33333333331</v>
      </c>
      <c r="Q235" s="146">
        <f>P235/2</f>
        <v>191666.66666666666</v>
      </c>
      <c r="R235" s="146"/>
      <c r="S235" s="227"/>
      <c r="T235" s="227"/>
      <c r="U235" s="227"/>
      <c r="V235" s="227"/>
      <c r="W235" s="146">
        <f>P235/2</f>
        <v>191666.66666666666</v>
      </c>
    </row>
    <row r="236" spans="1:23" ht="51" x14ac:dyDescent="0.2">
      <c r="A236" s="637">
        <v>234</v>
      </c>
      <c r="B236" s="637" t="s">
        <v>485</v>
      </c>
      <c r="C236" s="639" t="s">
        <v>495</v>
      </c>
      <c r="D236" s="642" t="s">
        <v>1683</v>
      </c>
      <c r="E236" s="637" t="s">
        <v>65</v>
      </c>
      <c r="F236" s="540">
        <f>G236+H236</f>
        <v>0</v>
      </c>
      <c r="G236" s="541">
        <v>0</v>
      </c>
      <c r="H236" s="542">
        <v>0</v>
      </c>
      <c r="I236" s="543">
        <v>1000000</v>
      </c>
      <c r="J236" s="544">
        <v>0</v>
      </c>
      <c r="K236" s="558" t="s">
        <v>49</v>
      </c>
      <c r="L236" s="657" t="s">
        <v>549</v>
      </c>
      <c r="M236" s="637" t="s">
        <v>55</v>
      </c>
      <c r="N236" s="658" t="s">
        <v>1745</v>
      </c>
      <c r="O236" s="659">
        <f t="shared" si="76"/>
        <v>1000000</v>
      </c>
      <c r="P236" s="146">
        <f>O236/3</f>
        <v>333333.33333333331</v>
      </c>
      <c r="Q236" s="146">
        <f>P236</f>
        <v>333333.33333333331</v>
      </c>
      <c r="R236" s="146"/>
      <c r="S236" s="227"/>
      <c r="T236" s="227"/>
      <c r="U236" s="227"/>
      <c r="V236" s="227"/>
      <c r="W236" s="146"/>
    </row>
    <row r="237" spans="1:23" ht="51.75" customHeight="1" x14ac:dyDescent="0.2">
      <c r="A237" s="638">
        <v>235</v>
      </c>
      <c r="B237" s="637" t="s">
        <v>485</v>
      </c>
      <c r="C237" s="639" t="s">
        <v>1583</v>
      </c>
      <c r="D237" s="640" t="s">
        <v>486</v>
      </c>
      <c r="E237" s="637" t="s">
        <v>78</v>
      </c>
      <c r="F237" s="540">
        <f t="shared" si="80"/>
        <v>0</v>
      </c>
      <c r="G237" s="541">
        <v>0</v>
      </c>
      <c r="H237" s="542">
        <v>0</v>
      </c>
      <c r="I237" s="543">
        <v>350000</v>
      </c>
      <c r="J237" s="544">
        <v>0</v>
      </c>
      <c r="K237" s="558" t="s">
        <v>79</v>
      </c>
      <c r="L237" s="657" t="s">
        <v>549</v>
      </c>
      <c r="M237" s="637" t="s">
        <v>555</v>
      </c>
      <c r="N237" s="658" t="s">
        <v>1745</v>
      </c>
      <c r="O237" s="659">
        <f t="shared" si="76"/>
        <v>350000</v>
      </c>
      <c r="P237" s="146">
        <f>O237</f>
        <v>350000</v>
      </c>
      <c r="Q237" s="146">
        <f>P237/2</f>
        <v>175000</v>
      </c>
      <c r="R237" s="146"/>
      <c r="S237" s="227"/>
      <c r="T237" s="227"/>
      <c r="U237" s="227"/>
      <c r="V237" s="227"/>
      <c r="W237" s="146">
        <f>P237/2</f>
        <v>175000</v>
      </c>
    </row>
    <row r="238" spans="1:23" ht="50.25" customHeight="1" x14ac:dyDescent="0.2">
      <c r="A238" s="637">
        <v>236</v>
      </c>
      <c r="B238" s="637" t="s">
        <v>485</v>
      </c>
      <c r="C238" s="639" t="s">
        <v>1356</v>
      </c>
      <c r="D238" s="642" t="s">
        <v>498</v>
      </c>
      <c r="E238" s="637" t="s">
        <v>180</v>
      </c>
      <c r="F238" s="540">
        <f t="shared" si="80"/>
        <v>0</v>
      </c>
      <c r="G238" s="541">
        <v>0</v>
      </c>
      <c r="H238" s="542">
        <v>0</v>
      </c>
      <c r="I238" s="543">
        <v>800000</v>
      </c>
      <c r="J238" s="544">
        <v>0</v>
      </c>
      <c r="K238" s="561" t="s">
        <v>79</v>
      </c>
      <c r="L238" s="638" t="s">
        <v>542</v>
      </c>
      <c r="M238" s="637" t="s">
        <v>80</v>
      </c>
      <c r="N238" s="658" t="s">
        <v>1745</v>
      </c>
      <c r="O238" s="659">
        <f t="shared" si="76"/>
        <v>800000</v>
      </c>
      <c r="P238" s="146"/>
      <c r="Q238" s="146"/>
      <c r="R238" s="146"/>
      <c r="S238" s="227"/>
      <c r="T238" s="227"/>
      <c r="U238" s="227"/>
      <c r="V238" s="227"/>
      <c r="W238" s="146"/>
    </row>
    <row r="239" spans="1:23" ht="42.75" customHeight="1" x14ac:dyDescent="0.2">
      <c r="A239" s="637">
        <v>237</v>
      </c>
      <c r="B239" s="637" t="s">
        <v>485</v>
      </c>
      <c r="C239" s="639" t="s">
        <v>489</v>
      </c>
      <c r="D239" s="642" t="s">
        <v>1375</v>
      </c>
      <c r="E239" s="637" t="s">
        <v>98</v>
      </c>
      <c r="F239" s="540">
        <f t="shared" si="80"/>
        <v>0</v>
      </c>
      <c r="G239" s="541">
        <v>0</v>
      </c>
      <c r="H239" s="542">
        <v>0</v>
      </c>
      <c r="I239" s="543">
        <v>0</v>
      </c>
      <c r="J239" s="544">
        <v>1000000</v>
      </c>
      <c r="K239" s="560" t="s">
        <v>192</v>
      </c>
      <c r="L239" s="665" t="s">
        <v>542</v>
      </c>
      <c r="M239" s="637" t="s">
        <v>80</v>
      </c>
      <c r="N239" s="658" t="s">
        <v>1745</v>
      </c>
      <c r="O239" s="659">
        <f t="shared" si="76"/>
        <v>1000000</v>
      </c>
      <c r="P239" s="146"/>
      <c r="Q239" s="146"/>
      <c r="R239" s="146"/>
      <c r="S239" s="227"/>
      <c r="T239" s="227"/>
      <c r="U239" s="227"/>
      <c r="V239" s="227"/>
      <c r="W239" s="146"/>
    </row>
    <row r="240" spans="1:23" ht="36" customHeight="1" x14ac:dyDescent="0.2">
      <c r="A240" s="637">
        <v>238</v>
      </c>
      <c r="B240" s="637" t="s">
        <v>485</v>
      </c>
      <c r="C240" s="639" t="s">
        <v>1584</v>
      </c>
      <c r="D240" s="640" t="s">
        <v>488</v>
      </c>
      <c r="E240" s="641" t="s">
        <v>65</v>
      </c>
      <c r="F240" s="540">
        <f t="shared" si="80"/>
        <v>0</v>
      </c>
      <c r="G240" s="541">
        <v>0</v>
      </c>
      <c r="H240" s="542">
        <v>0</v>
      </c>
      <c r="I240" s="543">
        <v>50000</v>
      </c>
      <c r="J240" s="544">
        <v>0</v>
      </c>
      <c r="K240" s="558" t="s">
        <v>79</v>
      </c>
      <c r="L240" s="637" t="s">
        <v>542</v>
      </c>
      <c r="M240" s="637" t="s">
        <v>80</v>
      </c>
      <c r="N240" s="658" t="s">
        <v>1745</v>
      </c>
      <c r="O240" s="659">
        <f t="shared" si="76"/>
        <v>50000</v>
      </c>
      <c r="P240" s="146"/>
      <c r="Q240" s="146"/>
      <c r="R240" s="146"/>
      <c r="S240" s="227"/>
      <c r="T240" s="227"/>
      <c r="U240" s="227"/>
      <c r="V240" s="227"/>
      <c r="W240" s="146"/>
    </row>
    <row r="241" spans="1:24" ht="105.75" customHeight="1" x14ac:dyDescent="0.2">
      <c r="A241" s="638">
        <v>239</v>
      </c>
      <c r="B241" s="637" t="s">
        <v>485</v>
      </c>
      <c r="C241" s="639" t="s">
        <v>1521</v>
      </c>
      <c r="D241" s="642" t="s">
        <v>1684</v>
      </c>
      <c r="E241" s="637" t="s">
        <v>32</v>
      </c>
      <c r="F241" s="540">
        <f t="shared" si="80"/>
        <v>0</v>
      </c>
      <c r="G241" s="541">
        <v>0</v>
      </c>
      <c r="H241" s="542">
        <v>0</v>
      </c>
      <c r="I241" s="543">
        <f>35000</f>
        <v>35000</v>
      </c>
      <c r="J241" s="544">
        <v>750000</v>
      </c>
      <c r="K241" s="558" t="s">
        <v>33</v>
      </c>
      <c r="L241" s="662" t="s">
        <v>549</v>
      </c>
      <c r="M241" s="662" t="s">
        <v>35</v>
      </c>
      <c r="N241" s="658" t="s">
        <v>1745</v>
      </c>
      <c r="O241" s="659">
        <f t="shared" si="76"/>
        <v>785000</v>
      </c>
      <c r="P241" s="146">
        <f>O241</f>
        <v>785000</v>
      </c>
      <c r="Q241" s="146">
        <f>P241</f>
        <v>785000</v>
      </c>
      <c r="R241" s="146"/>
      <c r="S241" s="227"/>
      <c r="T241" s="227"/>
      <c r="U241" s="227"/>
      <c r="V241" s="227"/>
      <c r="W241" s="146"/>
    </row>
    <row r="242" spans="1:24" s="682" customFormat="1" ht="29.25" customHeight="1" x14ac:dyDescent="0.25">
      <c r="A242" s="647"/>
      <c r="B242" s="647"/>
      <c r="C242" s="648"/>
      <c r="D242" s="649"/>
      <c r="E242" s="650" t="s">
        <v>1320</v>
      </c>
      <c r="F242" s="552">
        <f t="shared" ref="F242:J242" si="89">SUBTOTAL(9,F3:F241)</f>
        <v>8107218</v>
      </c>
      <c r="G242" s="552">
        <f t="shared" si="89"/>
        <v>5486776</v>
      </c>
      <c r="H242" s="552">
        <f t="shared" si="89"/>
        <v>2620442</v>
      </c>
      <c r="I242" s="552">
        <f t="shared" si="89"/>
        <v>27545000</v>
      </c>
      <c r="J242" s="552">
        <f t="shared" si="89"/>
        <v>193469361</v>
      </c>
      <c r="K242" s="563"/>
      <c r="L242" s="684" t="s">
        <v>1800</v>
      </c>
      <c r="M242" s="685">
        <f>P242/O242*100</f>
        <v>55.410578474292613</v>
      </c>
      <c r="N242" s="686" t="s">
        <v>1801</v>
      </c>
      <c r="O242" s="659">
        <f>SUBTOTAL(9,O3:O241)</f>
        <v>229121579</v>
      </c>
      <c r="P242" s="659">
        <f t="shared" ref="P242:W242" si="90">SUBTOTAL(9,P3:P241)</f>
        <v>126957592.33333334</v>
      </c>
      <c r="Q242" s="659">
        <f t="shared" si="90"/>
        <v>94721030</v>
      </c>
      <c r="R242" s="659">
        <f t="shared" si="90"/>
        <v>9694238</v>
      </c>
      <c r="S242" s="693">
        <f t="shared" si="90"/>
        <v>100000</v>
      </c>
      <c r="T242" s="693">
        <f t="shared" si="90"/>
        <v>8077738</v>
      </c>
      <c r="U242" s="693">
        <f t="shared" si="90"/>
        <v>100000</v>
      </c>
      <c r="V242" s="693">
        <f t="shared" si="90"/>
        <v>1416500</v>
      </c>
      <c r="W242" s="659">
        <f t="shared" si="90"/>
        <v>22542324.333333332</v>
      </c>
    </row>
    <row r="243" spans="1:24" x14ac:dyDescent="0.2">
      <c r="P243" s="683"/>
      <c r="Q243" s="683"/>
      <c r="R243" s="683"/>
    </row>
    <row r="244" spans="1:24" ht="15.75" x14ac:dyDescent="0.25">
      <c r="N244" s="697"/>
      <c r="O244" s="698"/>
      <c r="P244" s="699"/>
      <c r="Q244" s="700"/>
      <c r="R244" s="699"/>
      <c r="S244" s="700"/>
    </row>
    <row r="245" spans="1:24" ht="15.75" x14ac:dyDescent="0.25">
      <c r="N245" s="697"/>
      <c r="O245" s="701"/>
      <c r="P245" s="702"/>
      <c r="Q245" s="702"/>
      <c r="R245" s="701" t="s">
        <v>1801</v>
      </c>
      <c r="S245" s="703"/>
      <c r="T245" s="128"/>
      <c r="U245" s="128"/>
      <c r="V245" s="128"/>
      <c r="W245" s="128"/>
      <c r="X245" s="405"/>
    </row>
    <row r="246" spans="1:24" ht="15.75" x14ac:dyDescent="0.25">
      <c r="N246" s="697"/>
      <c r="O246" s="704" t="s">
        <v>1802</v>
      </c>
      <c r="P246" s="705"/>
      <c r="Q246" s="706">
        <f>Q242</f>
        <v>94721030</v>
      </c>
      <c r="R246" s="707">
        <f>Q246/O242*100</f>
        <v>41.340946764337723</v>
      </c>
      <c r="S246" s="708"/>
      <c r="T246" s="128"/>
      <c r="U246" s="430"/>
      <c r="V246" s="694"/>
      <c r="W246" s="405"/>
      <c r="X246" s="689"/>
    </row>
    <row r="247" spans="1:24" ht="15.75" x14ac:dyDescent="0.25">
      <c r="N247" s="697"/>
      <c r="O247" s="709" t="s">
        <v>1803</v>
      </c>
      <c r="P247" s="710"/>
      <c r="Q247" s="711">
        <f>R242</f>
        <v>9694238</v>
      </c>
      <c r="R247" s="712">
        <f>Q247/O242*100</f>
        <v>4.2310453874796314</v>
      </c>
      <c r="S247" s="713"/>
      <c r="T247" s="128"/>
      <c r="U247" s="430"/>
      <c r="V247" s="695"/>
      <c r="W247" s="296"/>
      <c r="X247" s="690"/>
    </row>
    <row r="248" spans="1:24" ht="15.75" x14ac:dyDescent="0.25">
      <c r="N248" s="697"/>
      <c r="O248" s="714"/>
      <c r="P248" s="715" t="s">
        <v>1804</v>
      </c>
      <c r="Q248" s="720">
        <f>S242</f>
        <v>100000</v>
      </c>
      <c r="R248" s="716">
        <f>Q248/O242*100</f>
        <v>4.3644950613752537E-2</v>
      </c>
      <c r="S248" s="708"/>
      <c r="T248" s="128"/>
      <c r="U248" s="687"/>
      <c r="V248" s="691"/>
      <c r="W248" s="128"/>
      <c r="X248" s="692"/>
    </row>
    <row r="249" spans="1:24" ht="15.75" x14ac:dyDescent="0.25">
      <c r="N249" s="697"/>
      <c r="O249" s="714"/>
      <c r="P249" s="715" t="s">
        <v>1805</v>
      </c>
      <c r="Q249" s="720">
        <f>T242</f>
        <v>8077738</v>
      </c>
      <c r="R249" s="716">
        <f>Q249/O242*100</f>
        <v>3.525524760808322</v>
      </c>
      <c r="S249" s="708"/>
      <c r="T249" s="128"/>
      <c r="U249" s="687"/>
      <c r="V249" s="691"/>
      <c r="W249" s="128"/>
      <c r="X249" s="692"/>
    </row>
    <row r="250" spans="1:24" ht="15.75" x14ac:dyDescent="0.25">
      <c r="N250" s="697"/>
      <c r="O250" s="714"/>
      <c r="P250" s="715" t="s">
        <v>1806</v>
      </c>
      <c r="Q250" s="720">
        <f>U242</f>
        <v>100000</v>
      </c>
      <c r="R250" s="716">
        <f>Q250/O242*100</f>
        <v>4.3644950613752537E-2</v>
      </c>
      <c r="S250" s="708"/>
      <c r="T250" s="128"/>
      <c r="U250" s="687"/>
      <c r="V250" s="691"/>
      <c r="W250" s="128"/>
      <c r="X250" s="692"/>
    </row>
    <row r="251" spans="1:24" ht="15.75" x14ac:dyDescent="0.25">
      <c r="N251" s="697"/>
      <c r="O251" s="714"/>
      <c r="P251" s="717" t="s">
        <v>1807</v>
      </c>
      <c r="Q251" s="720">
        <f>V242</f>
        <v>1416500</v>
      </c>
      <c r="R251" s="716">
        <f>Q251/O242*100</f>
        <v>0.61823072544380464</v>
      </c>
      <c r="S251" s="708"/>
      <c r="T251" s="128"/>
      <c r="U251" s="688"/>
      <c r="V251" s="691"/>
      <c r="W251" s="128"/>
      <c r="X251" s="692"/>
    </row>
    <row r="252" spans="1:24" ht="15.75" x14ac:dyDescent="0.25">
      <c r="N252" s="697"/>
      <c r="O252" s="718" t="s">
        <v>1808</v>
      </c>
      <c r="P252" s="710"/>
      <c r="Q252" s="719">
        <f>W242</f>
        <v>22542324.333333332</v>
      </c>
      <c r="R252" s="712">
        <f>Q252/O242*100</f>
        <v>9.838586322475253</v>
      </c>
      <c r="S252" s="708"/>
      <c r="T252" s="128"/>
      <c r="U252" s="430"/>
      <c r="V252" s="696"/>
      <c r="W252" s="128"/>
      <c r="X252" s="689"/>
    </row>
    <row r="253" spans="1:24" ht="15.75" x14ac:dyDescent="0.25">
      <c r="N253" s="697"/>
      <c r="O253" s="701"/>
      <c r="P253" s="701" t="s">
        <v>1336</v>
      </c>
      <c r="Q253" s="719">
        <f>Q246+Q247+Q252</f>
        <v>126957592.33333333</v>
      </c>
      <c r="R253" s="712">
        <f>Q253/O242*100</f>
        <v>55.410578474292606</v>
      </c>
      <c r="S253" s="713"/>
      <c r="T253" s="128"/>
      <c r="U253" s="128"/>
      <c r="V253" s="696"/>
      <c r="W253" s="128"/>
      <c r="X253" s="690"/>
    </row>
    <row r="254" spans="1:24" ht="15.75" x14ac:dyDescent="0.25">
      <c r="N254" s="697"/>
      <c r="O254" s="698"/>
      <c r="P254" s="700"/>
      <c r="Q254" s="700"/>
      <c r="R254" s="700"/>
      <c r="S254" s="700"/>
    </row>
  </sheetData>
  <autoFilter ref="A2:IC242" xr:uid="{00000000-0009-0000-0000-000002000000}">
    <filterColumn colId="12">
      <filters>
        <filter val="RV3"/>
      </filters>
    </filterColumn>
  </autoFilter>
  <pageMargins left="0.51181102362204722" right="0.31496062992125984" top="0.35433070866141736" bottom="0.15748031496062992" header="0.31496062992125984" footer="0.31496062992125984"/>
  <pageSetup paperSize="8" scale="70"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50"/>
  </sheetPr>
  <dimension ref="A1:IQ286"/>
  <sheetViews>
    <sheetView zoomScale="90" zoomScaleNormal="90" workbookViewId="0">
      <pane xSplit="4" ySplit="2" topLeftCell="E24" activePane="bottomRight" state="frozen"/>
      <selection pane="topRight" activeCell="E1" sqref="E1"/>
      <selection pane="bottomLeft" activeCell="A5" sqref="A5"/>
      <selection pane="bottomRight" activeCell="E28" sqref="E28"/>
    </sheetView>
  </sheetViews>
  <sheetFormatPr defaultColWidth="9.140625" defaultRowHeight="15" x14ac:dyDescent="0.25"/>
  <cols>
    <col min="1" max="1" width="8.7109375" style="123" customWidth="1"/>
    <col min="2" max="2" width="9.140625" style="124"/>
    <col min="3" max="3" width="13.28515625" style="123" customWidth="1"/>
    <col min="4" max="4" width="36.7109375" style="133" customWidth="1"/>
    <col min="5" max="5" width="80.5703125" style="133" customWidth="1"/>
    <col min="6" max="6" width="18.85546875" style="128" customWidth="1"/>
    <col min="7" max="7" width="11.7109375" style="123" customWidth="1"/>
    <col min="8" max="8" width="16.42578125" style="450" customWidth="1"/>
    <col min="9" max="9" width="14.42578125" style="450" customWidth="1"/>
    <col min="10" max="12" width="12.140625" style="450" customWidth="1"/>
    <col min="13" max="13" width="14.42578125" style="450" customWidth="1"/>
    <col min="14" max="14" width="13.42578125" style="128" customWidth="1"/>
    <col min="15" max="15" width="15.42578125" style="128" hidden="1" customWidth="1"/>
    <col min="16" max="16" width="14.85546875" style="128" hidden="1" customWidth="1"/>
    <col min="17" max="17" width="10.85546875" style="128" hidden="1" customWidth="1"/>
    <col min="18" max="18" width="12.85546875" style="452" hidden="1" customWidth="1"/>
    <col min="19" max="19" width="17.85546875" style="133" customWidth="1"/>
    <col min="20" max="20" width="13.42578125" style="128" hidden="1" customWidth="1"/>
    <col min="21" max="21" width="13.5703125" style="123" hidden="1" customWidth="1"/>
    <col min="22" max="22" width="44.28515625" style="119" customWidth="1"/>
    <col min="23" max="23" width="9.28515625" style="119" bestFit="1" customWidth="1"/>
    <col min="24" max="16384" width="9.140625" style="119"/>
  </cols>
  <sheetData>
    <row r="1" spans="1:22" ht="28.5" customHeight="1" x14ac:dyDescent="0.2">
      <c r="A1" s="402" t="s">
        <v>1396</v>
      </c>
      <c r="B1" s="402"/>
      <c r="C1" s="402"/>
      <c r="D1" s="402"/>
      <c r="E1" s="402"/>
      <c r="F1" s="402"/>
      <c r="G1" s="402"/>
      <c r="H1" s="402"/>
      <c r="I1" s="402"/>
      <c r="J1" s="402"/>
      <c r="K1" s="402"/>
      <c r="L1" s="402"/>
      <c r="M1" s="402"/>
      <c r="N1" s="402"/>
      <c r="O1" s="402"/>
      <c r="P1" s="402"/>
      <c r="Q1" s="402"/>
      <c r="R1" s="402"/>
      <c r="S1" s="458"/>
      <c r="T1" s="402"/>
      <c r="U1" s="402"/>
    </row>
    <row r="2" spans="1:22" s="405" customFormat="1" ht="68.25" customHeight="1" x14ac:dyDescent="0.25">
      <c r="A2" s="136" t="s">
        <v>10</v>
      </c>
      <c r="B2" s="136" t="s">
        <v>11</v>
      </c>
      <c r="C2" s="186" t="s">
        <v>12</v>
      </c>
      <c r="D2" s="186" t="s">
        <v>1513</v>
      </c>
      <c r="E2" s="186" t="s">
        <v>1507</v>
      </c>
      <c r="F2" s="186" t="s">
        <v>15</v>
      </c>
      <c r="G2" s="403" t="s">
        <v>16</v>
      </c>
      <c r="H2" s="186" t="s">
        <v>1341</v>
      </c>
      <c r="I2" s="491" t="s">
        <v>1482</v>
      </c>
      <c r="J2" s="492" t="s">
        <v>1483</v>
      </c>
      <c r="K2" s="493" t="s">
        <v>1484</v>
      </c>
      <c r="L2" s="300" t="s">
        <v>1485</v>
      </c>
      <c r="M2" s="301" t="s">
        <v>1486</v>
      </c>
      <c r="N2" s="186" t="s">
        <v>23</v>
      </c>
      <c r="O2" s="471" t="s">
        <v>25</v>
      </c>
      <c r="P2" s="472" t="s">
        <v>541</v>
      </c>
      <c r="Q2" s="471" t="s">
        <v>26</v>
      </c>
      <c r="R2" s="472" t="s">
        <v>27</v>
      </c>
      <c r="S2" s="186" t="s">
        <v>28</v>
      </c>
      <c r="T2" s="404" t="s">
        <v>24</v>
      </c>
      <c r="U2" s="186" t="s">
        <v>29</v>
      </c>
      <c r="V2" s="296"/>
    </row>
    <row r="3" spans="1:22" s="409" customFormat="1" ht="63.75" x14ac:dyDescent="0.25">
      <c r="A3" s="141">
        <v>1</v>
      </c>
      <c r="B3" s="168" t="s">
        <v>50</v>
      </c>
      <c r="C3" s="149" t="s">
        <v>31</v>
      </c>
      <c r="D3" s="486" t="s">
        <v>1561</v>
      </c>
      <c r="E3" s="410" t="s">
        <v>56</v>
      </c>
      <c r="F3" s="475" t="s">
        <v>57</v>
      </c>
      <c r="G3" s="399" t="s">
        <v>142</v>
      </c>
      <c r="H3" s="146">
        <f t="shared" ref="H3:H49" si="0">I3+L3+M3</f>
        <v>978000</v>
      </c>
      <c r="I3" s="406">
        <f t="shared" ref="I3:I66" si="1">J3+K3</f>
        <v>0</v>
      </c>
      <c r="J3" s="407">
        <v>0</v>
      </c>
      <c r="K3" s="408">
        <v>0</v>
      </c>
      <c r="L3" s="306">
        <v>0</v>
      </c>
      <c r="M3" s="307">
        <v>978000</v>
      </c>
      <c r="N3" s="160" t="s">
        <v>58</v>
      </c>
      <c r="O3" s="151" t="s">
        <v>34</v>
      </c>
      <c r="P3" s="270" t="s">
        <v>542</v>
      </c>
      <c r="Q3" s="151" t="s">
        <v>55</v>
      </c>
      <c r="R3" s="160" t="s">
        <v>545</v>
      </c>
      <c r="S3" s="225" t="s">
        <v>127</v>
      </c>
      <c r="T3" s="160"/>
      <c r="U3" s="219" t="s">
        <v>37</v>
      </c>
      <c r="V3" s="474"/>
    </row>
    <row r="4" spans="1:22" s="409" customFormat="1" ht="77.25" customHeight="1" x14ac:dyDescent="0.25">
      <c r="A4" s="141">
        <v>2</v>
      </c>
      <c r="B4" s="168" t="s">
        <v>30</v>
      </c>
      <c r="C4" s="149" t="s">
        <v>31</v>
      </c>
      <c r="D4" s="225" t="s">
        <v>59</v>
      </c>
      <c r="E4" s="410" t="s">
        <v>60</v>
      </c>
      <c r="F4" s="475" t="s">
        <v>57</v>
      </c>
      <c r="G4" s="399" t="s">
        <v>142</v>
      </c>
      <c r="H4" s="146">
        <f t="shared" si="0"/>
        <v>70000</v>
      </c>
      <c r="I4" s="406">
        <f t="shared" si="1"/>
        <v>0</v>
      </c>
      <c r="J4" s="407">
        <v>0</v>
      </c>
      <c r="K4" s="408">
        <v>0</v>
      </c>
      <c r="L4" s="306">
        <v>0</v>
      </c>
      <c r="M4" s="307">
        <v>70000</v>
      </c>
      <c r="N4" s="160" t="s">
        <v>58</v>
      </c>
      <c r="O4" s="151" t="s">
        <v>34</v>
      </c>
      <c r="P4" s="270" t="s">
        <v>549</v>
      </c>
      <c r="Q4" s="151" t="s">
        <v>555</v>
      </c>
      <c r="R4" s="160" t="s">
        <v>559</v>
      </c>
      <c r="S4" s="225" t="s">
        <v>127</v>
      </c>
      <c r="T4" s="160"/>
      <c r="U4" s="219" t="s">
        <v>37</v>
      </c>
      <c r="V4" s="474"/>
    </row>
    <row r="5" spans="1:22" s="409" customFormat="1" ht="61.5" customHeight="1" x14ac:dyDescent="0.25">
      <c r="A5" s="149">
        <v>3</v>
      </c>
      <c r="B5" s="168" t="s">
        <v>30</v>
      </c>
      <c r="C5" s="149" t="s">
        <v>31</v>
      </c>
      <c r="D5" s="225" t="s">
        <v>61</v>
      </c>
      <c r="E5" s="410" t="s">
        <v>1563</v>
      </c>
      <c r="F5" s="475" t="s">
        <v>57</v>
      </c>
      <c r="G5" s="399" t="s">
        <v>142</v>
      </c>
      <c r="H5" s="146">
        <f t="shared" si="0"/>
        <v>728000</v>
      </c>
      <c r="I5" s="406">
        <f t="shared" si="1"/>
        <v>0</v>
      </c>
      <c r="J5" s="407">
        <v>0</v>
      </c>
      <c r="K5" s="408">
        <v>0</v>
      </c>
      <c r="L5" s="306">
        <v>0</v>
      </c>
      <c r="M5" s="307">
        <v>728000</v>
      </c>
      <c r="N5" s="160" t="s">
        <v>58</v>
      </c>
      <c r="O5" s="151" t="s">
        <v>34</v>
      </c>
      <c r="P5" s="270" t="s">
        <v>549</v>
      </c>
      <c r="Q5" s="151" t="s">
        <v>555</v>
      </c>
      <c r="R5" s="160" t="s">
        <v>559</v>
      </c>
      <c r="S5" s="225" t="s">
        <v>127</v>
      </c>
      <c r="T5" s="287"/>
      <c r="U5" s="219" t="s">
        <v>37</v>
      </c>
      <c r="V5" s="474"/>
    </row>
    <row r="6" spans="1:22" s="409" customFormat="1" ht="63.75" x14ac:dyDescent="0.25">
      <c r="A6" s="141">
        <v>4</v>
      </c>
      <c r="B6" s="168" t="s">
        <v>30</v>
      </c>
      <c r="C6" s="149" t="s">
        <v>31</v>
      </c>
      <c r="D6" s="225" t="s">
        <v>62</v>
      </c>
      <c r="E6" s="410" t="s">
        <v>1299</v>
      </c>
      <c r="F6" s="475" t="s">
        <v>57</v>
      </c>
      <c r="G6" s="399" t="s">
        <v>142</v>
      </c>
      <c r="H6" s="146">
        <f t="shared" si="0"/>
        <v>250000</v>
      </c>
      <c r="I6" s="406">
        <f t="shared" si="1"/>
        <v>0</v>
      </c>
      <c r="J6" s="407">
        <v>0</v>
      </c>
      <c r="K6" s="408">
        <v>0</v>
      </c>
      <c r="L6" s="306">
        <v>0</v>
      </c>
      <c r="M6" s="307">
        <v>250000</v>
      </c>
      <c r="N6" s="160" t="s">
        <v>58</v>
      </c>
      <c r="O6" s="151" t="s">
        <v>40</v>
      </c>
      <c r="P6" s="270" t="s">
        <v>549</v>
      </c>
      <c r="Q6" s="151" t="s">
        <v>555</v>
      </c>
      <c r="R6" s="160" t="s">
        <v>559</v>
      </c>
      <c r="S6" s="225" t="s">
        <v>127</v>
      </c>
      <c r="T6" s="287"/>
      <c r="U6" s="219" t="s">
        <v>37</v>
      </c>
      <c r="V6" s="474"/>
    </row>
    <row r="7" spans="1:22" s="409" customFormat="1" ht="63.75" x14ac:dyDescent="0.25">
      <c r="A7" s="141">
        <v>5</v>
      </c>
      <c r="B7" s="168" t="s">
        <v>50</v>
      </c>
      <c r="C7" s="149" t="s">
        <v>31</v>
      </c>
      <c r="D7" s="225" t="s">
        <v>51</v>
      </c>
      <c r="E7" s="410" t="s">
        <v>1562</v>
      </c>
      <c r="F7" s="475" t="s">
        <v>53</v>
      </c>
      <c r="G7" s="399" t="s">
        <v>142</v>
      </c>
      <c r="H7" s="146">
        <f t="shared" si="0"/>
        <v>60000</v>
      </c>
      <c r="I7" s="406">
        <f t="shared" si="1"/>
        <v>0</v>
      </c>
      <c r="J7" s="407">
        <v>0</v>
      </c>
      <c r="K7" s="408">
        <v>0</v>
      </c>
      <c r="L7" s="306">
        <v>0</v>
      </c>
      <c r="M7" s="307">
        <v>60000</v>
      </c>
      <c r="N7" s="151" t="s">
        <v>54</v>
      </c>
      <c r="O7" s="151" t="s">
        <v>34</v>
      </c>
      <c r="P7" s="270" t="s">
        <v>542</v>
      </c>
      <c r="Q7" s="151" t="s">
        <v>55</v>
      </c>
      <c r="R7" s="160" t="s">
        <v>544</v>
      </c>
      <c r="S7" s="225" t="s">
        <v>127</v>
      </c>
      <c r="T7" s="270"/>
      <c r="U7" s="219" t="s">
        <v>37</v>
      </c>
      <c r="V7" s="474"/>
    </row>
    <row r="8" spans="1:22" s="409" customFormat="1" ht="28.5" customHeight="1" x14ac:dyDescent="0.25">
      <c r="A8" s="149">
        <v>6</v>
      </c>
      <c r="B8" s="168" t="s">
        <v>77</v>
      </c>
      <c r="C8" s="149" t="s">
        <v>31</v>
      </c>
      <c r="D8" s="225" t="s">
        <v>82</v>
      </c>
      <c r="E8" s="410" t="s">
        <v>83</v>
      </c>
      <c r="F8" s="475" t="s">
        <v>78</v>
      </c>
      <c r="G8" s="399" t="s">
        <v>142</v>
      </c>
      <c r="H8" s="146">
        <f t="shared" si="0"/>
        <v>50000</v>
      </c>
      <c r="I8" s="406">
        <f t="shared" si="1"/>
        <v>0</v>
      </c>
      <c r="J8" s="407">
        <v>0</v>
      </c>
      <c r="K8" s="408">
        <v>0</v>
      </c>
      <c r="L8" s="306">
        <v>0</v>
      </c>
      <c r="M8" s="307">
        <v>50000</v>
      </c>
      <c r="N8" s="151" t="s">
        <v>79</v>
      </c>
      <c r="O8" s="151" t="s">
        <v>40</v>
      </c>
      <c r="P8" s="270" t="s">
        <v>542</v>
      </c>
      <c r="Q8" s="151" t="s">
        <v>80</v>
      </c>
      <c r="R8" s="160" t="s">
        <v>81</v>
      </c>
      <c r="S8" s="225" t="s">
        <v>127</v>
      </c>
      <c r="T8" s="270"/>
      <c r="U8" s="219" t="s">
        <v>37</v>
      </c>
      <c r="V8" s="474"/>
    </row>
    <row r="9" spans="1:22" s="409" customFormat="1" ht="63.75" x14ac:dyDescent="0.25">
      <c r="A9" s="141">
        <v>7</v>
      </c>
      <c r="B9" s="168" t="s">
        <v>30</v>
      </c>
      <c r="C9" s="149" t="s">
        <v>31</v>
      </c>
      <c r="D9" s="225" t="s">
        <v>47</v>
      </c>
      <c r="E9" s="410" t="s">
        <v>1376</v>
      </c>
      <c r="F9" s="475" t="s">
        <v>48</v>
      </c>
      <c r="G9" s="399" t="s">
        <v>142</v>
      </c>
      <c r="H9" s="146">
        <f t="shared" si="0"/>
        <v>300000</v>
      </c>
      <c r="I9" s="406">
        <f t="shared" si="1"/>
        <v>0</v>
      </c>
      <c r="J9" s="407">
        <v>0</v>
      </c>
      <c r="K9" s="408">
        <v>0</v>
      </c>
      <c r="L9" s="306">
        <v>0</v>
      </c>
      <c r="M9" s="307">
        <v>300000</v>
      </c>
      <c r="N9" s="151" t="s">
        <v>49</v>
      </c>
      <c r="O9" s="151" t="s">
        <v>34</v>
      </c>
      <c r="P9" s="270" t="s">
        <v>549</v>
      </c>
      <c r="Q9" s="151" t="s">
        <v>555</v>
      </c>
      <c r="R9" s="160" t="s">
        <v>560</v>
      </c>
      <c r="S9" s="225" t="s">
        <v>127</v>
      </c>
      <c r="T9" s="270"/>
      <c r="U9" s="219" t="s">
        <v>37</v>
      </c>
      <c r="V9" s="474"/>
    </row>
    <row r="10" spans="1:22" s="409" customFormat="1" ht="63.75" x14ac:dyDescent="0.25">
      <c r="A10" s="141">
        <v>8</v>
      </c>
      <c r="B10" s="168" t="s">
        <v>30</v>
      </c>
      <c r="C10" s="149" t="s">
        <v>31</v>
      </c>
      <c r="D10" s="225" t="s">
        <v>63</v>
      </c>
      <c r="E10" s="410" t="s">
        <v>64</v>
      </c>
      <c r="F10" s="475" t="s">
        <v>65</v>
      </c>
      <c r="G10" s="399" t="s">
        <v>142</v>
      </c>
      <c r="H10" s="146">
        <f t="shared" si="0"/>
        <v>20000</v>
      </c>
      <c r="I10" s="406">
        <f t="shared" si="1"/>
        <v>0</v>
      </c>
      <c r="J10" s="407">
        <v>0</v>
      </c>
      <c r="K10" s="408">
        <v>0</v>
      </c>
      <c r="L10" s="306">
        <v>20000</v>
      </c>
      <c r="M10" s="307">
        <v>0</v>
      </c>
      <c r="N10" s="160" t="s">
        <v>49</v>
      </c>
      <c r="O10" s="151" t="s">
        <v>34</v>
      </c>
      <c r="P10" s="270" t="s">
        <v>549</v>
      </c>
      <c r="Q10" s="151" t="s">
        <v>555</v>
      </c>
      <c r="R10" s="160" t="s">
        <v>560</v>
      </c>
      <c r="S10" s="225" t="s">
        <v>127</v>
      </c>
      <c r="T10" s="287"/>
      <c r="U10" s="219" t="s">
        <v>37</v>
      </c>
      <c r="V10" s="474"/>
    </row>
    <row r="11" spans="1:22" s="409" customFormat="1" ht="63.75" x14ac:dyDescent="0.25">
      <c r="A11" s="149">
        <v>9</v>
      </c>
      <c r="B11" s="168" t="s">
        <v>30</v>
      </c>
      <c r="C11" s="149" t="s">
        <v>31</v>
      </c>
      <c r="D11" s="225" t="s">
        <v>66</v>
      </c>
      <c r="E11" s="410" t="s">
        <v>67</v>
      </c>
      <c r="F11" s="475" t="s">
        <v>65</v>
      </c>
      <c r="G11" s="399" t="s">
        <v>142</v>
      </c>
      <c r="H11" s="146">
        <f t="shared" si="0"/>
        <v>15000</v>
      </c>
      <c r="I11" s="406">
        <f t="shared" si="1"/>
        <v>0</v>
      </c>
      <c r="J11" s="407">
        <v>0</v>
      </c>
      <c r="K11" s="408">
        <v>0</v>
      </c>
      <c r="L11" s="306">
        <v>15000</v>
      </c>
      <c r="M11" s="307">
        <v>0</v>
      </c>
      <c r="N11" s="160" t="s">
        <v>49</v>
      </c>
      <c r="O11" s="151" t="s">
        <v>34</v>
      </c>
      <c r="P11" s="270" t="s">
        <v>542</v>
      </c>
      <c r="Q11" s="151" t="s">
        <v>55</v>
      </c>
      <c r="R11" s="160" t="s">
        <v>545</v>
      </c>
      <c r="S11" s="225" t="s">
        <v>127</v>
      </c>
      <c r="T11" s="287"/>
      <c r="U11" s="219" t="s">
        <v>37</v>
      </c>
      <c r="V11" s="474"/>
    </row>
    <row r="12" spans="1:22" s="409" customFormat="1" ht="63.75" x14ac:dyDescent="0.25">
      <c r="A12" s="141">
        <v>10</v>
      </c>
      <c r="B12" s="168" t="s">
        <v>30</v>
      </c>
      <c r="C12" s="149" t="s">
        <v>31</v>
      </c>
      <c r="D12" s="225" t="s">
        <v>68</v>
      </c>
      <c r="E12" s="410" t="s">
        <v>69</v>
      </c>
      <c r="F12" s="475" t="s">
        <v>65</v>
      </c>
      <c r="G12" s="399" t="s">
        <v>142</v>
      </c>
      <c r="H12" s="146">
        <f t="shared" si="0"/>
        <v>20000</v>
      </c>
      <c r="I12" s="406">
        <f t="shared" si="1"/>
        <v>0</v>
      </c>
      <c r="J12" s="407">
        <v>0</v>
      </c>
      <c r="K12" s="408">
        <v>0</v>
      </c>
      <c r="L12" s="306">
        <v>20000</v>
      </c>
      <c r="M12" s="307">
        <v>0</v>
      </c>
      <c r="N12" s="160" t="s">
        <v>49</v>
      </c>
      <c r="O12" s="151" t="s">
        <v>34</v>
      </c>
      <c r="P12" s="270" t="s">
        <v>549</v>
      </c>
      <c r="Q12" s="151" t="s">
        <v>555</v>
      </c>
      <c r="R12" s="160" t="s">
        <v>560</v>
      </c>
      <c r="S12" s="225" t="s">
        <v>127</v>
      </c>
      <c r="T12" s="287"/>
      <c r="U12" s="219" t="s">
        <v>37</v>
      </c>
      <c r="V12" s="474"/>
    </row>
    <row r="13" spans="1:22" s="409" customFormat="1" ht="33.75" customHeight="1" x14ac:dyDescent="0.25">
      <c r="A13" s="141">
        <v>11</v>
      </c>
      <c r="B13" s="168" t="s">
        <v>30</v>
      </c>
      <c r="C13" s="149" t="s">
        <v>31</v>
      </c>
      <c r="D13" s="225" t="s">
        <v>70</v>
      </c>
      <c r="E13" s="410" t="s">
        <v>71</v>
      </c>
      <c r="F13" s="475" t="s">
        <v>65</v>
      </c>
      <c r="G13" s="399" t="s">
        <v>142</v>
      </c>
      <c r="H13" s="146">
        <f t="shared" si="0"/>
        <v>70000</v>
      </c>
      <c r="I13" s="406">
        <f t="shared" si="1"/>
        <v>0</v>
      </c>
      <c r="J13" s="407">
        <v>0</v>
      </c>
      <c r="K13" s="408">
        <v>0</v>
      </c>
      <c r="L13" s="306">
        <v>0</v>
      </c>
      <c r="M13" s="307">
        <v>70000</v>
      </c>
      <c r="N13" s="160" t="s">
        <v>49</v>
      </c>
      <c r="O13" s="151" t="s">
        <v>34</v>
      </c>
      <c r="P13" s="270" t="s">
        <v>549</v>
      </c>
      <c r="Q13" s="151" t="s">
        <v>555</v>
      </c>
      <c r="R13" s="160" t="s">
        <v>560</v>
      </c>
      <c r="S13" s="225" t="s">
        <v>127</v>
      </c>
      <c r="T13" s="287"/>
      <c r="U13" s="219" t="s">
        <v>37</v>
      </c>
      <c r="V13" s="474"/>
    </row>
    <row r="14" spans="1:22" s="409" customFormat="1" ht="63.75" x14ac:dyDescent="0.25">
      <c r="A14" s="149">
        <v>12</v>
      </c>
      <c r="B14" s="168" t="s">
        <v>30</v>
      </c>
      <c r="C14" s="160" t="s">
        <v>31</v>
      </c>
      <c r="D14" s="225" t="s">
        <v>72</v>
      </c>
      <c r="E14" s="410" t="s">
        <v>1397</v>
      </c>
      <c r="F14" s="475" t="s">
        <v>65</v>
      </c>
      <c r="G14" s="495" t="s">
        <v>1560</v>
      </c>
      <c r="H14" s="146">
        <f t="shared" si="0"/>
        <v>144494</v>
      </c>
      <c r="I14" s="406">
        <f t="shared" si="1"/>
        <v>39494</v>
      </c>
      <c r="J14" s="407">
        <v>39494</v>
      </c>
      <c r="K14" s="408">
        <v>0</v>
      </c>
      <c r="L14" s="306">
        <v>0</v>
      </c>
      <c r="M14" s="307">
        <v>105000</v>
      </c>
      <c r="N14" s="160" t="s">
        <v>49</v>
      </c>
      <c r="O14" s="151" t="s">
        <v>34</v>
      </c>
      <c r="P14" s="270" t="s">
        <v>549</v>
      </c>
      <c r="Q14" s="151" t="s">
        <v>555</v>
      </c>
      <c r="R14" s="160" t="s">
        <v>560</v>
      </c>
      <c r="S14" s="225" t="s">
        <v>127</v>
      </c>
      <c r="T14" s="287"/>
      <c r="U14" s="219" t="s">
        <v>37</v>
      </c>
      <c r="V14" s="474"/>
    </row>
    <row r="15" spans="1:22" s="409" customFormat="1" ht="75" customHeight="1" x14ac:dyDescent="0.25">
      <c r="A15" s="496">
        <v>13</v>
      </c>
      <c r="B15" s="524"/>
      <c r="C15" s="525" t="s">
        <v>31</v>
      </c>
      <c r="D15" s="526" t="s">
        <v>1408</v>
      </c>
      <c r="E15" s="527" t="s">
        <v>1498</v>
      </c>
      <c r="F15" s="528" t="s">
        <v>32</v>
      </c>
      <c r="G15" s="495" t="s">
        <v>1425</v>
      </c>
      <c r="H15" s="146">
        <f t="shared" si="0"/>
        <v>269771</v>
      </c>
      <c r="I15" s="406">
        <f t="shared" si="1"/>
        <v>269771</v>
      </c>
      <c r="J15" s="407">
        <v>48771</v>
      </c>
      <c r="K15" s="408">
        <v>221000</v>
      </c>
      <c r="L15" s="306">
        <v>0</v>
      </c>
      <c r="M15" s="307">
        <v>0</v>
      </c>
      <c r="N15" s="156" t="s">
        <v>33</v>
      </c>
      <c r="O15" s="151"/>
      <c r="P15" s="275"/>
      <c r="Q15" s="156" t="s">
        <v>35</v>
      </c>
      <c r="R15" s="160" t="s">
        <v>38</v>
      </c>
      <c r="S15" s="225" t="s">
        <v>127</v>
      </c>
      <c r="T15" s="275"/>
      <c r="U15" s="219" t="s">
        <v>37</v>
      </c>
      <c r="V15" s="474"/>
    </row>
    <row r="16" spans="1:22" s="409" customFormat="1" ht="178.5" x14ac:dyDescent="0.25">
      <c r="A16" s="141">
        <v>14</v>
      </c>
      <c r="B16" s="168"/>
      <c r="C16" s="160" t="s">
        <v>31</v>
      </c>
      <c r="D16" s="467" t="s">
        <v>1408</v>
      </c>
      <c r="E16" s="410" t="s">
        <v>1495</v>
      </c>
      <c r="F16" s="475" t="s">
        <v>32</v>
      </c>
      <c r="G16" s="399" t="s">
        <v>136</v>
      </c>
      <c r="H16" s="146">
        <f t="shared" si="0"/>
        <v>2872000</v>
      </c>
      <c r="I16" s="406">
        <f t="shared" si="1"/>
        <v>0</v>
      </c>
      <c r="J16" s="407">
        <v>0</v>
      </c>
      <c r="K16" s="408">
        <v>0</v>
      </c>
      <c r="L16" s="306">
        <v>100000</v>
      </c>
      <c r="M16" s="307">
        <v>2772000</v>
      </c>
      <c r="N16" s="156" t="s">
        <v>33</v>
      </c>
      <c r="O16" s="151"/>
      <c r="P16" s="275"/>
      <c r="Q16" s="156" t="s">
        <v>35</v>
      </c>
      <c r="R16" s="160" t="s">
        <v>38</v>
      </c>
      <c r="S16" s="225" t="s">
        <v>127</v>
      </c>
      <c r="T16" s="275"/>
      <c r="U16" s="219" t="s">
        <v>37</v>
      </c>
      <c r="V16" s="474"/>
    </row>
    <row r="17" spans="1:251" s="409" customFormat="1" ht="63.75" x14ac:dyDescent="0.25">
      <c r="A17" s="149">
        <v>15</v>
      </c>
      <c r="B17" s="168" t="s">
        <v>30</v>
      </c>
      <c r="C17" s="149" t="s">
        <v>31</v>
      </c>
      <c r="D17" s="225" t="s">
        <v>42</v>
      </c>
      <c r="E17" s="410" t="s">
        <v>1564</v>
      </c>
      <c r="F17" s="475" t="s">
        <v>44</v>
      </c>
      <c r="G17" s="399" t="s">
        <v>142</v>
      </c>
      <c r="H17" s="146">
        <f t="shared" si="0"/>
        <v>100000</v>
      </c>
      <c r="I17" s="406">
        <f t="shared" si="1"/>
        <v>0</v>
      </c>
      <c r="J17" s="407">
        <v>0</v>
      </c>
      <c r="K17" s="408">
        <v>0</v>
      </c>
      <c r="L17" s="306">
        <v>100000</v>
      </c>
      <c r="M17" s="307">
        <v>0</v>
      </c>
      <c r="N17" s="151" t="s">
        <v>45</v>
      </c>
      <c r="O17" s="151" t="s">
        <v>34</v>
      </c>
      <c r="P17" s="270" t="s">
        <v>549</v>
      </c>
      <c r="Q17" s="151" t="s">
        <v>555</v>
      </c>
      <c r="R17" s="160" t="s">
        <v>556</v>
      </c>
      <c r="S17" s="225" t="s">
        <v>127</v>
      </c>
      <c r="T17" s="270"/>
      <c r="U17" s="219" t="s">
        <v>37</v>
      </c>
      <c r="V17" s="474"/>
    </row>
    <row r="18" spans="1:251" s="409" customFormat="1" ht="50.25" customHeight="1" x14ac:dyDescent="0.25">
      <c r="A18" s="141">
        <v>16</v>
      </c>
      <c r="B18" s="168" t="s">
        <v>30</v>
      </c>
      <c r="C18" s="149" t="s">
        <v>31</v>
      </c>
      <c r="D18" s="225" t="s">
        <v>46</v>
      </c>
      <c r="E18" s="410" t="s">
        <v>1589</v>
      </c>
      <c r="F18" s="475" t="s">
        <v>44</v>
      </c>
      <c r="G18" s="399" t="s">
        <v>142</v>
      </c>
      <c r="H18" s="146">
        <f t="shared" si="0"/>
        <v>800000</v>
      </c>
      <c r="I18" s="406">
        <f t="shared" si="1"/>
        <v>0</v>
      </c>
      <c r="J18" s="407">
        <v>0</v>
      </c>
      <c r="K18" s="408">
        <v>0</v>
      </c>
      <c r="L18" s="306">
        <v>100000</v>
      </c>
      <c r="M18" s="307">
        <v>700000</v>
      </c>
      <c r="N18" s="151" t="s">
        <v>45</v>
      </c>
      <c r="O18" s="151" t="s">
        <v>34</v>
      </c>
      <c r="P18" s="270" t="s">
        <v>549</v>
      </c>
      <c r="Q18" s="151" t="s">
        <v>555</v>
      </c>
      <c r="R18" s="160" t="s">
        <v>556</v>
      </c>
      <c r="S18" s="225" t="s">
        <v>127</v>
      </c>
      <c r="T18" s="270"/>
      <c r="U18" s="219" t="s">
        <v>37</v>
      </c>
      <c r="V18" s="474"/>
    </row>
    <row r="19" spans="1:251" s="409" customFormat="1" ht="44.25" customHeight="1" x14ac:dyDescent="0.25">
      <c r="A19" s="141">
        <v>17</v>
      </c>
      <c r="B19" s="170" t="s">
        <v>73</v>
      </c>
      <c r="C19" s="141" t="s">
        <v>84</v>
      </c>
      <c r="D19" s="225" t="s">
        <v>107</v>
      </c>
      <c r="E19" s="476" t="s">
        <v>108</v>
      </c>
      <c r="F19" s="475" t="s">
        <v>109</v>
      </c>
      <c r="G19" s="399" t="s">
        <v>1324</v>
      </c>
      <c r="H19" s="499">
        <f t="shared" si="0"/>
        <v>33200000</v>
      </c>
      <c r="I19" s="406">
        <f t="shared" si="1"/>
        <v>0</v>
      </c>
      <c r="J19" s="407">
        <v>0</v>
      </c>
      <c r="K19" s="408">
        <v>0</v>
      </c>
      <c r="L19" s="306">
        <v>0</v>
      </c>
      <c r="M19" s="498">
        <v>33200000</v>
      </c>
      <c r="N19" s="160" t="s">
        <v>110</v>
      </c>
      <c r="O19" s="151" t="s">
        <v>40</v>
      </c>
      <c r="P19" s="287" t="s">
        <v>565</v>
      </c>
      <c r="Q19" s="160" t="s">
        <v>566</v>
      </c>
      <c r="R19" s="160" t="s">
        <v>567</v>
      </c>
      <c r="S19" s="225" t="s">
        <v>400</v>
      </c>
      <c r="T19" s="287"/>
      <c r="U19" s="219" t="s">
        <v>37</v>
      </c>
      <c r="V19" s="474"/>
    </row>
    <row r="20" spans="1:251" s="409" customFormat="1" ht="133.5" customHeight="1" x14ac:dyDescent="0.25">
      <c r="A20" s="149">
        <v>18</v>
      </c>
      <c r="B20" s="170" t="s">
        <v>77</v>
      </c>
      <c r="C20" s="151" t="s">
        <v>84</v>
      </c>
      <c r="D20" s="238" t="s">
        <v>85</v>
      </c>
      <c r="E20" s="225" t="s">
        <v>1595</v>
      </c>
      <c r="F20" s="475" t="s">
        <v>57</v>
      </c>
      <c r="G20" s="399" t="s">
        <v>1324</v>
      </c>
      <c r="H20" s="150">
        <f t="shared" si="0"/>
        <v>429040</v>
      </c>
      <c r="I20" s="406">
        <f t="shared" si="1"/>
        <v>29040</v>
      </c>
      <c r="J20" s="407">
        <v>29040</v>
      </c>
      <c r="K20" s="408"/>
      <c r="L20" s="306">
        <v>400000</v>
      </c>
      <c r="M20" s="307">
        <v>0</v>
      </c>
      <c r="N20" s="145" t="s">
        <v>79</v>
      </c>
      <c r="O20" s="151" t="s">
        <v>34</v>
      </c>
      <c r="P20" s="286" t="s">
        <v>542</v>
      </c>
      <c r="Q20" s="151" t="s">
        <v>80</v>
      </c>
      <c r="R20" s="160" t="s">
        <v>81</v>
      </c>
      <c r="S20" s="225" t="s">
        <v>86</v>
      </c>
      <c r="T20" s="286"/>
      <c r="U20" s="219" t="s">
        <v>37</v>
      </c>
      <c r="V20" s="529" t="s">
        <v>1596</v>
      </c>
    </row>
    <row r="21" spans="1:251" s="409" customFormat="1" ht="124.5" customHeight="1" x14ac:dyDescent="0.25">
      <c r="A21" s="141">
        <v>19</v>
      </c>
      <c r="B21" s="170" t="s">
        <v>137</v>
      </c>
      <c r="C21" s="151" t="s">
        <v>84</v>
      </c>
      <c r="D21" s="225" t="s">
        <v>422</v>
      </c>
      <c r="E21" s="476" t="s">
        <v>1597</v>
      </c>
      <c r="F21" s="475" t="s">
        <v>57</v>
      </c>
      <c r="G21" s="495" t="s">
        <v>1549</v>
      </c>
      <c r="H21" s="150">
        <f t="shared" si="0"/>
        <v>533470</v>
      </c>
      <c r="I21" s="406">
        <f t="shared" si="1"/>
        <v>533470</v>
      </c>
      <c r="J21" s="407">
        <v>533470</v>
      </c>
      <c r="K21" s="408">
        <v>0</v>
      </c>
      <c r="L21" s="306">
        <v>0</v>
      </c>
      <c r="M21" s="307"/>
      <c r="N21" s="160" t="s">
        <v>58</v>
      </c>
      <c r="O21" s="151" t="s">
        <v>34</v>
      </c>
      <c r="P21" s="287" t="s">
        <v>542</v>
      </c>
      <c r="Q21" s="145" t="s">
        <v>214</v>
      </c>
      <c r="R21" s="160" t="s">
        <v>215</v>
      </c>
      <c r="S21" s="225" t="s">
        <v>421</v>
      </c>
      <c r="T21" s="287"/>
      <c r="U21" s="219" t="s">
        <v>37</v>
      </c>
      <c r="V21" s="474"/>
    </row>
    <row r="22" spans="1:251" s="409" customFormat="1" ht="69" customHeight="1" x14ac:dyDescent="0.25">
      <c r="A22" s="141">
        <v>20</v>
      </c>
      <c r="B22" s="168" t="s">
        <v>93</v>
      </c>
      <c r="C22" s="149" t="s">
        <v>84</v>
      </c>
      <c r="D22" s="225" t="s">
        <v>94</v>
      </c>
      <c r="E22" s="410" t="s">
        <v>1559</v>
      </c>
      <c r="F22" s="475" t="s">
        <v>95</v>
      </c>
      <c r="G22" s="399" t="s">
        <v>1546</v>
      </c>
      <c r="H22" s="150">
        <f t="shared" si="0"/>
        <v>1600000</v>
      </c>
      <c r="I22" s="406">
        <f t="shared" si="1"/>
        <v>0</v>
      </c>
      <c r="J22" s="407">
        <v>0</v>
      </c>
      <c r="K22" s="408">
        <v>0</v>
      </c>
      <c r="L22" s="306">
        <v>0</v>
      </c>
      <c r="M22" s="307">
        <v>1600000</v>
      </c>
      <c r="N22" s="160" t="s">
        <v>58</v>
      </c>
      <c r="O22" s="151" t="s">
        <v>34</v>
      </c>
      <c r="P22" s="270" t="s">
        <v>542</v>
      </c>
      <c r="Q22" s="151" t="s">
        <v>55</v>
      </c>
      <c r="R22" s="160" t="s">
        <v>544</v>
      </c>
      <c r="S22" s="225" t="s">
        <v>92</v>
      </c>
      <c r="T22" s="287"/>
      <c r="U22" s="219" t="s">
        <v>37</v>
      </c>
      <c r="V22" s="474"/>
    </row>
    <row r="23" spans="1:251" s="409" customFormat="1" ht="51" x14ac:dyDescent="0.25">
      <c r="A23" s="149">
        <v>21</v>
      </c>
      <c r="B23" s="170" t="s">
        <v>73</v>
      </c>
      <c r="C23" s="141" t="s">
        <v>84</v>
      </c>
      <c r="D23" s="225" t="s">
        <v>102</v>
      </c>
      <c r="E23" s="476" t="s">
        <v>103</v>
      </c>
      <c r="F23" s="475" t="s">
        <v>104</v>
      </c>
      <c r="G23" s="399" t="s">
        <v>1324</v>
      </c>
      <c r="H23" s="150">
        <f t="shared" si="0"/>
        <v>330000</v>
      </c>
      <c r="I23" s="406">
        <f t="shared" si="1"/>
        <v>0</v>
      </c>
      <c r="J23" s="407">
        <v>0</v>
      </c>
      <c r="K23" s="408">
        <v>0</v>
      </c>
      <c r="L23" s="306">
        <v>5000</v>
      </c>
      <c r="M23" s="307">
        <v>325000</v>
      </c>
      <c r="N23" s="156" t="s">
        <v>105</v>
      </c>
      <c r="O23" s="151" t="s">
        <v>34</v>
      </c>
      <c r="P23" s="270" t="s">
        <v>549</v>
      </c>
      <c r="Q23" s="151" t="s">
        <v>555</v>
      </c>
      <c r="R23" s="415" t="s">
        <v>557</v>
      </c>
      <c r="S23" s="225" t="s">
        <v>106</v>
      </c>
      <c r="T23" s="275"/>
      <c r="U23" s="219" t="s">
        <v>37</v>
      </c>
      <c r="V23" s="474"/>
    </row>
    <row r="24" spans="1:251" s="409" customFormat="1" ht="78" customHeight="1" x14ac:dyDescent="0.25">
      <c r="A24" s="530">
        <v>22</v>
      </c>
      <c r="B24" s="531" t="s">
        <v>137</v>
      </c>
      <c r="C24" s="530" t="s">
        <v>84</v>
      </c>
      <c r="D24" s="532" t="s">
        <v>420</v>
      </c>
      <c r="E24" s="532" t="s">
        <v>1598</v>
      </c>
      <c r="F24" s="533" t="s">
        <v>212</v>
      </c>
      <c r="G24" s="495" t="s">
        <v>1549</v>
      </c>
      <c r="H24" s="150">
        <f t="shared" si="0"/>
        <v>350000</v>
      </c>
      <c r="I24" s="406">
        <f t="shared" si="1"/>
        <v>350000</v>
      </c>
      <c r="J24" s="407">
        <v>52500</v>
      </c>
      <c r="K24" s="408">
        <v>297500</v>
      </c>
      <c r="L24" s="306">
        <v>0</v>
      </c>
      <c r="M24" s="307">
        <v>0</v>
      </c>
      <c r="N24" s="156" t="s">
        <v>213</v>
      </c>
      <c r="O24" s="151" t="s">
        <v>34</v>
      </c>
      <c r="P24" s="275" t="s">
        <v>542</v>
      </c>
      <c r="Q24" s="145" t="s">
        <v>214</v>
      </c>
      <c r="R24" s="160" t="s">
        <v>215</v>
      </c>
      <c r="S24" s="225" t="s">
        <v>421</v>
      </c>
      <c r="T24" s="275"/>
      <c r="U24" s="219" t="s">
        <v>37</v>
      </c>
      <c r="V24" s="529" t="s">
        <v>1599</v>
      </c>
    </row>
    <row r="25" spans="1:251" s="417" customFormat="1" ht="76.5" x14ac:dyDescent="0.25">
      <c r="A25" s="141">
        <v>23</v>
      </c>
      <c r="B25" s="170" t="s">
        <v>96</v>
      </c>
      <c r="C25" s="151" t="s">
        <v>84</v>
      </c>
      <c r="D25" s="225" t="s">
        <v>97</v>
      </c>
      <c r="E25" s="476" t="s">
        <v>1600</v>
      </c>
      <c r="F25" s="475" t="s">
        <v>98</v>
      </c>
      <c r="G25" s="399" t="s">
        <v>1546</v>
      </c>
      <c r="H25" s="150">
        <f t="shared" si="0"/>
        <v>6099837</v>
      </c>
      <c r="I25" s="406">
        <f t="shared" si="1"/>
        <v>99837</v>
      </c>
      <c r="J25" s="407">
        <v>99837</v>
      </c>
      <c r="K25" s="408">
        <v>0</v>
      </c>
      <c r="L25" s="481">
        <v>0</v>
      </c>
      <c r="M25" s="307">
        <v>6000000</v>
      </c>
      <c r="N25" s="145" t="s">
        <v>99</v>
      </c>
      <c r="O25" s="151" t="s">
        <v>34</v>
      </c>
      <c r="P25" s="270" t="s">
        <v>542</v>
      </c>
      <c r="Q25" s="151" t="s">
        <v>55</v>
      </c>
      <c r="R25" s="160" t="s">
        <v>546</v>
      </c>
      <c r="S25" s="225" t="s">
        <v>92</v>
      </c>
      <c r="T25" s="286"/>
      <c r="U25" s="219" t="s">
        <v>37</v>
      </c>
      <c r="V25" s="529" t="s">
        <v>1601</v>
      </c>
      <c r="W25" s="409"/>
      <c r="X25" s="409"/>
      <c r="Y25" s="409"/>
      <c r="Z25" s="409"/>
      <c r="AA25" s="409"/>
      <c r="AB25" s="409"/>
      <c r="AC25" s="409"/>
      <c r="AD25" s="409"/>
      <c r="AE25" s="409"/>
      <c r="AF25" s="409"/>
      <c r="AG25" s="409"/>
      <c r="AH25" s="409"/>
      <c r="AI25" s="409"/>
      <c r="AJ25" s="409"/>
      <c r="AK25" s="409"/>
      <c r="AL25" s="409"/>
      <c r="AM25" s="409"/>
      <c r="AN25" s="409"/>
      <c r="AO25" s="409"/>
      <c r="AP25" s="409"/>
      <c r="AQ25" s="409"/>
      <c r="AR25" s="409"/>
      <c r="AS25" s="409"/>
      <c r="AT25" s="409"/>
      <c r="AU25" s="409"/>
      <c r="AV25" s="409"/>
      <c r="AW25" s="409"/>
      <c r="AX25" s="409"/>
      <c r="AY25" s="409"/>
      <c r="AZ25" s="409"/>
      <c r="BA25" s="409"/>
      <c r="BB25" s="409"/>
      <c r="BC25" s="409"/>
      <c r="BD25" s="409"/>
      <c r="BE25" s="409"/>
      <c r="BF25" s="409"/>
      <c r="BG25" s="409"/>
      <c r="BH25" s="409"/>
      <c r="BI25" s="409"/>
      <c r="BJ25" s="409"/>
      <c r="BK25" s="409"/>
      <c r="BL25" s="409"/>
      <c r="BM25" s="409"/>
      <c r="BN25" s="409"/>
      <c r="BO25" s="409"/>
      <c r="BP25" s="409"/>
      <c r="BQ25" s="409"/>
      <c r="BR25" s="409"/>
      <c r="BS25" s="409"/>
      <c r="BT25" s="409"/>
      <c r="BU25" s="409"/>
      <c r="BV25" s="409"/>
      <c r="BW25" s="409"/>
      <c r="BX25" s="409"/>
      <c r="BY25" s="409"/>
      <c r="BZ25" s="409"/>
      <c r="CA25" s="409"/>
      <c r="CB25" s="409"/>
      <c r="CC25" s="409"/>
      <c r="CD25" s="409"/>
      <c r="CE25" s="409"/>
      <c r="CF25" s="409"/>
      <c r="CG25" s="409"/>
      <c r="CH25" s="409"/>
      <c r="CI25" s="409"/>
      <c r="CJ25" s="409"/>
      <c r="CK25" s="409"/>
      <c r="CL25" s="409"/>
      <c r="CM25" s="409"/>
      <c r="CN25" s="409"/>
      <c r="CO25" s="409"/>
      <c r="CP25" s="409"/>
      <c r="CQ25" s="409"/>
      <c r="CR25" s="409"/>
      <c r="CS25" s="409"/>
      <c r="CT25" s="409"/>
      <c r="CU25" s="409"/>
      <c r="CV25" s="409"/>
      <c r="CW25" s="409"/>
      <c r="CX25" s="409"/>
      <c r="CY25" s="409"/>
      <c r="CZ25" s="409"/>
      <c r="DA25" s="409"/>
      <c r="DB25" s="409"/>
      <c r="DC25" s="409"/>
      <c r="DD25" s="409"/>
      <c r="DE25" s="409"/>
      <c r="DF25" s="409"/>
      <c r="DG25" s="409"/>
      <c r="DH25" s="409"/>
      <c r="DI25" s="409"/>
      <c r="DJ25" s="409"/>
      <c r="DK25" s="409"/>
      <c r="DL25" s="409"/>
      <c r="DM25" s="409"/>
      <c r="DN25" s="409"/>
      <c r="DO25" s="409"/>
      <c r="DP25" s="409"/>
      <c r="DQ25" s="409"/>
      <c r="DR25" s="409"/>
      <c r="DS25" s="409"/>
      <c r="DT25" s="409"/>
      <c r="DU25" s="409"/>
      <c r="DV25" s="409"/>
      <c r="DW25" s="409"/>
      <c r="DX25" s="409"/>
      <c r="DY25" s="409"/>
      <c r="DZ25" s="409"/>
      <c r="EA25" s="409"/>
      <c r="EB25" s="409"/>
      <c r="EC25" s="409"/>
      <c r="ED25" s="409"/>
      <c r="EE25" s="409"/>
      <c r="EF25" s="409"/>
      <c r="EG25" s="409"/>
      <c r="EH25" s="409"/>
      <c r="EI25" s="409"/>
      <c r="EJ25" s="409"/>
      <c r="EK25" s="409"/>
      <c r="EL25" s="409"/>
      <c r="EM25" s="409"/>
      <c r="EN25" s="409"/>
      <c r="EO25" s="409"/>
      <c r="EP25" s="409"/>
      <c r="EQ25" s="409"/>
      <c r="ER25" s="409"/>
      <c r="ES25" s="409"/>
      <c r="ET25" s="409"/>
      <c r="EU25" s="409"/>
      <c r="EV25" s="409"/>
      <c r="EW25" s="409"/>
      <c r="EX25" s="409"/>
      <c r="EY25" s="409"/>
      <c r="EZ25" s="409"/>
      <c r="FA25" s="409"/>
      <c r="FB25" s="409"/>
      <c r="FC25" s="409"/>
      <c r="FD25" s="409"/>
      <c r="FE25" s="409"/>
      <c r="FF25" s="409"/>
      <c r="FG25" s="409"/>
      <c r="FH25" s="409"/>
      <c r="FI25" s="409"/>
      <c r="FJ25" s="409"/>
      <c r="FK25" s="409"/>
      <c r="FL25" s="409"/>
      <c r="FM25" s="409"/>
      <c r="FN25" s="409"/>
      <c r="FO25" s="409"/>
      <c r="FP25" s="409"/>
      <c r="FQ25" s="409"/>
      <c r="FR25" s="409"/>
      <c r="FS25" s="409"/>
      <c r="FT25" s="409"/>
      <c r="FU25" s="409"/>
      <c r="FV25" s="409"/>
      <c r="FW25" s="409"/>
      <c r="FX25" s="409"/>
      <c r="FY25" s="409"/>
      <c r="FZ25" s="409"/>
      <c r="GA25" s="409"/>
      <c r="GB25" s="409"/>
      <c r="GC25" s="409"/>
      <c r="GD25" s="409"/>
      <c r="GE25" s="409"/>
      <c r="GF25" s="409"/>
      <c r="GG25" s="409"/>
      <c r="GH25" s="409"/>
      <c r="GI25" s="409"/>
      <c r="GJ25" s="409"/>
      <c r="GK25" s="409"/>
      <c r="GL25" s="409"/>
      <c r="GM25" s="409"/>
      <c r="GN25" s="409"/>
      <c r="GO25" s="409"/>
      <c r="GP25" s="409"/>
      <c r="GQ25" s="409"/>
      <c r="GR25" s="409"/>
      <c r="GS25" s="409"/>
      <c r="GT25" s="409"/>
      <c r="GU25" s="409"/>
      <c r="GV25" s="409"/>
      <c r="GW25" s="409"/>
      <c r="GX25" s="409"/>
      <c r="GY25" s="409"/>
      <c r="GZ25" s="409"/>
      <c r="HA25" s="409"/>
      <c r="HB25" s="409"/>
      <c r="HC25" s="409"/>
      <c r="HD25" s="409"/>
      <c r="HE25" s="409"/>
      <c r="HF25" s="409"/>
      <c r="HG25" s="409"/>
      <c r="HH25" s="409"/>
      <c r="HI25" s="409"/>
      <c r="HJ25" s="409"/>
      <c r="HK25" s="409"/>
      <c r="HL25" s="409"/>
      <c r="HM25" s="409"/>
      <c r="HN25" s="409"/>
      <c r="HO25" s="409"/>
      <c r="HP25" s="409"/>
      <c r="HQ25" s="409"/>
      <c r="HR25" s="409"/>
      <c r="HS25" s="409"/>
      <c r="HT25" s="409"/>
      <c r="HU25" s="409"/>
      <c r="HV25" s="409"/>
      <c r="HW25" s="409"/>
      <c r="HX25" s="409"/>
      <c r="HY25" s="409"/>
      <c r="HZ25" s="409"/>
      <c r="IA25" s="409"/>
      <c r="IB25" s="409"/>
      <c r="IC25" s="409"/>
      <c r="ID25" s="409"/>
      <c r="IE25" s="409"/>
      <c r="IF25" s="409"/>
      <c r="IG25" s="409"/>
      <c r="IH25" s="409"/>
      <c r="II25" s="409"/>
      <c r="IJ25" s="409"/>
      <c r="IK25" s="409"/>
      <c r="IL25" s="409"/>
      <c r="IM25" s="409"/>
      <c r="IN25" s="409"/>
      <c r="IO25" s="409"/>
      <c r="IP25" s="409"/>
      <c r="IQ25" s="416"/>
    </row>
    <row r="26" spans="1:251" s="409" customFormat="1" ht="63.75" x14ac:dyDescent="0.25">
      <c r="A26" s="149">
        <v>24</v>
      </c>
      <c r="B26" s="170" t="s">
        <v>73</v>
      </c>
      <c r="C26" s="141" t="s">
        <v>84</v>
      </c>
      <c r="D26" s="467" t="s">
        <v>1409</v>
      </c>
      <c r="E26" s="410" t="s">
        <v>1487</v>
      </c>
      <c r="F26" s="475" t="s">
        <v>32</v>
      </c>
      <c r="G26" s="399" t="s">
        <v>136</v>
      </c>
      <c r="H26" s="150">
        <f t="shared" si="0"/>
        <v>130000</v>
      </c>
      <c r="I26" s="406">
        <f t="shared" si="1"/>
        <v>0</v>
      </c>
      <c r="J26" s="407">
        <v>0</v>
      </c>
      <c r="K26" s="408">
        <v>0</v>
      </c>
      <c r="L26" s="306">
        <f>50000</f>
        <v>50000</v>
      </c>
      <c r="M26" s="307">
        <v>80000</v>
      </c>
      <c r="N26" s="160" t="s">
        <v>33</v>
      </c>
      <c r="O26" s="151" t="s">
        <v>40</v>
      </c>
      <c r="P26" s="275" t="s">
        <v>549</v>
      </c>
      <c r="Q26" s="156" t="s">
        <v>35</v>
      </c>
      <c r="R26" s="160" t="s">
        <v>36</v>
      </c>
      <c r="S26" s="225" t="s">
        <v>92</v>
      </c>
      <c r="T26" s="287"/>
      <c r="U26" s="219" t="s">
        <v>37</v>
      </c>
      <c r="V26" s="474"/>
    </row>
    <row r="27" spans="1:251" s="409" customFormat="1" ht="159" customHeight="1" x14ac:dyDescent="0.25">
      <c r="A27" s="496">
        <v>25</v>
      </c>
      <c r="B27" s="534" t="s">
        <v>73</v>
      </c>
      <c r="C27" s="496" t="s">
        <v>84</v>
      </c>
      <c r="D27" s="526" t="s">
        <v>1602</v>
      </c>
      <c r="E27" s="535" t="s">
        <v>1603</v>
      </c>
      <c r="F27" s="528" t="s">
        <v>32</v>
      </c>
      <c r="G27" s="495" t="s">
        <v>1425</v>
      </c>
      <c r="H27" s="150">
        <f t="shared" si="0"/>
        <v>145260</v>
      </c>
      <c r="I27" s="406">
        <f t="shared" si="1"/>
        <v>145260</v>
      </c>
      <c r="J27" s="407">
        <v>27960</v>
      </c>
      <c r="K27" s="408">
        <v>117300</v>
      </c>
      <c r="L27" s="306">
        <v>0</v>
      </c>
      <c r="M27" s="307">
        <v>0</v>
      </c>
      <c r="N27" s="160" t="s">
        <v>33</v>
      </c>
      <c r="O27" s="151"/>
      <c r="P27" s="270"/>
      <c r="Q27" s="156" t="s">
        <v>35</v>
      </c>
      <c r="R27" s="160" t="s">
        <v>38</v>
      </c>
      <c r="S27" s="225" t="s">
        <v>127</v>
      </c>
      <c r="T27" s="275"/>
      <c r="U27" s="219" t="s">
        <v>37</v>
      </c>
      <c r="V27" s="529" t="s">
        <v>1604</v>
      </c>
    </row>
    <row r="28" spans="1:251" s="409" customFormat="1" ht="138" customHeight="1" x14ac:dyDescent="0.25">
      <c r="A28" s="141">
        <v>26</v>
      </c>
      <c r="B28" s="170" t="s">
        <v>50</v>
      </c>
      <c r="C28" s="151" t="s">
        <v>84</v>
      </c>
      <c r="D28" s="225" t="s">
        <v>87</v>
      </c>
      <c r="E28" s="410" t="s">
        <v>1557</v>
      </c>
      <c r="F28" s="475" t="s">
        <v>88</v>
      </c>
      <c r="G28" s="495" t="s">
        <v>1347</v>
      </c>
      <c r="H28" s="150">
        <f t="shared" si="0"/>
        <v>1123025</v>
      </c>
      <c r="I28" s="406">
        <f t="shared" si="1"/>
        <v>123025</v>
      </c>
      <c r="J28" s="407">
        <v>123025</v>
      </c>
      <c r="K28" s="408">
        <v>0</v>
      </c>
      <c r="L28" s="306">
        <v>400000</v>
      </c>
      <c r="M28" s="307">
        <v>600000</v>
      </c>
      <c r="N28" s="156" t="s">
        <v>89</v>
      </c>
      <c r="O28" s="210" t="s">
        <v>34</v>
      </c>
      <c r="P28" s="270" t="s">
        <v>542</v>
      </c>
      <c r="Q28" s="151" t="s">
        <v>55</v>
      </c>
      <c r="R28" s="160" t="s">
        <v>544</v>
      </c>
      <c r="S28" s="225" t="s">
        <v>90</v>
      </c>
      <c r="T28" s="275"/>
      <c r="U28" s="219" t="s">
        <v>37</v>
      </c>
      <c r="V28" s="474"/>
    </row>
    <row r="29" spans="1:251" s="409" customFormat="1" ht="89.25" x14ac:dyDescent="0.25">
      <c r="A29" s="149">
        <v>27</v>
      </c>
      <c r="B29" s="168" t="s">
        <v>77</v>
      </c>
      <c r="C29" s="149" t="s">
        <v>113</v>
      </c>
      <c r="D29" s="225" t="s">
        <v>116</v>
      </c>
      <c r="E29" s="410" t="s">
        <v>117</v>
      </c>
      <c r="F29" s="475" t="s">
        <v>78</v>
      </c>
      <c r="G29" s="419" t="s">
        <v>2</v>
      </c>
      <c r="H29" s="146">
        <f t="shared" si="0"/>
        <v>600000</v>
      </c>
      <c r="I29" s="406">
        <f t="shared" si="1"/>
        <v>0</v>
      </c>
      <c r="J29" s="407">
        <v>0</v>
      </c>
      <c r="K29" s="408">
        <v>0</v>
      </c>
      <c r="L29" s="306">
        <v>0</v>
      </c>
      <c r="M29" s="307">
        <v>600000</v>
      </c>
      <c r="N29" s="156" t="s">
        <v>79</v>
      </c>
      <c r="O29" s="151" t="s">
        <v>34</v>
      </c>
      <c r="P29" s="275" t="s">
        <v>542</v>
      </c>
      <c r="Q29" s="151" t="s">
        <v>80</v>
      </c>
      <c r="R29" s="160" t="s">
        <v>81</v>
      </c>
      <c r="S29" s="225" t="s">
        <v>106</v>
      </c>
      <c r="T29" s="275"/>
      <c r="U29" s="219" t="s">
        <v>37</v>
      </c>
      <c r="V29" s="474"/>
    </row>
    <row r="30" spans="1:251" s="409" customFormat="1" ht="64.5" customHeight="1" x14ac:dyDescent="0.25">
      <c r="A30" s="141">
        <v>28</v>
      </c>
      <c r="B30" s="168" t="s">
        <v>77</v>
      </c>
      <c r="C30" s="149" t="s">
        <v>113</v>
      </c>
      <c r="D30" s="238" t="s">
        <v>1533</v>
      </c>
      <c r="E30" s="410" t="s">
        <v>1534</v>
      </c>
      <c r="F30" s="475" t="s">
        <v>78</v>
      </c>
      <c r="G30" s="419" t="s">
        <v>2</v>
      </c>
      <c r="H30" s="146">
        <f t="shared" si="0"/>
        <v>300000</v>
      </c>
      <c r="I30" s="406">
        <f t="shared" si="1"/>
        <v>0</v>
      </c>
      <c r="J30" s="407">
        <v>0</v>
      </c>
      <c r="K30" s="408">
        <v>0</v>
      </c>
      <c r="L30" s="306">
        <v>300000</v>
      </c>
      <c r="M30" s="307">
        <v>0</v>
      </c>
      <c r="N30" s="156" t="s">
        <v>79</v>
      </c>
      <c r="O30" s="273" t="s">
        <v>34</v>
      </c>
      <c r="P30" s="420" t="s">
        <v>542</v>
      </c>
      <c r="Q30" s="151" t="s">
        <v>80</v>
      </c>
      <c r="R30" s="160" t="s">
        <v>81</v>
      </c>
      <c r="S30" s="225" t="s">
        <v>118</v>
      </c>
      <c r="T30" s="275"/>
      <c r="U30" s="219" t="s">
        <v>37</v>
      </c>
      <c r="V30" s="474"/>
    </row>
    <row r="31" spans="1:251" s="409" customFormat="1" ht="105.6" customHeight="1" x14ac:dyDescent="0.25">
      <c r="A31" s="141">
        <v>29</v>
      </c>
      <c r="B31" s="168" t="s">
        <v>73</v>
      </c>
      <c r="C31" s="160" t="s">
        <v>113</v>
      </c>
      <c r="D31" s="467" t="s">
        <v>1410</v>
      </c>
      <c r="E31" s="410" t="s">
        <v>1488</v>
      </c>
      <c r="F31" s="475" t="s">
        <v>32</v>
      </c>
      <c r="G31" s="399" t="s">
        <v>1324</v>
      </c>
      <c r="H31" s="146">
        <f t="shared" si="0"/>
        <v>840000</v>
      </c>
      <c r="I31" s="406">
        <f t="shared" si="1"/>
        <v>0</v>
      </c>
      <c r="J31" s="407">
        <v>0</v>
      </c>
      <c r="K31" s="408">
        <v>0</v>
      </c>
      <c r="L31" s="306">
        <v>200000</v>
      </c>
      <c r="M31" s="307">
        <v>640000</v>
      </c>
      <c r="N31" s="160" t="s">
        <v>33</v>
      </c>
      <c r="O31" s="151"/>
      <c r="P31" s="275" t="s">
        <v>549</v>
      </c>
      <c r="Q31" s="156" t="s">
        <v>35</v>
      </c>
      <c r="R31" s="160" t="s">
        <v>38</v>
      </c>
      <c r="S31" s="225" t="s">
        <v>127</v>
      </c>
      <c r="T31" s="270"/>
      <c r="U31" s="219" t="s">
        <v>37</v>
      </c>
      <c r="V31" s="474"/>
    </row>
    <row r="32" spans="1:251" s="409" customFormat="1" ht="90" customHeight="1" x14ac:dyDescent="0.25">
      <c r="A32" s="525">
        <v>30</v>
      </c>
      <c r="B32" s="524" t="s">
        <v>73</v>
      </c>
      <c r="C32" s="525" t="s">
        <v>113</v>
      </c>
      <c r="D32" s="526" t="s">
        <v>1410</v>
      </c>
      <c r="E32" s="527" t="s">
        <v>1605</v>
      </c>
      <c r="F32" s="528" t="s">
        <v>32</v>
      </c>
      <c r="G32" s="495" t="s">
        <v>1425</v>
      </c>
      <c r="H32" s="146">
        <f t="shared" si="0"/>
        <v>167384</v>
      </c>
      <c r="I32" s="406">
        <f t="shared" si="1"/>
        <v>167384</v>
      </c>
      <c r="J32" s="407">
        <v>35804</v>
      </c>
      <c r="K32" s="408">
        <v>131580</v>
      </c>
      <c r="L32" s="306">
        <v>0</v>
      </c>
      <c r="M32" s="307">
        <v>0</v>
      </c>
      <c r="N32" s="160" t="s">
        <v>33</v>
      </c>
      <c r="O32" s="151"/>
      <c r="P32" s="275" t="s">
        <v>549</v>
      </c>
      <c r="Q32" s="156" t="s">
        <v>35</v>
      </c>
      <c r="R32" s="160" t="s">
        <v>38</v>
      </c>
      <c r="S32" s="225" t="s">
        <v>127</v>
      </c>
      <c r="T32" s="270"/>
      <c r="U32" s="219"/>
      <c r="V32" s="529" t="s">
        <v>1606</v>
      </c>
    </row>
    <row r="33" spans="1:22" s="409" customFormat="1" ht="114" customHeight="1" x14ac:dyDescent="0.25">
      <c r="A33" s="141">
        <v>31</v>
      </c>
      <c r="B33" s="170" t="s">
        <v>112</v>
      </c>
      <c r="C33" s="141" t="s">
        <v>113</v>
      </c>
      <c r="D33" s="225" t="s">
        <v>114</v>
      </c>
      <c r="E33" s="494" t="s">
        <v>115</v>
      </c>
      <c r="F33" s="475" t="s">
        <v>44</v>
      </c>
      <c r="G33" s="414" t="s">
        <v>1353</v>
      </c>
      <c r="H33" s="146">
        <f t="shared" si="0"/>
        <v>400000</v>
      </c>
      <c r="I33" s="406">
        <f t="shared" si="1"/>
        <v>400000</v>
      </c>
      <c r="J33" s="407">
        <v>0</v>
      </c>
      <c r="K33" s="408">
        <v>400000</v>
      </c>
      <c r="L33" s="306">
        <v>0</v>
      </c>
      <c r="M33" s="307">
        <v>0</v>
      </c>
      <c r="N33" s="160" t="s">
        <v>45</v>
      </c>
      <c r="O33" s="273" t="s">
        <v>34</v>
      </c>
      <c r="P33" s="270" t="s">
        <v>549</v>
      </c>
      <c r="Q33" s="151" t="s">
        <v>555</v>
      </c>
      <c r="R33" s="160" t="s">
        <v>556</v>
      </c>
      <c r="S33" s="225" t="s">
        <v>400</v>
      </c>
      <c r="T33" s="287"/>
      <c r="U33" s="219" t="s">
        <v>37</v>
      </c>
      <c r="V33" s="474"/>
    </row>
    <row r="34" spans="1:22" s="409" customFormat="1" ht="76.5" customHeight="1" x14ac:dyDescent="0.25">
      <c r="A34" s="141">
        <v>32</v>
      </c>
      <c r="B34" s="170" t="s">
        <v>77</v>
      </c>
      <c r="C34" s="141" t="s">
        <v>119</v>
      </c>
      <c r="D34" s="225" t="s">
        <v>129</v>
      </c>
      <c r="E34" s="410" t="s">
        <v>1359</v>
      </c>
      <c r="F34" s="475" t="s">
        <v>78</v>
      </c>
      <c r="G34" s="399" t="s">
        <v>2</v>
      </c>
      <c r="H34" s="146">
        <f t="shared" si="0"/>
        <v>600000</v>
      </c>
      <c r="I34" s="406">
        <f t="shared" si="1"/>
        <v>0</v>
      </c>
      <c r="J34" s="407">
        <v>0</v>
      </c>
      <c r="K34" s="408">
        <v>0</v>
      </c>
      <c r="L34" s="306">
        <v>0</v>
      </c>
      <c r="M34" s="307">
        <v>600000</v>
      </c>
      <c r="N34" s="156" t="s">
        <v>79</v>
      </c>
      <c r="O34" s="273" t="s">
        <v>34</v>
      </c>
      <c r="P34" s="270" t="s">
        <v>542</v>
      </c>
      <c r="Q34" s="151" t="s">
        <v>55</v>
      </c>
      <c r="R34" s="160" t="s">
        <v>547</v>
      </c>
      <c r="S34" s="225" t="s">
        <v>86</v>
      </c>
      <c r="T34" s="275"/>
      <c r="U34" s="219" t="s">
        <v>37</v>
      </c>
      <c r="V34" s="474"/>
    </row>
    <row r="35" spans="1:22" s="409" customFormat="1" ht="114.75" x14ac:dyDescent="0.25">
      <c r="A35" s="149">
        <v>33</v>
      </c>
      <c r="B35" s="170" t="s">
        <v>77</v>
      </c>
      <c r="C35" s="141" t="s">
        <v>119</v>
      </c>
      <c r="D35" s="225" t="s">
        <v>121</v>
      </c>
      <c r="E35" s="410" t="s">
        <v>122</v>
      </c>
      <c r="F35" s="475" t="s">
        <v>123</v>
      </c>
      <c r="G35" s="399" t="s">
        <v>1546</v>
      </c>
      <c r="H35" s="146">
        <f t="shared" si="0"/>
        <v>600000</v>
      </c>
      <c r="I35" s="406">
        <f t="shared" si="1"/>
        <v>0</v>
      </c>
      <c r="J35" s="407">
        <v>0</v>
      </c>
      <c r="K35" s="408">
        <v>0</v>
      </c>
      <c r="L35" s="306">
        <v>0</v>
      </c>
      <c r="M35" s="307">
        <v>600000</v>
      </c>
      <c r="N35" s="156" t="s">
        <v>79</v>
      </c>
      <c r="O35" s="273" t="s">
        <v>34</v>
      </c>
      <c r="P35" s="420" t="s">
        <v>542</v>
      </c>
      <c r="Q35" s="151" t="s">
        <v>80</v>
      </c>
      <c r="R35" s="160" t="s">
        <v>81</v>
      </c>
      <c r="S35" s="225" t="s">
        <v>106</v>
      </c>
      <c r="T35" s="275"/>
      <c r="U35" s="219" t="s">
        <v>37</v>
      </c>
      <c r="V35" s="474"/>
    </row>
    <row r="36" spans="1:22" s="409" customFormat="1" ht="76.5" x14ac:dyDescent="0.25">
      <c r="A36" s="141">
        <v>34</v>
      </c>
      <c r="B36" s="170" t="s">
        <v>93</v>
      </c>
      <c r="C36" s="141" t="s">
        <v>119</v>
      </c>
      <c r="D36" s="225" t="s">
        <v>124</v>
      </c>
      <c r="E36" s="410" t="s">
        <v>125</v>
      </c>
      <c r="F36" s="475" t="s">
        <v>95</v>
      </c>
      <c r="G36" s="399" t="s">
        <v>2</v>
      </c>
      <c r="H36" s="146">
        <f t="shared" si="0"/>
        <v>100000</v>
      </c>
      <c r="I36" s="406">
        <f t="shared" si="1"/>
        <v>0</v>
      </c>
      <c r="J36" s="407">
        <v>0</v>
      </c>
      <c r="K36" s="408">
        <v>0</v>
      </c>
      <c r="L36" s="306">
        <v>70000</v>
      </c>
      <c r="M36" s="307">
        <v>30000</v>
      </c>
      <c r="N36" s="156" t="s">
        <v>54</v>
      </c>
      <c r="O36" s="151" t="s">
        <v>34</v>
      </c>
      <c r="P36" s="270" t="s">
        <v>542</v>
      </c>
      <c r="Q36" s="151" t="s">
        <v>55</v>
      </c>
      <c r="R36" s="160" t="s">
        <v>544</v>
      </c>
      <c r="S36" s="225" t="s">
        <v>126</v>
      </c>
      <c r="T36" s="275"/>
      <c r="U36" s="219" t="s">
        <v>37</v>
      </c>
      <c r="V36" s="474"/>
    </row>
    <row r="37" spans="1:22" s="409" customFormat="1" ht="63.75" x14ac:dyDescent="0.25">
      <c r="A37" s="141">
        <v>35</v>
      </c>
      <c r="B37" s="170" t="s">
        <v>30</v>
      </c>
      <c r="C37" s="141" t="s">
        <v>119</v>
      </c>
      <c r="D37" s="225" t="s">
        <v>128</v>
      </c>
      <c r="E37" s="410" t="s">
        <v>1565</v>
      </c>
      <c r="F37" s="475" t="s">
        <v>65</v>
      </c>
      <c r="G37" s="399" t="s">
        <v>2</v>
      </c>
      <c r="H37" s="146">
        <f t="shared" si="0"/>
        <v>70000</v>
      </c>
      <c r="I37" s="406">
        <f t="shared" si="1"/>
        <v>0</v>
      </c>
      <c r="J37" s="407">
        <v>0</v>
      </c>
      <c r="K37" s="408">
        <v>0</v>
      </c>
      <c r="L37" s="306">
        <v>0</v>
      </c>
      <c r="M37" s="307">
        <v>70000</v>
      </c>
      <c r="N37" s="421" t="s">
        <v>49</v>
      </c>
      <c r="O37" s="151" t="s">
        <v>34</v>
      </c>
      <c r="P37" s="270" t="s">
        <v>542</v>
      </c>
      <c r="Q37" s="151" t="s">
        <v>55</v>
      </c>
      <c r="R37" s="160" t="s">
        <v>544</v>
      </c>
      <c r="S37" s="225" t="s">
        <v>127</v>
      </c>
      <c r="T37" s="422"/>
      <c r="U37" s="219" t="s">
        <v>37</v>
      </c>
      <c r="V37" s="474"/>
    </row>
    <row r="38" spans="1:22" s="409" customFormat="1" ht="102" x14ac:dyDescent="0.25">
      <c r="A38" s="149">
        <v>36</v>
      </c>
      <c r="B38" s="170"/>
      <c r="C38" s="151" t="s">
        <v>119</v>
      </c>
      <c r="D38" s="467" t="s">
        <v>1411</v>
      </c>
      <c r="E38" s="410" t="s">
        <v>1489</v>
      </c>
      <c r="F38" s="475" t="s">
        <v>32</v>
      </c>
      <c r="G38" s="399" t="s">
        <v>2</v>
      </c>
      <c r="H38" s="146">
        <f t="shared" si="0"/>
        <v>400000</v>
      </c>
      <c r="I38" s="406">
        <f t="shared" si="1"/>
        <v>0</v>
      </c>
      <c r="J38" s="407">
        <v>0</v>
      </c>
      <c r="K38" s="408">
        <v>0</v>
      </c>
      <c r="L38" s="306">
        <f>25000</f>
        <v>25000</v>
      </c>
      <c r="M38" s="307">
        <f>260000+100000+15000</f>
        <v>375000</v>
      </c>
      <c r="N38" s="156"/>
      <c r="O38" s="151"/>
      <c r="P38" s="270"/>
      <c r="Q38" s="151"/>
      <c r="R38" s="160"/>
      <c r="S38" s="225" t="s">
        <v>127</v>
      </c>
      <c r="T38" s="275"/>
      <c r="U38" s="219" t="s">
        <v>37</v>
      </c>
      <c r="V38" s="474"/>
    </row>
    <row r="39" spans="1:22" s="409" customFormat="1" ht="102" x14ac:dyDescent="0.25">
      <c r="A39" s="141">
        <v>37</v>
      </c>
      <c r="B39" s="170" t="s">
        <v>77</v>
      </c>
      <c r="C39" s="141" t="s">
        <v>130</v>
      </c>
      <c r="D39" s="225" t="s">
        <v>131</v>
      </c>
      <c r="E39" s="476" t="s">
        <v>132</v>
      </c>
      <c r="F39" s="475" t="s">
        <v>123</v>
      </c>
      <c r="G39" s="399" t="s">
        <v>1546</v>
      </c>
      <c r="H39" s="146">
        <f t="shared" si="0"/>
        <v>4300000</v>
      </c>
      <c r="I39" s="406">
        <f t="shared" si="1"/>
        <v>0</v>
      </c>
      <c r="J39" s="407">
        <v>0</v>
      </c>
      <c r="K39" s="408">
        <v>0</v>
      </c>
      <c r="L39" s="306">
        <v>300000</v>
      </c>
      <c r="M39" s="307">
        <v>4000000</v>
      </c>
      <c r="N39" s="145" t="s">
        <v>79</v>
      </c>
      <c r="O39" s="151" t="s">
        <v>34</v>
      </c>
      <c r="P39" s="286" t="s">
        <v>542</v>
      </c>
      <c r="Q39" s="151" t="s">
        <v>80</v>
      </c>
      <c r="R39" s="160" t="s">
        <v>81</v>
      </c>
      <c r="S39" s="225" t="s">
        <v>86</v>
      </c>
      <c r="T39" s="286"/>
      <c r="U39" s="219" t="s">
        <v>37</v>
      </c>
      <c r="V39" s="474"/>
    </row>
    <row r="40" spans="1:22" s="409" customFormat="1" ht="63.75" x14ac:dyDescent="0.25">
      <c r="A40" s="141">
        <v>38</v>
      </c>
      <c r="B40" s="170" t="s">
        <v>73</v>
      </c>
      <c r="C40" s="141" t="s">
        <v>130</v>
      </c>
      <c r="D40" s="225" t="s">
        <v>134</v>
      </c>
      <c r="E40" s="476" t="s">
        <v>1377</v>
      </c>
      <c r="F40" s="475" t="s">
        <v>135</v>
      </c>
      <c r="G40" s="399" t="s">
        <v>2</v>
      </c>
      <c r="H40" s="146">
        <f t="shared" si="0"/>
        <v>1200000</v>
      </c>
      <c r="I40" s="406">
        <f t="shared" si="1"/>
        <v>0</v>
      </c>
      <c r="J40" s="407">
        <v>0</v>
      </c>
      <c r="K40" s="408">
        <v>0</v>
      </c>
      <c r="L40" s="306">
        <v>0</v>
      </c>
      <c r="M40" s="307">
        <v>1200000</v>
      </c>
      <c r="N40" s="151" t="s">
        <v>105</v>
      </c>
      <c r="O40" s="151" t="s">
        <v>34</v>
      </c>
      <c r="P40" s="275" t="s">
        <v>549</v>
      </c>
      <c r="Q40" s="156" t="s">
        <v>35</v>
      </c>
      <c r="R40" s="160" t="s">
        <v>38</v>
      </c>
      <c r="S40" s="225" t="s">
        <v>127</v>
      </c>
      <c r="T40" s="270"/>
      <c r="U40" s="219" t="s">
        <v>37</v>
      </c>
      <c r="V40" s="474"/>
    </row>
    <row r="41" spans="1:22" s="409" customFormat="1" ht="76.5" x14ac:dyDescent="0.25">
      <c r="A41" s="149">
        <v>39</v>
      </c>
      <c r="B41" s="170" t="s">
        <v>137</v>
      </c>
      <c r="C41" s="141" t="s">
        <v>130</v>
      </c>
      <c r="D41" s="225" t="s">
        <v>424</v>
      </c>
      <c r="E41" s="410" t="s">
        <v>425</v>
      </c>
      <c r="F41" s="475" t="s">
        <v>65</v>
      </c>
      <c r="G41" s="399" t="s">
        <v>1324</v>
      </c>
      <c r="H41" s="146">
        <f t="shared" si="0"/>
        <v>150000</v>
      </c>
      <c r="I41" s="406">
        <f t="shared" si="1"/>
        <v>0</v>
      </c>
      <c r="J41" s="407">
        <v>0</v>
      </c>
      <c r="K41" s="408">
        <v>0</v>
      </c>
      <c r="L41" s="306">
        <v>150000</v>
      </c>
      <c r="M41" s="307">
        <v>0</v>
      </c>
      <c r="N41" s="145" t="s">
        <v>213</v>
      </c>
      <c r="O41" s="151" t="s">
        <v>34</v>
      </c>
      <c r="P41" s="286" t="s">
        <v>542</v>
      </c>
      <c r="Q41" s="145" t="s">
        <v>214</v>
      </c>
      <c r="R41" s="160" t="s">
        <v>215</v>
      </c>
      <c r="S41" s="225" t="s">
        <v>426</v>
      </c>
      <c r="T41" s="286"/>
      <c r="U41" s="219" t="s">
        <v>37</v>
      </c>
      <c r="V41" s="474"/>
    </row>
    <row r="42" spans="1:22" s="409" customFormat="1" ht="63.75" x14ac:dyDescent="0.25">
      <c r="A42" s="496">
        <v>40</v>
      </c>
      <c r="B42" s="534" t="s">
        <v>73</v>
      </c>
      <c r="C42" s="496" t="s">
        <v>130</v>
      </c>
      <c r="D42" s="527" t="s">
        <v>1490</v>
      </c>
      <c r="E42" s="536" t="s">
        <v>1501</v>
      </c>
      <c r="F42" s="528" t="s">
        <v>32</v>
      </c>
      <c r="G42" s="495" t="s">
        <v>1425</v>
      </c>
      <c r="H42" s="146">
        <f t="shared" si="0"/>
        <v>64211</v>
      </c>
      <c r="I42" s="406">
        <f t="shared" si="1"/>
        <v>64211</v>
      </c>
      <c r="J42" s="407">
        <v>13211</v>
      </c>
      <c r="K42" s="408">
        <v>51000</v>
      </c>
      <c r="L42" s="306">
        <v>0</v>
      </c>
      <c r="M42" s="307">
        <v>0</v>
      </c>
      <c r="N42" s="151" t="s">
        <v>33</v>
      </c>
      <c r="O42" s="151" t="s">
        <v>34</v>
      </c>
      <c r="P42" s="275" t="s">
        <v>549</v>
      </c>
      <c r="Q42" s="156" t="s">
        <v>35</v>
      </c>
      <c r="R42" s="160" t="s">
        <v>38</v>
      </c>
      <c r="S42" s="225" t="s">
        <v>127</v>
      </c>
      <c r="T42" s="270"/>
      <c r="U42" s="219" t="s">
        <v>37</v>
      </c>
      <c r="V42" s="474"/>
    </row>
    <row r="43" spans="1:22" s="409" customFormat="1" ht="76.5" x14ac:dyDescent="0.25">
      <c r="A43" s="141">
        <v>41</v>
      </c>
      <c r="B43" s="170" t="s">
        <v>73</v>
      </c>
      <c r="C43" s="151" t="s">
        <v>130</v>
      </c>
      <c r="D43" s="225" t="s">
        <v>1490</v>
      </c>
      <c r="E43" s="193" t="s">
        <v>1502</v>
      </c>
      <c r="F43" s="475" t="s">
        <v>32</v>
      </c>
      <c r="G43" s="399" t="s">
        <v>136</v>
      </c>
      <c r="H43" s="146">
        <f t="shared" si="0"/>
        <v>80000</v>
      </c>
      <c r="I43" s="406">
        <f t="shared" si="1"/>
        <v>0</v>
      </c>
      <c r="J43" s="407">
        <v>0</v>
      </c>
      <c r="K43" s="408">
        <v>0</v>
      </c>
      <c r="L43" s="306">
        <v>80000</v>
      </c>
      <c r="M43" s="307">
        <v>0</v>
      </c>
      <c r="N43" s="151" t="s">
        <v>33</v>
      </c>
      <c r="O43" s="151" t="s">
        <v>34</v>
      </c>
      <c r="P43" s="275" t="s">
        <v>549</v>
      </c>
      <c r="Q43" s="156" t="s">
        <v>35</v>
      </c>
      <c r="R43" s="160" t="s">
        <v>38</v>
      </c>
      <c r="S43" s="225" t="s">
        <v>127</v>
      </c>
      <c r="T43" s="270"/>
      <c r="U43" s="219" t="s">
        <v>37</v>
      </c>
      <c r="V43" s="474"/>
    </row>
    <row r="44" spans="1:22" s="409" customFormat="1" ht="63.75" x14ac:dyDescent="0.25">
      <c r="A44" s="149">
        <v>42</v>
      </c>
      <c r="B44" s="170" t="s">
        <v>137</v>
      </c>
      <c r="C44" s="141" t="s">
        <v>138</v>
      </c>
      <c r="D44" s="225" t="s">
        <v>139</v>
      </c>
      <c r="E44" s="410" t="s">
        <v>140</v>
      </c>
      <c r="F44" s="475" t="s">
        <v>141</v>
      </c>
      <c r="G44" s="399" t="s">
        <v>142</v>
      </c>
      <c r="H44" s="146">
        <f t="shared" si="0"/>
        <v>150000</v>
      </c>
      <c r="I44" s="406">
        <f t="shared" si="1"/>
        <v>0</v>
      </c>
      <c r="J44" s="407">
        <v>0</v>
      </c>
      <c r="K44" s="408">
        <v>0</v>
      </c>
      <c r="L44" s="306">
        <v>0</v>
      </c>
      <c r="M44" s="307">
        <v>150000</v>
      </c>
      <c r="N44" s="160" t="s">
        <v>58</v>
      </c>
      <c r="O44" s="151" t="s">
        <v>34</v>
      </c>
      <c r="P44" s="270" t="s">
        <v>549</v>
      </c>
      <c r="Q44" s="151" t="s">
        <v>555</v>
      </c>
      <c r="R44" s="160" t="s">
        <v>559</v>
      </c>
      <c r="S44" s="225" t="s">
        <v>92</v>
      </c>
      <c r="T44" s="287"/>
      <c r="U44" s="219" t="s">
        <v>37</v>
      </c>
      <c r="V44" s="474"/>
    </row>
    <row r="45" spans="1:22" s="409" customFormat="1" ht="51" x14ac:dyDescent="0.25">
      <c r="A45" s="141">
        <v>43</v>
      </c>
      <c r="B45" s="168" t="s">
        <v>93</v>
      </c>
      <c r="C45" s="141" t="s">
        <v>138</v>
      </c>
      <c r="D45" s="225" t="s">
        <v>151</v>
      </c>
      <c r="E45" s="410" t="s">
        <v>152</v>
      </c>
      <c r="F45" s="475" t="s">
        <v>95</v>
      </c>
      <c r="G45" s="399" t="s">
        <v>142</v>
      </c>
      <c r="H45" s="146">
        <f t="shared" si="0"/>
        <v>500000</v>
      </c>
      <c r="I45" s="406">
        <f t="shared" si="1"/>
        <v>0</v>
      </c>
      <c r="J45" s="407">
        <v>0</v>
      </c>
      <c r="K45" s="408">
        <v>0</v>
      </c>
      <c r="L45" s="306">
        <v>0</v>
      </c>
      <c r="M45" s="307">
        <v>500000</v>
      </c>
      <c r="N45" s="160" t="s">
        <v>54</v>
      </c>
      <c r="O45" s="151" t="s">
        <v>34</v>
      </c>
      <c r="P45" s="270" t="s">
        <v>542</v>
      </c>
      <c r="Q45" s="151" t="s">
        <v>55</v>
      </c>
      <c r="R45" s="160" t="s">
        <v>544</v>
      </c>
      <c r="S45" s="225" t="s">
        <v>106</v>
      </c>
      <c r="T45" s="287"/>
      <c r="U45" s="219" t="s">
        <v>37</v>
      </c>
      <c r="V45" s="474"/>
    </row>
    <row r="46" spans="1:22" s="409" customFormat="1" ht="85.5" customHeight="1" x14ac:dyDescent="0.25">
      <c r="A46" s="141">
        <v>44</v>
      </c>
      <c r="B46" s="168" t="s">
        <v>73</v>
      </c>
      <c r="C46" s="149" t="s">
        <v>138</v>
      </c>
      <c r="D46" s="225" t="s">
        <v>153</v>
      </c>
      <c r="E46" s="410" t="s">
        <v>154</v>
      </c>
      <c r="F46" s="475" t="s">
        <v>65</v>
      </c>
      <c r="G46" s="399" t="s">
        <v>142</v>
      </c>
      <c r="H46" s="146">
        <f t="shared" si="0"/>
        <v>80000</v>
      </c>
      <c r="I46" s="406">
        <f t="shared" si="1"/>
        <v>0</v>
      </c>
      <c r="J46" s="407">
        <v>0</v>
      </c>
      <c r="K46" s="408">
        <v>0</v>
      </c>
      <c r="L46" s="306">
        <v>80000</v>
      </c>
      <c r="M46" s="307">
        <v>0</v>
      </c>
      <c r="N46" s="160" t="s">
        <v>49</v>
      </c>
      <c r="O46" s="151" t="s">
        <v>34</v>
      </c>
      <c r="P46" s="275"/>
      <c r="Q46" s="156"/>
      <c r="R46" s="160"/>
      <c r="S46" s="225" t="s">
        <v>127</v>
      </c>
      <c r="T46" s="287"/>
      <c r="U46" s="219" t="s">
        <v>37</v>
      </c>
      <c r="V46" s="474"/>
    </row>
    <row r="47" spans="1:22" s="409" customFormat="1" ht="72.75" customHeight="1" x14ac:dyDescent="0.25">
      <c r="A47" s="149">
        <v>45</v>
      </c>
      <c r="B47" s="170" t="s">
        <v>77</v>
      </c>
      <c r="C47" s="149" t="s">
        <v>138</v>
      </c>
      <c r="D47" s="225" t="s">
        <v>156</v>
      </c>
      <c r="E47" s="476" t="s">
        <v>157</v>
      </c>
      <c r="F47" s="475" t="s">
        <v>65</v>
      </c>
      <c r="G47" s="469" t="s">
        <v>1546</v>
      </c>
      <c r="H47" s="146">
        <f t="shared" si="0"/>
        <v>200000</v>
      </c>
      <c r="I47" s="406">
        <f t="shared" si="1"/>
        <v>0</v>
      </c>
      <c r="J47" s="407">
        <v>0</v>
      </c>
      <c r="K47" s="408">
        <v>0</v>
      </c>
      <c r="L47" s="306">
        <v>200000</v>
      </c>
      <c r="M47" s="307">
        <v>0</v>
      </c>
      <c r="N47" s="145" t="s">
        <v>79</v>
      </c>
      <c r="O47" s="151" t="s">
        <v>34</v>
      </c>
      <c r="P47" s="286" t="s">
        <v>542</v>
      </c>
      <c r="Q47" s="151" t="s">
        <v>80</v>
      </c>
      <c r="R47" s="160" t="s">
        <v>81</v>
      </c>
      <c r="S47" s="225" t="s">
        <v>158</v>
      </c>
      <c r="T47" s="286"/>
      <c r="U47" s="219" t="s">
        <v>37</v>
      </c>
      <c r="V47" s="474"/>
    </row>
    <row r="48" spans="1:22" s="409" customFormat="1" ht="63.75" x14ac:dyDescent="0.25">
      <c r="A48" s="496">
        <v>46</v>
      </c>
      <c r="B48" s="534" t="s">
        <v>73</v>
      </c>
      <c r="C48" s="496" t="s">
        <v>138</v>
      </c>
      <c r="D48" s="527" t="s">
        <v>1491</v>
      </c>
      <c r="E48" s="536" t="s">
        <v>1503</v>
      </c>
      <c r="F48" s="528" t="s">
        <v>32</v>
      </c>
      <c r="G48" s="495" t="s">
        <v>1523</v>
      </c>
      <c r="H48" s="146">
        <f t="shared" si="0"/>
        <v>63509</v>
      </c>
      <c r="I48" s="406">
        <f t="shared" si="1"/>
        <v>63509</v>
      </c>
      <c r="J48" s="407">
        <v>12509</v>
      </c>
      <c r="K48" s="408">
        <v>51000</v>
      </c>
      <c r="L48" s="306">
        <v>0</v>
      </c>
      <c r="M48" s="307">
        <v>0</v>
      </c>
      <c r="N48" s="160" t="s">
        <v>33</v>
      </c>
      <c r="O48" s="151" t="s">
        <v>34</v>
      </c>
      <c r="P48" s="275" t="s">
        <v>549</v>
      </c>
      <c r="Q48" s="411" t="s">
        <v>35</v>
      </c>
      <c r="R48" s="412" t="s">
        <v>145</v>
      </c>
      <c r="S48" s="225" t="s">
        <v>127</v>
      </c>
      <c r="T48" s="287"/>
      <c r="U48" s="219" t="s">
        <v>37</v>
      </c>
      <c r="V48" s="474"/>
    </row>
    <row r="49" spans="1:22" s="409" customFormat="1" ht="63.75" x14ac:dyDescent="0.25">
      <c r="A49" s="141">
        <v>47</v>
      </c>
      <c r="B49" s="170" t="s">
        <v>73</v>
      </c>
      <c r="C49" s="141" t="s">
        <v>138</v>
      </c>
      <c r="D49" s="225" t="s">
        <v>1491</v>
      </c>
      <c r="E49" s="410" t="s">
        <v>1492</v>
      </c>
      <c r="F49" s="475" t="s">
        <v>32</v>
      </c>
      <c r="G49" s="399" t="s">
        <v>1324</v>
      </c>
      <c r="H49" s="146">
        <f t="shared" si="0"/>
        <v>220000</v>
      </c>
      <c r="I49" s="406">
        <f t="shared" si="1"/>
        <v>0</v>
      </c>
      <c r="J49" s="407">
        <v>0</v>
      </c>
      <c r="K49" s="408">
        <v>0</v>
      </c>
      <c r="L49" s="306">
        <v>0</v>
      </c>
      <c r="M49" s="307">
        <v>220000</v>
      </c>
      <c r="N49" s="160" t="s">
        <v>33</v>
      </c>
      <c r="O49" s="151" t="s">
        <v>34</v>
      </c>
      <c r="P49" s="275" t="s">
        <v>549</v>
      </c>
      <c r="Q49" s="156" t="s">
        <v>35</v>
      </c>
      <c r="R49" s="160" t="s">
        <v>36</v>
      </c>
      <c r="S49" s="225" t="s">
        <v>127</v>
      </c>
      <c r="T49" s="287"/>
      <c r="U49" s="219" t="s">
        <v>37</v>
      </c>
      <c r="V49" s="474"/>
    </row>
    <row r="50" spans="1:22" s="409" customFormat="1" ht="25.5" x14ac:dyDescent="0.25">
      <c r="A50" s="149">
        <v>48</v>
      </c>
      <c r="B50" s="168" t="s">
        <v>73</v>
      </c>
      <c r="C50" s="149" t="s">
        <v>159</v>
      </c>
      <c r="D50" s="225" t="s">
        <v>171</v>
      </c>
      <c r="E50" s="410" t="s">
        <v>1530</v>
      </c>
      <c r="F50" s="475" t="s">
        <v>109</v>
      </c>
      <c r="G50" s="419" t="s">
        <v>2</v>
      </c>
      <c r="H50" s="146">
        <f>J50+K50+L50+M50</f>
        <v>600000</v>
      </c>
      <c r="I50" s="406">
        <f t="shared" si="1"/>
        <v>0</v>
      </c>
      <c r="J50" s="407">
        <v>0</v>
      </c>
      <c r="K50" s="408">
        <v>0</v>
      </c>
      <c r="L50" s="306">
        <v>0</v>
      </c>
      <c r="M50" s="307">
        <v>600000</v>
      </c>
      <c r="N50" s="160" t="s">
        <v>110</v>
      </c>
      <c r="O50" s="151" t="s">
        <v>40</v>
      </c>
      <c r="P50" s="287" t="s">
        <v>565</v>
      </c>
      <c r="Q50" s="160" t="s">
        <v>566</v>
      </c>
      <c r="R50" s="160" t="s">
        <v>567</v>
      </c>
      <c r="S50" s="225" t="s">
        <v>172</v>
      </c>
      <c r="T50" s="287"/>
      <c r="U50" s="219" t="s">
        <v>37</v>
      </c>
      <c r="V50" s="474"/>
    </row>
    <row r="51" spans="1:22" s="409" customFormat="1" ht="71.25" customHeight="1" x14ac:dyDescent="0.25">
      <c r="A51" s="141">
        <v>49</v>
      </c>
      <c r="B51" s="170"/>
      <c r="C51" s="151" t="s">
        <v>159</v>
      </c>
      <c r="D51" s="467" t="s">
        <v>1420</v>
      </c>
      <c r="E51" s="410" t="s">
        <v>1607</v>
      </c>
      <c r="F51" s="475" t="s">
        <v>57</v>
      </c>
      <c r="G51" s="496" t="s">
        <v>1579</v>
      </c>
      <c r="H51" s="146">
        <f>J51+K51+L51+M51</f>
        <v>600000</v>
      </c>
      <c r="I51" s="406">
        <f t="shared" si="1"/>
        <v>600000</v>
      </c>
      <c r="J51" s="407">
        <v>98500</v>
      </c>
      <c r="K51" s="408">
        <v>501500</v>
      </c>
      <c r="L51" s="306"/>
      <c r="M51" s="307"/>
      <c r="N51" s="156"/>
      <c r="O51" s="151"/>
      <c r="P51" s="275"/>
      <c r="Q51" s="156"/>
      <c r="R51" s="160"/>
      <c r="S51" s="225" t="s">
        <v>1424</v>
      </c>
      <c r="T51" s="275"/>
      <c r="U51" s="219" t="s">
        <v>37</v>
      </c>
      <c r="V51" s="529" t="s">
        <v>1608</v>
      </c>
    </row>
    <row r="52" spans="1:22" s="409" customFormat="1" ht="63.75" x14ac:dyDescent="0.25">
      <c r="A52" s="141">
        <v>50</v>
      </c>
      <c r="B52" s="170"/>
      <c r="C52" s="151" t="s">
        <v>159</v>
      </c>
      <c r="D52" s="467" t="s">
        <v>1421</v>
      </c>
      <c r="E52" s="410" t="s">
        <v>1609</v>
      </c>
      <c r="F52" s="475" t="s">
        <v>57</v>
      </c>
      <c r="G52" s="496" t="s">
        <v>1579</v>
      </c>
      <c r="H52" s="146">
        <f>J52+K52+L52+M52</f>
        <v>600000</v>
      </c>
      <c r="I52" s="406">
        <f t="shared" si="1"/>
        <v>600000</v>
      </c>
      <c r="J52" s="407">
        <v>98500</v>
      </c>
      <c r="K52" s="408">
        <v>501500</v>
      </c>
      <c r="L52" s="306"/>
      <c r="M52" s="307"/>
      <c r="N52" s="156"/>
      <c r="O52" s="151"/>
      <c r="P52" s="156"/>
      <c r="Q52" s="156"/>
      <c r="R52" s="160"/>
      <c r="S52" s="225" t="s">
        <v>1424</v>
      </c>
      <c r="T52" s="275"/>
      <c r="U52" s="219" t="s">
        <v>37</v>
      </c>
      <c r="V52" s="529" t="s">
        <v>1610</v>
      </c>
    </row>
    <row r="53" spans="1:22" s="409" customFormat="1" ht="72" customHeight="1" x14ac:dyDescent="0.25">
      <c r="A53" s="149">
        <v>51</v>
      </c>
      <c r="B53" s="170" t="s">
        <v>30</v>
      </c>
      <c r="C53" s="141" t="s">
        <v>159</v>
      </c>
      <c r="D53" s="225" t="s">
        <v>160</v>
      </c>
      <c r="E53" s="410" t="s">
        <v>161</v>
      </c>
      <c r="F53" s="475" t="s">
        <v>162</v>
      </c>
      <c r="G53" s="399" t="s">
        <v>2</v>
      </c>
      <c r="H53" s="146">
        <f>I53+M53+L53</f>
        <v>100000</v>
      </c>
      <c r="I53" s="406">
        <f t="shared" si="1"/>
        <v>0</v>
      </c>
      <c r="J53" s="407">
        <v>0</v>
      </c>
      <c r="K53" s="408">
        <v>0</v>
      </c>
      <c r="L53" s="306">
        <v>0</v>
      </c>
      <c r="M53" s="307">
        <v>100000</v>
      </c>
      <c r="N53" s="160" t="s">
        <v>49</v>
      </c>
      <c r="O53" s="151" t="s">
        <v>34</v>
      </c>
      <c r="P53" s="270" t="s">
        <v>549</v>
      </c>
      <c r="Q53" s="151" t="s">
        <v>555</v>
      </c>
      <c r="R53" s="160" t="s">
        <v>559</v>
      </c>
      <c r="S53" s="225" t="s">
        <v>127</v>
      </c>
      <c r="T53" s="287"/>
      <c r="U53" s="219" t="s">
        <v>37</v>
      </c>
      <c r="V53" s="474"/>
    </row>
    <row r="54" spans="1:22" s="409" customFormat="1" ht="107.45" customHeight="1" x14ac:dyDescent="0.25">
      <c r="A54" s="141">
        <v>52</v>
      </c>
      <c r="B54" s="170" t="s">
        <v>73</v>
      </c>
      <c r="C54" s="141" t="s">
        <v>159</v>
      </c>
      <c r="D54" s="225" t="s">
        <v>163</v>
      </c>
      <c r="E54" s="410" t="s">
        <v>164</v>
      </c>
      <c r="F54" s="475" t="s">
        <v>162</v>
      </c>
      <c r="G54" s="399" t="s">
        <v>1324</v>
      </c>
      <c r="H54" s="146">
        <f>I54+M54+L54</f>
        <v>100000</v>
      </c>
      <c r="I54" s="406">
        <f t="shared" si="1"/>
        <v>0</v>
      </c>
      <c r="J54" s="407">
        <v>0</v>
      </c>
      <c r="K54" s="408">
        <v>0</v>
      </c>
      <c r="L54" s="306">
        <v>0</v>
      </c>
      <c r="M54" s="307">
        <v>100000</v>
      </c>
      <c r="N54" s="160" t="s">
        <v>49</v>
      </c>
      <c r="O54" s="151" t="s">
        <v>34</v>
      </c>
      <c r="P54" s="151" t="s">
        <v>549</v>
      </c>
      <c r="Q54" s="151" t="s">
        <v>555</v>
      </c>
      <c r="R54" s="160" t="s">
        <v>559</v>
      </c>
      <c r="S54" s="225" t="s">
        <v>92</v>
      </c>
      <c r="T54" s="287"/>
      <c r="U54" s="219" t="s">
        <v>37</v>
      </c>
      <c r="V54" s="474"/>
    </row>
    <row r="55" spans="1:22" s="409" customFormat="1" ht="108.75" customHeight="1" x14ac:dyDescent="0.25">
      <c r="A55" s="141">
        <v>53</v>
      </c>
      <c r="B55" s="168" t="s">
        <v>77</v>
      </c>
      <c r="C55" s="149" t="s">
        <v>159</v>
      </c>
      <c r="D55" s="225" t="s">
        <v>170</v>
      </c>
      <c r="E55" s="410" t="s">
        <v>1535</v>
      </c>
      <c r="F55" s="475" t="s">
        <v>78</v>
      </c>
      <c r="G55" s="399" t="s">
        <v>1546</v>
      </c>
      <c r="H55" s="146">
        <f>I55+L55+M55</f>
        <v>5300000</v>
      </c>
      <c r="I55" s="406">
        <f t="shared" si="1"/>
        <v>0</v>
      </c>
      <c r="J55" s="407">
        <v>0</v>
      </c>
      <c r="K55" s="408">
        <v>0</v>
      </c>
      <c r="L55" s="306">
        <v>300000</v>
      </c>
      <c r="M55" s="307">
        <v>5000000</v>
      </c>
      <c r="N55" s="156" t="s">
        <v>79</v>
      </c>
      <c r="O55" s="151" t="s">
        <v>34</v>
      </c>
      <c r="P55" s="156" t="s">
        <v>542</v>
      </c>
      <c r="Q55" s="151" t="s">
        <v>80</v>
      </c>
      <c r="R55" s="160" t="s">
        <v>81</v>
      </c>
      <c r="S55" s="225" t="s">
        <v>86</v>
      </c>
      <c r="T55" s="275"/>
      <c r="U55" s="219" t="s">
        <v>37</v>
      </c>
      <c r="V55" s="474"/>
    </row>
    <row r="56" spans="1:22" s="409" customFormat="1" ht="63.75" x14ac:dyDescent="0.25">
      <c r="A56" s="149">
        <v>54</v>
      </c>
      <c r="B56" s="168" t="s">
        <v>137</v>
      </c>
      <c r="C56" s="149" t="s">
        <v>159</v>
      </c>
      <c r="D56" s="225" t="s">
        <v>1352</v>
      </c>
      <c r="E56" s="410" t="s">
        <v>1553</v>
      </c>
      <c r="F56" s="475" t="s">
        <v>212</v>
      </c>
      <c r="G56" s="466" t="s">
        <v>1318</v>
      </c>
      <c r="H56" s="146">
        <f>J56+K56+L56+M56</f>
        <v>110000</v>
      </c>
      <c r="I56" s="406">
        <f t="shared" si="1"/>
        <v>0</v>
      </c>
      <c r="J56" s="464">
        <v>0</v>
      </c>
      <c r="K56" s="408"/>
      <c r="L56" s="306">
        <v>110000</v>
      </c>
      <c r="M56" s="465"/>
      <c r="N56" s="151" t="s">
        <v>213</v>
      </c>
      <c r="O56" s="151" t="s">
        <v>34</v>
      </c>
      <c r="P56" s="156" t="s">
        <v>542</v>
      </c>
      <c r="Q56" s="156" t="s">
        <v>214</v>
      </c>
      <c r="R56" s="160" t="s">
        <v>215</v>
      </c>
      <c r="S56" s="225" t="s">
        <v>1351</v>
      </c>
      <c r="T56" s="512" t="s">
        <v>37</v>
      </c>
      <c r="U56" s="219" t="s">
        <v>37</v>
      </c>
      <c r="V56" s="474"/>
    </row>
    <row r="57" spans="1:22" s="409" customFormat="1" ht="63.75" x14ac:dyDescent="0.25">
      <c r="A57" s="496">
        <v>55</v>
      </c>
      <c r="B57" s="534" t="s">
        <v>73</v>
      </c>
      <c r="C57" s="496" t="s">
        <v>159</v>
      </c>
      <c r="D57" s="526" t="s">
        <v>1412</v>
      </c>
      <c r="E57" s="527" t="s">
        <v>1504</v>
      </c>
      <c r="F57" s="528" t="s">
        <v>32</v>
      </c>
      <c r="G57" s="495" t="s">
        <v>1523</v>
      </c>
      <c r="H57" s="146">
        <f>J57+K57+L57+M57</f>
        <v>63933</v>
      </c>
      <c r="I57" s="406">
        <f t="shared" si="1"/>
        <v>63933</v>
      </c>
      <c r="J57" s="407">
        <v>12933</v>
      </c>
      <c r="K57" s="408">
        <v>51000</v>
      </c>
      <c r="L57" s="306">
        <v>0</v>
      </c>
      <c r="M57" s="307">
        <v>0</v>
      </c>
      <c r="N57" s="160" t="s">
        <v>33</v>
      </c>
      <c r="O57" s="151"/>
      <c r="P57" s="156" t="s">
        <v>549</v>
      </c>
      <c r="Q57" s="156" t="s">
        <v>35</v>
      </c>
      <c r="R57" s="160" t="s">
        <v>36</v>
      </c>
      <c r="S57" s="225" t="s">
        <v>92</v>
      </c>
      <c r="T57" s="287"/>
      <c r="U57" s="219" t="s">
        <v>37</v>
      </c>
      <c r="V57" s="474"/>
    </row>
    <row r="58" spans="1:22" s="409" customFormat="1" ht="48.75" customHeight="1" x14ac:dyDescent="0.25">
      <c r="A58" s="141">
        <v>56</v>
      </c>
      <c r="B58" s="170" t="s">
        <v>73</v>
      </c>
      <c r="C58" s="141" t="s">
        <v>159</v>
      </c>
      <c r="D58" s="467" t="s">
        <v>1412</v>
      </c>
      <c r="E58" s="476" t="s">
        <v>1493</v>
      </c>
      <c r="F58" s="475" t="s">
        <v>32</v>
      </c>
      <c r="G58" s="399" t="s">
        <v>1324</v>
      </c>
      <c r="H58" s="146">
        <f>J58+K58+L58+M58</f>
        <v>1000000</v>
      </c>
      <c r="I58" s="406">
        <f t="shared" si="1"/>
        <v>0</v>
      </c>
      <c r="J58" s="407">
        <v>0</v>
      </c>
      <c r="K58" s="408">
        <v>0</v>
      </c>
      <c r="L58" s="306">
        <v>0</v>
      </c>
      <c r="M58" s="307">
        <v>1000000</v>
      </c>
      <c r="N58" s="156" t="s">
        <v>33</v>
      </c>
      <c r="O58" s="151" t="s">
        <v>34</v>
      </c>
      <c r="P58" s="156" t="s">
        <v>549</v>
      </c>
      <c r="Q58" s="156" t="s">
        <v>35</v>
      </c>
      <c r="R58" s="160" t="s">
        <v>38</v>
      </c>
      <c r="S58" s="225" t="s">
        <v>127</v>
      </c>
      <c r="T58" s="275"/>
      <c r="U58" s="219" t="s">
        <v>37</v>
      </c>
      <c r="V58" s="474"/>
    </row>
    <row r="59" spans="1:22" s="409" customFormat="1" ht="63.75" x14ac:dyDescent="0.25">
      <c r="A59" s="149">
        <v>57</v>
      </c>
      <c r="B59" s="168" t="s">
        <v>30</v>
      </c>
      <c r="C59" s="149" t="s">
        <v>173</v>
      </c>
      <c r="D59" s="225" t="s">
        <v>256</v>
      </c>
      <c r="E59" s="410" t="s">
        <v>257</v>
      </c>
      <c r="F59" s="475" t="s">
        <v>150</v>
      </c>
      <c r="G59" s="399" t="s">
        <v>1301</v>
      </c>
      <c r="H59" s="146">
        <f t="shared" ref="H59:H122" si="2">I59+L59+M59</f>
        <v>1100000</v>
      </c>
      <c r="I59" s="406">
        <f t="shared" si="1"/>
        <v>0</v>
      </c>
      <c r="J59" s="407">
        <v>0</v>
      </c>
      <c r="K59" s="408">
        <v>0</v>
      </c>
      <c r="L59" s="306">
        <v>100000</v>
      </c>
      <c r="M59" s="307">
        <v>1000000</v>
      </c>
      <c r="N59" s="160" t="s">
        <v>58</v>
      </c>
      <c r="O59" s="151" t="s">
        <v>34</v>
      </c>
      <c r="P59" s="156" t="s">
        <v>549</v>
      </c>
      <c r="Q59" s="156" t="s">
        <v>35</v>
      </c>
      <c r="R59" s="160" t="s">
        <v>145</v>
      </c>
      <c r="S59" s="225" t="s">
        <v>92</v>
      </c>
      <c r="T59" s="287"/>
      <c r="U59" s="219" t="s">
        <v>37</v>
      </c>
      <c r="V59" s="474"/>
    </row>
    <row r="60" spans="1:22" s="409" customFormat="1" ht="63.75" x14ac:dyDescent="0.25">
      <c r="A60" s="141">
        <v>58</v>
      </c>
      <c r="B60" s="168" t="s">
        <v>73</v>
      </c>
      <c r="C60" s="149" t="s">
        <v>173</v>
      </c>
      <c r="D60" s="225" t="s">
        <v>1524</v>
      </c>
      <c r="E60" s="410" t="s">
        <v>1525</v>
      </c>
      <c r="F60" s="475" t="s">
        <v>109</v>
      </c>
      <c r="G60" s="399" t="s">
        <v>1301</v>
      </c>
      <c r="H60" s="146">
        <f t="shared" si="2"/>
        <v>4000000</v>
      </c>
      <c r="I60" s="406">
        <f t="shared" si="1"/>
        <v>0</v>
      </c>
      <c r="J60" s="407">
        <v>0</v>
      </c>
      <c r="K60" s="408">
        <v>0</v>
      </c>
      <c r="L60" s="306">
        <v>1000000</v>
      </c>
      <c r="M60" s="307">
        <v>3000000</v>
      </c>
      <c r="N60" s="160" t="s">
        <v>110</v>
      </c>
      <c r="O60" s="151" t="s">
        <v>34</v>
      </c>
      <c r="P60" s="156" t="s">
        <v>549</v>
      </c>
      <c r="Q60" s="483" t="s">
        <v>35</v>
      </c>
      <c r="R60" s="160" t="s">
        <v>38</v>
      </c>
      <c r="S60" s="225" t="s">
        <v>92</v>
      </c>
      <c r="T60" s="287"/>
      <c r="U60" s="219" t="s">
        <v>37</v>
      </c>
      <c r="V60" s="474"/>
    </row>
    <row r="61" spans="1:22" s="409" customFormat="1" ht="256.5" customHeight="1" x14ac:dyDescent="0.25">
      <c r="A61" s="141">
        <v>59</v>
      </c>
      <c r="B61" s="170" t="s">
        <v>73</v>
      </c>
      <c r="C61" s="141" t="s">
        <v>173</v>
      </c>
      <c r="D61" s="225" t="s">
        <v>270</v>
      </c>
      <c r="E61" s="410" t="s">
        <v>271</v>
      </c>
      <c r="F61" s="475" t="s">
        <v>109</v>
      </c>
      <c r="G61" s="399" t="s">
        <v>1301</v>
      </c>
      <c r="H61" s="146">
        <f t="shared" si="2"/>
        <v>200000</v>
      </c>
      <c r="I61" s="406">
        <f t="shared" si="1"/>
        <v>0</v>
      </c>
      <c r="J61" s="407">
        <v>0</v>
      </c>
      <c r="K61" s="408">
        <v>0</v>
      </c>
      <c r="L61" s="306">
        <v>0</v>
      </c>
      <c r="M61" s="307">
        <v>200000</v>
      </c>
      <c r="N61" s="160" t="s">
        <v>110</v>
      </c>
      <c r="O61" s="151" t="s">
        <v>40</v>
      </c>
      <c r="P61" s="160" t="s">
        <v>565</v>
      </c>
      <c r="Q61" s="160" t="s">
        <v>566</v>
      </c>
      <c r="R61" s="148" t="s">
        <v>568</v>
      </c>
      <c r="S61" s="225" t="s">
        <v>272</v>
      </c>
      <c r="T61" s="287"/>
      <c r="U61" s="219" t="s">
        <v>37</v>
      </c>
      <c r="V61" s="474"/>
    </row>
    <row r="62" spans="1:22" s="409" customFormat="1" ht="120.75" customHeight="1" x14ac:dyDescent="0.25">
      <c r="A62" s="149">
        <v>60</v>
      </c>
      <c r="B62" s="168" t="s">
        <v>73</v>
      </c>
      <c r="C62" s="149" t="s">
        <v>173</v>
      </c>
      <c r="D62" s="225" t="s">
        <v>326</v>
      </c>
      <c r="E62" s="410" t="s">
        <v>327</v>
      </c>
      <c r="F62" s="475" t="s">
        <v>109</v>
      </c>
      <c r="G62" s="399" t="s">
        <v>1304</v>
      </c>
      <c r="H62" s="146">
        <f t="shared" si="2"/>
        <v>2000000</v>
      </c>
      <c r="I62" s="406">
        <f t="shared" si="1"/>
        <v>0</v>
      </c>
      <c r="J62" s="407">
        <v>0</v>
      </c>
      <c r="K62" s="408">
        <v>0</v>
      </c>
      <c r="L62" s="306">
        <v>0</v>
      </c>
      <c r="M62" s="307">
        <v>2000000</v>
      </c>
      <c r="N62" s="160" t="s">
        <v>110</v>
      </c>
      <c r="O62" s="431" t="s">
        <v>40</v>
      </c>
      <c r="P62" s="160" t="s">
        <v>565</v>
      </c>
      <c r="Q62" s="160" t="s">
        <v>566</v>
      </c>
      <c r="R62" s="148" t="s">
        <v>568</v>
      </c>
      <c r="S62" s="225" t="s">
        <v>1305</v>
      </c>
      <c r="T62" s="287"/>
      <c r="U62" s="219" t="s">
        <v>37</v>
      </c>
      <c r="V62" s="474"/>
    </row>
    <row r="63" spans="1:22" s="409" customFormat="1" ht="38.25" x14ac:dyDescent="0.25">
      <c r="A63" s="141">
        <v>61</v>
      </c>
      <c r="B63" s="168" t="s">
        <v>73</v>
      </c>
      <c r="C63" s="149" t="s">
        <v>173</v>
      </c>
      <c r="D63" s="225" t="s">
        <v>328</v>
      </c>
      <c r="E63" s="410" t="s">
        <v>328</v>
      </c>
      <c r="F63" s="475" t="s">
        <v>109</v>
      </c>
      <c r="G63" s="399" t="s">
        <v>1304</v>
      </c>
      <c r="H63" s="146">
        <f t="shared" si="2"/>
        <v>2000000</v>
      </c>
      <c r="I63" s="406">
        <f t="shared" si="1"/>
        <v>0</v>
      </c>
      <c r="J63" s="407">
        <v>0</v>
      </c>
      <c r="K63" s="408">
        <v>0</v>
      </c>
      <c r="L63" s="306">
        <v>0</v>
      </c>
      <c r="M63" s="307">
        <v>2000000</v>
      </c>
      <c r="N63" s="160" t="s">
        <v>110</v>
      </c>
      <c r="O63" s="431" t="s">
        <v>40</v>
      </c>
      <c r="P63" s="160" t="s">
        <v>565</v>
      </c>
      <c r="Q63" s="160" t="s">
        <v>566</v>
      </c>
      <c r="R63" s="148" t="s">
        <v>568</v>
      </c>
      <c r="S63" s="225" t="s">
        <v>1305</v>
      </c>
      <c r="T63" s="287"/>
      <c r="U63" s="219" t="s">
        <v>37</v>
      </c>
      <c r="V63" s="474"/>
    </row>
    <row r="64" spans="1:22" s="409" customFormat="1" ht="48" customHeight="1" x14ac:dyDescent="0.25">
      <c r="A64" s="141">
        <v>62</v>
      </c>
      <c r="B64" s="168" t="s">
        <v>73</v>
      </c>
      <c r="C64" s="149" t="s">
        <v>173</v>
      </c>
      <c r="D64" s="225" t="s">
        <v>356</v>
      </c>
      <c r="E64" s="410" t="s">
        <v>1588</v>
      </c>
      <c r="F64" s="475" t="s">
        <v>357</v>
      </c>
      <c r="G64" s="399" t="s">
        <v>1301</v>
      </c>
      <c r="H64" s="146">
        <f t="shared" si="2"/>
        <v>810000</v>
      </c>
      <c r="I64" s="406">
        <f t="shared" si="1"/>
        <v>0</v>
      </c>
      <c r="J64" s="407">
        <v>0</v>
      </c>
      <c r="K64" s="408">
        <v>0</v>
      </c>
      <c r="L64" s="306">
        <v>10000</v>
      </c>
      <c r="M64" s="307">
        <v>800000</v>
      </c>
      <c r="N64" s="160" t="s">
        <v>1358</v>
      </c>
      <c r="O64" s="151" t="s">
        <v>40</v>
      </c>
      <c r="P64" s="151" t="s">
        <v>1314</v>
      </c>
      <c r="Q64" s="151" t="s">
        <v>555</v>
      </c>
      <c r="R64" s="428">
        <v>5.7</v>
      </c>
      <c r="S64" s="225" t="s">
        <v>1306</v>
      </c>
      <c r="T64" s="287"/>
      <c r="U64" s="160" t="s">
        <v>37</v>
      </c>
      <c r="V64" s="474"/>
    </row>
    <row r="65" spans="1:22" s="409" customFormat="1" ht="38.25" x14ac:dyDescent="0.25">
      <c r="A65" s="149">
        <v>63</v>
      </c>
      <c r="B65" s="168" t="s">
        <v>304</v>
      </c>
      <c r="C65" s="149" t="s">
        <v>173</v>
      </c>
      <c r="D65" s="225" t="s">
        <v>305</v>
      </c>
      <c r="E65" s="410" t="s">
        <v>306</v>
      </c>
      <c r="F65" s="475" t="s">
        <v>307</v>
      </c>
      <c r="G65" s="399" t="s">
        <v>1301</v>
      </c>
      <c r="H65" s="146">
        <f t="shared" si="2"/>
        <v>550000</v>
      </c>
      <c r="I65" s="406">
        <f t="shared" si="1"/>
        <v>0</v>
      </c>
      <c r="J65" s="407">
        <v>0</v>
      </c>
      <c r="K65" s="408">
        <v>0</v>
      </c>
      <c r="L65" s="306">
        <v>50000</v>
      </c>
      <c r="M65" s="307">
        <v>500000</v>
      </c>
      <c r="N65" s="151" t="s">
        <v>281</v>
      </c>
      <c r="O65" s="151" t="s">
        <v>40</v>
      </c>
      <c r="P65" s="151" t="s">
        <v>1311</v>
      </c>
      <c r="Q65" s="151" t="s">
        <v>561</v>
      </c>
      <c r="R65" s="428">
        <v>8.1</v>
      </c>
      <c r="S65" s="225" t="s">
        <v>308</v>
      </c>
      <c r="T65" s="270"/>
      <c r="U65" s="219" t="s">
        <v>37</v>
      </c>
      <c r="V65" s="474"/>
    </row>
    <row r="66" spans="1:22" s="409" customFormat="1" ht="63.75" x14ac:dyDescent="0.25">
      <c r="A66" s="141">
        <v>64</v>
      </c>
      <c r="B66" s="168" t="s">
        <v>30</v>
      </c>
      <c r="C66" s="149" t="s">
        <v>173</v>
      </c>
      <c r="D66" s="225" t="s">
        <v>1307</v>
      </c>
      <c r="E66" s="410" t="s">
        <v>1380</v>
      </c>
      <c r="F66" s="478" t="s">
        <v>57</v>
      </c>
      <c r="G66" s="399" t="s">
        <v>1304</v>
      </c>
      <c r="H66" s="146">
        <f t="shared" si="2"/>
        <v>8000000</v>
      </c>
      <c r="I66" s="406">
        <f t="shared" si="1"/>
        <v>0</v>
      </c>
      <c r="J66" s="407">
        <v>0</v>
      </c>
      <c r="K66" s="408">
        <v>0</v>
      </c>
      <c r="L66" s="306">
        <v>0</v>
      </c>
      <c r="M66" s="307">
        <v>8000000</v>
      </c>
      <c r="N66" s="421" t="s">
        <v>58</v>
      </c>
      <c r="O66" s="151" t="s">
        <v>40</v>
      </c>
      <c r="P66" s="270" t="s">
        <v>549</v>
      </c>
      <c r="Q66" s="151" t="s">
        <v>555</v>
      </c>
      <c r="R66" s="160" t="s">
        <v>559</v>
      </c>
      <c r="S66" s="225" t="s">
        <v>92</v>
      </c>
      <c r="T66" s="422"/>
      <c r="U66" s="219" t="s">
        <v>37</v>
      </c>
      <c r="V66" s="474"/>
    </row>
    <row r="67" spans="1:22" s="409" customFormat="1" ht="29.25" customHeight="1" x14ac:dyDescent="0.25">
      <c r="A67" s="141">
        <v>65</v>
      </c>
      <c r="B67" s="170" t="s">
        <v>77</v>
      </c>
      <c r="C67" s="141" t="s">
        <v>173</v>
      </c>
      <c r="D67" s="490" t="s">
        <v>184</v>
      </c>
      <c r="E67" s="476" t="s">
        <v>185</v>
      </c>
      <c r="F67" s="475" t="s">
        <v>53</v>
      </c>
      <c r="G67" s="399" t="s">
        <v>1301</v>
      </c>
      <c r="H67" s="146">
        <f t="shared" si="2"/>
        <v>1500000</v>
      </c>
      <c r="I67" s="406">
        <f t="shared" ref="I67:I130" si="3">J67+K67</f>
        <v>0</v>
      </c>
      <c r="J67" s="407">
        <v>0</v>
      </c>
      <c r="K67" s="408">
        <v>0</v>
      </c>
      <c r="L67" s="306">
        <v>500000</v>
      </c>
      <c r="M67" s="307">
        <v>1000000</v>
      </c>
      <c r="N67" s="145" t="s">
        <v>79</v>
      </c>
      <c r="O67" s="151" t="s">
        <v>34</v>
      </c>
      <c r="P67" s="145" t="s">
        <v>542</v>
      </c>
      <c r="Q67" s="151" t="s">
        <v>80</v>
      </c>
      <c r="R67" s="160" t="s">
        <v>81</v>
      </c>
      <c r="S67" s="225" t="s">
        <v>86</v>
      </c>
      <c r="T67" s="286"/>
      <c r="U67" s="219" t="s">
        <v>37</v>
      </c>
      <c r="V67" s="474"/>
    </row>
    <row r="68" spans="1:22" s="409" customFormat="1" ht="63.75" x14ac:dyDescent="0.25">
      <c r="A68" s="149">
        <v>66</v>
      </c>
      <c r="B68" s="168" t="s">
        <v>259</v>
      </c>
      <c r="C68" s="149" t="s">
        <v>173</v>
      </c>
      <c r="D68" s="225" t="s">
        <v>260</v>
      </c>
      <c r="E68" s="410" t="s">
        <v>261</v>
      </c>
      <c r="F68" s="475" t="s">
        <v>53</v>
      </c>
      <c r="G68" s="399" t="s">
        <v>1301</v>
      </c>
      <c r="H68" s="146">
        <f t="shared" si="2"/>
        <v>2000000</v>
      </c>
      <c r="I68" s="406">
        <f t="shared" si="3"/>
        <v>0</v>
      </c>
      <c r="J68" s="407">
        <v>0</v>
      </c>
      <c r="K68" s="408">
        <v>0</v>
      </c>
      <c r="L68" s="306">
        <v>0</v>
      </c>
      <c r="M68" s="307">
        <v>2000000</v>
      </c>
      <c r="N68" s="160" t="s">
        <v>49</v>
      </c>
      <c r="O68" s="151" t="s">
        <v>40</v>
      </c>
      <c r="P68" s="151" t="s">
        <v>549</v>
      </c>
      <c r="Q68" s="151" t="s">
        <v>555</v>
      </c>
      <c r="R68" s="160" t="s">
        <v>559</v>
      </c>
      <c r="S68" s="225" t="s">
        <v>92</v>
      </c>
      <c r="T68" s="287"/>
      <c r="U68" s="219" t="s">
        <v>37</v>
      </c>
      <c r="V68" s="474"/>
    </row>
    <row r="69" spans="1:22" s="409" customFormat="1" ht="45.75" customHeight="1" x14ac:dyDescent="0.25">
      <c r="A69" s="141">
        <v>67</v>
      </c>
      <c r="B69" s="168" t="s">
        <v>77</v>
      </c>
      <c r="C69" s="141" t="s">
        <v>173</v>
      </c>
      <c r="D69" s="225" t="s">
        <v>186</v>
      </c>
      <c r="E69" s="410" t="s">
        <v>1360</v>
      </c>
      <c r="F69" s="475" t="s">
        <v>78</v>
      </c>
      <c r="G69" s="399" t="s">
        <v>1304</v>
      </c>
      <c r="H69" s="146">
        <f t="shared" si="2"/>
        <v>1200000</v>
      </c>
      <c r="I69" s="406">
        <f t="shared" si="3"/>
        <v>0</v>
      </c>
      <c r="J69" s="407">
        <v>0</v>
      </c>
      <c r="K69" s="408">
        <v>0</v>
      </c>
      <c r="L69" s="306">
        <v>200000</v>
      </c>
      <c r="M69" s="307">
        <v>1000000</v>
      </c>
      <c r="N69" s="160" t="s">
        <v>79</v>
      </c>
      <c r="O69" s="151" t="s">
        <v>34</v>
      </c>
      <c r="P69" s="287" t="s">
        <v>542</v>
      </c>
      <c r="Q69" s="151" t="s">
        <v>80</v>
      </c>
      <c r="R69" s="160" t="s">
        <v>81</v>
      </c>
      <c r="S69" s="225" t="s">
        <v>183</v>
      </c>
      <c r="T69" s="287"/>
      <c r="U69" s="219" t="s">
        <v>37</v>
      </c>
      <c r="V69" s="474"/>
    </row>
    <row r="70" spans="1:22" s="409" customFormat="1" ht="54" customHeight="1" x14ac:dyDescent="0.25">
      <c r="A70" s="141">
        <v>68</v>
      </c>
      <c r="B70" s="170" t="s">
        <v>77</v>
      </c>
      <c r="C70" s="141" t="s">
        <v>173</v>
      </c>
      <c r="D70" s="225" t="s">
        <v>179</v>
      </c>
      <c r="E70" s="477" t="s">
        <v>1378</v>
      </c>
      <c r="F70" s="475" t="s">
        <v>180</v>
      </c>
      <c r="G70" s="399" t="s">
        <v>1304</v>
      </c>
      <c r="H70" s="146">
        <f t="shared" si="2"/>
        <v>4000000</v>
      </c>
      <c r="I70" s="406">
        <f t="shared" si="3"/>
        <v>0</v>
      </c>
      <c r="J70" s="407">
        <v>0</v>
      </c>
      <c r="K70" s="408">
        <v>0</v>
      </c>
      <c r="L70" s="306">
        <v>1000000</v>
      </c>
      <c r="M70" s="307">
        <v>3000000</v>
      </c>
      <c r="N70" s="145" t="s">
        <v>181</v>
      </c>
      <c r="O70" s="151" t="s">
        <v>40</v>
      </c>
      <c r="P70" s="145" t="s">
        <v>542</v>
      </c>
      <c r="Q70" s="151" t="s">
        <v>80</v>
      </c>
      <c r="R70" s="151" t="s">
        <v>182</v>
      </c>
      <c r="S70" s="225" t="s">
        <v>183</v>
      </c>
      <c r="T70" s="286"/>
      <c r="U70" s="219" t="s">
        <v>37</v>
      </c>
      <c r="V70" s="474"/>
    </row>
    <row r="71" spans="1:22" s="409" customFormat="1" ht="43.5" customHeight="1" x14ac:dyDescent="0.25">
      <c r="A71" s="149">
        <v>69</v>
      </c>
      <c r="B71" s="168" t="s">
        <v>30</v>
      </c>
      <c r="C71" s="149" t="s">
        <v>173</v>
      </c>
      <c r="D71" s="225" t="s">
        <v>282</v>
      </c>
      <c r="E71" s="410" t="s">
        <v>283</v>
      </c>
      <c r="F71" s="475" t="s">
        <v>284</v>
      </c>
      <c r="G71" s="399" t="s">
        <v>1301</v>
      </c>
      <c r="H71" s="146">
        <f t="shared" si="2"/>
        <v>898898</v>
      </c>
      <c r="I71" s="406">
        <f t="shared" si="3"/>
        <v>598898</v>
      </c>
      <c r="J71" s="407">
        <v>598898</v>
      </c>
      <c r="K71" s="408">
        <v>0</v>
      </c>
      <c r="L71" s="306">
        <v>0</v>
      </c>
      <c r="M71" s="307">
        <v>300000</v>
      </c>
      <c r="N71" s="156" t="s">
        <v>285</v>
      </c>
      <c r="O71" s="151" t="s">
        <v>40</v>
      </c>
      <c r="P71" s="270" t="s">
        <v>549</v>
      </c>
      <c r="Q71" s="151" t="s">
        <v>555</v>
      </c>
      <c r="R71" s="160" t="s">
        <v>560</v>
      </c>
      <c r="S71" s="225" t="s">
        <v>169</v>
      </c>
      <c r="T71" s="275"/>
      <c r="U71" s="219" t="s">
        <v>37</v>
      </c>
      <c r="V71" s="474"/>
    </row>
    <row r="72" spans="1:22" s="409" customFormat="1" ht="51" x14ac:dyDescent="0.25">
      <c r="A72" s="141">
        <v>70</v>
      </c>
      <c r="B72" s="170" t="s">
        <v>50</v>
      </c>
      <c r="C72" s="141" t="s">
        <v>173</v>
      </c>
      <c r="D72" s="490" t="s">
        <v>177</v>
      </c>
      <c r="E72" s="476" t="s">
        <v>178</v>
      </c>
      <c r="F72" s="475" t="s">
        <v>95</v>
      </c>
      <c r="G72" s="399" t="s">
        <v>1301</v>
      </c>
      <c r="H72" s="146">
        <f t="shared" si="2"/>
        <v>3000000</v>
      </c>
      <c r="I72" s="406">
        <f t="shared" si="3"/>
        <v>0</v>
      </c>
      <c r="J72" s="407">
        <v>0</v>
      </c>
      <c r="K72" s="408">
        <v>0</v>
      </c>
      <c r="L72" s="306">
        <v>1000000</v>
      </c>
      <c r="M72" s="307">
        <v>2000000</v>
      </c>
      <c r="N72" s="145" t="s">
        <v>54</v>
      </c>
      <c r="O72" s="151" t="s">
        <v>34</v>
      </c>
      <c r="P72" s="151" t="s">
        <v>542</v>
      </c>
      <c r="Q72" s="151" t="s">
        <v>55</v>
      </c>
      <c r="R72" s="160" t="s">
        <v>544</v>
      </c>
      <c r="S72" s="225" t="s">
        <v>176</v>
      </c>
      <c r="T72" s="286"/>
      <c r="U72" s="219" t="s">
        <v>37</v>
      </c>
      <c r="V72" s="474"/>
    </row>
    <row r="73" spans="1:22" s="409" customFormat="1" ht="76.5" x14ac:dyDescent="0.25">
      <c r="A73" s="141">
        <v>71</v>
      </c>
      <c r="B73" s="168" t="s">
        <v>93</v>
      </c>
      <c r="C73" s="149" t="s">
        <v>173</v>
      </c>
      <c r="D73" s="225" t="s">
        <v>300</v>
      </c>
      <c r="E73" s="410" t="s">
        <v>301</v>
      </c>
      <c r="F73" s="475" t="s">
        <v>95</v>
      </c>
      <c r="G73" s="399" t="s">
        <v>1301</v>
      </c>
      <c r="H73" s="146">
        <f t="shared" si="2"/>
        <v>500000</v>
      </c>
      <c r="I73" s="406">
        <f t="shared" si="3"/>
        <v>0</v>
      </c>
      <c r="J73" s="407">
        <v>0</v>
      </c>
      <c r="K73" s="408">
        <v>0</v>
      </c>
      <c r="L73" s="306">
        <v>0</v>
      </c>
      <c r="M73" s="307">
        <v>500000</v>
      </c>
      <c r="N73" s="151" t="s">
        <v>54</v>
      </c>
      <c r="O73" s="151" t="s">
        <v>34</v>
      </c>
      <c r="P73" s="151" t="s">
        <v>542</v>
      </c>
      <c r="Q73" s="151" t="s">
        <v>55</v>
      </c>
      <c r="R73" s="160" t="s">
        <v>544</v>
      </c>
      <c r="S73" s="225" t="s">
        <v>126</v>
      </c>
      <c r="T73" s="270"/>
      <c r="U73" s="219" t="s">
        <v>37</v>
      </c>
      <c r="V73" s="474"/>
    </row>
    <row r="74" spans="1:22" s="409" customFormat="1" ht="72" customHeight="1" x14ac:dyDescent="0.25">
      <c r="A74" s="149">
        <v>72</v>
      </c>
      <c r="B74" s="168" t="s">
        <v>73</v>
      </c>
      <c r="C74" s="149" t="s">
        <v>173</v>
      </c>
      <c r="D74" s="225" t="s">
        <v>302</v>
      </c>
      <c r="E74" s="410" t="s">
        <v>303</v>
      </c>
      <c r="F74" s="475" t="s">
        <v>95</v>
      </c>
      <c r="G74" s="399" t="s">
        <v>1301</v>
      </c>
      <c r="H74" s="146">
        <f t="shared" si="2"/>
        <v>500000</v>
      </c>
      <c r="I74" s="406">
        <f t="shared" si="3"/>
        <v>0</v>
      </c>
      <c r="J74" s="407">
        <v>0</v>
      </c>
      <c r="K74" s="408">
        <v>0</v>
      </c>
      <c r="L74" s="306">
        <v>0</v>
      </c>
      <c r="M74" s="307">
        <v>500000</v>
      </c>
      <c r="N74" s="151" t="s">
        <v>89</v>
      </c>
      <c r="O74" s="151" t="s">
        <v>34</v>
      </c>
      <c r="P74" s="151" t="s">
        <v>542</v>
      </c>
      <c r="Q74" s="151" t="s">
        <v>80</v>
      </c>
      <c r="R74" s="160" t="s">
        <v>81</v>
      </c>
      <c r="S74" s="459" t="s">
        <v>111</v>
      </c>
      <c r="T74" s="270"/>
      <c r="U74" s="219" t="s">
        <v>37</v>
      </c>
      <c r="V74" s="474"/>
    </row>
    <row r="75" spans="1:22" s="409" customFormat="1" ht="63.75" x14ac:dyDescent="0.25">
      <c r="A75" s="141">
        <v>73</v>
      </c>
      <c r="B75" s="168" t="s">
        <v>77</v>
      </c>
      <c r="C75" s="149" t="s">
        <v>173</v>
      </c>
      <c r="D75" s="225" t="s">
        <v>320</v>
      </c>
      <c r="E75" s="410" t="s">
        <v>321</v>
      </c>
      <c r="F75" s="475" t="s">
        <v>322</v>
      </c>
      <c r="G75" s="399" t="s">
        <v>1304</v>
      </c>
      <c r="H75" s="146">
        <f t="shared" si="2"/>
        <v>600000</v>
      </c>
      <c r="I75" s="406">
        <f t="shared" si="3"/>
        <v>0</v>
      </c>
      <c r="J75" s="407">
        <v>0</v>
      </c>
      <c r="K75" s="408">
        <v>0</v>
      </c>
      <c r="L75" s="306">
        <v>100000</v>
      </c>
      <c r="M75" s="307">
        <v>500000</v>
      </c>
      <c r="N75" s="145" t="s">
        <v>181</v>
      </c>
      <c r="O75" s="151" t="s">
        <v>40</v>
      </c>
      <c r="P75" s="286" t="s">
        <v>542</v>
      </c>
      <c r="Q75" s="151" t="s">
        <v>80</v>
      </c>
      <c r="R75" s="160" t="s">
        <v>81</v>
      </c>
      <c r="S75" s="225" t="s">
        <v>183</v>
      </c>
      <c r="T75" s="286"/>
      <c r="U75" s="219" t="s">
        <v>37</v>
      </c>
      <c r="V75" s="474"/>
    </row>
    <row r="76" spans="1:22" s="409" customFormat="1" ht="52.5" customHeight="1" x14ac:dyDescent="0.25">
      <c r="A76" s="141">
        <v>74</v>
      </c>
      <c r="B76" s="168" t="s">
        <v>77</v>
      </c>
      <c r="C76" s="149" t="s">
        <v>173</v>
      </c>
      <c r="D76" s="225" t="s">
        <v>323</v>
      </c>
      <c r="E76" s="410" t="s">
        <v>324</v>
      </c>
      <c r="F76" s="475" t="s">
        <v>322</v>
      </c>
      <c r="G76" s="399" t="s">
        <v>1304</v>
      </c>
      <c r="H76" s="146">
        <f t="shared" si="2"/>
        <v>600000</v>
      </c>
      <c r="I76" s="406">
        <f t="shared" si="3"/>
        <v>0</v>
      </c>
      <c r="J76" s="407">
        <v>0</v>
      </c>
      <c r="K76" s="408">
        <v>0</v>
      </c>
      <c r="L76" s="306">
        <v>100000</v>
      </c>
      <c r="M76" s="307">
        <v>500000</v>
      </c>
      <c r="N76" s="145" t="s">
        <v>181</v>
      </c>
      <c r="O76" s="151" t="s">
        <v>40</v>
      </c>
      <c r="P76" s="286" t="s">
        <v>542</v>
      </c>
      <c r="Q76" s="151" t="s">
        <v>80</v>
      </c>
      <c r="R76" s="160" t="s">
        <v>325</v>
      </c>
      <c r="S76" s="225" t="s">
        <v>183</v>
      </c>
      <c r="T76" s="286"/>
      <c r="U76" s="219" t="s">
        <v>37</v>
      </c>
      <c r="V76" s="474"/>
    </row>
    <row r="77" spans="1:22" s="409" customFormat="1" ht="102" x14ac:dyDescent="0.25">
      <c r="A77" s="149">
        <v>75</v>
      </c>
      <c r="B77" s="168" t="s">
        <v>77</v>
      </c>
      <c r="C77" s="149" t="s">
        <v>173</v>
      </c>
      <c r="D77" s="225" t="s">
        <v>329</v>
      </c>
      <c r="E77" s="410" t="s">
        <v>330</v>
      </c>
      <c r="F77" s="475" t="s">
        <v>322</v>
      </c>
      <c r="G77" s="399" t="s">
        <v>1304</v>
      </c>
      <c r="H77" s="146">
        <f t="shared" si="2"/>
        <v>500000</v>
      </c>
      <c r="I77" s="406">
        <f t="shared" si="3"/>
        <v>0</v>
      </c>
      <c r="J77" s="407">
        <v>0</v>
      </c>
      <c r="K77" s="408">
        <v>0</v>
      </c>
      <c r="L77" s="306">
        <v>50000</v>
      </c>
      <c r="M77" s="307">
        <v>450000</v>
      </c>
      <c r="N77" s="145" t="s">
        <v>181</v>
      </c>
      <c r="O77" s="151" t="s">
        <v>40</v>
      </c>
      <c r="P77" s="286" t="s">
        <v>542</v>
      </c>
      <c r="Q77" s="151" t="s">
        <v>80</v>
      </c>
      <c r="R77" s="160" t="s">
        <v>331</v>
      </c>
      <c r="S77" s="225" t="s">
        <v>1316</v>
      </c>
      <c r="T77" s="286"/>
      <c r="U77" s="219" t="s">
        <v>37</v>
      </c>
      <c r="V77" s="474"/>
    </row>
    <row r="78" spans="1:22" s="409" customFormat="1" ht="36" customHeight="1" x14ac:dyDescent="0.25">
      <c r="A78" s="141">
        <v>76</v>
      </c>
      <c r="B78" s="170" t="s">
        <v>73</v>
      </c>
      <c r="C78" s="141" t="s">
        <v>173</v>
      </c>
      <c r="D78" s="225" t="s">
        <v>236</v>
      </c>
      <c r="E78" s="410" t="s">
        <v>237</v>
      </c>
      <c r="F78" s="475" t="s">
        <v>104</v>
      </c>
      <c r="G78" s="399" t="s">
        <v>1301</v>
      </c>
      <c r="H78" s="146">
        <f t="shared" si="2"/>
        <v>800000</v>
      </c>
      <c r="I78" s="406">
        <f t="shared" si="3"/>
        <v>0</v>
      </c>
      <c r="J78" s="407">
        <v>0</v>
      </c>
      <c r="K78" s="408">
        <v>0</v>
      </c>
      <c r="L78" s="306">
        <v>100000</v>
      </c>
      <c r="M78" s="307">
        <v>700000</v>
      </c>
      <c r="N78" s="160" t="s">
        <v>105</v>
      </c>
      <c r="O78" s="151" t="s">
        <v>40</v>
      </c>
      <c r="P78" s="151" t="s">
        <v>549</v>
      </c>
      <c r="Q78" s="151" t="s">
        <v>555</v>
      </c>
      <c r="R78" s="425" t="s">
        <v>557</v>
      </c>
      <c r="S78" s="225" t="s">
        <v>106</v>
      </c>
      <c r="T78" s="287"/>
      <c r="U78" s="219" t="s">
        <v>37</v>
      </c>
      <c r="V78" s="474"/>
    </row>
    <row r="79" spans="1:22" s="409" customFormat="1" ht="97.5" customHeight="1" x14ac:dyDescent="0.25">
      <c r="A79" s="141">
        <v>77</v>
      </c>
      <c r="B79" s="168" t="s">
        <v>73</v>
      </c>
      <c r="C79" s="149" t="s">
        <v>173</v>
      </c>
      <c r="D79" s="225" t="s">
        <v>74</v>
      </c>
      <c r="E79" s="225" t="s">
        <v>1591</v>
      </c>
      <c r="F79" s="475" t="s">
        <v>75</v>
      </c>
      <c r="G79" s="399" t="s">
        <v>142</v>
      </c>
      <c r="H79" s="146">
        <f t="shared" si="2"/>
        <v>5000000</v>
      </c>
      <c r="I79" s="406">
        <f t="shared" si="3"/>
        <v>0</v>
      </c>
      <c r="J79" s="407">
        <v>0</v>
      </c>
      <c r="K79" s="408">
        <v>0</v>
      </c>
      <c r="L79" s="306">
        <v>0</v>
      </c>
      <c r="M79" s="307">
        <v>5000000</v>
      </c>
      <c r="N79" s="151" t="s">
        <v>76</v>
      </c>
      <c r="O79" s="151" t="s">
        <v>34</v>
      </c>
      <c r="P79" s="151" t="s">
        <v>549</v>
      </c>
      <c r="Q79" s="151" t="s">
        <v>555</v>
      </c>
      <c r="R79" s="160" t="s">
        <v>559</v>
      </c>
      <c r="S79" s="225" t="s">
        <v>127</v>
      </c>
      <c r="T79" s="270"/>
      <c r="U79" s="219" t="s">
        <v>37</v>
      </c>
      <c r="V79" s="474"/>
    </row>
    <row r="80" spans="1:22" s="409" customFormat="1" ht="51" customHeight="1" x14ac:dyDescent="0.25">
      <c r="A80" s="149">
        <v>78</v>
      </c>
      <c r="B80" s="168" t="s">
        <v>30</v>
      </c>
      <c r="C80" s="149" t="s">
        <v>173</v>
      </c>
      <c r="D80" s="225" t="s">
        <v>293</v>
      </c>
      <c r="E80" s="410" t="s">
        <v>294</v>
      </c>
      <c r="F80" s="475" t="s">
        <v>75</v>
      </c>
      <c r="G80" s="399" t="s">
        <v>1301</v>
      </c>
      <c r="H80" s="146">
        <f t="shared" si="2"/>
        <v>500000</v>
      </c>
      <c r="I80" s="406">
        <f t="shared" si="3"/>
        <v>0</v>
      </c>
      <c r="J80" s="407">
        <v>0</v>
      </c>
      <c r="K80" s="408">
        <v>0</v>
      </c>
      <c r="L80" s="306">
        <v>0</v>
      </c>
      <c r="M80" s="307">
        <v>500000</v>
      </c>
      <c r="N80" s="151" t="s">
        <v>76</v>
      </c>
      <c r="O80" s="151" t="s">
        <v>40</v>
      </c>
      <c r="P80" s="151" t="s">
        <v>549</v>
      </c>
      <c r="Q80" s="151" t="s">
        <v>555</v>
      </c>
      <c r="R80" s="160" t="s">
        <v>559</v>
      </c>
      <c r="S80" s="225" t="s">
        <v>169</v>
      </c>
      <c r="T80" s="270"/>
      <c r="U80" s="219" t="s">
        <v>37</v>
      </c>
      <c r="V80" s="474"/>
    </row>
    <row r="81" spans="1:22" ht="48.75" customHeight="1" x14ac:dyDescent="0.2">
      <c r="A81" s="141">
        <v>79</v>
      </c>
      <c r="B81" s="170" t="s">
        <v>73</v>
      </c>
      <c r="C81" s="141" t="s">
        <v>173</v>
      </c>
      <c r="D81" s="225" t="s">
        <v>238</v>
      </c>
      <c r="E81" s="410" t="s">
        <v>239</v>
      </c>
      <c r="F81" s="475" t="s">
        <v>135</v>
      </c>
      <c r="G81" s="399" t="s">
        <v>1301</v>
      </c>
      <c r="H81" s="146">
        <f t="shared" si="2"/>
        <v>800000</v>
      </c>
      <c r="I81" s="406">
        <f t="shared" si="3"/>
        <v>0</v>
      </c>
      <c r="J81" s="407">
        <v>0</v>
      </c>
      <c r="K81" s="408">
        <v>0</v>
      </c>
      <c r="L81" s="306">
        <v>100000</v>
      </c>
      <c r="M81" s="307">
        <v>700000</v>
      </c>
      <c r="N81" s="160" t="s">
        <v>105</v>
      </c>
      <c r="O81" s="151" t="s">
        <v>40</v>
      </c>
      <c r="P81" s="151" t="s">
        <v>549</v>
      </c>
      <c r="Q81" s="151" t="s">
        <v>555</v>
      </c>
      <c r="R81" s="415" t="s">
        <v>557</v>
      </c>
      <c r="S81" s="225" t="s">
        <v>106</v>
      </c>
      <c r="T81" s="287"/>
      <c r="U81" s="219" t="s">
        <v>37</v>
      </c>
      <c r="V81" s="474"/>
    </row>
    <row r="82" spans="1:22" ht="54" customHeight="1" x14ac:dyDescent="0.2">
      <c r="A82" s="141">
        <v>80</v>
      </c>
      <c r="B82" s="170" t="s">
        <v>73</v>
      </c>
      <c r="C82" s="141" t="s">
        <v>173</v>
      </c>
      <c r="D82" s="225" t="s">
        <v>245</v>
      </c>
      <c r="E82" s="410" t="s">
        <v>246</v>
      </c>
      <c r="F82" s="475" t="s">
        <v>135</v>
      </c>
      <c r="G82" s="399" t="s">
        <v>1301</v>
      </c>
      <c r="H82" s="146">
        <f t="shared" si="2"/>
        <v>600000</v>
      </c>
      <c r="I82" s="406">
        <f t="shared" si="3"/>
        <v>0</v>
      </c>
      <c r="J82" s="407">
        <v>0</v>
      </c>
      <c r="K82" s="408">
        <v>0</v>
      </c>
      <c r="L82" s="306">
        <v>100000</v>
      </c>
      <c r="M82" s="307">
        <v>500000</v>
      </c>
      <c r="N82" s="160" t="s">
        <v>105</v>
      </c>
      <c r="O82" s="151" t="s">
        <v>40</v>
      </c>
      <c r="P82" s="151" t="s">
        <v>549</v>
      </c>
      <c r="Q82" s="151" t="s">
        <v>555</v>
      </c>
      <c r="R82" s="415" t="s">
        <v>557</v>
      </c>
      <c r="S82" s="225" t="s">
        <v>106</v>
      </c>
      <c r="T82" s="287"/>
      <c r="U82" s="219" t="s">
        <v>37</v>
      </c>
      <c r="V82" s="474"/>
    </row>
    <row r="83" spans="1:22" ht="38.25" customHeight="1" x14ac:dyDescent="0.25">
      <c r="A83" s="149">
        <v>81</v>
      </c>
      <c r="B83" s="170" t="s">
        <v>73</v>
      </c>
      <c r="C83" s="141" t="s">
        <v>173</v>
      </c>
      <c r="D83" s="225" t="s">
        <v>266</v>
      </c>
      <c r="E83" s="476" t="s">
        <v>1338</v>
      </c>
      <c r="F83" s="475" t="s">
        <v>135</v>
      </c>
      <c r="G83" s="399" t="s">
        <v>1301</v>
      </c>
      <c r="H83" s="146">
        <f t="shared" si="2"/>
        <v>700000</v>
      </c>
      <c r="I83" s="406">
        <f t="shared" si="3"/>
        <v>0</v>
      </c>
      <c r="J83" s="407">
        <v>0</v>
      </c>
      <c r="K83" s="408">
        <v>0</v>
      </c>
      <c r="L83" s="306">
        <v>100000</v>
      </c>
      <c r="M83" s="307">
        <v>600000</v>
      </c>
      <c r="N83" s="156" t="s">
        <v>105</v>
      </c>
      <c r="O83" s="151" t="s">
        <v>40</v>
      </c>
      <c r="P83" s="151" t="s">
        <v>549</v>
      </c>
      <c r="Q83" s="151" t="s">
        <v>555</v>
      </c>
      <c r="R83" s="425" t="s">
        <v>557</v>
      </c>
      <c r="S83" s="225" t="s">
        <v>106</v>
      </c>
      <c r="T83" s="275"/>
      <c r="U83" s="219" t="s">
        <v>37</v>
      </c>
      <c r="V83" s="474"/>
    </row>
    <row r="84" spans="1:22" ht="38.25" customHeight="1" x14ac:dyDescent="0.25">
      <c r="A84" s="141">
        <v>82</v>
      </c>
      <c r="B84" s="170" t="s">
        <v>73</v>
      </c>
      <c r="C84" s="141" t="s">
        <v>173</v>
      </c>
      <c r="D84" s="225" t="s">
        <v>268</v>
      </c>
      <c r="E84" s="476" t="s">
        <v>269</v>
      </c>
      <c r="F84" s="475" t="s">
        <v>135</v>
      </c>
      <c r="G84" s="399" t="s">
        <v>1301</v>
      </c>
      <c r="H84" s="146">
        <f t="shared" si="2"/>
        <v>500000</v>
      </c>
      <c r="I84" s="406">
        <f t="shared" si="3"/>
        <v>0</v>
      </c>
      <c r="J84" s="407">
        <v>0</v>
      </c>
      <c r="K84" s="408">
        <v>0</v>
      </c>
      <c r="L84" s="306">
        <v>200000</v>
      </c>
      <c r="M84" s="307">
        <v>300000</v>
      </c>
      <c r="N84" s="156" t="s">
        <v>105</v>
      </c>
      <c r="O84" s="151" t="s">
        <v>40</v>
      </c>
      <c r="P84" s="151" t="s">
        <v>549</v>
      </c>
      <c r="Q84" s="151" t="s">
        <v>555</v>
      </c>
      <c r="R84" s="425" t="s">
        <v>557</v>
      </c>
      <c r="S84" s="225" t="s">
        <v>106</v>
      </c>
      <c r="T84" s="275"/>
      <c r="U84" s="219" t="s">
        <v>37</v>
      </c>
      <c r="V84" s="474"/>
    </row>
    <row r="85" spans="1:22" ht="129" customHeight="1" x14ac:dyDescent="0.2">
      <c r="A85" s="141">
        <v>83</v>
      </c>
      <c r="B85" s="168" t="s">
        <v>73</v>
      </c>
      <c r="C85" s="149" t="s">
        <v>173</v>
      </c>
      <c r="D85" s="225" t="s">
        <v>314</v>
      </c>
      <c r="E85" s="410" t="s">
        <v>1366</v>
      </c>
      <c r="F85" s="475" t="s">
        <v>315</v>
      </c>
      <c r="G85" s="419" t="s">
        <v>2</v>
      </c>
      <c r="H85" s="146">
        <f t="shared" si="2"/>
        <v>1500000</v>
      </c>
      <c r="I85" s="406">
        <f t="shared" si="3"/>
        <v>0</v>
      </c>
      <c r="J85" s="407">
        <v>0</v>
      </c>
      <c r="K85" s="408">
        <v>0</v>
      </c>
      <c r="L85" s="306">
        <v>200000</v>
      </c>
      <c r="M85" s="307">
        <v>1300000</v>
      </c>
      <c r="N85" s="156" t="s">
        <v>222</v>
      </c>
      <c r="O85" s="151" t="s">
        <v>40</v>
      </c>
      <c r="P85" s="151" t="s">
        <v>1311</v>
      </c>
      <c r="Q85" s="156" t="s">
        <v>561</v>
      </c>
      <c r="R85" s="151" t="s">
        <v>1313</v>
      </c>
      <c r="S85" s="225" t="s">
        <v>232</v>
      </c>
      <c r="T85" s="275"/>
      <c r="U85" s="219" t="s">
        <v>37</v>
      </c>
      <c r="V85" s="474"/>
    </row>
    <row r="86" spans="1:22" ht="51" customHeight="1" x14ac:dyDescent="0.2">
      <c r="A86" s="149">
        <v>84</v>
      </c>
      <c r="B86" s="168" t="s">
        <v>73</v>
      </c>
      <c r="C86" s="141" t="s">
        <v>173</v>
      </c>
      <c r="D86" s="225" t="s">
        <v>230</v>
      </c>
      <c r="E86" s="410" t="s">
        <v>231</v>
      </c>
      <c r="F86" s="475" t="s">
        <v>224</v>
      </c>
      <c r="G86" s="399" t="s">
        <v>1301</v>
      </c>
      <c r="H86" s="146">
        <f t="shared" si="2"/>
        <v>1500000</v>
      </c>
      <c r="I86" s="406">
        <f t="shared" si="3"/>
        <v>0</v>
      </c>
      <c r="J86" s="407">
        <v>0</v>
      </c>
      <c r="K86" s="408">
        <v>0</v>
      </c>
      <c r="L86" s="306">
        <v>500000</v>
      </c>
      <c r="M86" s="307">
        <v>1000000</v>
      </c>
      <c r="N86" s="160" t="s">
        <v>226</v>
      </c>
      <c r="O86" s="151" t="s">
        <v>40</v>
      </c>
      <c r="P86" s="151" t="s">
        <v>1311</v>
      </c>
      <c r="Q86" s="156" t="s">
        <v>561</v>
      </c>
      <c r="R86" s="151" t="s">
        <v>1312</v>
      </c>
      <c r="S86" s="225" t="s">
        <v>232</v>
      </c>
      <c r="T86" s="287"/>
      <c r="U86" s="219" t="s">
        <v>37</v>
      </c>
      <c r="V86" s="474"/>
    </row>
    <row r="87" spans="1:22" s="426" customFormat="1" ht="53.25" customHeight="1" x14ac:dyDescent="0.2">
      <c r="A87" s="141">
        <v>85</v>
      </c>
      <c r="B87" s="168" t="s">
        <v>73</v>
      </c>
      <c r="C87" s="149" t="s">
        <v>173</v>
      </c>
      <c r="D87" s="225" t="s">
        <v>1364</v>
      </c>
      <c r="E87" s="410" t="s">
        <v>1365</v>
      </c>
      <c r="F87" s="475" t="s">
        <v>224</v>
      </c>
      <c r="G87" s="419" t="s">
        <v>2</v>
      </c>
      <c r="H87" s="146">
        <f t="shared" si="2"/>
        <v>1000000</v>
      </c>
      <c r="I87" s="406">
        <f t="shared" si="3"/>
        <v>0</v>
      </c>
      <c r="J87" s="407">
        <v>0</v>
      </c>
      <c r="K87" s="408">
        <v>0</v>
      </c>
      <c r="L87" s="306">
        <v>0</v>
      </c>
      <c r="M87" s="307">
        <v>1000000</v>
      </c>
      <c r="N87" s="151" t="s">
        <v>281</v>
      </c>
      <c r="O87" s="151" t="s">
        <v>40</v>
      </c>
      <c r="P87" s="151" t="s">
        <v>1311</v>
      </c>
      <c r="Q87" s="156" t="s">
        <v>561</v>
      </c>
      <c r="R87" s="151" t="s">
        <v>1313</v>
      </c>
      <c r="S87" s="225" t="s">
        <v>232</v>
      </c>
      <c r="T87" s="270"/>
      <c r="U87" s="219" t="s">
        <v>37</v>
      </c>
      <c r="V87" s="474"/>
    </row>
    <row r="88" spans="1:22" ht="38.25" x14ac:dyDescent="0.2">
      <c r="A88" s="141">
        <v>86</v>
      </c>
      <c r="B88" s="168" t="s">
        <v>73</v>
      </c>
      <c r="C88" s="149" t="s">
        <v>173</v>
      </c>
      <c r="D88" s="225" t="s">
        <v>309</v>
      </c>
      <c r="E88" s="410" t="s">
        <v>310</v>
      </c>
      <c r="F88" s="475" t="s">
        <v>224</v>
      </c>
      <c r="G88" s="419" t="s">
        <v>2</v>
      </c>
      <c r="H88" s="146">
        <f t="shared" si="2"/>
        <v>600000</v>
      </c>
      <c r="I88" s="406">
        <f t="shared" si="3"/>
        <v>0</v>
      </c>
      <c r="J88" s="407">
        <v>0</v>
      </c>
      <c r="K88" s="408">
        <v>0</v>
      </c>
      <c r="L88" s="306">
        <v>0</v>
      </c>
      <c r="M88" s="307">
        <v>600000</v>
      </c>
      <c r="N88" s="151" t="s">
        <v>281</v>
      </c>
      <c r="O88" s="151" t="s">
        <v>40</v>
      </c>
      <c r="P88" s="151" t="s">
        <v>1311</v>
      </c>
      <c r="Q88" s="156" t="s">
        <v>561</v>
      </c>
      <c r="R88" s="151" t="s">
        <v>1313</v>
      </c>
      <c r="S88" s="225" t="s">
        <v>232</v>
      </c>
      <c r="T88" s="270"/>
      <c r="U88" s="219" t="s">
        <v>37</v>
      </c>
      <c r="V88" s="474"/>
    </row>
    <row r="89" spans="1:22" ht="51" customHeight="1" x14ac:dyDescent="0.2">
      <c r="A89" s="149">
        <v>87</v>
      </c>
      <c r="B89" s="168" t="s">
        <v>73</v>
      </c>
      <c r="C89" s="149" t="s">
        <v>173</v>
      </c>
      <c r="D89" s="225" t="s">
        <v>311</v>
      </c>
      <c r="E89" s="410" t="s">
        <v>312</v>
      </c>
      <c r="F89" s="475" t="s">
        <v>224</v>
      </c>
      <c r="G89" s="419" t="s">
        <v>2</v>
      </c>
      <c r="H89" s="146">
        <f t="shared" si="2"/>
        <v>450000</v>
      </c>
      <c r="I89" s="406">
        <f t="shared" si="3"/>
        <v>0</v>
      </c>
      <c r="J89" s="407">
        <v>0</v>
      </c>
      <c r="K89" s="408">
        <v>0</v>
      </c>
      <c r="L89" s="306">
        <v>0</v>
      </c>
      <c r="M89" s="307">
        <v>450000</v>
      </c>
      <c r="N89" s="151" t="s">
        <v>281</v>
      </c>
      <c r="O89" s="151" t="s">
        <v>40</v>
      </c>
      <c r="P89" s="151" t="s">
        <v>1311</v>
      </c>
      <c r="Q89" s="156" t="s">
        <v>561</v>
      </c>
      <c r="R89" s="151" t="s">
        <v>1313</v>
      </c>
      <c r="S89" s="225" t="s">
        <v>232</v>
      </c>
      <c r="T89" s="270"/>
      <c r="U89" s="219" t="s">
        <v>37</v>
      </c>
      <c r="V89" s="474"/>
    </row>
    <row r="90" spans="1:22" ht="82.5" customHeight="1" x14ac:dyDescent="0.2">
      <c r="A90" s="141">
        <v>88</v>
      </c>
      <c r="B90" s="168" t="s">
        <v>73</v>
      </c>
      <c r="C90" s="149" t="s">
        <v>173</v>
      </c>
      <c r="D90" s="225" t="s">
        <v>313</v>
      </c>
      <c r="E90" s="410" t="s">
        <v>1308</v>
      </c>
      <c r="F90" s="475" t="s">
        <v>224</v>
      </c>
      <c r="G90" s="399" t="s">
        <v>1318</v>
      </c>
      <c r="H90" s="146">
        <f t="shared" si="2"/>
        <v>500000</v>
      </c>
      <c r="I90" s="406">
        <f t="shared" si="3"/>
        <v>0</v>
      </c>
      <c r="J90" s="407">
        <v>0</v>
      </c>
      <c r="K90" s="408">
        <v>0</v>
      </c>
      <c r="L90" s="306">
        <v>0</v>
      </c>
      <c r="M90" s="307">
        <v>500000</v>
      </c>
      <c r="N90" s="151" t="s">
        <v>281</v>
      </c>
      <c r="O90" s="151" t="s">
        <v>40</v>
      </c>
      <c r="P90" s="151" t="s">
        <v>1311</v>
      </c>
      <c r="Q90" s="156" t="s">
        <v>561</v>
      </c>
      <c r="R90" s="151" t="s">
        <v>1313</v>
      </c>
      <c r="S90" s="225" t="s">
        <v>232</v>
      </c>
      <c r="T90" s="270"/>
      <c r="U90" s="219" t="s">
        <v>37</v>
      </c>
      <c r="V90" s="474"/>
    </row>
    <row r="91" spans="1:22" ht="108" customHeight="1" x14ac:dyDescent="0.2">
      <c r="A91" s="141">
        <v>89</v>
      </c>
      <c r="B91" s="168" t="s">
        <v>73</v>
      </c>
      <c r="C91" s="149" t="s">
        <v>173</v>
      </c>
      <c r="D91" s="225" t="s">
        <v>316</v>
      </c>
      <c r="E91" s="410" t="s">
        <v>317</v>
      </c>
      <c r="F91" s="475" t="s">
        <v>224</v>
      </c>
      <c r="G91" s="419" t="s">
        <v>2</v>
      </c>
      <c r="H91" s="146">
        <f t="shared" si="2"/>
        <v>350000</v>
      </c>
      <c r="I91" s="406">
        <f t="shared" si="3"/>
        <v>0</v>
      </c>
      <c r="J91" s="407">
        <v>0</v>
      </c>
      <c r="K91" s="408">
        <v>0</v>
      </c>
      <c r="L91" s="306">
        <v>0</v>
      </c>
      <c r="M91" s="307">
        <v>350000</v>
      </c>
      <c r="N91" s="151" t="s">
        <v>226</v>
      </c>
      <c r="O91" s="151" t="s">
        <v>40</v>
      </c>
      <c r="P91" s="151" t="s">
        <v>1311</v>
      </c>
      <c r="Q91" s="156" t="s">
        <v>561</v>
      </c>
      <c r="R91" s="151" t="s">
        <v>1313</v>
      </c>
      <c r="S91" s="225" t="s">
        <v>232</v>
      </c>
      <c r="T91" s="270"/>
      <c r="U91" s="219" t="s">
        <v>37</v>
      </c>
      <c r="V91" s="474"/>
    </row>
    <row r="92" spans="1:22" ht="51" customHeight="1" x14ac:dyDescent="0.2">
      <c r="A92" s="149">
        <v>90</v>
      </c>
      <c r="B92" s="168" t="s">
        <v>73</v>
      </c>
      <c r="C92" s="149" t="s">
        <v>173</v>
      </c>
      <c r="D92" s="225" t="s">
        <v>318</v>
      </c>
      <c r="E92" s="410" t="s">
        <v>319</v>
      </c>
      <c r="F92" s="475" t="s">
        <v>224</v>
      </c>
      <c r="G92" s="419" t="s">
        <v>2</v>
      </c>
      <c r="H92" s="146">
        <f t="shared" si="2"/>
        <v>500000</v>
      </c>
      <c r="I92" s="406">
        <f t="shared" si="3"/>
        <v>0</v>
      </c>
      <c r="J92" s="407">
        <v>0</v>
      </c>
      <c r="K92" s="408">
        <v>0</v>
      </c>
      <c r="L92" s="306">
        <v>0</v>
      </c>
      <c r="M92" s="307">
        <v>500000</v>
      </c>
      <c r="N92" s="151" t="s">
        <v>226</v>
      </c>
      <c r="O92" s="151" t="s">
        <v>40</v>
      </c>
      <c r="P92" s="151" t="s">
        <v>1311</v>
      </c>
      <c r="Q92" s="156" t="s">
        <v>561</v>
      </c>
      <c r="R92" s="151" t="s">
        <v>1313</v>
      </c>
      <c r="S92" s="225" t="s">
        <v>232</v>
      </c>
      <c r="T92" s="270"/>
      <c r="U92" s="219" t="s">
        <v>37</v>
      </c>
      <c r="V92" s="474"/>
    </row>
    <row r="93" spans="1:22" ht="38.25" x14ac:dyDescent="0.2">
      <c r="A93" s="141">
        <v>91</v>
      </c>
      <c r="B93" s="168" t="s">
        <v>223</v>
      </c>
      <c r="C93" s="141" t="s">
        <v>173</v>
      </c>
      <c r="D93" s="225" t="s">
        <v>1319</v>
      </c>
      <c r="E93" s="476" t="s">
        <v>1309</v>
      </c>
      <c r="F93" s="475" t="s">
        <v>221</v>
      </c>
      <c r="G93" s="399" t="s">
        <v>1304</v>
      </c>
      <c r="H93" s="146">
        <f t="shared" si="2"/>
        <v>1000000</v>
      </c>
      <c r="I93" s="406">
        <f t="shared" si="3"/>
        <v>0</v>
      </c>
      <c r="J93" s="407">
        <v>0</v>
      </c>
      <c r="K93" s="408">
        <v>0</v>
      </c>
      <c r="L93" s="306">
        <v>100000</v>
      </c>
      <c r="M93" s="307">
        <v>900000</v>
      </c>
      <c r="N93" s="156" t="s">
        <v>226</v>
      </c>
      <c r="O93" s="151" t="s">
        <v>40</v>
      </c>
      <c r="P93" s="270" t="s">
        <v>1311</v>
      </c>
      <c r="Q93" s="156" t="s">
        <v>561</v>
      </c>
      <c r="R93" s="151" t="s">
        <v>1312</v>
      </c>
      <c r="S93" s="225" t="s">
        <v>227</v>
      </c>
      <c r="T93" s="275"/>
      <c r="U93" s="219" t="s">
        <v>37</v>
      </c>
      <c r="V93" s="474"/>
    </row>
    <row r="94" spans="1:22" s="427" customFormat="1" ht="79.5" customHeight="1" x14ac:dyDescent="0.2">
      <c r="A94" s="141">
        <v>92</v>
      </c>
      <c r="B94" s="168" t="s">
        <v>30</v>
      </c>
      <c r="C94" s="141" t="s">
        <v>173</v>
      </c>
      <c r="D94" s="225" t="s">
        <v>228</v>
      </c>
      <c r="E94" s="476" t="s">
        <v>229</v>
      </c>
      <c r="F94" s="475" t="s">
        <v>221</v>
      </c>
      <c r="G94" s="399" t="s">
        <v>1301</v>
      </c>
      <c r="H94" s="146">
        <f t="shared" si="2"/>
        <v>100000</v>
      </c>
      <c r="I94" s="406">
        <f t="shared" si="3"/>
        <v>0</v>
      </c>
      <c r="J94" s="407">
        <v>0</v>
      </c>
      <c r="K94" s="408">
        <v>0</v>
      </c>
      <c r="L94" s="306">
        <v>0</v>
      </c>
      <c r="M94" s="307">
        <v>100000</v>
      </c>
      <c r="N94" s="156" t="s">
        <v>226</v>
      </c>
      <c r="O94" s="151" t="s">
        <v>40</v>
      </c>
      <c r="P94" s="151" t="s">
        <v>1311</v>
      </c>
      <c r="Q94" s="156" t="s">
        <v>561</v>
      </c>
      <c r="R94" s="151">
        <v>8.1</v>
      </c>
      <c r="S94" s="225" t="s">
        <v>169</v>
      </c>
      <c r="T94" s="275"/>
      <c r="U94" s="219" t="s">
        <v>37</v>
      </c>
      <c r="V94" s="474"/>
    </row>
    <row r="95" spans="1:22" s="427" customFormat="1" ht="38.25" x14ac:dyDescent="0.2">
      <c r="A95" s="149">
        <v>93</v>
      </c>
      <c r="B95" s="168" t="s">
        <v>30</v>
      </c>
      <c r="C95" s="149" t="s">
        <v>173</v>
      </c>
      <c r="D95" s="225" t="s">
        <v>326</v>
      </c>
      <c r="E95" s="410" t="s">
        <v>336</v>
      </c>
      <c r="F95" s="475" t="s">
        <v>221</v>
      </c>
      <c r="G95" s="399" t="s">
        <v>335</v>
      </c>
      <c r="H95" s="146">
        <f t="shared" si="2"/>
        <v>6000000</v>
      </c>
      <c r="I95" s="406">
        <f t="shared" si="3"/>
        <v>0</v>
      </c>
      <c r="J95" s="407">
        <v>0</v>
      </c>
      <c r="K95" s="408">
        <v>0</v>
      </c>
      <c r="L95" s="306">
        <v>0</v>
      </c>
      <c r="M95" s="307">
        <v>6000000</v>
      </c>
      <c r="N95" s="156" t="s">
        <v>222</v>
      </c>
      <c r="O95" s="151" t="s">
        <v>34</v>
      </c>
      <c r="P95" s="156" t="s">
        <v>549</v>
      </c>
      <c r="Q95" s="156" t="s">
        <v>35</v>
      </c>
      <c r="R95" s="160" t="s">
        <v>553</v>
      </c>
      <c r="S95" s="225" t="s">
        <v>169</v>
      </c>
      <c r="T95" s="275"/>
      <c r="U95" s="219" t="s">
        <v>37</v>
      </c>
      <c r="V95" s="474"/>
    </row>
    <row r="96" spans="1:22" s="427" customFormat="1" ht="51" customHeight="1" x14ac:dyDescent="0.2">
      <c r="A96" s="141">
        <v>94</v>
      </c>
      <c r="B96" s="168" t="s">
        <v>30</v>
      </c>
      <c r="C96" s="149" t="s">
        <v>173</v>
      </c>
      <c r="D96" s="225" t="s">
        <v>337</v>
      </c>
      <c r="E96" s="410" t="s">
        <v>338</v>
      </c>
      <c r="F96" s="475" t="s">
        <v>221</v>
      </c>
      <c r="G96" s="419" t="s">
        <v>5</v>
      </c>
      <c r="H96" s="146">
        <f t="shared" si="2"/>
        <v>500000</v>
      </c>
      <c r="I96" s="406">
        <f t="shared" si="3"/>
        <v>0</v>
      </c>
      <c r="J96" s="407">
        <v>0</v>
      </c>
      <c r="K96" s="408">
        <v>0</v>
      </c>
      <c r="L96" s="306">
        <v>0</v>
      </c>
      <c r="M96" s="307">
        <v>500000</v>
      </c>
      <c r="N96" s="156" t="s">
        <v>222</v>
      </c>
      <c r="O96" s="151" t="s">
        <v>34</v>
      </c>
      <c r="P96" s="156" t="s">
        <v>549</v>
      </c>
      <c r="Q96" s="156" t="s">
        <v>35</v>
      </c>
      <c r="R96" s="148" t="s">
        <v>553</v>
      </c>
      <c r="S96" s="225" t="s">
        <v>106</v>
      </c>
      <c r="T96" s="275"/>
      <c r="U96" s="219" t="s">
        <v>37</v>
      </c>
      <c r="V96" s="474"/>
    </row>
    <row r="97" spans="1:22" ht="64.5" customHeight="1" x14ac:dyDescent="0.2">
      <c r="A97" s="141">
        <v>95</v>
      </c>
      <c r="B97" s="168" t="s">
        <v>73</v>
      </c>
      <c r="C97" s="149" t="s">
        <v>173</v>
      </c>
      <c r="D97" s="225" t="s">
        <v>354</v>
      </c>
      <c r="E97" s="410" t="s">
        <v>355</v>
      </c>
      <c r="F97" s="475" t="s">
        <v>221</v>
      </c>
      <c r="G97" s="419" t="s">
        <v>5</v>
      </c>
      <c r="H97" s="146">
        <f t="shared" si="2"/>
        <v>600000</v>
      </c>
      <c r="I97" s="406">
        <f t="shared" si="3"/>
        <v>0</v>
      </c>
      <c r="J97" s="407">
        <v>0</v>
      </c>
      <c r="K97" s="408">
        <v>0</v>
      </c>
      <c r="L97" s="306">
        <v>0</v>
      </c>
      <c r="M97" s="307">
        <v>600000</v>
      </c>
      <c r="N97" s="423" t="s">
        <v>222</v>
      </c>
      <c r="O97" s="421" t="s">
        <v>40</v>
      </c>
      <c r="P97" s="151" t="s">
        <v>549</v>
      </c>
      <c r="Q97" s="210" t="s">
        <v>555</v>
      </c>
      <c r="R97" s="508">
        <v>8.1999999999999993</v>
      </c>
      <c r="S97" s="434" t="s">
        <v>126</v>
      </c>
      <c r="T97" s="424"/>
      <c r="U97" s="219" t="s">
        <v>37</v>
      </c>
      <c r="V97" s="474"/>
    </row>
    <row r="98" spans="1:22" ht="46.5" customHeight="1" x14ac:dyDescent="0.2">
      <c r="A98" s="149">
        <v>96</v>
      </c>
      <c r="B98" s="168" t="s">
        <v>137</v>
      </c>
      <c r="C98" s="149" t="s">
        <v>173</v>
      </c>
      <c r="D98" s="225" t="s">
        <v>1363</v>
      </c>
      <c r="E98" s="410" t="s">
        <v>295</v>
      </c>
      <c r="F98" s="475" t="s">
        <v>296</v>
      </c>
      <c r="G98" s="399" t="s">
        <v>1301</v>
      </c>
      <c r="H98" s="146">
        <f t="shared" si="2"/>
        <v>4000000</v>
      </c>
      <c r="I98" s="406">
        <f t="shared" si="3"/>
        <v>0</v>
      </c>
      <c r="J98" s="407">
        <v>0</v>
      </c>
      <c r="K98" s="408">
        <v>0</v>
      </c>
      <c r="L98" s="306">
        <v>0</v>
      </c>
      <c r="M98" s="307">
        <v>4000000</v>
      </c>
      <c r="N98" s="151" t="s">
        <v>213</v>
      </c>
      <c r="O98" s="151" t="s">
        <v>34</v>
      </c>
      <c r="P98" s="145" t="s">
        <v>542</v>
      </c>
      <c r="Q98" s="145" t="s">
        <v>214</v>
      </c>
      <c r="R98" s="160" t="s">
        <v>215</v>
      </c>
      <c r="S98" s="434" t="s">
        <v>426</v>
      </c>
      <c r="T98" s="270"/>
      <c r="U98" s="219" t="s">
        <v>37</v>
      </c>
      <c r="V98" s="474"/>
    </row>
    <row r="99" spans="1:22" ht="59.25" customHeight="1" x14ac:dyDescent="0.2">
      <c r="A99" s="141">
        <v>97</v>
      </c>
      <c r="B99" s="168" t="s">
        <v>137</v>
      </c>
      <c r="C99" s="149" t="s">
        <v>173</v>
      </c>
      <c r="D99" s="225" t="s">
        <v>297</v>
      </c>
      <c r="E99" s="410" t="s">
        <v>298</v>
      </c>
      <c r="F99" s="475" t="s">
        <v>296</v>
      </c>
      <c r="G99" s="399" t="s">
        <v>1301</v>
      </c>
      <c r="H99" s="146">
        <f t="shared" si="2"/>
        <v>200000</v>
      </c>
      <c r="I99" s="406">
        <f t="shared" si="3"/>
        <v>0</v>
      </c>
      <c r="J99" s="407">
        <v>0</v>
      </c>
      <c r="K99" s="408">
        <v>0</v>
      </c>
      <c r="L99" s="306">
        <v>50000</v>
      </c>
      <c r="M99" s="307">
        <v>150000</v>
      </c>
      <c r="N99" s="151" t="s">
        <v>213</v>
      </c>
      <c r="O99" s="151" t="s">
        <v>40</v>
      </c>
      <c r="P99" s="145" t="s">
        <v>542</v>
      </c>
      <c r="Q99" s="145" t="s">
        <v>214</v>
      </c>
      <c r="R99" s="160" t="s">
        <v>299</v>
      </c>
      <c r="S99" s="225" t="s">
        <v>426</v>
      </c>
      <c r="T99" s="270"/>
      <c r="U99" s="219" t="s">
        <v>37</v>
      </c>
      <c r="V99" s="474"/>
    </row>
    <row r="100" spans="1:22" ht="120.75" customHeight="1" x14ac:dyDescent="0.2">
      <c r="A100" s="141">
        <v>98</v>
      </c>
      <c r="B100" s="168" t="s">
        <v>137</v>
      </c>
      <c r="C100" s="149" t="s">
        <v>173</v>
      </c>
      <c r="D100" s="225" t="s">
        <v>339</v>
      </c>
      <c r="E100" s="410" t="s">
        <v>340</v>
      </c>
      <c r="F100" s="475" t="s">
        <v>296</v>
      </c>
      <c r="G100" s="419" t="s">
        <v>5</v>
      </c>
      <c r="H100" s="146">
        <f t="shared" si="2"/>
        <v>500000</v>
      </c>
      <c r="I100" s="406">
        <f t="shared" si="3"/>
        <v>0</v>
      </c>
      <c r="J100" s="407">
        <v>0</v>
      </c>
      <c r="K100" s="408">
        <v>0</v>
      </c>
      <c r="L100" s="306">
        <v>0</v>
      </c>
      <c r="M100" s="307">
        <v>500000</v>
      </c>
      <c r="N100" s="145" t="s">
        <v>213</v>
      </c>
      <c r="O100" s="151" t="s">
        <v>40</v>
      </c>
      <c r="P100" s="210" t="s">
        <v>542</v>
      </c>
      <c r="Q100" s="210" t="s">
        <v>55</v>
      </c>
      <c r="R100" s="160" t="s">
        <v>545</v>
      </c>
      <c r="S100" s="225" t="s">
        <v>1317</v>
      </c>
      <c r="T100" s="286"/>
      <c r="U100" s="219" t="s">
        <v>37</v>
      </c>
      <c r="V100" s="474"/>
    </row>
    <row r="101" spans="1:22" ht="76.5" x14ac:dyDescent="0.2">
      <c r="A101" s="149">
        <v>99</v>
      </c>
      <c r="B101" s="168" t="s">
        <v>137</v>
      </c>
      <c r="C101" s="149" t="s">
        <v>173</v>
      </c>
      <c r="D101" s="225" t="s">
        <v>341</v>
      </c>
      <c r="E101" s="410" t="s">
        <v>342</v>
      </c>
      <c r="F101" s="475" t="s">
        <v>296</v>
      </c>
      <c r="G101" s="419" t="s">
        <v>5</v>
      </c>
      <c r="H101" s="146">
        <f t="shared" si="2"/>
        <v>2600000</v>
      </c>
      <c r="I101" s="406">
        <f t="shared" si="3"/>
        <v>0</v>
      </c>
      <c r="J101" s="407">
        <v>0</v>
      </c>
      <c r="K101" s="408">
        <v>0</v>
      </c>
      <c r="L101" s="306">
        <v>2600000</v>
      </c>
      <c r="M101" s="307">
        <v>0</v>
      </c>
      <c r="N101" s="145" t="s">
        <v>213</v>
      </c>
      <c r="O101" s="151" t="s">
        <v>34</v>
      </c>
      <c r="P101" s="145" t="s">
        <v>542</v>
      </c>
      <c r="Q101" s="145" t="s">
        <v>214</v>
      </c>
      <c r="R101" s="360" t="s">
        <v>215</v>
      </c>
      <c r="S101" s="225" t="s">
        <v>426</v>
      </c>
      <c r="T101" s="286"/>
      <c r="U101" s="219" t="s">
        <v>37</v>
      </c>
      <c r="V101" s="474"/>
    </row>
    <row r="102" spans="1:22" ht="102.75" customHeight="1" x14ac:dyDescent="0.2">
      <c r="A102" s="141">
        <v>100</v>
      </c>
      <c r="B102" s="168" t="s">
        <v>137</v>
      </c>
      <c r="C102" s="149" t="s">
        <v>173</v>
      </c>
      <c r="D102" s="225" t="s">
        <v>343</v>
      </c>
      <c r="E102" s="410" t="s">
        <v>344</v>
      </c>
      <c r="F102" s="475" t="s">
        <v>296</v>
      </c>
      <c r="G102" s="419" t="s">
        <v>5</v>
      </c>
      <c r="H102" s="146">
        <f t="shared" si="2"/>
        <v>120000</v>
      </c>
      <c r="I102" s="406">
        <f t="shared" si="3"/>
        <v>0</v>
      </c>
      <c r="J102" s="407">
        <v>0</v>
      </c>
      <c r="K102" s="408">
        <v>0</v>
      </c>
      <c r="L102" s="306">
        <v>0</v>
      </c>
      <c r="M102" s="307">
        <v>120000</v>
      </c>
      <c r="N102" s="145" t="s">
        <v>213</v>
      </c>
      <c r="O102" s="151" t="s">
        <v>40</v>
      </c>
      <c r="P102" s="286" t="s">
        <v>542</v>
      </c>
      <c r="Q102" s="145" t="s">
        <v>214</v>
      </c>
      <c r="R102" s="160" t="s">
        <v>215</v>
      </c>
      <c r="S102" s="225" t="s">
        <v>1317</v>
      </c>
      <c r="T102" s="286"/>
      <c r="U102" s="219" t="s">
        <v>37</v>
      </c>
      <c r="V102" s="474"/>
    </row>
    <row r="103" spans="1:22" ht="42" customHeight="1" x14ac:dyDescent="0.2">
      <c r="A103" s="141">
        <v>101</v>
      </c>
      <c r="B103" s="168" t="s">
        <v>137</v>
      </c>
      <c r="C103" s="149" t="s">
        <v>173</v>
      </c>
      <c r="D103" s="225" t="s">
        <v>345</v>
      </c>
      <c r="E103" s="410" t="s">
        <v>346</v>
      </c>
      <c r="F103" s="475" t="s">
        <v>296</v>
      </c>
      <c r="G103" s="419" t="s">
        <v>5</v>
      </c>
      <c r="H103" s="146">
        <f t="shared" si="2"/>
        <v>260000</v>
      </c>
      <c r="I103" s="406">
        <f t="shared" si="3"/>
        <v>0</v>
      </c>
      <c r="J103" s="407">
        <v>0</v>
      </c>
      <c r="K103" s="408">
        <v>0</v>
      </c>
      <c r="L103" s="306">
        <v>0</v>
      </c>
      <c r="M103" s="307">
        <v>260000</v>
      </c>
      <c r="N103" s="145" t="s">
        <v>213</v>
      </c>
      <c r="O103" s="151" t="s">
        <v>40</v>
      </c>
      <c r="P103" s="286" t="s">
        <v>542</v>
      </c>
      <c r="Q103" s="145" t="s">
        <v>214</v>
      </c>
      <c r="R103" s="160" t="s">
        <v>215</v>
      </c>
      <c r="S103" s="225" t="s">
        <v>1317</v>
      </c>
      <c r="T103" s="286"/>
      <c r="U103" s="219" t="s">
        <v>37</v>
      </c>
      <c r="V103" s="474"/>
    </row>
    <row r="104" spans="1:22" s="263" customFormat="1" ht="61.5" customHeight="1" x14ac:dyDescent="0.25">
      <c r="A104" s="149">
        <v>102</v>
      </c>
      <c r="B104" s="168" t="s">
        <v>137</v>
      </c>
      <c r="C104" s="149" t="s">
        <v>173</v>
      </c>
      <c r="D104" s="225" t="s">
        <v>347</v>
      </c>
      <c r="E104" s="410" t="s">
        <v>348</v>
      </c>
      <c r="F104" s="478" t="s">
        <v>296</v>
      </c>
      <c r="G104" s="419" t="s">
        <v>5</v>
      </c>
      <c r="H104" s="146">
        <f t="shared" si="2"/>
        <v>300000</v>
      </c>
      <c r="I104" s="406">
        <f t="shared" si="3"/>
        <v>0</v>
      </c>
      <c r="J104" s="407">
        <v>0</v>
      </c>
      <c r="K104" s="408">
        <v>0</v>
      </c>
      <c r="L104" s="306">
        <v>0</v>
      </c>
      <c r="M104" s="307">
        <v>300000</v>
      </c>
      <c r="N104" s="432" t="s">
        <v>213</v>
      </c>
      <c r="O104" s="421" t="s">
        <v>40</v>
      </c>
      <c r="P104" s="433" t="s">
        <v>542</v>
      </c>
      <c r="Q104" s="145" t="s">
        <v>214</v>
      </c>
      <c r="R104" s="160" t="s">
        <v>351</v>
      </c>
      <c r="S104" s="225" t="s">
        <v>1317</v>
      </c>
      <c r="T104" s="433"/>
      <c r="U104" s="219" t="s">
        <v>37</v>
      </c>
      <c r="V104" s="474"/>
    </row>
    <row r="105" spans="1:22" s="263" customFormat="1" ht="38.25" x14ac:dyDescent="0.25">
      <c r="A105" s="141">
        <v>103</v>
      </c>
      <c r="B105" s="168" t="s">
        <v>137</v>
      </c>
      <c r="C105" s="149" t="s">
        <v>173</v>
      </c>
      <c r="D105" s="225" t="s">
        <v>349</v>
      </c>
      <c r="E105" s="410" t="s">
        <v>350</v>
      </c>
      <c r="F105" s="475" t="s">
        <v>296</v>
      </c>
      <c r="G105" s="419" t="s">
        <v>5</v>
      </c>
      <c r="H105" s="146">
        <f t="shared" si="2"/>
        <v>500000</v>
      </c>
      <c r="I105" s="406">
        <f t="shared" si="3"/>
        <v>0</v>
      </c>
      <c r="J105" s="407">
        <v>0</v>
      </c>
      <c r="K105" s="408">
        <v>0</v>
      </c>
      <c r="L105" s="306">
        <v>0</v>
      </c>
      <c r="M105" s="307">
        <v>500000</v>
      </c>
      <c r="N105" s="145" t="s">
        <v>213</v>
      </c>
      <c r="O105" s="151" t="s">
        <v>40</v>
      </c>
      <c r="P105" s="286" t="s">
        <v>542</v>
      </c>
      <c r="Q105" s="145" t="s">
        <v>214</v>
      </c>
      <c r="R105" s="160" t="s">
        <v>351</v>
      </c>
      <c r="S105" s="225" t="s">
        <v>1317</v>
      </c>
      <c r="T105" s="286"/>
      <c r="U105" s="219" t="s">
        <v>37</v>
      </c>
      <c r="V105" s="474"/>
    </row>
    <row r="106" spans="1:22" ht="38.25" x14ac:dyDescent="0.2">
      <c r="A106" s="141">
        <v>104</v>
      </c>
      <c r="B106" s="168" t="s">
        <v>137</v>
      </c>
      <c r="C106" s="149" t="s">
        <v>173</v>
      </c>
      <c r="D106" s="225" t="s">
        <v>352</v>
      </c>
      <c r="E106" s="410" t="s">
        <v>352</v>
      </c>
      <c r="F106" s="478" t="s">
        <v>296</v>
      </c>
      <c r="G106" s="419" t="s">
        <v>5</v>
      </c>
      <c r="H106" s="146">
        <f t="shared" si="2"/>
        <v>500000</v>
      </c>
      <c r="I106" s="406">
        <f t="shared" si="3"/>
        <v>0</v>
      </c>
      <c r="J106" s="407">
        <v>0</v>
      </c>
      <c r="K106" s="408">
        <v>0</v>
      </c>
      <c r="L106" s="306">
        <v>0</v>
      </c>
      <c r="M106" s="307">
        <v>500000</v>
      </c>
      <c r="N106" s="432" t="s">
        <v>213</v>
      </c>
      <c r="O106" s="421" t="s">
        <v>40</v>
      </c>
      <c r="P106" s="433" t="s">
        <v>542</v>
      </c>
      <c r="Q106" s="145" t="s">
        <v>214</v>
      </c>
      <c r="R106" s="160" t="s">
        <v>351</v>
      </c>
      <c r="S106" s="460" t="s">
        <v>1317</v>
      </c>
      <c r="T106" s="433"/>
      <c r="U106" s="219" t="s">
        <v>37</v>
      </c>
      <c r="V106" s="474"/>
    </row>
    <row r="107" spans="1:22" ht="70.5" customHeight="1" x14ac:dyDescent="0.2">
      <c r="A107" s="149">
        <v>105</v>
      </c>
      <c r="B107" s="168" t="s">
        <v>137</v>
      </c>
      <c r="C107" s="149" t="s">
        <v>173</v>
      </c>
      <c r="D107" s="225" t="s">
        <v>353</v>
      </c>
      <c r="E107" s="410" t="s">
        <v>353</v>
      </c>
      <c r="F107" s="475" t="s">
        <v>296</v>
      </c>
      <c r="G107" s="419" t="s">
        <v>5</v>
      </c>
      <c r="H107" s="146">
        <f t="shared" si="2"/>
        <v>600000</v>
      </c>
      <c r="I107" s="406">
        <f t="shared" si="3"/>
        <v>0</v>
      </c>
      <c r="J107" s="407">
        <v>0</v>
      </c>
      <c r="K107" s="408">
        <v>0</v>
      </c>
      <c r="L107" s="306">
        <v>0</v>
      </c>
      <c r="M107" s="307">
        <v>600000</v>
      </c>
      <c r="N107" s="145" t="s">
        <v>213</v>
      </c>
      <c r="O107" s="273" t="s">
        <v>40</v>
      </c>
      <c r="P107" s="286" t="s">
        <v>542</v>
      </c>
      <c r="Q107" s="145" t="s">
        <v>214</v>
      </c>
      <c r="R107" s="160" t="s">
        <v>215</v>
      </c>
      <c r="S107" s="460" t="s">
        <v>1317</v>
      </c>
      <c r="T107" s="286"/>
      <c r="U107" s="219" t="s">
        <v>37</v>
      </c>
      <c r="V107" s="474"/>
    </row>
    <row r="108" spans="1:22" s="263" customFormat="1" ht="52.5" customHeight="1" x14ac:dyDescent="0.25">
      <c r="A108" s="141">
        <v>106</v>
      </c>
      <c r="B108" s="170" t="s">
        <v>137</v>
      </c>
      <c r="C108" s="141" t="s">
        <v>173</v>
      </c>
      <c r="D108" s="410" t="s">
        <v>1551</v>
      </c>
      <c r="E108" s="476" t="s">
        <v>1552</v>
      </c>
      <c r="F108" s="475" t="s">
        <v>212</v>
      </c>
      <c r="G108" s="399" t="s">
        <v>1301</v>
      </c>
      <c r="H108" s="146">
        <f t="shared" si="2"/>
        <v>600000</v>
      </c>
      <c r="I108" s="406">
        <f t="shared" si="3"/>
        <v>0</v>
      </c>
      <c r="J108" s="407">
        <v>0</v>
      </c>
      <c r="K108" s="408">
        <v>0</v>
      </c>
      <c r="L108" s="306">
        <v>100000</v>
      </c>
      <c r="M108" s="307">
        <v>500000</v>
      </c>
      <c r="N108" s="145" t="s">
        <v>208</v>
      </c>
      <c r="O108" s="273" t="s">
        <v>40</v>
      </c>
      <c r="P108" s="270" t="s">
        <v>542</v>
      </c>
      <c r="Q108" s="160" t="s">
        <v>214</v>
      </c>
      <c r="R108" s="151" t="s">
        <v>1310</v>
      </c>
      <c r="S108" s="460" t="s">
        <v>209</v>
      </c>
      <c r="T108" s="286"/>
      <c r="U108" s="219" t="s">
        <v>37</v>
      </c>
      <c r="V108" s="474"/>
    </row>
    <row r="109" spans="1:22" ht="63.75" x14ac:dyDescent="0.2">
      <c r="A109" s="141">
        <v>107</v>
      </c>
      <c r="B109" s="170" t="s">
        <v>137</v>
      </c>
      <c r="C109" s="141" t="s">
        <v>173</v>
      </c>
      <c r="D109" s="225" t="s">
        <v>210</v>
      </c>
      <c r="E109" s="410" t="s">
        <v>211</v>
      </c>
      <c r="F109" s="475" t="s">
        <v>212</v>
      </c>
      <c r="G109" s="399" t="s">
        <v>1301</v>
      </c>
      <c r="H109" s="146">
        <f t="shared" si="2"/>
        <v>500000</v>
      </c>
      <c r="I109" s="406">
        <f t="shared" si="3"/>
        <v>0</v>
      </c>
      <c r="J109" s="407">
        <v>0</v>
      </c>
      <c r="K109" s="408">
        <v>0</v>
      </c>
      <c r="L109" s="306">
        <v>200000</v>
      </c>
      <c r="M109" s="307">
        <v>300000</v>
      </c>
      <c r="N109" s="145" t="s">
        <v>213</v>
      </c>
      <c r="O109" s="273" t="s">
        <v>34</v>
      </c>
      <c r="P109" s="145" t="s">
        <v>542</v>
      </c>
      <c r="Q109" s="145" t="s">
        <v>214</v>
      </c>
      <c r="R109" s="160" t="s">
        <v>215</v>
      </c>
      <c r="S109" s="460" t="s">
        <v>216</v>
      </c>
      <c r="T109" s="286"/>
      <c r="U109" s="219" t="s">
        <v>37</v>
      </c>
      <c r="V109" s="474"/>
    </row>
    <row r="110" spans="1:22" s="427" customFormat="1" ht="60.75" customHeight="1" x14ac:dyDescent="0.2">
      <c r="A110" s="149">
        <v>108</v>
      </c>
      <c r="B110" s="170" t="s">
        <v>189</v>
      </c>
      <c r="C110" s="141" t="s">
        <v>173</v>
      </c>
      <c r="D110" s="225" t="s">
        <v>190</v>
      </c>
      <c r="E110" s="410" t="s">
        <v>191</v>
      </c>
      <c r="F110" s="475" t="s">
        <v>98</v>
      </c>
      <c r="G110" s="399" t="s">
        <v>1301</v>
      </c>
      <c r="H110" s="146">
        <f t="shared" si="2"/>
        <v>1500000</v>
      </c>
      <c r="I110" s="406">
        <f t="shared" si="3"/>
        <v>0</v>
      </c>
      <c r="J110" s="407">
        <v>0</v>
      </c>
      <c r="K110" s="408">
        <v>0</v>
      </c>
      <c r="L110" s="306">
        <v>200000</v>
      </c>
      <c r="M110" s="307">
        <v>1300000</v>
      </c>
      <c r="N110" s="156" t="s">
        <v>192</v>
      </c>
      <c r="O110" s="151" t="s">
        <v>34</v>
      </c>
      <c r="P110" s="151" t="s">
        <v>542</v>
      </c>
      <c r="Q110" s="151" t="s">
        <v>55</v>
      </c>
      <c r="R110" s="160" t="s">
        <v>545</v>
      </c>
      <c r="S110" s="460" t="s">
        <v>133</v>
      </c>
      <c r="T110" s="275"/>
      <c r="U110" s="219" t="s">
        <v>37</v>
      </c>
      <c r="V110" s="474"/>
    </row>
    <row r="111" spans="1:22" s="427" customFormat="1" ht="38.25" customHeight="1" x14ac:dyDescent="0.2">
      <c r="A111" s="141">
        <v>109</v>
      </c>
      <c r="B111" s="170" t="s">
        <v>189</v>
      </c>
      <c r="C111" s="141" t="s">
        <v>173</v>
      </c>
      <c r="D111" s="225" t="s">
        <v>193</v>
      </c>
      <c r="E111" s="410" t="s">
        <v>194</v>
      </c>
      <c r="F111" s="475" t="s">
        <v>98</v>
      </c>
      <c r="G111" s="399" t="s">
        <v>1301</v>
      </c>
      <c r="H111" s="146">
        <f t="shared" si="2"/>
        <v>800000</v>
      </c>
      <c r="I111" s="406">
        <f t="shared" si="3"/>
        <v>0</v>
      </c>
      <c r="J111" s="407">
        <v>0</v>
      </c>
      <c r="K111" s="408">
        <v>0</v>
      </c>
      <c r="L111" s="306">
        <v>200000</v>
      </c>
      <c r="M111" s="307">
        <v>600000</v>
      </c>
      <c r="N111" s="156" t="s">
        <v>192</v>
      </c>
      <c r="O111" s="151" t="s">
        <v>34</v>
      </c>
      <c r="P111" s="151" t="s">
        <v>542</v>
      </c>
      <c r="Q111" s="151" t="s">
        <v>55</v>
      </c>
      <c r="R111" s="160" t="s">
        <v>546</v>
      </c>
      <c r="S111" s="225" t="s">
        <v>133</v>
      </c>
      <c r="T111" s="275"/>
      <c r="U111" s="219" t="s">
        <v>37</v>
      </c>
      <c r="V111" s="474"/>
    </row>
    <row r="112" spans="1:22" s="427" customFormat="1" ht="51" x14ac:dyDescent="0.2">
      <c r="A112" s="141">
        <v>110</v>
      </c>
      <c r="B112" s="170" t="s">
        <v>50</v>
      </c>
      <c r="C112" s="141" t="s">
        <v>173</v>
      </c>
      <c r="D112" s="225" t="s">
        <v>174</v>
      </c>
      <c r="E112" s="476" t="s">
        <v>175</v>
      </c>
      <c r="F112" s="475" t="s">
        <v>65</v>
      </c>
      <c r="G112" s="399" t="s">
        <v>1301</v>
      </c>
      <c r="H112" s="146">
        <f t="shared" si="2"/>
        <v>500000</v>
      </c>
      <c r="I112" s="406">
        <f t="shared" si="3"/>
        <v>0</v>
      </c>
      <c r="J112" s="407">
        <v>0</v>
      </c>
      <c r="K112" s="408">
        <v>0</v>
      </c>
      <c r="L112" s="306">
        <v>250000</v>
      </c>
      <c r="M112" s="307">
        <v>250000</v>
      </c>
      <c r="N112" s="145" t="s">
        <v>54</v>
      </c>
      <c r="O112" s="151" t="s">
        <v>34</v>
      </c>
      <c r="P112" s="151" t="s">
        <v>542</v>
      </c>
      <c r="Q112" s="151" t="s">
        <v>55</v>
      </c>
      <c r="R112" s="160" t="s">
        <v>544</v>
      </c>
      <c r="S112" s="225" t="s">
        <v>176</v>
      </c>
      <c r="T112" s="286"/>
      <c r="U112" s="219" t="s">
        <v>37</v>
      </c>
      <c r="V112" s="474"/>
    </row>
    <row r="113" spans="1:22" ht="51" customHeight="1" x14ac:dyDescent="0.2">
      <c r="A113" s="149">
        <v>111</v>
      </c>
      <c r="B113" s="168" t="s">
        <v>93</v>
      </c>
      <c r="C113" s="141" t="s">
        <v>173</v>
      </c>
      <c r="D113" s="486" t="s">
        <v>187</v>
      </c>
      <c r="E113" s="476" t="s">
        <v>188</v>
      </c>
      <c r="F113" s="475" t="s">
        <v>65</v>
      </c>
      <c r="G113" s="399" t="s">
        <v>1301</v>
      </c>
      <c r="H113" s="146">
        <f t="shared" si="2"/>
        <v>400000</v>
      </c>
      <c r="I113" s="406">
        <f t="shared" si="3"/>
        <v>0</v>
      </c>
      <c r="J113" s="407">
        <v>0</v>
      </c>
      <c r="K113" s="408">
        <v>0</v>
      </c>
      <c r="L113" s="306">
        <v>100000</v>
      </c>
      <c r="M113" s="307">
        <v>300000</v>
      </c>
      <c r="N113" s="156" t="s">
        <v>54</v>
      </c>
      <c r="O113" s="151" t="s">
        <v>34</v>
      </c>
      <c r="P113" s="151" t="s">
        <v>542</v>
      </c>
      <c r="Q113" s="151" t="s">
        <v>55</v>
      </c>
      <c r="R113" s="160" t="s">
        <v>544</v>
      </c>
      <c r="S113" s="225" t="s">
        <v>92</v>
      </c>
      <c r="T113" s="275"/>
      <c r="U113" s="219" t="s">
        <v>37</v>
      </c>
      <c r="V113" s="474"/>
    </row>
    <row r="114" spans="1:22" ht="63.75" x14ac:dyDescent="0.2">
      <c r="A114" s="141">
        <v>112</v>
      </c>
      <c r="B114" s="170" t="s">
        <v>137</v>
      </c>
      <c r="C114" s="141" t="s">
        <v>173</v>
      </c>
      <c r="D114" s="225" t="s">
        <v>217</v>
      </c>
      <c r="E114" s="410" t="s">
        <v>218</v>
      </c>
      <c r="F114" s="475" t="s">
        <v>65</v>
      </c>
      <c r="G114" s="399" t="s">
        <v>1301</v>
      </c>
      <c r="H114" s="146">
        <f t="shared" si="2"/>
        <v>500000</v>
      </c>
      <c r="I114" s="406">
        <f t="shared" si="3"/>
        <v>0</v>
      </c>
      <c r="J114" s="407">
        <v>0</v>
      </c>
      <c r="K114" s="408">
        <v>0</v>
      </c>
      <c r="L114" s="306">
        <v>100000</v>
      </c>
      <c r="M114" s="307">
        <v>400000</v>
      </c>
      <c r="N114" s="160" t="s">
        <v>213</v>
      </c>
      <c r="O114" s="151" t="s">
        <v>40</v>
      </c>
      <c r="P114" s="151" t="s">
        <v>542</v>
      </c>
      <c r="Q114" s="160" t="s">
        <v>214</v>
      </c>
      <c r="R114" s="151" t="s">
        <v>1310</v>
      </c>
      <c r="S114" s="225" t="s">
        <v>216</v>
      </c>
      <c r="T114" s="287"/>
      <c r="U114" s="219" t="s">
        <v>37</v>
      </c>
      <c r="V114" s="474"/>
    </row>
    <row r="115" spans="1:22" ht="51" x14ac:dyDescent="0.2">
      <c r="A115" s="141">
        <v>113</v>
      </c>
      <c r="B115" s="168" t="s">
        <v>30</v>
      </c>
      <c r="C115" s="141" t="s">
        <v>173</v>
      </c>
      <c r="D115" s="225" t="s">
        <v>253</v>
      </c>
      <c r="E115" s="410" t="s">
        <v>254</v>
      </c>
      <c r="F115" s="475" t="s">
        <v>65</v>
      </c>
      <c r="G115" s="399" t="s">
        <v>1301</v>
      </c>
      <c r="H115" s="146">
        <f t="shared" si="2"/>
        <v>400000</v>
      </c>
      <c r="I115" s="406">
        <f t="shared" si="3"/>
        <v>0</v>
      </c>
      <c r="J115" s="407">
        <v>0</v>
      </c>
      <c r="K115" s="408">
        <v>0</v>
      </c>
      <c r="L115" s="306">
        <v>0</v>
      </c>
      <c r="M115" s="307">
        <v>400000</v>
      </c>
      <c r="N115" s="160" t="s">
        <v>49</v>
      </c>
      <c r="O115" s="151" t="s">
        <v>40</v>
      </c>
      <c r="P115" s="151" t="s">
        <v>549</v>
      </c>
      <c r="Q115" s="151" t="s">
        <v>555</v>
      </c>
      <c r="R115" s="160" t="s">
        <v>559</v>
      </c>
      <c r="S115" s="225" t="s">
        <v>255</v>
      </c>
      <c r="T115" s="287"/>
      <c r="U115" s="219" t="s">
        <v>37</v>
      </c>
      <c r="V115" s="474"/>
    </row>
    <row r="116" spans="1:22" s="263" customFormat="1" ht="25.5" x14ac:dyDescent="0.25">
      <c r="A116" s="149">
        <v>114</v>
      </c>
      <c r="B116" s="168" t="s">
        <v>112</v>
      </c>
      <c r="C116" s="149" t="s">
        <v>173</v>
      </c>
      <c r="D116" s="225" t="s">
        <v>286</v>
      </c>
      <c r="E116" s="410" t="s">
        <v>287</v>
      </c>
      <c r="F116" s="475" t="s">
        <v>65</v>
      </c>
      <c r="G116" s="399" t="s">
        <v>1301</v>
      </c>
      <c r="H116" s="146">
        <f t="shared" si="2"/>
        <v>483000</v>
      </c>
      <c r="I116" s="406">
        <f t="shared" si="3"/>
        <v>23000</v>
      </c>
      <c r="J116" s="407">
        <v>23000</v>
      </c>
      <c r="K116" s="408">
        <v>0</v>
      </c>
      <c r="L116" s="306">
        <v>60000</v>
      </c>
      <c r="M116" s="307">
        <v>400000</v>
      </c>
      <c r="N116" s="156" t="s">
        <v>49</v>
      </c>
      <c r="O116" s="151" t="s">
        <v>40</v>
      </c>
      <c r="P116" s="151" t="s">
        <v>549</v>
      </c>
      <c r="Q116" s="151" t="s">
        <v>555</v>
      </c>
      <c r="R116" s="160" t="s">
        <v>559</v>
      </c>
      <c r="S116" s="225" t="s">
        <v>169</v>
      </c>
      <c r="T116" s="275"/>
      <c r="U116" s="219" t="s">
        <v>37</v>
      </c>
      <c r="V116" s="474"/>
    </row>
    <row r="117" spans="1:22" s="263" customFormat="1" ht="38.25" x14ac:dyDescent="0.25">
      <c r="A117" s="141">
        <v>115</v>
      </c>
      <c r="B117" s="168" t="s">
        <v>112</v>
      </c>
      <c r="C117" s="141" t="s">
        <v>173</v>
      </c>
      <c r="D117" s="225" t="s">
        <v>288</v>
      </c>
      <c r="E117" s="410" t="s">
        <v>289</v>
      </c>
      <c r="F117" s="475" t="s">
        <v>65</v>
      </c>
      <c r="G117" s="399" t="s">
        <v>1301</v>
      </c>
      <c r="H117" s="146">
        <f t="shared" si="2"/>
        <v>400000</v>
      </c>
      <c r="I117" s="406">
        <f t="shared" si="3"/>
        <v>0</v>
      </c>
      <c r="J117" s="407">
        <v>0</v>
      </c>
      <c r="K117" s="408">
        <v>0</v>
      </c>
      <c r="L117" s="306">
        <v>0</v>
      </c>
      <c r="M117" s="307">
        <v>400000</v>
      </c>
      <c r="N117" s="156" t="s">
        <v>49</v>
      </c>
      <c r="O117" s="151" t="s">
        <v>40</v>
      </c>
      <c r="P117" s="160" t="s">
        <v>549</v>
      </c>
      <c r="Q117" s="160" t="s">
        <v>563</v>
      </c>
      <c r="R117" s="160" t="s">
        <v>564</v>
      </c>
      <c r="S117" s="225" t="s">
        <v>169</v>
      </c>
      <c r="T117" s="275"/>
      <c r="U117" s="219" t="s">
        <v>37</v>
      </c>
      <c r="V117" s="474"/>
    </row>
    <row r="118" spans="1:22" s="429" customFormat="1" ht="25.5" x14ac:dyDescent="0.25">
      <c r="A118" s="141">
        <v>116</v>
      </c>
      <c r="B118" s="168" t="s">
        <v>30</v>
      </c>
      <c r="C118" s="141" t="s">
        <v>173</v>
      </c>
      <c r="D118" s="225" t="s">
        <v>195</v>
      </c>
      <c r="E118" s="410" t="s">
        <v>196</v>
      </c>
      <c r="F118" s="475" t="s">
        <v>197</v>
      </c>
      <c r="G118" s="399" t="s">
        <v>1301</v>
      </c>
      <c r="H118" s="146">
        <f t="shared" si="2"/>
        <v>160000</v>
      </c>
      <c r="I118" s="406">
        <f t="shared" si="3"/>
        <v>0</v>
      </c>
      <c r="J118" s="407">
        <v>0</v>
      </c>
      <c r="K118" s="408">
        <v>0</v>
      </c>
      <c r="L118" s="306">
        <v>60000</v>
      </c>
      <c r="M118" s="307">
        <v>100000</v>
      </c>
      <c r="N118" s="156" t="s">
        <v>49</v>
      </c>
      <c r="O118" s="151" t="s">
        <v>40</v>
      </c>
      <c r="P118" s="160" t="s">
        <v>549</v>
      </c>
      <c r="Q118" s="160" t="s">
        <v>563</v>
      </c>
      <c r="R118" s="160" t="s">
        <v>564</v>
      </c>
      <c r="S118" s="460" t="s">
        <v>169</v>
      </c>
      <c r="T118" s="275"/>
      <c r="U118" s="219" t="s">
        <v>37</v>
      </c>
      <c r="V118" s="474"/>
    </row>
    <row r="119" spans="1:22" s="427" customFormat="1" ht="63.75" x14ac:dyDescent="0.2">
      <c r="A119" s="149">
        <v>117</v>
      </c>
      <c r="B119" s="170" t="s">
        <v>112</v>
      </c>
      <c r="C119" s="141" t="s">
        <v>173</v>
      </c>
      <c r="D119" s="225" t="s">
        <v>198</v>
      </c>
      <c r="E119" s="476" t="s">
        <v>1381</v>
      </c>
      <c r="F119" s="475" t="s">
        <v>197</v>
      </c>
      <c r="G119" s="399" t="s">
        <v>1301</v>
      </c>
      <c r="H119" s="146">
        <f t="shared" si="2"/>
        <v>100000</v>
      </c>
      <c r="I119" s="406">
        <f t="shared" si="3"/>
        <v>0</v>
      </c>
      <c r="J119" s="407">
        <v>0</v>
      </c>
      <c r="K119" s="408">
        <v>0</v>
      </c>
      <c r="L119" s="306">
        <v>0</v>
      </c>
      <c r="M119" s="307">
        <v>100000</v>
      </c>
      <c r="N119" s="156" t="s">
        <v>199</v>
      </c>
      <c r="O119" s="273" t="s">
        <v>34</v>
      </c>
      <c r="P119" s="160" t="s">
        <v>549</v>
      </c>
      <c r="Q119" s="160" t="s">
        <v>563</v>
      </c>
      <c r="R119" s="160" t="s">
        <v>564</v>
      </c>
      <c r="S119" s="460" t="s">
        <v>111</v>
      </c>
      <c r="T119" s="275"/>
      <c r="U119" s="219" t="s">
        <v>37</v>
      </c>
      <c r="V119" s="474"/>
    </row>
    <row r="120" spans="1:22" s="430" customFormat="1" ht="48.75" customHeight="1" x14ac:dyDescent="0.25">
      <c r="A120" s="141">
        <v>118</v>
      </c>
      <c r="B120" s="170" t="s">
        <v>30</v>
      </c>
      <c r="C120" s="141" t="s">
        <v>173</v>
      </c>
      <c r="D120" s="225" t="s">
        <v>233</v>
      </c>
      <c r="E120" s="410" t="s">
        <v>234</v>
      </c>
      <c r="F120" s="475" t="s">
        <v>197</v>
      </c>
      <c r="G120" s="399" t="s">
        <v>1301</v>
      </c>
      <c r="H120" s="146">
        <f t="shared" si="2"/>
        <v>500000</v>
      </c>
      <c r="I120" s="406">
        <f t="shared" si="3"/>
        <v>0</v>
      </c>
      <c r="J120" s="407">
        <v>0</v>
      </c>
      <c r="K120" s="408">
        <v>0</v>
      </c>
      <c r="L120" s="306">
        <v>50000</v>
      </c>
      <c r="M120" s="307">
        <v>450000</v>
      </c>
      <c r="N120" s="160" t="s">
        <v>49</v>
      </c>
      <c r="O120" s="151" t="s">
        <v>34</v>
      </c>
      <c r="P120" s="151" t="s">
        <v>542</v>
      </c>
      <c r="Q120" s="151" t="s">
        <v>55</v>
      </c>
      <c r="R120" s="160" t="s">
        <v>545</v>
      </c>
      <c r="S120" s="225" t="s">
        <v>235</v>
      </c>
      <c r="T120" s="287"/>
      <c r="U120" s="219" t="s">
        <v>37</v>
      </c>
      <c r="V120" s="474"/>
    </row>
    <row r="121" spans="1:22" s="426" customFormat="1" ht="89.25" x14ac:dyDescent="0.2">
      <c r="A121" s="141">
        <v>119</v>
      </c>
      <c r="B121" s="168" t="s">
        <v>73</v>
      </c>
      <c r="C121" s="149" t="s">
        <v>173</v>
      </c>
      <c r="D121" s="225" t="s">
        <v>258</v>
      </c>
      <c r="E121" s="410" t="s">
        <v>1578</v>
      </c>
      <c r="F121" s="475" t="s">
        <v>197</v>
      </c>
      <c r="G121" s="399" t="s">
        <v>1301</v>
      </c>
      <c r="H121" s="146">
        <f t="shared" si="2"/>
        <v>614700</v>
      </c>
      <c r="I121" s="406">
        <f t="shared" si="3"/>
        <v>114700</v>
      </c>
      <c r="J121" s="407">
        <f>39633+35067+40000</f>
        <v>114700</v>
      </c>
      <c r="K121" s="408">
        <v>0</v>
      </c>
      <c r="L121" s="306">
        <v>100000</v>
      </c>
      <c r="M121" s="307">
        <v>400000</v>
      </c>
      <c r="N121" s="160" t="s">
        <v>105</v>
      </c>
      <c r="O121" s="151" t="s">
        <v>40</v>
      </c>
      <c r="P121" s="156" t="s">
        <v>542</v>
      </c>
      <c r="Q121" s="483" t="s">
        <v>555</v>
      </c>
      <c r="R121" s="160" t="s">
        <v>562</v>
      </c>
      <c r="S121" s="225" t="s">
        <v>106</v>
      </c>
      <c r="T121" s="287"/>
      <c r="U121" s="219" t="s">
        <v>37</v>
      </c>
      <c r="V121" s="474"/>
    </row>
    <row r="122" spans="1:22" s="426" customFormat="1" ht="51" x14ac:dyDescent="0.2">
      <c r="A122" s="149">
        <v>120</v>
      </c>
      <c r="B122" s="170" t="s">
        <v>112</v>
      </c>
      <c r="C122" s="141" t="s">
        <v>173</v>
      </c>
      <c r="D122" s="225" t="s">
        <v>262</v>
      </c>
      <c r="E122" s="476" t="s">
        <v>263</v>
      </c>
      <c r="F122" s="475" t="s">
        <v>197</v>
      </c>
      <c r="G122" s="399" t="s">
        <v>1301</v>
      </c>
      <c r="H122" s="146">
        <f t="shared" si="2"/>
        <v>120000</v>
      </c>
      <c r="I122" s="406">
        <f t="shared" si="3"/>
        <v>0</v>
      </c>
      <c r="J122" s="407">
        <v>0</v>
      </c>
      <c r="K122" s="408">
        <v>0</v>
      </c>
      <c r="L122" s="306">
        <v>0</v>
      </c>
      <c r="M122" s="307">
        <v>120000</v>
      </c>
      <c r="N122" s="160" t="s">
        <v>49</v>
      </c>
      <c r="O122" s="151" t="s">
        <v>40</v>
      </c>
      <c r="P122" s="151" t="s">
        <v>549</v>
      </c>
      <c r="Q122" s="151" t="s">
        <v>555</v>
      </c>
      <c r="R122" s="160" t="s">
        <v>559</v>
      </c>
      <c r="S122" s="510" t="s">
        <v>111</v>
      </c>
      <c r="T122" s="287"/>
      <c r="U122" s="219" t="s">
        <v>37</v>
      </c>
      <c r="V122" s="474"/>
    </row>
    <row r="123" spans="1:22" ht="48" customHeight="1" x14ac:dyDescent="0.2">
      <c r="A123" s="141">
        <v>121</v>
      </c>
      <c r="B123" s="170" t="s">
        <v>73</v>
      </c>
      <c r="C123" s="141" t="s">
        <v>173</v>
      </c>
      <c r="D123" s="410" t="s">
        <v>1361</v>
      </c>
      <c r="E123" s="410" t="s">
        <v>1526</v>
      </c>
      <c r="F123" s="475" t="s">
        <v>32</v>
      </c>
      <c r="G123" s="399" t="s">
        <v>1304</v>
      </c>
      <c r="H123" s="146">
        <f t="shared" ref="H123:H148" si="4">I123+L123+M123</f>
        <v>4000000</v>
      </c>
      <c r="I123" s="406">
        <f t="shared" si="3"/>
        <v>0</v>
      </c>
      <c r="J123" s="407">
        <v>0</v>
      </c>
      <c r="K123" s="408">
        <v>0</v>
      </c>
      <c r="L123" s="306">
        <v>1000000</v>
      </c>
      <c r="M123" s="307">
        <v>3000000</v>
      </c>
      <c r="N123" s="160" t="s">
        <v>33</v>
      </c>
      <c r="O123" s="151" t="s">
        <v>34</v>
      </c>
      <c r="P123" s="156" t="s">
        <v>549</v>
      </c>
      <c r="Q123" s="156" t="s">
        <v>35</v>
      </c>
      <c r="R123" s="160" t="s">
        <v>36</v>
      </c>
      <c r="S123" s="434" t="s">
        <v>127</v>
      </c>
      <c r="T123" s="287"/>
      <c r="U123" s="219" t="s">
        <v>37</v>
      </c>
      <c r="V123" s="474"/>
    </row>
    <row r="124" spans="1:22" ht="45.75" customHeight="1" x14ac:dyDescent="0.2">
      <c r="A124" s="496">
        <v>122</v>
      </c>
      <c r="B124" s="534" t="s">
        <v>73</v>
      </c>
      <c r="C124" s="496" t="s">
        <v>173</v>
      </c>
      <c r="D124" s="527" t="s">
        <v>1349</v>
      </c>
      <c r="E124" s="535" t="s">
        <v>1527</v>
      </c>
      <c r="F124" s="528" t="s">
        <v>32</v>
      </c>
      <c r="G124" s="399" t="s">
        <v>1301</v>
      </c>
      <c r="H124" s="146">
        <f t="shared" si="4"/>
        <v>512116</v>
      </c>
      <c r="I124" s="406">
        <f t="shared" si="3"/>
        <v>112116</v>
      </c>
      <c r="J124" s="407">
        <v>112116</v>
      </c>
      <c r="K124" s="408">
        <v>0</v>
      </c>
      <c r="L124" s="306">
        <v>100000</v>
      </c>
      <c r="M124" s="307">
        <v>300000</v>
      </c>
      <c r="N124" s="156" t="s">
        <v>33</v>
      </c>
      <c r="O124" s="484" t="s">
        <v>34</v>
      </c>
      <c r="P124" s="156" t="s">
        <v>549</v>
      </c>
      <c r="Q124" s="156" t="s">
        <v>35</v>
      </c>
      <c r="R124" s="160" t="s">
        <v>38</v>
      </c>
      <c r="S124" s="434" t="s">
        <v>127</v>
      </c>
      <c r="T124" s="275"/>
      <c r="U124" s="219" t="s">
        <v>37</v>
      </c>
      <c r="V124" s="474"/>
    </row>
    <row r="125" spans="1:22" ht="93.75" customHeight="1" x14ac:dyDescent="0.2">
      <c r="A125" s="149">
        <v>123</v>
      </c>
      <c r="B125" s="168" t="s">
        <v>73</v>
      </c>
      <c r="C125" s="149" t="s">
        <v>173</v>
      </c>
      <c r="D125" s="225" t="s">
        <v>1528</v>
      </c>
      <c r="E125" s="410" t="s">
        <v>1528</v>
      </c>
      <c r="F125" s="475" t="s">
        <v>32</v>
      </c>
      <c r="G125" s="419" t="s">
        <v>5</v>
      </c>
      <c r="H125" s="146">
        <f t="shared" si="4"/>
        <v>0</v>
      </c>
      <c r="I125" s="406">
        <f t="shared" si="3"/>
        <v>0</v>
      </c>
      <c r="J125" s="407">
        <v>0</v>
      </c>
      <c r="K125" s="408">
        <v>0</v>
      </c>
      <c r="L125" s="306">
        <v>0</v>
      </c>
      <c r="M125" s="307">
        <v>0</v>
      </c>
      <c r="N125" s="156" t="s">
        <v>33</v>
      </c>
      <c r="O125" s="151" t="s">
        <v>34</v>
      </c>
      <c r="P125" s="275" t="s">
        <v>549</v>
      </c>
      <c r="Q125" s="156" t="s">
        <v>35</v>
      </c>
      <c r="R125" s="151" t="s">
        <v>552</v>
      </c>
      <c r="S125" s="225" t="s">
        <v>127</v>
      </c>
      <c r="T125" s="275"/>
      <c r="U125" s="219" t="s">
        <v>37</v>
      </c>
      <c r="V125" s="474"/>
    </row>
    <row r="126" spans="1:22" s="427" customFormat="1" ht="165.75" x14ac:dyDescent="0.2">
      <c r="A126" s="141">
        <v>124</v>
      </c>
      <c r="B126" s="170" t="s">
        <v>30</v>
      </c>
      <c r="C126" s="141" t="s">
        <v>173</v>
      </c>
      <c r="D126" s="225" t="s">
        <v>265</v>
      </c>
      <c r="E126" s="476" t="s">
        <v>1590</v>
      </c>
      <c r="F126" s="475" t="s">
        <v>44</v>
      </c>
      <c r="G126" s="399" t="s">
        <v>1304</v>
      </c>
      <c r="H126" s="146">
        <f t="shared" si="4"/>
        <v>4185000</v>
      </c>
      <c r="I126" s="406">
        <f t="shared" si="3"/>
        <v>185000</v>
      </c>
      <c r="J126" s="407">
        <v>185000</v>
      </c>
      <c r="K126" s="408">
        <v>0</v>
      </c>
      <c r="L126" s="306">
        <v>2000000</v>
      </c>
      <c r="M126" s="307">
        <v>2000000</v>
      </c>
      <c r="N126" s="156" t="s">
        <v>45</v>
      </c>
      <c r="O126" s="151" t="s">
        <v>34</v>
      </c>
      <c r="P126" s="151" t="s">
        <v>549</v>
      </c>
      <c r="Q126" s="151" t="s">
        <v>555</v>
      </c>
      <c r="R126" s="160" t="s">
        <v>556</v>
      </c>
      <c r="S126" s="434" t="s">
        <v>169</v>
      </c>
      <c r="T126" s="275"/>
      <c r="U126" s="219" t="s">
        <v>37</v>
      </c>
      <c r="V126" s="474"/>
    </row>
    <row r="127" spans="1:22" s="427" customFormat="1" ht="63.75" x14ac:dyDescent="0.2">
      <c r="A127" s="141">
        <v>125</v>
      </c>
      <c r="B127" s="149" t="s">
        <v>201</v>
      </c>
      <c r="C127" s="149" t="s">
        <v>173</v>
      </c>
      <c r="D127" s="410" t="s">
        <v>204</v>
      </c>
      <c r="E127" s="410" t="s">
        <v>205</v>
      </c>
      <c r="F127" s="475" t="s">
        <v>206</v>
      </c>
      <c r="G127" s="399" t="s">
        <v>1301</v>
      </c>
      <c r="H127" s="146">
        <f t="shared" si="4"/>
        <v>6000000</v>
      </c>
      <c r="I127" s="406">
        <f t="shared" si="3"/>
        <v>0</v>
      </c>
      <c r="J127" s="407">
        <v>0</v>
      </c>
      <c r="K127" s="408">
        <v>0</v>
      </c>
      <c r="L127" s="306">
        <v>0</v>
      </c>
      <c r="M127" s="307">
        <v>6000000</v>
      </c>
      <c r="N127" s="151" t="s">
        <v>89</v>
      </c>
      <c r="O127" s="151" t="s">
        <v>34</v>
      </c>
      <c r="P127" s="151" t="s">
        <v>542</v>
      </c>
      <c r="Q127" s="151" t="s">
        <v>55</v>
      </c>
      <c r="R127" s="160" t="s">
        <v>547</v>
      </c>
      <c r="S127" s="434" t="s">
        <v>92</v>
      </c>
      <c r="T127" s="270"/>
      <c r="U127" s="219" t="s">
        <v>37</v>
      </c>
      <c r="V127" s="474"/>
    </row>
    <row r="128" spans="1:22" s="263" customFormat="1" ht="38.25" x14ac:dyDescent="0.25">
      <c r="A128" s="149">
        <v>126</v>
      </c>
      <c r="B128" s="170" t="s">
        <v>201</v>
      </c>
      <c r="C128" s="141" t="s">
        <v>173</v>
      </c>
      <c r="D128" s="225" t="s">
        <v>273</v>
      </c>
      <c r="E128" s="476" t="s">
        <v>274</v>
      </c>
      <c r="F128" s="475" t="s">
        <v>206</v>
      </c>
      <c r="G128" s="399" t="s">
        <v>1301</v>
      </c>
      <c r="H128" s="146">
        <f t="shared" si="4"/>
        <v>200000</v>
      </c>
      <c r="I128" s="406">
        <f t="shared" si="3"/>
        <v>0</v>
      </c>
      <c r="J128" s="407">
        <v>0</v>
      </c>
      <c r="K128" s="408">
        <v>0</v>
      </c>
      <c r="L128" s="306">
        <v>0</v>
      </c>
      <c r="M128" s="307">
        <v>200000</v>
      </c>
      <c r="N128" s="156" t="s">
        <v>89</v>
      </c>
      <c r="O128" s="151" t="s">
        <v>40</v>
      </c>
      <c r="P128" s="151" t="s">
        <v>542</v>
      </c>
      <c r="Q128" s="151" t="s">
        <v>55</v>
      </c>
      <c r="R128" s="160" t="s">
        <v>547</v>
      </c>
      <c r="S128" s="511" t="s">
        <v>111</v>
      </c>
      <c r="T128" s="275"/>
      <c r="U128" s="219" t="s">
        <v>37</v>
      </c>
      <c r="V128" s="474"/>
    </row>
    <row r="129" spans="1:22" s="263" customFormat="1" ht="63.75" x14ac:dyDescent="0.25">
      <c r="A129" s="141">
        <v>127</v>
      </c>
      <c r="B129" s="149" t="s">
        <v>201</v>
      </c>
      <c r="C129" s="141" t="s">
        <v>173</v>
      </c>
      <c r="D129" s="410" t="s">
        <v>202</v>
      </c>
      <c r="E129" s="410" t="s">
        <v>203</v>
      </c>
      <c r="F129" s="475" t="s">
        <v>88</v>
      </c>
      <c r="G129" s="399" t="s">
        <v>1301</v>
      </c>
      <c r="H129" s="146">
        <f t="shared" si="4"/>
        <v>100000</v>
      </c>
      <c r="I129" s="406">
        <f t="shared" si="3"/>
        <v>0</v>
      </c>
      <c r="J129" s="407">
        <v>0</v>
      </c>
      <c r="K129" s="408">
        <v>0</v>
      </c>
      <c r="L129" s="306">
        <v>50000</v>
      </c>
      <c r="M129" s="307">
        <v>50000</v>
      </c>
      <c r="N129" s="160" t="s">
        <v>89</v>
      </c>
      <c r="O129" s="151" t="s">
        <v>40</v>
      </c>
      <c r="P129" s="270" t="s">
        <v>542</v>
      </c>
      <c r="Q129" s="151" t="s">
        <v>55</v>
      </c>
      <c r="R129" s="160" t="s">
        <v>547</v>
      </c>
      <c r="S129" s="225" t="s">
        <v>92</v>
      </c>
      <c r="T129" s="287"/>
      <c r="U129" s="219" t="s">
        <v>37</v>
      </c>
      <c r="V129" s="474"/>
    </row>
    <row r="130" spans="1:22" ht="38.25" customHeight="1" x14ac:dyDescent="0.2">
      <c r="A130" s="141">
        <v>128</v>
      </c>
      <c r="B130" s="168" t="s">
        <v>112</v>
      </c>
      <c r="C130" s="141" t="s">
        <v>173</v>
      </c>
      <c r="D130" s="225" t="s">
        <v>240</v>
      </c>
      <c r="E130" s="410" t="s">
        <v>241</v>
      </c>
      <c r="F130" s="437" t="s">
        <v>242</v>
      </c>
      <c r="G130" s="399" t="s">
        <v>1301</v>
      </c>
      <c r="H130" s="146">
        <f t="shared" si="4"/>
        <v>800000</v>
      </c>
      <c r="I130" s="406">
        <f t="shared" si="3"/>
        <v>0</v>
      </c>
      <c r="J130" s="407">
        <v>0</v>
      </c>
      <c r="K130" s="408">
        <v>0</v>
      </c>
      <c r="L130" s="306">
        <v>0</v>
      </c>
      <c r="M130" s="307">
        <v>800000</v>
      </c>
      <c r="N130" s="160" t="s">
        <v>49</v>
      </c>
      <c r="O130" s="151" t="s">
        <v>40</v>
      </c>
      <c r="P130" s="287" t="s">
        <v>549</v>
      </c>
      <c r="Q130" s="160" t="s">
        <v>563</v>
      </c>
      <c r="R130" s="160" t="s">
        <v>564</v>
      </c>
      <c r="S130" s="225" t="s">
        <v>169</v>
      </c>
      <c r="T130" s="287"/>
      <c r="U130" s="219" t="s">
        <v>37</v>
      </c>
      <c r="V130" s="474"/>
    </row>
    <row r="131" spans="1:22" s="263" customFormat="1" ht="38.25" x14ac:dyDescent="0.25">
      <c r="A131" s="149">
        <v>129</v>
      </c>
      <c r="B131" s="168" t="s">
        <v>112</v>
      </c>
      <c r="C131" s="141" t="s">
        <v>173</v>
      </c>
      <c r="D131" s="225" t="s">
        <v>247</v>
      </c>
      <c r="E131" s="410" t="s">
        <v>1315</v>
      </c>
      <c r="F131" s="360" t="s">
        <v>242</v>
      </c>
      <c r="G131" s="399" t="s">
        <v>1301</v>
      </c>
      <c r="H131" s="146">
        <f t="shared" si="4"/>
        <v>150000</v>
      </c>
      <c r="I131" s="406">
        <f t="shared" ref="I131:I148" si="5">J131+K131</f>
        <v>0</v>
      </c>
      <c r="J131" s="407">
        <v>0</v>
      </c>
      <c r="K131" s="408">
        <v>0</v>
      </c>
      <c r="L131" s="306">
        <v>0</v>
      </c>
      <c r="M131" s="307">
        <v>150000</v>
      </c>
      <c r="N131" s="160" t="s">
        <v>49</v>
      </c>
      <c r="O131" s="160" t="s">
        <v>40</v>
      </c>
      <c r="P131" s="287" t="s">
        <v>549</v>
      </c>
      <c r="Q131" s="160" t="s">
        <v>563</v>
      </c>
      <c r="R131" s="160" t="s">
        <v>564</v>
      </c>
      <c r="S131" s="225" t="s">
        <v>169</v>
      </c>
      <c r="T131" s="287"/>
      <c r="U131" s="219" t="s">
        <v>37</v>
      </c>
      <c r="V131" s="474"/>
    </row>
    <row r="132" spans="1:22" ht="38.25" x14ac:dyDescent="0.2">
      <c r="A132" s="141">
        <v>130</v>
      </c>
      <c r="B132" s="168" t="s">
        <v>112</v>
      </c>
      <c r="C132" s="141" t="s">
        <v>173</v>
      </c>
      <c r="D132" s="225" t="s">
        <v>248</v>
      </c>
      <c r="E132" s="410" t="s">
        <v>249</v>
      </c>
      <c r="F132" s="360" t="s">
        <v>242</v>
      </c>
      <c r="G132" s="399" t="s">
        <v>1301</v>
      </c>
      <c r="H132" s="146">
        <f t="shared" si="4"/>
        <v>100000</v>
      </c>
      <c r="I132" s="406">
        <f t="shared" si="5"/>
        <v>0</v>
      </c>
      <c r="J132" s="407">
        <v>0</v>
      </c>
      <c r="K132" s="408">
        <v>0</v>
      </c>
      <c r="L132" s="306">
        <v>0</v>
      </c>
      <c r="M132" s="307">
        <v>100000</v>
      </c>
      <c r="N132" s="160" t="s">
        <v>49</v>
      </c>
      <c r="O132" s="160" t="s">
        <v>40</v>
      </c>
      <c r="P132" s="287" t="s">
        <v>549</v>
      </c>
      <c r="Q132" s="160" t="s">
        <v>563</v>
      </c>
      <c r="R132" s="160" t="s">
        <v>564</v>
      </c>
      <c r="S132" s="225" t="s">
        <v>169</v>
      </c>
      <c r="T132" s="287"/>
      <c r="U132" s="219" t="s">
        <v>37</v>
      </c>
      <c r="V132" s="474"/>
    </row>
    <row r="133" spans="1:22" s="263" customFormat="1" ht="114.75" x14ac:dyDescent="0.25">
      <c r="A133" s="141">
        <v>131</v>
      </c>
      <c r="B133" s="168" t="s">
        <v>112</v>
      </c>
      <c r="C133" s="149" t="s">
        <v>173</v>
      </c>
      <c r="D133" s="225" t="s">
        <v>250</v>
      </c>
      <c r="E133" s="410" t="s">
        <v>1362</v>
      </c>
      <c r="F133" s="360" t="s">
        <v>242</v>
      </c>
      <c r="G133" s="399" t="s">
        <v>1301</v>
      </c>
      <c r="H133" s="146">
        <f t="shared" si="4"/>
        <v>600000</v>
      </c>
      <c r="I133" s="406">
        <f t="shared" si="5"/>
        <v>0</v>
      </c>
      <c r="J133" s="407">
        <v>0</v>
      </c>
      <c r="K133" s="408">
        <v>0</v>
      </c>
      <c r="L133" s="306">
        <v>0</v>
      </c>
      <c r="M133" s="307">
        <v>600000</v>
      </c>
      <c r="N133" s="160" t="s">
        <v>49</v>
      </c>
      <c r="O133" s="160" t="s">
        <v>34</v>
      </c>
      <c r="P133" s="287" t="s">
        <v>549</v>
      </c>
      <c r="Q133" s="160" t="s">
        <v>563</v>
      </c>
      <c r="R133" s="160" t="s">
        <v>564</v>
      </c>
      <c r="S133" s="225" t="s">
        <v>169</v>
      </c>
      <c r="T133" s="287"/>
      <c r="U133" s="219" t="s">
        <v>37</v>
      </c>
      <c r="V133" s="474"/>
    </row>
    <row r="134" spans="1:22" ht="51" x14ac:dyDescent="0.2">
      <c r="A134" s="149">
        <v>132</v>
      </c>
      <c r="B134" s="168" t="s">
        <v>112</v>
      </c>
      <c r="C134" s="149" t="s">
        <v>173</v>
      </c>
      <c r="D134" s="225" t="s">
        <v>251</v>
      </c>
      <c r="E134" s="410" t="s">
        <v>252</v>
      </c>
      <c r="F134" s="475" t="s">
        <v>242</v>
      </c>
      <c r="G134" s="399" t="s">
        <v>1301</v>
      </c>
      <c r="H134" s="146">
        <f t="shared" si="4"/>
        <v>350000</v>
      </c>
      <c r="I134" s="406">
        <f t="shared" si="5"/>
        <v>0</v>
      </c>
      <c r="J134" s="407">
        <v>0</v>
      </c>
      <c r="K134" s="408">
        <v>0</v>
      </c>
      <c r="L134" s="306">
        <v>0</v>
      </c>
      <c r="M134" s="307">
        <v>350000</v>
      </c>
      <c r="N134" s="160" t="s">
        <v>49</v>
      </c>
      <c r="O134" s="151" t="s">
        <v>40</v>
      </c>
      <c r="P134" s="160" t="s">
        <v>549</v>
      </c>
      <c r="Q134" s="160" t="s">
        <v>563</v>
      </c>
      <c r="R134" s="160" t="s">
        <v>564</v>
      </c>
      <c r="S134" s="225" t="s">
        <v>106</v>
      </c>
      <c r="T134" s="287"/>
      <c r="U134" s="219" t="s">
        <v>37</v>
      </c>
      <c r="V134" s="474"/>
    </row>
    <row r="135" spans="1:22" ht="38.25" customHeight="1" x14ac:dyDescent="0.2">
      <c r="A135" s="141">
        <v>133</v>
      </c>
      <c r="B135" s="168" t="s">
        <v>112</v>
      </c>
      <c r="C135" s="141" t="s">
        <v>173</v>
      </c>
      <c r="D135" s="225" t="s">
        <v>275</v>
      </c>
      <c r="E135" s="476" t="s">
        <v>276</v>
      </c>
      <c r="F135" s="475" t="s">
        <v>242</v>
      </c>
      <c r="G135" s="399" t="s">
        <v>1301</v>
      </c>
      <c r="H135" s="146">
        <f t="shared" si="4"/>
        <v>500000</v>
      </c>
      <c r="I135" s="406">
        <f t="shared" si="5"/>
        <v>0</v>
      </c>
      <c r="J135" s="407">
        <v>0</v>
      </c>
      <c r="K135" s="408">
        <v>0</v>
      </c>
      <c r="L135" s="306">
        <v>0</v>
      </c>
      <c r="M135" s="307">
        <v>500000</v>
      </c>
      <c r="N135" s="156" t="s">
        <v>49</v>
      </c>
      <c r="O135" s="151" t="s">
        <v>34</v>
      </c>
      <c r="P135" s="270" t="s">
        <v>549</v>
      </c>
      <c r="Q135" s="151" t="s">
        <v>555</v>
      </c>
      <c r="R135" s="160" t="s">
        <v>558</v>
      </c>
      <c r="S135" s="225" t="s">
        <v>169</v>
      </c>
      <c r="T135" s="275"/>
      <c r="U135" s="219" t="s">
        <v>37</v>
      </c>
      <c r="V135" s="474"/>
    </row>
    <row r="136" spans="1:22" ht="102" x14ac:dyDescent="0.2">
      <c r="A136" s="141">
        <v>134</v>
      </c>
      <c r="B136" s="168" t="s">
        <v>112</v>
      </c>
      <c r="C136" s="141" t="s">
        <v>173</v>
      </c>
      <c r="D136" s="225" t="s">
        <v>277</v>
      </c>
      <c r="E136" s="476" t="s">
        <v>1339</v>
      </c>
      <c r="F136" s="475" t="s">
        <v>242</v>
      </c>
      <c r="G136" s="399" t="s">
        <v>1303</v>
      </c>
      <c r="H136" s="146">
        <f t="shared" si="4"/>
        <v>500000</v>
      </c>
      <c r="I136" s="406">
        <f t="shared" si="5"/>
        <v>0</v>
      </c>
      <c r="J136" s="407">
        <v>0</v>
      </c>
      <c r="K136" s="408">
        <v>0</v>
      </c>
      <c r="L136" s="306">
        <v>500000</v>
      </c>
      <c r="M136" s="307">
        <v>0</v>
      </c>
      <c r="N136" s="156" t="s">
        <v>49</v>
      </c>
      <c r="O136" s="151" t="s">
        <v>34</v>
      </c>
      <c r="P136" s="270" t="s">
        <v>549</v>
      </c>
      <c r="Q136" s="151" t="s">
        <v>555</v>
      </c>
      <c r="R136" s="160" t="s">
        <v>558</v>
      </c>
      <c r="S136" s="434" t="s">
        <v>169</v>
      </c>
      <c r="T136" s="275"/>
      <c r="U136" s="219" t="s">
        <v>37</v>
      </c>
      <c r="V136" s="474"/>
    </row>
    <row r="137" spans="1:22" ht="76.5" x14ac:dyDescent="0.2">
      <c r="A137" s="149">
        <v>135</v>
      </c>
      <c r="B137" s="168" t="s">
        <v>112</v>
      </c>
      <c r="C137" s="141" t="s">
        <v>173</v>
      </c>
      <c r="D137" s="225" t="s">
        <v>278</v>
      </c>
      <c r="E137" s="476" t="s">
        <v>1379</v>
      </c>
      <c r="F137" s="475" t="s">
        <v>242</v>
      </c>
      <c r="G137" s="399" t="s">
        <v>1303</v>
      </c>
      <c r="H137" s="146">
        <f t="shared" si="4"/>
        <v>600000</v>
      </c>
      <c r="I137" s="406">
        <f t="shared" si="5"/>
        <v>0</v>
      </c>
      <c r="J137" s="407">
        <v>0</v>
      </c>
      <c r="K137" s="408">
        <v>0</v>
      </c>
      <c r="L137" s="306">
        <v>0</v>
      </c>
      <c r="M137" s="307">
        <v>600000</v>
      </c>
      <c r="N137" s="156" t="s">
        <v>49</v>
      </c>
      <c r="O137" s="151" t="s">
        <v>40</v>
      </c>
      <c r="P137" s="287" t="s">
        <v>549</v>
      </c>
      <c r="Q137" s="160" t="s">
        <v>563</v>
      </c>
      <c r="R137" s="160" t="s">
        <v>564</v>
      </c>
      <c r="S137" s="434" t="s">
        <v>169</v>
      </c>
      <c r="T137" s="275"/>
      <c r="U137" s="219" t="s">
        <v>37</v>
      </c>
      <c r="V137" s="474"/>
    </row>
    <row r="138" spans="1:22" ht="59.25" customHeight="1" x14ac:dyDescent="0.2">
      <c r="A138" s="141">
        <v>136</v>
      </c>
      <c r="B138" s="168" t="s">
        <v>112</v>
      </c>
      <c r="C138" s="149" t="s">
        <v>173</v>
      </c>
      <c r="D138" s="225" t="s">
        <v>279</v>
      </c>
      <c r="E138" s="410" t="s">
        <v>280</v>
      </c>
      <c r="F138" s="475" t="s">
        <v>242</v>
      </c>
      <c r="G138" s="399" t="s">
        <v>1301</v>
      </c>
      <c r="H138" s="146">
        <f t="shared" si="4"/>
        <v>120000</v>
      </c>
      <c r="I138" s="406">
        <f t="shared" si="5"/>
        <v>0</v>
      </c>
      <c r="J138" s="407">
        <v>0</v>
      </c>
      <c r="K138" s="408">
        <v>0</v>
      </c>
      <c r="L138" s="306">
        <v>120000</v>
      </c>
      <c r="M138" s="307">
        <v>0</v>
      </c>
      <c r="N138" s="156" t="s">
        <v>281</v>
      </c>
      <c r="O138" s="151" t="s">
        <v>34</v>
      </c>
      <c r="P138" s="160" t="s">
        <v>549</v>
      </c>
      <c r="Q138" s="160" t="s">
        <v>563</v>
      </c>
      <c r="R138" s="160" t="s">
        <v>564</v>
      </c>
      <c r="S138" s="225" t="s">
        <v>169</v>
      </c>
      <c r="T138" s="275"/>
      <c r="U138" s="219" t="s">
        <v>37</v>
      </c>
      <c r="V138" s="474"/>
    </row>
    <row r="139" spans="1:22" ht="25.5" x14ac:dyDescent="0.2">
      <c r="A139" s="141">
        <v>137</v>
      </c>
      <c r="B139" s="168" t="s">
        <v>112</v>
      </c>
      <c r="C139" s="149" t="s">
        <v>173</v>
      </c>
      <c r="D139" s="225" t="s">
        <v>332</v>
      </c>
      <c r="E139" s="410" t="s">
        <v>333</v>
      </c>
      <c r="F139" s="501" t="s">
        <v>242</v>
      </c>
      <c r="G139" s="419" t="s">
        <v>5</v>
      </c>
      <c r="H139" s="146">
        <f t="shared" si="4"/>
        <v>500000</v>
      </c>
      <c r="I139" s="406">
        <f t="shared" si="5"/>
        <v>0</v>
      </c>
      <c r="J139" s="407">
        <v>0</v>
      </c>
      <c r="K139" s="408">
        <v>0</v>
      </c>
      <c r="L139" s="306">
        <v>0</v>
      </c>
      <c r="M139" s="307">
        <v>500000</v>
      </c>
      <c r="N139" s="432" t="s">
        <v>49</v>
      </c>
      <c r="O139" s="431" t="s">
        <v>40</v>
      </c>
      <c r="P139" s="287" t="s">
        <v>549</v>
      </c>
      <c r="Q139" s="160" t="s">
        <v>563</v>
      </c>
      <c r="R139" s="160" t="s">
        <v>564</v>
      </c>
      <c r="S139" s="225" t="s">
        <v>169</v>
      </c>
      <c r="T139" s="433"/>
      <c r="U139" s="219" t="s">
        <v>37</v>
      </c>
      <c r="V139" s="474"/>
    </row>
    <row r="140" spans="1:22" ht="93" customHeight="1" x14ac:dyDescent="0.2">
      <c r="A140" s="149">
        <v>138</v>
      </c>
      <c r="B140" s="168" t="s">
        <v>112</v>
      </c>
      <c r="C140" s="149" t="s">
        <v>173</v>
      </c>
      <c r="D140" s="225" t="s">
        <v>334</v>
      </c>
      <c r="E140" s="410" t="s">
        <v>1340</v>
      </c>
      <c r="F140" s="478" t="s">
        <v>242</v>
      </c>
      <c r="G140" s="399" t="s">
        <v>335</v>
      </c>
      <c r="H140" s="146">
        <f t="shared" si="4"/>
        <v>3000000</v>
      </c>
      <c r="I140" s="406">
        <f t="shared" si="5"/>
        <v>0</v>
      </c>
      <c r="J140" s="407">
        <v>0</v>
      </c>
      <c r="K140" s="408">
        <v>0</v>
      </c>
      <c r="L140" s="306">
        <v>0</v>
      </c>
      <c r="M140" s="307">
        <v>3000000</v>
      </c>
      <c r="N140" s="432" t="s">
        <v>49</v>
      </c>
      <c r="O140" s="151" t="s">
        <v>40</v>
      </c>
      <c r="P140" s="270" t="s">
        <v>549</v>
      </c>
      <c r="Q140" s="151" t="s">
        <v>555</v>
      </c>
      <c r="R140" s="160" t="s">
        <v>558</v>
      </c>
      <c r="S140" s="225" t="s">
        <v>169</v>
      </c>
      <c r="T140" s="433"/>
      <c r="U140" s="219" t="s">
        <v>37</v>
      </c>
      <c r="V140" s="474"/>
    </row>
    <row r="141" spans="1:22" ht="38.25" x14ac:dyDescent="0.2">
      <c r="A141" s="141">
        <v>139</v>
      </c>
      <c r="B141" s="168" t="s">
        <v>30</v>
      </c>
      <c r="C141" s="149" t="s">
        <v>173</v>
      </c>
      <c r="D141" s="225" t="s">
        <v>290</v>
      </c>
      <c r="E141" s="410" t="s">
        <v>291</v>
      </c>
      <c r="F141" s="475" t="s">
        <v>292</v>
      </c>
      <c r="G141" s="399" t="s">
        <v>1301</v>
      </c>
      <c r="H141" s="146">
        <f t="shared" si="4"/>
        <v>205000</v>
      </c>
      <c r="I141" s="406">
        <f t="shared" si="5"/>
        <v>0</v>
      </c>
      <c r="J141" s="407">
        <v>0</v>
      </c>
      <c r="K141" s="408">
        <v>0</v>
      </c>
      <c r="L141" s="306">
        <v>5000</v>
      </c>
      <c r="M141" s="307">
        <v>200000</v>
      </c>
      <c r="N141" s="156" t="s">
        <v>49</v>
      </c>
      <c r="O141" s="151" t="s">
        <v>34</v>
      </c>
      <c r="P141" s="151" t="s">
        <v>542</v>
      </c>
      <c r="Q141" s="151" t="s">
        <v>55</v>
      </c>
      <c r="R141" s="160" t="s">
        <v>547</v>
      </c>
      <c r="S141" s="225" t="s">
        <v>169</v>
      </c>
      <c r="T141" s="275"/>
      <c r="U141" s="219" t="s">
        <v>37</v>
      </c>
      <c r="V141" s="474"/>
    </row>
    <row r="142" spans="1:22" ht="103.5" customHeight="1" x14ac:dyDescent="0.2">
      <c r="A142" s="141">
        <v>140</v>
      </c>
      <c r="B142" s="168"/>
      <c r="C142" s="149" t="s">
        <v>173</v>
      </c>
      <c r="D142" s="225" t="s">
        <v>1388</v>
      </c>
      <c r="E142" s="410" t="s">
        <v>1389</v>
      </c>
      <c r="F142" s="475"/>
      <c r="G142" s="466"/>
      <c r="H142" s="146">
        <f t="shared" si="4"/>
        <v>2000000</v>
      </c>
      <c r="I142" s="406">
        <f t="shared" si="5"/>
        <v>0</v>
      </c>
      <c r="J142" s="407">
        <v>0</v>
      </c>
      <c r="K142" s="408">
        <v>0</v>
      </c>
      <c r="L142" s="306">
        <v>0</v>
      </c>
      <c r="M142" s="307">
        <v>2000000</v>
      </c>
      <c r="N142" s="149"/>
      <c r="O142" s="141"/>
      <c r="P142" s="504"/>
      <c r="Q142" s="162"/>
      <c r="R142" s="149"/>
      <c r="S142" s="509"/>
      <c r="T142" s="513"/>
      <c r="U142" s="187"/>
      <c r="V142" s="474"/>
    </row>
    <row r="143" spans="1:22" ht="219.75" customHeight="1" x14ac:dyDescent="0.2">
      <c r="A143" s="149">
        <v>141</v>
      </c>
      <c r="B143" s="168"/>
      <c r="C143" s="149" t="s">
        <v>173</v>
      </c>
      <c r="D143" s="225" t="s">
        <v>1390</v>
      </c>
      <c r="E143" s="410" t="s">
        <v>1391</v>
      </c>
      <c r="F143" s="475"/>
      <c r="G143" s="466"/>
      <c r="H143" s="146">
        <f t="shared" si="4"/>
        <v>500000</v>
      </c>
      <c r="I143" s="406">
        <f t="shared" si="5"/>
        <v>0</v>
      </c>
      <c r="J143" s="407">
        <v>0</v>
      </c>
      <c r="K143" s="408">
        <v>0</v>
      </c>
      <c r="L143" s="306">
        <v>0</v>
      </c>
      <c r="M143" s="307">
        <v>500000</v>
      </c>
      <c r="N143" s="149"/>
      <c r="O143" s="141"/>
      <c r="P143" s="504"/>
      <c r="Q143" s="162"/>
      <c r="R143" s="149"/>
      <c r="S143" s="509"/>
      <c r="T143" s="513"/>
      <c r="U143" s="187"/>
      <c r="V143" s="474"/>
    </row>
    <row r="144" spans="1:22" ht="72.75" customHeight="1" x14ac:dyDescent="0.2">
      <c r="A144" s="141">
        <v>142</v>
      </c>
      <c r="B144" s="168"/>
      <c r="C144" s="149" t="s">
        <v>173</v>
      </c>
      <c r="D144" s="410" t="s">
        <v>1392</v>
      </c>
      <c r="E144" s="410" t="s">
        <v>1393</v>
      </c>
      <c r="F144" s="475"/>
      <c r="G144" s="466"/>
      <c r="H144" s="146">
        <f t="shared" si="4"/>
        <v>1000000</v>
      </c>
      <c r="I144" s="406">
        <f t="shared" si="5"/>
        <v>0</v>
      </c>
      <c r="J144" s="407">
        <v>0</v>
      </c>
      <c r="K144" s="408">
        <v>0</v>
      </c>
      <c r="L144" s="306">
        <v>0</v>
      </c>
      <c r="M144" s="307">
        <v>1000000</v>
      </c>
      <c r="N144" s="149"/>
      <c r="O144" s="502"/>
      <c r="P144" s="504"/>
      <c r="Q144" s="162"/>
      <c r="R144" s="149"/>
      <c r="S144" s="509"/>
      <c r="T144" s="513"/>
      <c r="U144" s="187"/>
      <c r="V144" s="474"/>
    </row>
    <row r="145" spans="1:22" ht="51" x14ac:dyDescent="0.2">
      <c r="A145" s="141">
        <v>143</v>
      </c>
      <c r="B145" s="168"/>
      <c r="C145" s="149" t="s">
        <v>173</v>
      </c>
      <c r="D145" s="410" t="s">
        <v>1427</v>
      </c>
      <c r="E145" s="410" t="s">
        <v>1428</v>
      </c>
      <c r="F145" s="475"/>
      <c r="G145" s="466"/>
      <c r="H145" s="146">
        <f t="shared" si="4"/>
        <v>2000000</v>
      </c>
      <c r="I145" s="406">
        <f t="shared" si="5"/>
        <v>0</v>
      </c>
      <c r="J145" s="407">
        <v>0</v>
      </c>
      <c r="K145" s="408">
        <v>0</v>
      </c>
      <c r="L145" s="306">
        <v>0</v>
      </c>
      <c r="M145" s="307">
        <v>2000000</v>
      </c>
      <c r="N145" s="149"/>
      <c r="O145" s="141"/>
      <c r="P145" s="162"/>
      <c r="Q145" s="162"/>
      <c r="R145" s="149"/>
      <c r="S145" s="509"/>
      <c r="T145" s="513"/>
      <c r="U145" s="187"/>
      <c r="V145" s="474"/>
    </row>
    <row r="146" spans="1:22" ht="248.25" customHeight="1" x14ac:dyDescent="0.2">
      <c r="A146" s="149">
        <v>144</v>
      </c>
      <c r="B146" s="168"/>
      <c r="C146" s="149" t="s">
        <v>173</v>
      </c>
      <c r="D146" s="410" t="s">
        <v>1434</v>
      </c>
      <c r="E146" s="410" t="s">
        <v>1587</v>
      </c>
      <c r="F146" s="475"/>
      <c r="G146" s="466"/>
      <c r="H146" s="146">
        <f t="shared" si="4"/>
        <v>0</v>
      </c>
      <c r="I146" s="406">
        <f t="shared" si="5"/>
        <v>0</v>
      </c>
      <c r="J146" s="407">
        <v>0</v>
      </c>
      <c r="K146" s="408">
        <v>0</v>
      </c>
      <c r="L146" s="306">
        <v>0</v>
      </c>
      <c r="M146" s="307">
        <v>0</v>
      </c>
      <c r="N146" s="149"/>
      <c r="O146" s="141"/>
      <c r="P146" s="504"/>
      <c r="Q146" s="162"/>
      <c r="R146" s="149"/>
      <c r="S146" s="509"/>
      <c r="T146" s="513"/>
      <c r="U146" s="187"/>
      <c r="V146" s="474"/>
    </row>
    <row r="147" spans="1:22" ht="105.75" customHeight="1" x14ac:dyDescent="0.2">
      <c r="A147" s="141">
        <v>145</v>
      </c>
      <c r="B147" s="170" t="s">
        <v>112</v>
      </c>
      <c r="C147" s="141" t="s">
        <v>359</v>
      </c>
      <c r="D147" s="225" t="s">
        <v>360</v>
      </c>
      <c r="E147" s="410" t="s">
        <v>361</v>
      </c>
      <c r="F147" s="475" t="s">
        <v>242</v>
      </c>
      <c r="G147" s="399" t="s">
        <v>1354</v>
      </c>
      <c r="H147" s="146">
        <f t="shared" si="4"/>
        <v>350000</v>
      </c>
      <c r="I147" s="406">
        <f t="shared" si="5"/>
        <v>0</v>
      </c>
      <c r="J147" s="407">
        <v>0</v>
      </c>
      <c r="K147" s="408">
        <v>0</v>
      </c>
      <c r="L147" s="306">
        <v>0</v>
      </c>
      <c r="M147" s="307">
        <v>350000</v>
      </c>
      <c r="N147" s="160" t="s">
        <v>49</v>
      </c>
      <c r="O147" s="151" t="s">
        <v>40</v>
      </c>
      <c r="P147" s="160" t="s">
        <v>549</v>
      </c>
      <c r="Q147" s="160" t="s">
        <v>563</v>
      </c>
      <c r="R147" s="160" t="s">
        <v>564</v>
      </c>
      <c r="S147" s="434" t="s">
        <v>169</v>
      </c>
      <c r="T147" s="287"/>
      <c r="U147" s="219" t="s">
        <v>37</v>
      </c>
      <c r="V147" s="474"/>
    </row>
    <row r="148" spans="1:22" ht="204" x14ac:dyDescent="0.2">
      <c r="A148" s="141">
        <v>146</v>
      </c>
      <c r="B148" s="168"/>
      <c r="C148" s="141" t="s">
        <v>1586</v>
      </c>
      <c r="D148" s="225" t="s">
        <v>1386</v>
      </c>
      <c r="E148" s="410" t="s">
        <v>1387</v>
      </c>
      <c r="F148" s="475" t="s">
        <v>91</v>
      </c>
      <c r="G148" s="466" t="s">
        <v>1529</v>
      </c>
      <c r="H148" s="146">
        <f t="shared" si="4"/>
        <v>0</v>
      </c>
      <c r="I148" s="406">
        <f t="shared" si="5"/>
        <v>0</v>
      </c>
      <c r="J148" s="407">
        <v>0</v>
      </c>
      <c r="K148" s="408">
        <v>0</v>
      </c>
      <c r="L148" s="306">
        <v>0</v>
      </c>
      <c r="M148" s="307">
        <v>0</v>
      </c>
      <c r="N148" s="156" t="s">
        <v>33</v>
      </c>
      <c r="O148" s="141"/>
      <c r="P148" s="162"/>
      <c r="Q148" s="162"/>
      <c r="R148" s="149"/>
      <c r="S148" s="509"/>
      <c r="T148" s="513"/>
      <c r="U148" s="187"/>
      <c r="V148" s="474"/>
    </row>
    <row r="149" spans="1:22" ht="165.75" x14ac:dyDescent="0.2">
      <c r="A149" s="149">
        <v>147</v>
      </c>
      <c r="B149" s="168"/>
      <c r="C149" s="141" t="s">
        <v>1586</v>
      </c>
      <c r="D149" s="410" t="s">
        <v>1383</v>
      </c>
      <c r="E149" s="410" t="s">
        <v>1385</v>
      </c>
      <c r="F149" s="475"/>
      <c r="G149" s="466" t="s">
        <v>1384</v>
      </c>
      <c r="H149" s="146"/>
      <c r="I149" s="140"/>
      <c r="J149" s="140"/>
      <c r="K149" s="140"/>
      <c r="L149" s="140"/>
      <c r="M149" s="140"/>
      <c r="N149" s="149"/>
      <c r="O149" s="502"/>
      <c r="P149" s="162"/>
      <c r="Q149" s="162"/>
      <c r="R149" s="149"/>
      <c r="S149" s="509"/>
      <c r="T149" s="513"/>
      <c r="U149" s="187"/>
      <c r="V149" s="474"/>
    </row>
    <row r="150" spans="1:22" ht="39" customHeight="1" x14ac:dyDescent="0.2">
      <c r="A150" s="141">
        <v>148</v>
      </c>
      <c r="B150" s="168" t="s">
        <v>30</v>
      </c>
      <c r="C150" s="149" t="s">
        <v>362</v>
      </c>
      <c r="D150" s="152" t="s">
        <v>1570</v>
      </c>
      <c r="E150" s="410" t="s">
        <v>1569</v>
      </c>
      <c r="F150" s="475" t="s">
        <v>57</v>
      </c>
      <c r="G150" s="399" t="s">
        <v>1324</v>
      </c>
      <c r="H150" s="146">
        <f t="shared" ref="H150:H204" si="6">I150+L150+M150</f>
        <v>700000</v>
      </c>
      <c r="I150" s="406">
        <f t="shared" ref="I150:I185" si="7">J150+K150</f>
        <v>0</v>
      </c>
      <c r="J150" s="407">
        <v>0</v>
      </c>
      <c r="K150" s="408">
        <v>0</v>
      </c>
      <c r="L150" s="306">
        <v>0</v>
      </c>
      <c r="M150" s="307">
        <v>700000</v>
      </c>
      <c r="N150" s="160" t="s">
        <v>58</v>
      </c>
      <c r="O150" s="273" t="s">
        <v>34</v>
      </c>
      <c r="P150" s="151" t="s">
        <v>549</v>
      </c>
      <c r="Q150" s="160" t="s">
        <v>555</v>
      </c>
      <c r="R150" s="160" t="s">
        <v>559</v>
      </c>
      <c r="S150" s="434" t="s">
        <v>126</v>
      </c>
      <c r="T150" s="287"/>
      <c r="U150" s="219" t="s">
        <v>37</v>
      </c>
      <c r="V150" s="474"/>
    </row>
    <row r="151" spans="1:22" s="263" customFormat="1" ht="76.5" x14ac:dyDescent="0.25">
      <c r="A151" s="141">
        <v>149</v>
      </c>
      <c r="B151" s="168" t="s">
        <v>77</v>
      </c>
      <c r="C151" s="149" t="s">
        <v>362</v>
      </c>
      <c r="D151" s="225" t="s">
        <v>366</v>
      </c>
      <c r="E151" s="410" t="s">
        <v>1572</v>
      </c>
      <c r="F151" s="475" t="s">
        <v>57</v>
      </c>
      <c r="G151" s="399" t="s">
        <v>1324</v>
      </c>
      <c r="H151" s="146">
        <f t="shared" si="6"/>
        <v>1200000</v>
      </c>
      <c r="I151" s="406">
        <f t="shared" si="7"/>
        <v>0</v>
      </c>
      <c r="J151" s="407">
        <v>0</v>
      </c>
      <c r="K151" s="408">
        <v>0</v>
      </c>
      <c r="L151" s="306">
        <v>0</v>
      </c>
      <c r="M151" s="307">
        <v>1200000</v>
      </c>
      <c r="N151" s="160" t="s">
        <v>58</v>
      </c>
      <c r="O151" s="151" t="s">
        <v>34</v>
      </c>
      <c r="P151" s="151" t="s">
        <v>542</v>
      </c>
      <c r="Q151" s="151" t="s">
        <v>55</v>
      </c>
      <c r="R151" s="160" t="s">
        <v>546</v>
      </c>
      <c r="S151" s="434" t="s">
        <v>126</v>
      </c>
      <c r="T151" s="287"/>
      <c r="U151" s="219" t="s">
        <v>37</v>
      </c>
      <c r="V151" s="474"/>
    </row>
    <row r="152" spans="1:22" s="263" customFormat="1" ht="76.5" x14ac:dyDescent="0.25">
      <c r="A152" s="149">
        <v>150</v>
      </c>
      <c r="B152" s="168" t="s">
        <v>30</v>
      </c>
      <c r="C152" s="149" t="s">
        <v>362</v>
      </c>
      <c r="D152" s="225" t="s">
        <v>367</v>
      </c>
      <c r="E152" s="410" t="s">
        <v>1321</v>
      </c>
      <c r="F152" s="475" t="s">
        <v>57</v>
      </c>
      <c r="G152" s="399" t="s">
        <v>1324</v>
      </c>
      <c r="H152" s="146">
        <f t="shared" si="6"/>
        <v>700000</v>
      </c>
      <c r="I152" s="406">
        <f t="shared" si="7"/>
        <v>0</v>
      </c>
      <c r="J152" s="407">
        <v>0</v>
      </c>
      <c r="K152" s="408">
        <v>0</v>
      </c>
      <c r="L152" s="306">
        <v>0</v>
      </c>
      <c r="M152" s="307">
        <v>700000</v>
      </c>
      <c r="N152" s="160" t="s">
        <v>58</v>
      </c>
      <c r="O152" s="151" t="s">
        <v>34</v>
      </c>
      <c r="P152" s="151" t="s">
        <v>549</v>
      </c>
      <c r="Q152" s="151" t="s">
        <v>555</v>
      </c>
      <c r="R152" s="160" t="s">
        <v>559</v>
      </c>
      <c r="S152" s="434" t="s">
        <v>126</v>
      </c>
      <c r="T152" s="287"/>
      <c r="U152" s="219" t="s">
        <v>37</v>
      </c>
      <c r="V152" s="474"/>
    </row>
    <row r="153" spans="1:22" s="263" customFormat="1" ht="76.5" x14ac:dyDescent="0.25">
      <c r="A153" s="141">
        <v>151</v>
      </c>
      <c r="B153" s="168" t="s">
        <v>77</v>
      </c>
      <c r="C153" s="149" t="s">
        <v>362</v>
      </c>
      <c r="D153" s="225" t="s">
        <v>376</v>
      </c>
      <c r="E153" s="410" t="s">
        <v>1536</v>
      </c>
      <c r="F153" s="475" t="s">
        <v>78</v>
      </c>
      <c r="G153" s="399" t="s">
        <v>1324</v>
      </c>
      <c r="H153" s="146">
        <f t="shared" si="6"/>
        <v>400000</v>
      </c>
      <c r="I153" s="406">
        <f t="shared" si="7"/>
        <v>0</v>
      </c>
      <c r="J153" s="407">
        <v>0</v>
      </c>
      <c r="K153" s="408">
        <v>0</v>
      </c>
      <c r="L153" s="306">
        <v>0</v>
      </c>
      <c r="M153" s="307">
        <v>400000</v>
      </c>
      <c r="N153" s="151" t="s">
        <v>79</v>
      </c>
      <c r="O153" s="151" t="s">
        <v>34</v>
      </c>
      <c r="P153" s="151" t="s">
        <v>542</v>
      </c>
      <c r="Q153" s="151" t="s">
        <v>80</v>
      </c>
      <c r="R153" s="160" t="s">
        <v>81</v>
      </c>
      <c r="S153" s="434" t="s">
        <v>126</v>
      </c>
      <c r="T153" s="270"/>
      <c r="U153" s="219" t="s">
        <v>37</v>
      </c>
      <c r="V153" s="474"/>
    </row>
    <row r="154" spans="1:22" s="263" customFormat="1" ht="76.5" x14ac:dyDescent="0.25">
      <c r="A154" s="141">
        <v>152</v>
      </c>
      <c r="B154" s="168" t="s">
        <v>77</v>
      </c>
      <c r="C154" s="149" t="s">
        <v>362</v>
      </c>
      <c r="D154" s="225" t="s">
        <v>377</v>
      </c>
      <c r="E154" s="410" t="s">
        <v>378</v>
      </c>
      <c r="F154" s="475" t="s">
        <v>78</v>
      </c>
      <c r="G154" s="399" t="s">
        <v>136</v>
      </c>
      <c r="H154" s="146">
        <f t="shared" si="6"/>
        <v>200000</v>
      </c>
      <c r="I154" s="406">
        <f t="shared" si="7"/>
        <v>0</v>
      </c>
      <c r="J154" s="407">
        <v>0</v>
      </c>
      <c r="K154" s="408">
        <v>0</v>
      </c>
      <c r="L154" s="306">
        <v>0</v>
      </c>
      <c r="M154" s="307">
        <v>200000</v>
      </c>
      <c r="N154" s="151" t="s">
        <v>79</v>
      </c>
      <c r="O154" s="273" t="s">
        <v>34</v>
      </c>
      <c r="P154" s="151" t="s">
        <v>542</v>
      </c>
      <c r="Q154" s="151" t="s">
        <v>80</v>
      </c>
      <c r="R154" s="160" t="s">
        <v>81</v>
      </c>
      <c r="S154" s="434" t="s">
        <v>126</v>
      </c>
      <c r="T154" s="270"/>
      <c r="U154" s="219" t="s">
        <v>37</v>
      </c>
      <c r="V154" s="474"/>
    </row>
    <row r="155" spans="1:22" s="263" customFormat="1" ht="76.5" x14ac:dyDescent="0.25">
      <c r="A155" s="149">
        <v>153</v>
      </c>
      <c r="B155" s="168" t="s">
        <v>77</v>
      </c>
      <c r="C155" s="149" t="s">
        <v>362</v>
      </c>
      <c r="D155" s="225" t="s">
        <v>379</v>
      </c>
      <c r="E155" s="410" t="s">
        <v>380</v>
      </c>
      <c r="F155" s="475" t="s">
        <v>78</v>
      </c>
      <c r="G155" s="399" t="s">
        <v>1324</v>
      </c>
      <c r="H155" s="146">
        <f t="shared" si="6"/>
        <v>200000</v>
      </c>
      <c r="I155" s="406">
        <f t="shared" si="7"/>
        <v>0</v>
      </c>
      <c r="J155" s="407">
        <v>0</v>
      </c>
      <c r="K155" s="408">
        <v>0</v>
      </c>
      <c r="L155" s="306">
        <v>0</v>
      </c>
      <c r="M155" s="307">
        <v>200000</v>
      </c>
      <c r="N155" s="151" t="s">
        <v>79</v>
      </c>
      <c r="O155" s="151" t="s">
        <v>34</v>
      </c>
      <c r="P155" s="270" t="s">
        <v>542</v>
      </c>
      <c r="Q155" s="151" t="s">
        <v>80</v>
      </c>
      <c r="R155" s="160" t="s">
        <v>81</v>
      </c>
      <c r="S155" s="434" t="s">
        <v>126</v>
      </c>
      <c r="T155" s="270"/>
      <c r="U155" s="219" t="s">
        <v>37</v>
      </c>
      <c r="V155" s="474"/>
    </row>
    <row r="156" spans="1:22" ht="86.25" customHeight="1" x14ac:dyDescent="0.2">
      <c r="A156" s="141">
        <v>154</v>
      </c>
      <c r="B156" s="168" t="s">
        <v>77</v>
      </c>
      <c r="C156" s="149" t="s">
        <v>362</v>
      </c>
      <c r="D156" s="225" t="s">
        <v>381</v>
      </c>
      <c r="E156" s="410" t="s">
        <v>1369</v>
      </c>
      <c r="F156" s="475" t="s">
        <v>78</v>
      </c>
      <c r="G156" s="399" t="s">
        <v>1324</v>
      </c>
      <c r="H156" s="146">
        <f t="shared" si="6"/>
        <v>100000</v>
      </c>
      <c r="I156" s="406">
        <f t="shared" si="7"/>
        <v>0</v>
      </c>
      <c r="J156" s="407">
        <v>0</v>
      </c>
      <c r="K156" s="408">
        <v>0</v>
      </c>
      <c r="L156" s="306">
        <v>0</v>
      </c>
      <c r="M156" s="307">
        <v>100000</v>
      </c>
      <c r="N156" s="151" t="s">
        <v>79</v>
      </c>
      <c r="O156" s="273" t="s">
        <v>34</v>
      </c>
      <c r="P156" s="151" t="s">
        <v>542</v>
      </c>
      <c r="Q156" s="151" t="s">
        <v>80</v>
      </c>
      <c r="R156" s="160" t="s">
        <v>81</v>
      </c>
      <c r="S156" s="434" t="s">
        <v>126</v>
      </c>
      <c r="T156" s="270"/>
      <c r="U156" s="219" t="s">
        <v>37</v>
      </c>
      <c r="V156" s="474"/>
    </row>
    <row r="157" spans="1:22" s="263" customFormat="1" ht="76.5" x14ac:dyDescent="0.25">
      <c r="A157" s="141">
        <v>155</v>
      </c>
      <c r="B157" s="168" t="s">
        <v>77</v>
      </c>
      <c r="C157" s="149" t="s">
        <v>362</v>
      </c>
      <c r="D157" s="225" t="s">
        <v>382</v>
      </c>
      <c r="E157" s="410" t="s">
        <v>383</v>
      </c>
      <c r="F157" s="475" t="s">
        <v>78</v>
      </c>
      <c r="G157" s="399" t="s">
        <v>1324</v>
      </c>
      <c r="H157" s="146">
        <f t="shared" si="6"/>
        <v>70000</v>
      </c>
      <c r="I157" s="406">
        <f t="shared" si="7"/>
        <v>0</v>
      </c>
      <c r="J157" s="407">
        <v>0</v>
      </c>
      <c r="K157" s="408">
        <v>0</v>
      </c>
      <c r="L157" s="306">
        <v>0</v>
      </c>
      <c r="M157" s="307">
        <v>70000</v>
      </c>
      <c r="N157" s="151" t="s">
        <v>79</v>
      </c>
      <c r="O157" s="274" t="s">
        <v>40</v>
      </c>
      <c r="P157" s="151" t="s">
        <v>542</v>
      </c>
      <c r="Q157" s="151" t="s">
        <v>80</v>
      </c>
      <c r="R157" s="160" t="s">
        <v>81</v>
      </c>
      <c r="S157" s="434" t="s">
        <v>126</v>
      </c>
      <c r="T157" s="270"/>
      <c r="U157" s="219" t="s">
        <v>37</v>
      </c>
      <c r="V157" s="474"/>
    </row>
    <row r="158" spans="1:22" ht="76.5" x14ac:dyDescent="0.2">
      <c r="A158" s="149">
        <v>156</v>
      </c>
      <c r="B158" s="168" t="s">
        <v>77</v>
      </c>
      <c r="C158" s="149" t="s">
        <v>362</v>
      </c>
      <c r="D158" s="225" t="s">
        <v>384</v>
      </c>
      <c r="E158" s="410" t="s">
        <v>1382</v>
      </c>
      <c r="F158" s="475" t="s">
        <v>78</v>
      </c>
      <c r="G158" s="399" t="s">
        <v>1324</v>
      </c>
      <c r="H158" s="146">
        <f t="shared" si="6"/>
        <v>50000</v>
      </c>
      <c r="I158" s="406">
        <f t="shared" si="7"/>
        <v>0</v>
      </c>
      <c r="J158" s="407">
        <v>0</v>
      </c>
      <c r="K158" s="408">
        <v>0</v>
      </c>
      <c r="L158" s="306">
        <v>0</v>
      </c>
      <c r="M158" s="307">
        <v>50000</v>
      </c>
      <c r="N158" s="151" t="s">
        <v>79</v>
      </c>
      <c r="O158" s="151" t="s">
        <v>34</v>
      </c>
      <c r="P158" s="151" t="s">
        <v>549</v>
      </c>
      <c r="Q158" s="151" t="s">
        <v>555</v>
      </c>
      <c r="R158" s="160" t="s">
        <v>560</v>
      </c>
      <c r="S158" s="434" t="s">
        <v>126</v>
      </c>
      <c r="T158" s="270"/>
      <c r="U158" s="219" t="s">
        <v>37</v>
      </c>
      <c r="V158" s="474"/>
    </row>
    <row r="159" spans="1:22" ht="102" x14ac:dyDescent="0.2">
      <c r="A159" s="141">
        <v>157</v>
      </c>
      <c r="B159" s="168" t="s">
        <v>77</v>
      </c>
      <c r="C159" s="160" t="s">
        <v>362</v>
      </c>
      <c r="D159" s="497" t="s">
        <v>1433</v>
      </c>
      <c r="E159" s="410" t="s">
        <v>1398</v>
      </c>
      <c r="F159" s="475" t="s">
        <v>78</v>
      </c>
      <c r="G159" s="495" t="s">
        <v>1523</v>
      </c>
      <c r="H159" s="146">
        <f t="shared" si="6"/>
        <v>6350000</v>
      </c>
      <c r="I159" s="406">
        <f t="shared" si="7"/>
        <v>350000</v>
      </c>
      <c r="J159" s="407">
        <v>35000</v>
      </c>
      <c r="K159" s="408">
        <v>315000</v>
      </c>
      <c r="L159" s="306">
        <v>0</v>
      </c>
      <c r="M159" s="307">
        <v>6000000</v>
      </c>
      <c r="N159" s="151" t="s">
        <v>79</v>
      </c>
      <c r="O159" s="267" t="s">
        <v>34</v>
      </c>
      <c r="P159" s="267" t="s">
        <v>542</v>
      </c>
      <c r="Q159" s="267" t="s">
        <v>80</v>
      </c>
      <c r="R159" s="266" t="s">
        <v>81</v>
      </c>
      <c r="S159" s="434" t="s">
        <v>126</v>
      </c>
      <c r="T159" s="270"/>
      <c r="U159" s="219" t="s">
        <v>37</v>
      </c>
      <c r="V159" s="474"/>
    </row>
    <row r="160" spans="1:22" ht="94.5" customHeight="1" x14ac:dyDescent="0.2">
      <c r="A160" s="141">
        <v>158</v>
      </c>
      <c r="B160" s="168" t="s">
        <v>30</v>
      </c>
      <c r="C160" s="160" t="s">
        <v>362</v>
      </c>
      <c r="D160" s="144" t="s">
        <v>1348</v>
      </c>
      <c r="E160" s="410" t="s">
        <v>1611</v>
      </c>
      <c r="F160" s="475" t="s">
        <v>78</v>
      </c>
      <c r="G160" s="414" t="s">
        <v>1540</v>
      </c>
      <c r="H160" s="146">
        <f t="shared" si="6"/>
        <v>100000</v>
      </c>
      <c r="I160" s="406">
        <f t="shared" si="7"/>
        <v>100000</v>
      </c>
      <c r="J160" s="464">
        <v>100000</v>
      </c>
      <c r="K160" s="408">
        <v>0</v>
      </c>
      <c r="L160" s="306">
        <v>0</v>
      </c>
      <c r="M160" s="465">
        <v>0</v>
      </c>
      <c r="N160" s="151" t="s">
        <v>33</v>
      </c>
      <c r="O160" s="267" t="s">
        <v>34</v>
      </c>
      <c r="P160" s="364" t="s">
        <v>549</v>
      </c>
      <c r="Q160" s="485" t="s">
        <v>35</v>
      </c>
      <c r="R160" s="266" t="s">
        <v>36</v>
      </c>
      <c r="S160" s="434" t="s">
        <v>127</v>
      </c>
      <c r="T160" s="512"/>
      <c r="U160" s="219" t="s">
        <v>37</v>
      </c>
      <c r="V160" s="474" t="s">
        <v>1612</v>
      </c>
    </row>
    <row r="161" spans="1:22" ht="95.25" customHeight="1" x14ac:dyDescent="0.2">
      <c r="A161" s="149">
        <v>159</v>
      </c>
      <c r="B161" s="168" t="s">
        <v>30</v>
      </c>
      <c r="C161" s="149" t="s">
        <v>362</v>
      </c>
      <c r="D161" s="238" t="s">
        <v>1537</v>
      </c>
      <c r="E161" s="410" t="s">
        <v>1613</v>
      </c>
      <c r="F161" s="475" t="s">
        <v>78</v>
      </c>
      <c r="G161" s="495" t="s">
        <v>1425</v>
      </c>
      <c r="H161" s="146">
        <f t="shared" si="6"/>
        <v>5080000</v>
      </c>
      <c r="I161" s="406">
        <f t="shared" si="7"/>
        <v>80000</v>
      </c>
      <c r="J161" s="464">
        <v>80000</v>
      </c>
      <c r="K161" s="408"/>
      <c r="L161" s="306">
        <v>0</v>
      </c>
      <c r="M161" s="465">
        <v>5000000</v>
      </c>
      <c r="N161" s="151" t="s">
        <v>79</v>
      </c>
      <c r="O161" s="267" t="s">
        <v>34</v>
      </c>
      <c r="P161" s="364" t="s">
        <v>542</v>
      </c>
      <c r="Q161" s="364" t="s">
        <v>80</v>
      </c>
      <c r="R161" s="266" t="s">
        <v>81</v>
      </c>
      <c r="S161" s="468" t="s">
        <v>127</v>
      </c>
      <c r="T161" s="512" t="s">
        <v>37</v>
      </c>
      <c r="U161" s="219" t="s">
        <v>37</v>
      </c>
      <c r="V161" s="529" t="s">
        <v>1614</v>
      </c>
    </row>
    <row r="162" spans="1:22" s="263" customFormat="1" ht="137.25" customHeight="1" x14ac:dyDescent="0.25">
      <c r="A162" s="141">
        <v>160</v>
      </c>
      <c r="B162" s="168" t="s">
        <v>137</v>
      </c>
      <c r="C162" s="149" t="s">
        <v>362</v>
      </c>
      <c r="D162" s="225" t="s">
        <v>392</v>
      </c>
      <c r="E162" s="410" t="s">
        <v>393</v>
      </c>
      <c r="F162" s="475" t="s">
        <v>212</v>
      </c>
      <c r="G162" s="399" t="s">
        <v>1324</v>
      </c>
      <c r="H162" s="146">
        <f t="shared" si="6"/>
        <v>2000000</v>
      </c>
      <c r="I162" s="406">
        <f t="shared" si="7"/>
        <v>0</v>
      </c>
      <c r="J162" s="407">
        <v>0</v>
      </c>
      <c r="K162" s="408">
        <v>0</v>
      </c>
      <c r="L162" s="306">
        <v>0</v>
      </c>
      <c r="M162" s="307">
        <v>2000000</v>
      </c>
      <c r="N162" s="151" t="s">
        <v>213</v>
      </c>
      <c r="O162" s="267" t="s">
        <v>34</v>
      </c>
      <c r="P162" s="267" t="s">
        <v>542</v>
      </c>
      <c r="Q162" s="365" t="s">
        <v>214</v>
      </c>
      <c r="R162" s="266" t="s">
        <v>215</v>
      </c>
      <c r="S162" s="434" t="s">
        <v>426</v>
      </c>
      <c r="T162" s="270"/>
      <c r="U162" s="219" t="s">
        <v>37</v>
      </c>
      <c r="V162" s="474"/>
    </row>
    <row r="163" spans="1:22" s="263" customFormat="1" ht="72" customHeight="1" x14ac:dyDescent="0.25">
      <c r="A163" s="141">
        <v>161</v>
      </c>
      <c r="B163" s="168" t="s">
        <v>77</v>
      </c>
      <c r="C163" s="149" t="s">
        <v>362</v>
      </c>
      <c r="D163" s="410" t="s">
        <v>385</v>
      </c>
      <c r="E163" s="410" t="s">
        <v>386</v>
      </c>
      <c r="F163" s="475" t="s">
        <v>98</v>
      </c>
      <c r="G163" s="399" t="s">
        <v>1324</v>
      </c>
      <c r="H163" s="146">
        <f t="shared" si="6"/>
        <v>400000</v>
      </c>
      <c r="I163" s="406">
        <f t="shared" si="7"/>
        <v>0</v>
      </c>
      <c r="J163" s="407">
        <v>0</v>
      </c>
      <c r="K163" s="408">
        <v>0</v>
      </c>
      <c r="L163" s="306">
        <v>0</v>
      </c>
      <c r="M163" s="307">
        <v>400000</v>
      </c>
      <c r="N163" s="151" t="s">
        <v>388</v>
      </c>
      <c r="O163" s="267" t="s">
        <v>34</v>
      </c>
      <c r="P163" s="267" t="s">
        <v>542</v>
      </c>
      <c r="Q163" s="267" t="s">
        <v>55</v>
      </c>
      <c r="R163" s="266" t="s">
        <v>546</v>
      </c>
      <c r="S163" s="225" t="s">
        <v>133</v>
      </c>
      <c r="T163" s="270"/>
      <c r="U163" s="219" t="s">
        <v>37</v>
      </c>
      <c r="V163" s="474"/>
    </row>
    <row r="164" spans="1:22" s="263" customFormat="1" ht="70.5" customHeight="1" x14ac:dyDescent="0.25">
      <c r="A164" s="149">
        <v>162</v>
      </c>
      <c r="B164" s="168" t="s">
        <v>77</v>
      </c>
      <c r="C164" s="149" t="s">
        <v>362</v>
      </c>
      <c r="D164" s="410" t="s">
        <v>389</v>
      </c>
      <c r="E164" s="410" t="s">
        <v>1554</v>
      </c>
      <c r="F164" s="475" t="s">
        <v>98</v>
      </c>
      <c r="G164" s="414" t="s">
        <v>0</v>
      </c>
      <c r="H164" s="146">
        <f t="shared" si="6"/>
        <v>117642</v>
      </c>
      <c r="I164" s="406">
        <f t="shared" si="7"/>
        <v>117642</v>
      </c>
      <c r="J164" s="407">
        <v>117642</v>
      </c>
      <c r="K164" s="408">
        <v>0</v>
      </c>
      <c r="L164" s="306">
        <v>0</v>
      </c>
      <c r="M164" s="307">
        <v>0</v>
      </c>
      <c r="N164" s="151" t="s">
        <v>388</v>
      </c>
      <c r="O164" s="273" t="s">
        <v>34</v>
      </c>
      <c r="P164" s="270" t="s">
        <v>542</v>
      </c>
      <c r="Q164" s="151" t="s">
        <v>55</v>
      </c>
      <c r="R164" s="160" t="s">
        <v>546</v>
      </c>
      <c r="S164" s="225" t="s">
        <v>133</v>
      </c>
      <c r="T164" s="270"/>
      <c r="U164" s="219" t="s">
        <v>37</v>
      </c>
      <c r="V164" s="474"/>
    </row>
    <row r="165" spans="1:22" ht="51" x14ac:dyDescent="0.2">
      <c r="A165" s="141">
        <v>163</v>
      </c>
      <c r="B165" s="168" t="s">
        <v>77</v>
      </c>
      <c r="C165" s="149" t="s">
        <v>362</v>
      </c>
      <c r="D165" s="410" t="s">
        <v>390</v>
      </c>
      <c r="E165" s="410" t="s">
        <v>391</v>
      </c>
      <c r="F165" s="475" t="s">
        <v>98</v>
      </c>
      <c r="G165" s="399" t="s">
        <v>1324</v>
      </c>
      <c r="H165" s="146">
        <f t="shared" si="6"/>
        <v>50000</v>
      </c>
      <c r="I165" s="406">
        <f t="shared" si="7"/>
        <v>0</v>
      </c>
      <c r="J165" s="407">
        <v>0</v>
      </c>
      <c r="K165" s="408">
        <v>0</v>
      </c>
      <c r="L165" s="306">
        <v>0</v>
      </c>
      <c r="M165" s="307">
        <v>50000</v>
      </c>
      <c r="N165" s="151" t="s">
        <v>388</v>
      </c>
      <c r="O165" s="267" t="s">
        <v>34</v>
      </c>
      <c r="P165" s="267" t="s">
        <v>542</v>
      </c>
      <c r="Q165" s="267" t="s">
        <v>55</v>
      </c>
      <c r="R165" s="266" t="s">
        <v>546</v>
      </c>
      <c r="S165" s="225" t="s">
        <v>133</v>
      </c>
      <c r="T165" s="270"/>
      <c r="U165" s="219" t="s">
        <v>37</v>
      </c>
      <c r="V165" s="474"/>
    </row>
    <row r="166" spans="1:22" ht="102" x14ac:dyDescent="0.2">
      <c r="A166" s="141">
        <v>164</v>
      </c>
      <c r="B166" s="168" t="s">
        <v>30</v>
      </c>
      <c r="C166" s="149" t="s">
        <v>362</v>
      </c>
      <c r="D166" s="225" t="s">
        <v>368</v>
      </c>
      <c r="E166" s="410" t="s">
        <v>1571</v>
      </c>
      <c r="F166" s="475" t="s">
        <v>65</v>
      </c>
      <c r="G166" s="399" t="s">
        <v>1324</v>
      </c>
      <c r="H166" s="146">
        <f t="shared" si="6"/>
        <v>200000</v>
      </c>
      <c r="I166" s="406">
        <f t="shared" si="7"/>
        <v>0</v>
      </c>
      <c r="J166" s="407">
        <v>0</v>
      </c>
      <c r="K166" s="408">
        <v>0</v>
      </c>
      <c r="L166" s="306">
        <v>0</v>
      </c>
      <c r="M166" s="307">
        <v>200000</v>
      </c>
      <c r="N166" s="160" t="s">
        <v>49</v>
      </c>
      <c r="O166" s="267" t="s">
        <v>34</v>
      </c>
      <c r="P166" s="267" t="s">
        <v>549</v>
      </c>
      <c r="Q166" s="267" t="s">
        <v>555</v>
      </c>
      <c r="R166" s="266" t="s">
        <v>560</v>
      </c>
      <c r="S166" s="460" t="s">
        <v>126</v>
      </c>
      <c r="T166" s="287"/>
      <c r="U166" s="219" t="s">
        <v>37</v>
      </c>
      <c r="V166" s="474"/>
    </row>
    <row r="167" spans="1:22" ht="76.5" x14ac:dyDescent="0.2">
      <c r="A167" s="149">
        <v>165</v>
      </c>
      <c r="B167" s="168" t="s">
        <v>30</v>
      </c>
      <c r="C167" s="149" t="s">
        <v>362</v>
      </c>
      <c r="D167" s="225" t="s">
        <v>369</v>
      </c>
      <c r="E167" s="410" t="s">
        <v>370</v>
      </c>
      <c r="F167" s="475" t="s">
        <v>65</v>
      </c>
      <c r="G167" s="399" t="s">
        <v>1324</v>
      </c>
      <c r="H167" s="146">
        <f t="shared" si="6"/>
        <v>50000</v>
      </c>
      <c r="I167" s="406">
        <f t="shared" si="7"/>
        <v>0</v>
      </c>
      <c r="J167" s="407">
        <v>0</v>
      </c>
      <c r="K167" s="408">
        <v>0</v>
      </c>
      <c r="L167" s="306">
        <v>0</v>
      </c>
      <c r="M167" s="307">
        <v>50000</v>
      </c>
      <c r="N167" s="160" t="s">
        <v>49</v>
      </c>
      <c r="O167" s="267" t="s">
        <v>34</v>
      </c>
      <c r="P167" s="267" t="s">
        <v>542</v>
      </c>
      <c r="Q167" s="267" t="s">
        <v>55</v>
      </c>
      <c r="R167" s="266" t="s">
        <v>545</v>
      </c>
      <c r="S167" s="225" t="s">
        <v>126</v>
      </c>
      <c r="T167" s="287"/>
      <c r="U167" s="219" t="s">
        <v>37</v>
      </c>
      <c r="V167" s="474"/>
    </row>
    <row r="168" spans="1:22" s="263" customFormat="1" ht="51" customHeight="1" x14ac:dyDescent="0.25">
      <c r="A168" s="141">
        <v>166</v>
      </c>
      <c r="B168" s="168" t="s">
        <v>30</v>
      </c>
      <c r="C168" s="149" t="s">
        <v>362</v>
      </c>
      <c r="D168" s="225" t="s">
        <v>371</v>
      </c>
      <c r="E168" s="410" t="s">
        <v>372</v>
      </c>
      <c r="F168" s="475" t="s">
        <v>65</v>
      </c>
      <c r="G168" s="399" t="s">
        <v>1324</v>
      </c>
      <c r="H168" s="146">
        <f t="shared" si="6"/>
        <v>75000</v>
      </c>
      <c r="I168" s="406">
        <f t="shared" si="7"/>
        <v>0</v>
      </c>
      <c r="J168" s="407">
        <v>0</v>
      </c>
      <c r="K168" s="408">
        <v>0</v>
      </c>
      <c r="L168" s="306">
        <v>0</v>
      </c>
      <c r="M168" s="307">
        <v>75000</v>
      </c>
      <c r="N168" s="160" t="s">
        <v>49</v>
      </c>
      <c r="O168" s="267" t="s">
        <v>34</v>
      </c>
      <c r="P168" s="267" t="s">
        <v>549</v>
      </c>
      <c r="Q168" s="267" t="s">
        <v>555</v>
      </c>
      <c r="R168" s="439" t="s">
        <v>557</v>
      </c>
      <c r="S168" s="225" t="s">
        <v>126</v>
      </c>
      <c r="T168" s="287"/>
      <c r="U168" s="219" t="s">
        <v>37</v>
      </c>
      <c r="V168" s="474"/>
    </row>
    <row r="169" spans="1:22" ht="76.5" x14ac:dyDescent="0.2">
      <c r="A169" s="141">
        <v>167</v>
      </c>
      <c r="B169" s="168" t="s">
        <v>30</v>
      </c>
      <c r="C169" s="149" t="s">
        <v>362</v>
      </c>
      <c r="D169" s="225" t="s">
        <v>373</v>
      </c>
      <c r="E169" s="410" t="s">
        <v>374</v>
      </c>
      <c r="F169" s="475" t="s">
        <v>65</v>
      </c>
      <c r="G169" s="399" t="s">
        <v>1324</v>
      </c>
      <c r="H169" s="146">
        <f t="shared" si="6"/>
        <v>100000</v>
      </c>
      <c r="I169" s="406">
        <f t="shared" si="7"/>
        <v>0</v>
      </c>
      <c r="J169" s="407">
        <v>0</v>
      </c>
      <c r="K169" s="408">
        <v>0</v>
      </c>
      <c r="L169" s="306">
        <v>0</v>
      </c>
      <c r="M169" s="307">
        <v>100000</v>
      </c>
      <c r="N169" s="160" t="s">
        <v>49</v>
      </c>
      <c r="O169" s="267" t="s">
        <v>34</v>
      </c>
      <c r="P169" s="364" t="s">
        <v>549</v>
      </c>
      <c r="Q169" s="364" t="s">
        <v>35</v>
      </c>
      <c r="R169" s="266" t="s">
        <v>145</v>
      </c>
      <c r="S169" s="225" t="s">
        <v>126</v>
      </c>
      <c r="T169" s="287"/>
      <c r="U169" s="219" t="s">
        <v>37</v>
      </c>
      <c r="V169" s="474"/>
    </row>
    <row r="170" spans="1:22" ht="76.5" x14ac:dyDescent="0.2">
      <c r="A170" s="149">
        <v>168</v>
      </c>
      <c r="B170" s="168" t="s">
        <v>30</v>
      </c>
      <c r="C170" s="149" t="s">
        <v>362</v>
      </c>
      <c r="D170" s="225" t="s">
        <v>375</v>
      </c>
      <c r="E170" s="410" t="s">
        <v>1368</v>
      </c>
      <c r="F170" s="475" t="s">
        <v>65</v>
      </c>
      <c r="G170" s="399" t="s">
        <v>1324</v>
      </c>
      <c r="H170" s="146">
        <f t="shared" si="6"/>
        <v>300000</v>
      </c>
      <c r="I170" s="406">
        <f t="shared" si="7"/>
        <v>0</v>
      </c>
      <c r="J170" s="407">
        <v>0</v>
      </c>
      <c r="K170" s="408">
        <v>0</v>
      </c>
      <c r="L170" s="306">
        <v>0</v>
      </c>
      <c r="M170" s="307">
        <v>300000</v>
      </c>
      <c r="N170" s="160" t="s">
        <v>49</v>
      </c>
      <c r="O170" s="267" t="s">
        <v>34</v>
      </c>
      <c r="P170" s="267" t="s">
        <v>549</v>
      </c>
      <c r="Q170" s="364" t="s">
        <v>35</v>
      </c>
      <c r="R170" s="266" t="s">
        <v>145</v>
      </c>
      <c r="S170" s="225" t="s">
        <v>126</v>
      </c>
      <c r="T170" s="287"/>
      <c r="U170" s="219" t="s">
        <v>37</v>
      </c>
      <c r="V170" s="474"/>
    </row>
    <row r="171" spans="1:22" ht="76.5" x14ac:dyDescent="0.2">
      <c r="A171" s="141">
        <v>169</v>
      </c>
      <c r="B171" s="168" t="s">
        <v>137</v>
      </c>
      <c r="C171" s="149" t="s">
        <v>362</v>
      </c>
      <c r="D171" s="225" t="s">
        <v>394</v>
      </c>
      <c r="E171" s="410" t="s">
        <v>1573</v>
      </c>
      <c r="F171" s="475" t="s">
        <v>65</v>
      </c>
      <c r="G171" s="399" t="s">
        <v>1324</v>
      </c>
      <c r="H171" s="146">
        <f t="shared" si="6"/>
        <v>150000</v>
      </c>
      <c r="I171" s="406">
        <f t="shared" si="7"/>
        <v>0</v>
      </c>
      <c r="J171" s="407">
        <v>0</v>
      </c>
      <c r="K171" s="408">
        <v>0</v>
      </c>
      <c r="L171" s="306">
        <v>50000</v>
      </c>
      <c r="M171" s="307">
        <v>100000</v>
      </c>
      <c r="N171" s="160" t="s">
        <v>49</v>
      </c>
      <c r="O171" s="267" t="s">
        <v>34</v>
      </c>
      <c r="P171" s="266" t="s">
        <v>542</v>
      </c>
      <c r="Q171" s="365" t="s">
        <v>214</v>
      </c>
      <c r="R171" s="266" t="s">
        <v>215</v>
      </c>
      <c r="S171" s="225" t="s">
        <v>426</v>
      </c>
      <c r="T171" s="287"/>
      <c r="U171" s="219" t="s">
        <v>37</v>
      </c>
      <c r="V171" s="474"/>
    </row>
    <row r="172" spans="1:22" ht="97.5" customHeight="1" x14ac:dyDescent="0.2">
      <c r="A172" s="496">
        <v>170</v>
      </c>
      <c r="B172" s="524" t="s">
        <v>30</v>
      </c>
      <c r="C172" s="525" t="s">
        <v>362</v>
      </c>
      <c r="D172" s="537" t="s">
        <v>1494</v>
      </c>
      <c r="E172" s="527" t="s">
        <v>1615</v>
      </c>
      <c r="F172" s="528" t="s">
        <v>32</v>
      </c>
      <c r="G172" s="495" t="s">
        <v>1425</v>
      </c>
      <c r="H172" s="146">
        <f t="shared" si="6"/>
        <v>121703</v>
      </c>
      <c r="I172" s="406">
        <f t="shared" si="7"/>
        <v>121703</v>
      </c>
      <c r="J172" s="407">
        <v>22164</v>
      </c>
      <c r="K172" s="408">
        <v>99539</v>
      </c>
      <c r="L172" s="306">
        <v>0</v>
      </c>
      <c r="M172" s="307">
        <v>0</v>
      </c>
      <c r="N172" s="156" t="s">
        <v>33</v>
      </c>
      <c r="O172" s="267" t="s">
        <v>34</v>
      </c>
      <c r="P172" s="364" t="s">
        <v>549</v>
      </c>
      <c r="Q172" s="364" t="s">
        <v>35</v>
      </c>
      <c r="R172" s="266" t="s">
        <v>38</v>
      </c>
      <c r="S172" s="460" t="s">
        <v>127</v>
      </c>
      <c r="T172" s="275"/>
      <c r="U172" s="219" t="s">
        <v>37</v>
      </c>
      <c r="V172" s="529" t="s">
        <v>1616</v>
      </c>
    </row>
    <row r="173" spans="1:22" ht="86.25" customHeight="1" x14ac:dyDescent="0.2">
      <c r="A173" s="149">
        <v>171</v>
      </c>
      <c r="B173" s="168" t="s">
        <v>30</v>
      </c>
      <c r="C173" s="149" t="s">
        <v>362</v>
      </c>
      <c r="D173" s="238" t="s">
        <v>1494</v>
      </c>
      <c r="E173" s="410" t="s">
        <v>1496</v>
      </c>
      <c r="F173" s="475" t="s">
        <v>32</v>
      </c>
      <c r="G173" s="399" t="s">
        <v>136</v>
      </c>
      <c r="H173" s="146">
        <f t="shared" si="6"/>
        <v>7352000</v>
      </c>
      <c r="I173" s="406">
        <f t="shared" si="7"/>
        <v>0</v>
      </c>
      <c r="J173" s="407">
        <v>0</v>
      </c>
      <c r="K173" s="408">
        <v>0</v>
      </c>
      <c r="L173" s="306">
        <f>92000+30000+30000+100000</f>
        <v>252000</v>
      </c>
      <c r="M173" s="307">
        <f>700000+400000+6000000</f>
        <v>7100000</v>
      </c>
      <c r="N173" s="156" t="s">
        <v>33</v>
      </c>
      <c r="O173" s="267"/>
      <c r="P173" s="364"/>
      <c r="Q173" s="364"/>
      <c r="R173" s="266"/>
      <c r="S173" s="225"/>
      <c r="T173" s="275"/>
      <c r="U173" s="219"/>
      <c r="V173" s="474"/>
    </row>
    <row r="174" spans="1:22" ht="76.5" x14ac:dyDescent="0.2">
      <c r="A174" s="141">
        <v>172</v>
      </c>
      <c r="B174" s="168" t="s">
        <v>30</v>
      </c>
      <c r="C174" s="149" t="s">
        <v>362</v>
      </c>
      <c r="D174" s="238" t="s">
        <v>1494</v>
      </c>
      <c r="E174" s="410" t="s">
        <v>1367</v>
      </c>
      <c r="F174" s="475" t="s">
        <v>32</v>
      </c>
      <c r="G174" s="399" t="s">
        <v>136</v>
      </c>
      <c r="H174" s="146">
        <f t="shared" si="6"/>
        <v>0</v>
      </c>
      <c r="I174" s="406">
        <f t="shared" si="7"/>
        <v>0</v>
      </c>
      <c r="J174" s="407">
        <v>0</v>
      </c>
      <c r="K174" s="408">
        <v>0</v>
      </c>
      <c r="L174" s="306">
        <v>0</v>
      </c>
      <c r="M174" s="307">
        <v>0</v>
      </c>
      <c r="N174" s="156" t="s">
        <v>33</v>
      </c>
      <c r="O174" s="267" t="s">
        <v>34</v>
      </c>
      <c r="P174" s="364" t="s">
        <v>549</v>
      </c>
      <c r="Q174" s="364" t="s">
        <v>35</v>
      </c>
      <c r="R174" s="266" t="s">
        <v>36</v>
      </c>
      <c r="S174" s="225" t="s">
        <v>126</v>
      </c>
      <c r="T174" s="275"/>
      <c r="U174" s="219" t="s">
        <v>37</v>
      </c>
      <c r="V174" s="474"/>
    </row>
    <row r="175" spans="1:22" ht="76.5" x14ac:dyDescent="0.2">
      <c r="A175" s="141">
        <v>173</v>
      </c>
      <c r="B175" s="168" t="s">
        <v>30</v>
      </c>
      <c r="C175" s="160" t="s">
        <v>362</v>
      </c>
      <c r="D175" s="225" t="s">
        <v>365</v>
      </c>
      <c r="E175" s="410" t="s">
        <v>1399</v>
      </c>
      <c r="F175" s="475" t="s">
        <v>44</v>
      </c>
      <c r="G175" s="414" t="s">
        <v>0</v>
      </c>
      <c r="H175" s="146">
        <f t="shared" si="6"/>
        <v>1124115</v>
      </c>
      <c r="I175" s="406">
        <f t="shared" si="7"/>
        <v>1124115</v>
      </c>
      <c r="J175" s="407">
        <v>1124115</v>
      </c>
      <c r="K175" s="408">
        <v>0</v>
      </c>
      <c r="L175" s="306">
        <v>0</v>
      </c>
      <c r="M175" s="307">
        <v>0</v>
      </c>
      <c r="N175" s="151" t="s">
        <v>45</v>
      </c>
      <c r="O175" s="267" t="s">
        <v>34</v>
      </c>
      <c r="P175" s="267" t="s">
        <v>549</v>
      </c>
      <c r="Q175" s="267" t="s">
        <v>555</v>
      </c>
      <c r="R175" s="266" t="s">
        <v>556</v>
      </c>
      <c r="S175" s="225" t="s">
        <v>126</v>
      </c>
      <c r="T175" s="270"/>
      <c r="U175" s="219" t="s">
        <v>37</v>
      </c>
      <c r="V175" s="474"/>
    </row>
    <row r="176" spans="1:22" ht="204" x14ac:dyDescent="0.2">
      <c r="A176" s="149">
        <v>174</v>
      </c>
      <c r="B176" s="168" t="s">
        <v>30</v>
      </c>
      <c r="C176" s="160" t="s">
        <v>362</v>
      </c>
      <c r="D176" s="225" t="s">
        <v>1357</v>
      </c>
      <c r="E176" s="410" t="s">
        <v>1567</v>
      </c>
      <c r="F176" s="475" t="s">
        <v>44</v>
      </c>
      <c r="G176" s="151" t="s">
        <v>1575</v>
      </c>
      <c r="H176" s="146">
        <f t="shared" si="6"/>
        <v>4436361</v>
      </c>
      <c r="I176" s="406">
        <f t="shared" si="7"/>
        <v>0</v>
      </c>
      <c r="J176" s="407">
        <v>0</v>
      </c>
      <c r="K176" s="408">
        <v>0</v>
      </c>
      <c r="L176" s="306">
        <v>0</v>
      </c>
      <c r="M176" s="307">
        <f>3438442+182073+815846</f>
        <v>4436361</v>
      </c>
      <c r="N176" s="151" t="s">
        <v>45</v>
      </c>
      <c r="O176" s="267" t="s">
        <v>34</v>
      </c>
      <c r="P176" s="267" t="s">
        <v>549</v>
      </c>
      <c r="Q176" s="267" t="s">
        <v>555</v>
      </c>
      <c r="R176" s="266" t="s">
        <v>556</v>
      </c>
      <c r="S176" s="225" t="s">
        <v>126</v>
      </c>
      <c r="T176" s="270"/>
      <c r="U176" s="219" t="s">
        <v>37</v>
      </c>
      <c r="V176" s="474"/>
    </row>
    <row r="177" spans="1:22" ht="84.75" customHeight="1" x14ac:dyDescent="0.2">
      <c r="A177" s="141">
        <v>175</v>
      </c>
      <c r="B177" s="168" t="s">
        <v>30</v>
      </c>
      <c r="C177" s="149" t="s">
        <v>362</v>
      </c>
      <c r="D177" s="225" t="s">
        <v>1568</v>
      </c>
      <c r="E177" s="410" t="s">
        <v>1426</v>
      </c>
      <c r="F177" s="475" t="s">
        <v>44</v>
      </c>
      <c r="G177" s="399" t="s">
        <v>1324</v>
      </c>
      <c r="H177" s="146">
        <f t="shared" si="6"/>
        <v>200000</v>
      </c>
      <c r="I177" s="406">
        <f t="shared" si="7"/>
        <v>0</v>
      </c>
      <c r="J177" s="407">
        <v>0</v>
      </c>
      <c r="K177" s="408">
        <v>0</v>
      </c>
      <c r="L177" s="306">
        <v>100000</v>
      </c>
      <c r="M177" s="307">
        <v>100000</v>
      </c>
      <c r="N177" s="151" t="s">
        <v>45</v>
      </c>
      <c r="O177" s="267" t="s">
        <v>34</v>
      </c>
      <c r="P177" s="267" t="s">
        <v>549</v>
      </c>
      <c r="Q177" s="267" t="s">
        <v>555</v>
      </c>
      <c r="R177" s="266" t="s">
        <v>556</v>
      </c>
      <c r="S177" s="225" t="s">
        <v>126</v>
      </c>
      <c r="T177" s="270"/>
      <c r="U177" s="219" t="s">
        <v>37</v>
      </c>
      <c r="V177" s="474"/>
    </row>
    <row r="178" spans="1:22" s="263" customFormat="1" ht="102.75" customHeight="1" x14ac:dyDescent="0.25">
      <c r="A178" s="141">
        <v>176</v>
      </c>
      <c r="B178" s="168" t="s">
        <v>30</v>
      </c>
      <c r="C178" s="160" t="s">
        <v>362</v>
      </c>
      <c r="D178" s="225" t="s">
        <v>500</v>
      </c>
      <c r="E178" s="476" t="s">
        <v>1400</v>
      </c>
      <c r="F178" s="475" t="s">
        <v>44</v>
      </c>
      <c r="G178" s="414" t="s">
        <v>0</v>
      </c>
      <c r="H178" s="146">
        <f t="shared" si="6"/>
        <v>230000</v>
      </c>
      <c r="I178" s="406">
        <f t="shared" si="7"/>
        <v>30000</v>
      </c>
      <c r="J178" s="407">
        <v>30000</v>
      </c>
      <c r="K178" s="408">
        <v>0</v>
      </c>
      <c r="L178" s="306">
        <v>100000</v>
      </c>
      <c r="M178" s="435">
        <v>100000</v>
      </c>
      <c r="N178" s="151" t="s">
        <v>45</v>
      </c>
      <c r="O178" s="267" t="s">
        <v>34</v>
      </c>
      <c r="P178" s="267" t="s">
        <v>549</v>
      </c>
      <c r="Q178" s="267" t="s">
        <v>555</v>
      </c>
      <c r="R178" s="266" t="s">
        <v>556</v>
      </c>
      <c r="S178" s="225" t="s">
        <v>126</v>
      </c>
      <c r="T178" s="270"/>
      <c r="U178" s="160"/>
      <c r="V178" s="474"/>
    </row>
    <row r="179" spans="1:22" ht="38.25" customHeight="1" x14ac:dyDescent="0.2">
      <c r="A179" s="149">
        <v>177</v>
      </c>
      <c r="B179" s="168" t="s">
        <v>77</v>
      </c>
      <c r="C179" s="149" t="s">
        <v>395</v>
      </c>
      <c r="D179" s="225" t="s">
        <v>1542</v>
      </c>
      <c r="E179" s="410" t="s">
        <v>402</v>
      </c>
      <c r="F179" s="475" t="s">
        <v>78</v>
      </c>
      <c r="G179" s="399" t="s">
        <v>1324</v>
      </c>
      <c r="H179" s="146">
        <f t="shared" si="6"/>
        <v>400000</v>
      </c>
      <c r="I179" s="406">
        <f t="shared" si="7"/>
        <v>0</v>
      </c>
      <c r="J179" s="407">
        <v>0</v>
      </c>
      <c r="K179" s="408">
        <v>0</v>
      </c>
      <c r="L179" s="306">
        <v>400000</v>
      </c>
      <c r="M179" s="307">
        <v>0</v>
      </c>
      <c r="N179" s="156" t="s">
        <v>79</v>
      </c>
      <c r="O179" s="267" t="s">
        <v>34</v>
      </c>
      <c r="P179" s="364" t="s">
        <v>542</v>
      </c>
      <c r="Q179" s="267" t="s">
        <v>80</v>
      </c>
      <c r="R179" s="266" t="s">
        <v>81</v>
      </c>
      <c r="S179" s="225" t="s">
        <v>106</v>
      </c>
      <c r="T179" s="275"/>
      <c r="U179" s="219" t="s">
        <v>37</v>
      </c>
      <c r="V179" s="474"/>
    </row>
    <row r="180" spans="1:22" ht="65.25" customHeight="1" x14ac:dyDescent="0.2">
      <c r="A180" s="141">
        <v>178</v>
      </c>
      <c r="B180" s="168" t="s">
        <v>77</v>
      </c>
      <c r="C180" s="149" t="s">
        <v>395</v>
      </c>
      <c r="D180" s="225" t="s">
        <v>1541</v>
      </c>
      <c r="E180" s="410" t="s">
        <v>1370</v>
      </c>
      <c r="F180" s="151" t="s">
        <v>78</v>
      </c>
      <c r="G180" s="419" t="s">
        <v>2</v>
      </c>
      <c r="H180" s="146">
        <f t="shared" si="6"/>
        <v>60000</v>
      </c>
      <c r="I180" s="406">
        <f t="shared" si="7"/>
        <v>0</v>
      </c>
      <c r="J180" s="407">
        <v>0</v>
      </c>
      <c r="K180" s="408">
        <v>0</v>
      </c>
      <c r="L180" s="306">
        <v>0</v>
      </c>
      <c r="M180" s="307">
        <v>60000</v>
      </c>
      <c r="N180" s="156" t="s">
        <v>79</v>
      </c>
      <c r="O180" s="267" t="s">
        <v>40</v>
      </c>
      <c r="P180" s="364" t="s">
        <v>542</v>
      </c>
      <c r="Q180" s="267" t="s">
        <v>80</v>
      </c>
      <c r="R180" s="266" t="s">
        <v>81</v>
      </c>
      <c r="S180" s="225" t="s">
        <v>106</v>
      </c>
      <c r="T180" s="275"/>
      <c r="U180" s="219" t="s">
        <v>37</v>
      </c>
      <c r="V180" s="474"/>
    </row>
    <row r="181" spans="1:22" ht="51" x14ac:dyDescent="0.2">
      <c r="A181" s="141">
        <v>179</v>
      </c>
      <c r="B181" s="168" t="s">
        <v>50</v>
      </c>
      <c r="C181" s="149" t="s">
        <v>395</v>
      </c>
      <c r="D181" s="225" t="s">
        <v>396</v>
      </c>
      <c r="E181" s="410" t="s">
        <v>397</v>
      </c>
      <c r="F181" s="479" t="s">
        <v>65</v>
      </c>
      <c r="G181" s="399" t="s">
        <v>1546</v>
      </c>
      <c r="H181" s="146">
        <f t="shared" si="6"/>
        <v>75000</v>
      </c>
      <c r="I181" s="406">
        <f t="shared" si="7"/>
        <v>0</v>
      </c>
      <c r="J181" s="407">
        <v>0</v>
      </c>
      <c r="K181" s="408">
        <v>0</v>
      </c>
      <c r="L181" s="306">
        <v>75000</v>
      </c>
      <c r="M181" s="307">
        <v>0</v>
      </c>
      <c r="N181" s="156" t="s">
        <v>54</v>
      </c>
      <c r="O181" s="267" t="s">
        <v>34</v>
      </c>
      <c r="P181" s="267" t="s">
        <v>542</v>
      </c>
      <c r="Q181" s="267" t="s">
        <v>55</v>
      </c>
      <c r="R181" s="266" t="s">
        <v>544</v>
      </c>
      <c r="S181" s="225" t="s">
        <v>106</v>
      </c>
      <c r="T181" s="275"/>
      <c r="U181" s="219" t="s">
        <v>37</v>
      </c>
      <c r="V181" s="474"/>
    </row>
    <row r="182" spans="1:22" s="263" customFormat="1" ht="51" x14ac:dyDescent="0.25">
      <c r="A182" s="525">
        <v>180</v>
      </c>
      <c r="B182" s="524"/>
      <c r="C182" s="525" t="s">
        <v>395</v>
      </c>
      <c r="D182" s="526" t="s">
        <v>1413</v>
      </c>
      <c r="E182" s="527" t="s">
        <v>1505</v>
      </c>
      <c r="F182" s="528" t="s">
        <v>32</v>
      </c>
      <c r="G182" s="495" t="s">
        <v>1523</v>
      </c>
      <c r="H182" s="146">
        <f t="shared" si="6"/>
        <v>123812</v>
      </c>
      <c r="I182" s="406">
        <f t="shared" si="7"/>
        <v>123812</v>
      </c>
      <c r="J182" s="407">
        <v>21812</v>
      </c>
      <c r="K182" s="408">
        <v>102000</v>
      </c>
      <c r="L182" s="306">
        <v>0</v>
      </c>
      <c r="M182" s="307">
        <v>0</v>
      </c>
      <c r="N182" s="156" t="s">
        <v>33</v>
      </c>
      <c r="O182" s="267"/>
      <c r="P182" s="364"/>
      <c r="Q182" s="267"/>
      <c r="R182" s="266"/>
      <c r="S182" s="225" t="s">
        <v>106</v>
      </c>
      <c r="T182" s="275"/>
      <c r="U182" s="219" t="s">
        <v>37</v>
      </c>
      <c r="V182" s="474"/>
    </row>
    <row r="183" spans="1:22" s="263" customFormat="1" ht="89.25" x14ac:dyDescent="0.25">
      <c r="A183" s="496">
        <v>181</v>
      </c>
      <c r="B183" s="524" t="s">
        <v>73</v>
      </c>
      <c r="C183" s="496" t="s">
        <v>395</v>
      </c>
      <c r="D183" s="527" t="s">
        <v>403</v>
      </c>
      <c r="E183" s="527" t="s">
        <v>1429</v>
      </c>
      <c r="F183" s="528" t="s">
        <v>32</v>
      </c>
      <c r="G183" s="495" t="s">
        <v>1506</v>
      </c>
      <c r="H183" s="146">
        <f t="shared" si="6"/>
        <v>315621</v>
      </c>
      <c r="I183" s="406">
        <f t="shared" si="7"/>
        <v>315621</v>
      </c>
      <c r="J183" s="407">
        <v>50934</v>
      </c>
      <c r="K183" s="408">
        <v>264687</v>
      </c>
      <c r="L183" s="306">
        <v>0</v>
      </c>
      <c r="M183" s="307">
        <v>0</v>
      </c>
      <c r="N183" s="156" t="s">
        <v>33</v>
      </c>
      <c r="O183" s="267" t="s">
        <v>34</v>
      </c>
      <c r="P183" s="364" t="s">
        <v>549</v>
      </c>
      <c r="Q183" s="364" t="s">
        <v>35</v>
      </c>
      <c r="R183" s="266" t="s">
        <v>36</v>
      </c>
      <c r="S183" s="225" t="s">
        <v>106</v>
      </c>
      <c r="T183" s="275"/>
      <c r="U183" s="219" t="s">
        <v>37</v>
      </c>
      <c r="V183" s="474"/>
    </row>
    <row r="184" spans="1:22" s="263" customFormat="1" ht="89.25" x14ac:dyDescent="0.25">
      <c r="A184" s="141">
        <v>182</v>
      </c>
      <c r="B184" s="168" t="s">
        <v>73</v>
      </c>
      <c r="C184" s="141" t="s">
        <v>395</v>
      </c>
      <c r="D184" s="238" t="s">
        <v>1413</v>
      </c>
      <c r="E184" s="410" t="s">
        <v>1508</v>
      </c>
      <c r="F184" s="475" t="s">
        <v>32</v>
      </c>
      <c r="G184" s="399" t="s">
        <v>1324</v>
      </c>
      <c r="H184" s="146">
        <f t="shared" si="6"/>
        <v>850000</v>
      </c>
      <c r="I184" s="406">
        <f t="shared" si="7"/>
        <v>0</v>
      </c>
      <c r="J184" s="407">
        <v>0</v>
      </c>
      <c r="K184" s="408">
        <v>0</v>
      </c>
      <c r="L184" s="306">
        <f>150000</f>
        <v>150000</v>
      </c>
      <c r="M184" s="307">
        <f>700000</f>
        <v>700000</v>
      </c>
      <c r="N184" s="156" t="s">
        <v>33</v>
      </c>
      <c r="O184" s="267" t="s">
        <v>34</v>
      </c>
      <c r="P184" s="364" t="s">
        <v>549</v>
      </c>
      <c r="Q184" s="364" t="s">
        <v>35</v>
      </c>
      <c r="R184" s="266" t="s">
        <v>36</v>
      </c>
      <c r="S184" s="225" t="s">
        <v>106</v>
      </c>
      <c r="T184" s="275"/>
      <c r="U184" s="219" t="s">
        <v>37</v>
      </c>
      <c r="V184" s="474"/>
    </row>
    <row r="185" spans="1:22" ht="76.5" x14ac:dyDescent="0.2">
      <c r="A185" s="149">
        <v>183</v>
      </c>
      <c r="B185" s="168" t="s">
        <v>50</v>
      </c>
      <c r="C185" s="149" t="s">
        <v>395</v>
      </c>
      <c r="D185" s="225" t="s">
        <v>398</v>
      </c>
      <c r="E185" s="410" t="s">
        <v>399</v>
      </c>
      <c r="F185" s="475" t="s">
        <v>206</v>
      </c>
      <c r="G185" s="399" t="s">
        <v>1324</v>
      </c>
      <c r="H185" s="146">
        <f t="shared" si="6"/>
        <v>350000</v>
      </c>
      <c r="I185" s="406">
        <f t="shared" si="7"/>
        <v>0</v>
      </c>
      <c r="J185" s="407">
        <v>0</v>
      </c>
      <c r="K185" s="408">
        <v>0</v>
      </c>
      <c r="L185" s="306">
        <v>0</v>
      </c>
      <c r="M185" s="307">
        <v>350000</v>
      </c>
      <c r="N185" s="156" t="s">
        <v>89</v>
      </c>
      <c r="O185" s="267" t="s">
        <v>34</v>
      </c>
      <c r="P185" s="267" t="s">
        <v>542</v>
      </c>
      <c r="Q185" s="267" t="s">
        <v>55</v>
      </c>
      <c r="R185" s="266" t="s">
        <v>547</v>
      </c>
      <c r="S185" s="225" t="s">
        <v>400</v>
      </c>
      <c r="T185" s="275"/>
      <c r="U185" s="219" t="s">
        <v>37</v>
      </c>
      <c r="V185" s="474"/>
    </row>
    <row r="186" spans="1:22" ht="51" customHeight="1" x14ac:dyDescent="0.2">
      <c r="A186" s="141">
        <v>184</v>
      </c>
      <c r="B186" s="168" t="s">
        <v>73</v>
      </c>
      <c r="C186" s="149" t="s">
        <v>395</v>
      </c>
      <c r="D186" s="225" t="s">
        <v>404</v>
      </c>
      <c r="E186" s="410" t="s">
        <v>405</v>
      </c>
      <c r="F186" s="475" t="s">
        <v>206</v>
      </c>
      <c r="G186" s="419" t="s">
        <v>2</v>
      </c>
      <c r="H186" s="146">
        <f t="shared" si="6"/>
        <v>200000</v>
      </c>
      <c r="I186" s="406">
        <v>0</v>
      </c>
      <c r="J186" s="407">
        <v>0</v>
      </c>
      <c r="K186" s="408">
        <v>0</v>
      </c>
      <c r="L186" s="306">
        <v>0</v>
      </c>
      <c r="M186" s="307">
        <v>200000</v>
      </c>
      <c r="N186" s="151" t="s">
        <v>89</v>
      </c>
      <c r="O186" s="267" t="s">
        <v>34</v>
      </c>
      <c r="P186" s="267" t="s">
        <v>542</v>
      </c>
      <c r="Q186" s="267" t="s">
        <v>55</v>
      </c>
      <c r="R186" s="266" t="s">
        <v>547</v>
      </c>
      <c r="S186" s="225" t="s">
        <v>126</v>
      </c>
      <c r="T186" s="270"/>
      <c r="U186" s="219" t="s">
        <v>37</v>
      </c>
      <c r="V186" s="474"/>
    </row>
    <row r="187" spans="1:22" ht="117" customHeight="1" x14ac:dyDescent="0.2">
      <c r="A187" s="141">
        <v>185</v>
      </c>
      <c r="B187" s="168" t="s">
        <v>30</v>
      </c>
      <c r="C187" s="160" t="s">
        <v>406</v>
      </c>
      <c r="D187" s="467" t="s">
        <v>1401</v>
      </c>
      <c r="E187" s="410" t="s">
        <v>1531</v>
      </c>
      <c r="F187" s="475" t="s">
        <v>162</v>
      </c>
      <c r="G187" s="399" t="s">
        <v>1324</v>
      </c>
      <c r="H187" s="146">
        <f t="shared" si="6"/>
        <v>900000</v>
      </c>
      <c r="I187" s="406">
        <f t="shared" ref="I187:I206" si="8">J187+K187</f>
        <v>100000</v>
      </c>
      <c r="J187" s="407">
        <v>100000</v>
      </c>
      <c r="K187" s="408">
        <v>0</v>
      </c>
      <c r="L187" s="306">
        <v>100000</v>
      </c>
      <c r="M187" s="307">
        <v>700000</v>
      </c>
      <c r="N187" s="160" t="s">
        <v>49</v>
      </c>
      <c r="O187" s="267" t="s">
        <v>34</v>
      </c>
      <c r="P187" s="267" t="s">
        <v>549</v>
      </c>
      <c r="Q187" s="267" t="s">
        <v>555</v>
      </c>
      <c r="R187" s="266" t="s">
        <v>559</v>
      </c>
      <c r="S187" s="225" t="s">
        <v>127</v>
      </c>
      <c r="T187" s="287"/>
      <c r="U187" s="219" t="s">
        <v>37</v>
      </c>
      <c r="V187" s="474"/>
    </row>
    <row r="188" spans="1:22" ht="63.75" x14ac:dyDescent="0.2">
      <c r="A188" s="149">
        <v>186</v>
      </c>
      <c r="B188" s="168"/>
      <c r="C188" s="160" t="s">
        <v>406</v>
      </c>
      <c r="D188" s="467" t="s">
        <v>1543</v>
      </c>
      <c r="E188" s="494" t="s">
        <v>1532</v>
      </c>
      <c r="F188" s="475" t="s">
        <v>78</v>
      </c>
      <c r="G188" s="419" t="s">
        <v>2</v>
      </c>
      <c r="H188" s="146">
        <f t="shared" si="6"/>
        <v>100000</v>
      </c>
      <c r="I188" s="406">
        <f t="shared" si="8"/>
        <v>100000</v>
      </c>
      <c r="J188" s="407">
        <v>100000</v>
      </c>
      <c r="K188" s="408">
        <v>0</v>
      </c>
      <c r="L188" s="306">
        <v>0</v>
      </c>
      <c r="M188" s="307">
        <v>0</v>
      </c>
      <c r="N188" s="156" t="s">
        <v>79</v>
      </c>
      <c r="O188" s="267"/>
      <c r="P188" s="267"/>
      <c r="Q188" s="267"/>
      <c r="R188" s="266"/>
      <c r="S188" s="225" t="s">
        <v>127</v>
      </c>
      <c r="T188" s="275"/>
      <c r="U188" s="219" t="s">
        <v>37</v>
      </c>
      <c r="V188" s="474"/>
    </row>
    <row r="189" spans="1:22" ht="55.5" customHeight="1" x14ac:dyDescent="0.2">
      <c r="A189" s="141">
        <v>187</v>
      </c>
      <c r="B189" s="168" t="s">
        <v>77</v>
      </c>
      <c r="C189" s="149" t="s">
        <v>406</v>
      </c>
      <c r="D189" s="225" t="s">
        <v>1481</v>
      </c>
      <c r="E189" s="410" t="s">
        <v>416</v>
      </c>
      <c r="F189" s="475" t="s">
        <v>78</v>
      </c>
      <c r="G189" s="399" t="s">
        <v>1324</v>
      </c>
      <c r="H189" s="146">
        <f t="shared" si="6"/>
        <v>50000</v>
      </c>
      <c r="I189" s="406">
        <f t="shared" si="8"/>
        <v>0</v>
      </c>
      <c r="J189" s="407">
        <v>0</v>
      </c>
      <c r="K189" s="408">
        <v>0</v>
      </c>
      <c r="L189" s="306">
        <v>0</v>
      </c>
      <c r="M189" s="307">
        <v>50000</v>
      </c>
      <c r="N189" s="151" t="s">
        <v>79</v>
      </c>
      <c r="O189" s="267" t="s">
        <v>40</v>
      </c>
      <c r="P189" s="267" t="s">
        <v>542</v>
      </c>
      <c r="Q189" s="267" t="s">
        <v>80</v>
      </c>
      <c r="R189" s="266" t="s">
        <v>81</v>
      </c>
      <c r="S189" s="225" t="s">
        <v>127</v>
      </c>
      <c r="T189" s="270"/>
      <c r="U189" s="219" t="s">
        <v>37</v>
      </c>
      <c r="V189" s="474"/>
    </row>
    <row r="190" spans="1:22" s="263" customFormat="1" ht="63.75" x14ac:dyDescent="0.25">
      <c r="A190" s="141">
        <v>188</v>
      </c>
      <c r="B190" s="168" t="s">
        <v>77</v>
      </c>
      <c r="C190" s="149" t="s">
        <v>406</v>
      </c>
      <c r="D190" s="225" t="s">
        <v>417</v>
      </c>
      <c r="E190" s="410" t="s">
        <v>1544</v>
      </c>
      <c r="F190" s="475" t="s">
        <v>78</v>
      </c>
      <c r="G190" s="399" t="s">
        <v>1324</v>
      </c>
      <c r="H190" s="146">
        <f t="shared" si="6"/>
        <v>250000</v>
      </c>
      <c r="I190" s="406">
        <f t="shared" si="8"/>
        <v>0</v>
      </c>
      <c r="J190" s="407">
        <v>0</v>
      </c>
      <c r="K190" s="408">
        <v>0</v>
      </c>
      <c r="L190" s="306">
        <v>50000</v>
      </c>
      <c r="M190" s="307">
        <v>200000</v>
      </c>
      <c r="N190" s="151" t="s">
        <v>79</v>
      </c>
      <c r="O190" s="267" t="s">
        <v>40</v>
      </c>
      <c r="P190" s="267" t="s">
        <v>542</v>
      </c>
      <c r="Q190" s="267" t="s">
        <v>80</v>
      </c>
      <c r="R190" s="266" t="s">
        <v>81</v>
      </c>
      <c r="S190" s="225" t="s">
        <v>127</v>
      </c>
      <c r="T190" s="270"/>
      <c r="U190" s="219" t="s">
        <v>37</v>
      </c>
      <c r="V190" s="474"/>
    </row>
    <row r="191" spans="1:22" s="263" customFormat="1" ht="63.75" x14ac:dyDescent="0.25">
      <c r="A191" s="149">
        <v>189</v>
      </c>
      <c r="B191" s="168" t="s">
        <v>30</v>
      </c>
      <c r="C191" s="149" t="s">
        <v>406</v>
      </c>
      <c r="D191" s="225" t="s">
        <v>1371</v>
      </c>
      <c r="E191" s="476" t="s">
        <v>1323</v>
      </c>
      <c r="F191" s="475" t="s">
        <v>412</v>
      </c>
      <c r="G191" s="399" t="s">
        <v>1324</v>
      </c>
      <c r="H191" s="146">
        <f t="shared" si="6"/>
        <v>120000</v>
      </c>
      <c r="I191" s="406">
        <f t="shared" si="8"/>
        <v>0</v>
      </c>
      <c r="J191" s="407">
        <v>0</v>
      </c>
      <c r="K191" s="408">
        <v>0</v>
      </c>
      <c r="L191" s="306">
        <v>120000</v>
      </c>
      <c r="M191" s="307">
        <v>0</v>
      </c>
      <c r="N191" s="421" t="s">
        <v>413</v>
      </c>
      <c r="O191" s="267" t="s">
        <v>34</v>
      </c>
      <c r="P191" s="267" t="s">
        <v>549</v>
      </c>
      <c r="Q191" s="267" t="s">
        <v>555</v>
      </c>
      <c r="R191" s="266" t="s">
        <v>559</v>
      </c>
      <c r="S191" s="225" t="s">
        <v>169</v>
      </c>
      <c r="T191" s="422"/>
      <c r="U191" s="219" t="s">
        <v>37</v>
      </c>
      <c r="V191" s="474"/>
    </row>
    <row r="192" spans="1:22" ht="42.75" customHeight="1" x14ac:dyDescent="0.2">
      <c r="A192" s="141">
        <v>190</v>
      </c>
      <c r="B192" s="168" t="s">
        <v>30</v>
      </c>
      <c r="C192" s="149" t="s">
        <v>406</v>
      </c>
      <c r="D192" s="225" t="s">
        <v>414</v>
      </c>
      <c r="E192" s="410" t="s">
        <v>415</v>
      </c>
      <c r="F192" s="475" t="s">
        <v>65</v>
      </c>
      <c r="G192" s="399" t="s">
        <v>1324</v>
      </c>
      <c r="H192" s="146">
        <f t="shared" si="6"/>
        <v>100000</v>
      </c>
      <c r="I192" s="406">
        <f t="shared" si="8"/>
        <v>0</v>
      </c>
      <c r="J192" s="407">
        <v>0</v>
      </c>
      <c r="K192" s="408">
        <v>0</v>
      </c>
      <c r="L192" s="306">
        <v>0</v>
      </c>
      <c r="M192" s="307">
        <v>100000</v>
      </c>
      <c r="N192" s="160" t="s">
        <v>49</v>
      </c>
      <c r="O192" s="267" t="s">
        <v>40</v>
      </c>
      <c r="P192" s="267" t="s">
        <v>549</v>
      </c>
      <c r="Q192" s="267" t="s">
        <v>555</v>
      </c>
      <c r="R192" s="266" t="s">
        <v>559</v>
      </c>
      <c r="S192" s="225" t="s">
        <v>127</v>
      </c>
      <c r="T192" s="287"/>
      <c r="U192" s="219" t="s">
        <v>37</v>
      </c>
      <c r="V192" s="474"/>
    </row>
    <row r="193" spans="1:22" ht="63.75" x14ac:dyDescent="0.2">
      <c r="A193" s="496">
        <v>191</v>
      </c>
      <c r="B193" s="524"/>
      <c r="C193" s="525" t="s">
        <v>406</v>
      </c>
      <c r="D193" s="526" t="s">
        <v>1414</v>
      </c>
      <c r="E193" s="527" t="s">
        <v>1509</v>
      </c>
      <c r="F193" s="528" t="s">
        <v>32</v>
      </c>
      <c r="G193" s="495" t="s">
        <v>1523</v>
      </c>
      <c r="H193" s="146">
        <f t="shared" si="6"/>
        <v>125272</v>
      </c>
      <c r="I193" s="406">
        <f t="shared" si="8"/>
        <v>125272</v>
      </c>
      <c r="J193" s="407">
        <v>23272</v>
      </c>
      <c r="K193" s="408">
        <v>102000</v>
      </c>
      <c r="L193" s="306">
        <v>0</v>
      </c>
      <c r="M193" s="307">
        <v>0</v>
      </c>
      <c r="N193" s="156"/>
      <c r="O193" s="267"/>
      <c r="P193" s="364"/>
      <c r="Q193" s="364"/>
      <c r="R193" s="266"/>
      <c r="S193" s="225" t="s">
        <v>127</v>
      </c>
      <c r="T193" s="275"/>
      <c r="U193" s="219" t="s">
        <v>37</v>
      </c>
      <c r="V193" s="474"/>
    </row>
    <row r="194" spans="1:22" ht="114.75" x14ac:dyDescent="0.2">
      <c r="A194" s="149">
        <v>192</v>
      </c>
      <c r="B194" s="168" t="s">
        <v>30</v>
      </c>
      <c r="C194" s="149" t="s">
        <v>406</v>
      </c>
      <c r="D194" s="467" t="s">
        <v>1414</v>
      </c>
      <c r="E194" s="410" t="s">
        <v>1510</v>
      </c>
      <c r="F194" s="475" t="s">
        <v>32</v>
      </c>
      <c r="G194" s="399" t="s">
        <v>136</v>
      </c>
      <c r="H194" s="146">
        <f t="shared" si="6"/>
        <v>550000</v>
      </c>
      <c r="I194" s="406">
        <f t="shared" si="8"/>
        <v>0</v>
      </c>
      <c r="J194" s="407">
        <v>0</v>
      </c>
      <c r="K194" s="408">
        <v>0</v>
      </c>
      <c r="L194" s="306">
        <f>150000</f>
        <v>150000</v>
      </c>
      <c r="M194" s="307">
        <f>50000+60000+180000+60000+50000</f>
        <v>400000</v>
      </c>
      <c r="N194" s="156" t="s">
        <v>33</v>
      </c>
      <c r="O194" s="267" t="s">
        <v>34</v>
      </c>
      <c r="P194" s="364" t="s">
        <v>549</v>
      </c>
      <c r="Q194" s="364" t="s">
        <v>35</v>
      </c>
      <c r="R194" s="266" t="s">
        <v>38</v>
      </c>
      <c r="S194" s="225" t="s">
        <v>127</v>
      </c>
      <c r="T194" s="275"/>
      <c r="U194" s="219" t="s">
        <v>37</v>
      </c>
      <c r="V194" s="474"/>
    </row>
    <row r="195" spans="1:22" ht="33.75" customHeight="1" x14ac:dyDescent="0.2">
      <c r="A195" s="141">
        <v>193</v>
      </c>
      <c r="B195" s="168" t="s">
        <v>30</v>
      </c>
      <c r="C195" s="149" t="s">
        <v>406</v>
      </c>
      <c r="D195" s="225" t="s">
        <v>411</v>
      </c>
      <c r="E195" s="410" t="s">
        <v>1322</v>
      </c>
      <c r="F195" s="475" t="s">
        <v>206</v>
      </c>
      <c r="G195" s="399" t="s">
        <v>1324</v>
      </c>
      <c r="H195" s="146">
        <f t="shared" si="6"/>
        <v>100000</v>
      </c>
      <c r="I195" s="406">
        <f t="shared" si="8"/>
        <v>0</v>
      </c>
      <c r="J195" s="407">
        <v>0</v>
      </c>
      <c r="K195" s="408">
        <v>0</v>
      </c>
      <c r="L195" s="306">
        <v>0</v>
      </c>
      <c r="M195" s="307">
        <v>100000</v>
      </c>
      <c r="N195" s="156" t="s">
        <v>89</v>
      </c>
      <c r="O195" s="267" t="s">
        <v>34</v>
      </c>
      <c r="P195" s="443" t="s">
        <v>542</v>
      </c>
      <c r="Q195" s="267" t="s">
        <v>55</v>
      </c>
      <c r="R195" s="123" t="s">
        <v>547</v>
      </c>
      <c r="S195" s="225" t="s">
        <v>169</v>
      </c>
      <c r="T195" s="275"/>
      <c r="U195" s="219" t="s">
        <v>37</v>
      </c>
      <c r="V195" s="474"/>
    </row>
    <row r="196" spans="1:22" s="263" customFormat="1" ht="50.25" customHeight="1" x14ac:dyDescent="0.25">
      <c r="A196" s="141">
        <v>194</v>
      </c>
      <c r="B196" s="170" t="s">
        <v>30</v>
      </c>
      <c r="C196" s="141" t="s">
        <v>427</v>
      </c>
      <c r="D196" s="225" t="s">
        <v>434</v>
      </c>
      <c r="E196" s="410" t="s">
        <v>435</v>
      </c>
      <c r="F196" s="475" t="s">
        <v>57</v>
      </c>
      <c r="G196" s="399" t="s">
        <v>1546</v>
      </c>
      <c r="H196" s="146">
        <f t="shared" si="6"/>
        <v>200000</v>
      </c>
      <c r="I196" s="406">
        <f t="shared" si="8"/>
        <v>0</v>
      </c>
      <c r="J196" s="407">
        <v>0</v>
      </c>
      <c r="K196" s="408">
        <v>0</v>
      </c>
      <c r="L196" s="306">
        <v>200000</v>
      </c>
      <c r="M196" s="307">
        <v>0</v>
      </c>
      <c r="N196" s="160" t="s">
        <v>58</v>
      </c>
      <c r="O196" s="267" t="s">
        <v>40</v>
      </c>
      <c r="P196" s="443" t="s">
        <v>549</v>
      </c>
      <c r="Q196" s="267" t="s">
        <v>555</v>
      </c>
      <c r="R196" s="160" t="s">
        <v>556</v>
      </c>
      <c r="S196" s="225" t="s">
        <v>106</v>
      </c>
      <c r="T196" s="287"/>
      <c r="U196" s="219" t="s">
        <v>37</v>
      </c>
      <c r="V196" s="474"/>
    </row>
    <row r="197" spans="1:22" ht="76.5" customHeight="1" x14ac:dyDescent="0.2">
      <c r="A197" s="149">
        <v>195</v>
      </c>
      <c r="B197" s="168" t="s">
        <v>30</v>
      </c>
      <c r="C197" s="160" t="s">
        <v>427</v>
      </c>
      <c r="D197" s="225" t="s">
        <v>1402</v>
      </c>
      <c r="E197" s="410" t="s">
        <v>1430</v>
      </c>
      <c r="F197" s="475" t="s">
        <v>162</v>
      </c>
      <c r="G197" s="151" t="s">
        <v>1575</v>
      </c>
      <c r="H197" s="146">
        <f t="shared" si="6"/>
        <v>63514</v>
      </c>
      <c r="I197" s="406">
        <f t="shared" si="8"/>
        <v>63514</v>
      </c>
      <c r="J197" s="407">
        <v>11409</v>
      </c>
      <c r="K197" s="408">
        <v>52105</v>
      </c>
      <c r="L197" s="306">
        <v>0</v>
      </c>
      <c r="M197" s="307">
        <v>0</v>
      </c>
      <c r="N197" s="160" t="s">
        <v>413</v>
      </c>
      <c r="O197" s="267" t="s">
        <v>34</v>
      </c>
      <c r="P197" s="266" t="s">
        <v>542</v>
      </c>
      <c r="Q197" s="365" t="s">
        <v>214</v>
      </c>
      <c r="R197" s="266" t="s">
        <v>299</v>
      </c>
      <c r="S197" s="225" t="s">
        <v>169</v>
      </c>
      <c r="T197" s="287"/>
      <c r="U197" s="219" t="s">
        <v>37</v>
      </c>
      <c r="V197" s="474"/>
    </row>
    <row r="198" spans="1:22" ht="101.25" customHeight="1" x14ac:dyDescent="0.2">
      <c r="A198" s="141">
        <v>196</v>
      </c>
      <c r="B198" s="170" t="s">
        <v>77</v>
      </c>
      <c r="C198" s="151" t="s">
        <v>427</v>
      </c>
      <c r="D198" s="238" t="s">
        <v>1431</v>
      </c>
      <c r="E198" s="410" t="s">
        <v>1574</v>
      </c>
      <c r="F198" s="475" t="s">
        <v>98</v>
      </c>
      <c r="G198" s="495" t="s">
        <v>1523</v>
      </c>
      <c r="H198" s="146">
        <f t="shared" si="6"/>
        <v>108000</v>
      </c>
      <c r="I198" s="406">
        <f t="shared" si="8"/>
        <v>108000</v>
      </c>
      <c r="J198" s="407">
        <v>23000</v>
      </c>
      <c r="K198" s="408">
        <v>85000</v>
      </c>
      <c r="L198" s="481">
        <v>0</v>
      </c>
      <c r="M198" s="307">
        <v>0</v>
      </c>
      <c r="N198" s="160" t="s">
        <v>192</v>
      </c>
      <c r="O198" s="267" t="s">
        <v>34</v>
      </c>
      <c r="P198" s="267" t="s">
        <v>542</v>
      </c>
      <c r="Q198" s="267" t="s">
        <v>55</v>
      </c>
      <c r="R198" s="266" t="s">
        <v>546</v>
      </c>
      <c r="S198" s="225" t="s">
        <v>432</v>
      </c>
      <c r="T198" s="287"/>
      <c r="U198" s="219" t="s">
        <v>37</v>
      </c>
      <c r="V198" s="529" t="s">
        <v>1617</v>
      </c>
    </row>
    <row r="199" spans="1:22" s="263" customFormat="1" ht="63.75" x14ac:dyDescent="0.25">
      <c r="A199" s="141">
        <v>197</v>
      </c>
      <c r="B199" s="170" t="s">
        <v>77</v>
      </c>
      <c r="C199" s="141" t="s">
        <v>427</v>
      </c>
      <c r="D199" s="225" t="s">
        <v>428</v>
      </c>
      <c r="E199" s="476" t="s">
        <v>429</v>
      </c>
      <c r="F199" s="475" t="s">
        <v>65</v>
      </c>
      <c r="G199" s="151" t="s">
        <v>1575</v>
      </c>
      <c r="H199" s="146">
        <f t="shared" si="6"/>
        <v>630000</v>
      </c>
      <c r="I199" s="406">
        <f t="shared" si="8"/>
        <v>0</v>
      </c>
      <c r="J199" s="407">
        <v>0</v>
      </c>
      <c r="K199" s="408">
        <v>0</v>
      </c>
      <c r="L199" s="306">
        <v>130000</v>
      </c>
      <c r="M199" s="307">
        <v>500000</v>
      </c>
      <c r="N199" s="145" t="s">
        <v>192</v>
      </c>
      <c r="O199" s="267" t="s">
        <v>34</v>
      </c>
      <c r="P199" s="365" t="s">
        <v>542</v>
      </c>
      <c r="Q199" s="267" t="s">
        <v>80</v>
      </c>
      <c r="R199" s="266" t="s">
        <v>81</v>
      </c>
      <c r="S199" s="225" t="s">
        <v>86</v>
      </c>
      <c r="T199" s="286"/>
      <c r="U199" s="219" t="s">
        <v>37</v>
      </c>
      <c r="V199" s="474"/>
    </row>
    <row r="200" spans="1:22" s="263" customFormat="1" ht="76.5" x14ac:dyDescent="0.25">
      <c r="A200" s="149">
        <v>198</v>
      </c>
      <c r="B200" s="168" t="s">
        <v>77</v>
      </c>
      <c r="C200" s="149" t="s">
        <v>427</v>
      </c>
      <c r="D200" s="225" t="s">
        <v>430</v>
      </c>
      <c r="E200" s="410" t="s">
        <v>431</v>
      </c>
      <c r="F200" s="475" t="s">
        <v>65</v>
      </c>
      <c r="G200" s="151" t="s">
        <v>136</v>
      </c>
      <c r="H200" s="146">
        <f t="shared" si="6"/>
        <v>80000</v>
      </c>
      <c r="I200" s="406">
        <f t="shared" si="8"/>
        <v>0</v>
      </c>
      <c r="J200" s="407">
        <v>0</v>
      </c>
      <c r="K200" s="408">
        <v>0</v>
      </c>
      <c r="L200" s="306">
        <v>80000</v>
      </c>
      <c r="M200" s="307">
        <v>0</v>
      </c>
      <c r="N200" s="156" t="s">
        <v>192</v>
      </c>
      <c r="O200" s="267" t="s">
        <v>34</v>
      </c>
      <c r="P200" s="267" t="s">
        <v>542</v>
      </c>
      <c r="Q200" s="267" t="s">
        <v>55</v>
      </c>
      <c r="R200" s="266" t="s">
        <v>545</v>
      </c>
      <c r="S200" s="225" t="s">
        <v>432</v>
      </c>
      <c r="T200" s="275"/>
      <c r="U200" s="219" t="s">
        <v>37</v>
      </c>
      <c r="V200" s="474"/>
    </row>
    <row r="201" spans="1:22" ht="104.25" customHeight="1" x14ac:dyDescent="0.2">
      <c r="A201" s="141">
        <v>199</v>
      </c>
      <c r="B201" s="170" t="s">
        <v>73</v>
      </c>
      <c r="C201" s="151" t="s">
        <v>427</v>
      </c>
      <c r="D201" s="225" t="s">
        <v>1403</v>
      </c>
      <c r="E201" s="410" t="s">
        <v>1432</v>
      </c>
      <c r="F201" s="475" t="s">
        <v>32</v>
      </c>
      <c r="G201" s="495" t="s">
        <v>1506</v>
      </c>
      <c r="H201" s="146">
        <f t="shared" si="6"/>
        <v>122370</v>
      </c>
      <c r="I201" s="406">
        <f t="shared" si="8"/>
        <v>122370</v>
      </c>
      <c r="J201" s="407">
        <v>122370</v>
      </c>
      <c r="K201" s="408">
        <v>0</v>
      </c>
      <c r="L201" s="306">
        <v>0</v>
      </c>
      <c r="M201" s="307">
        <v>0</v>
      </c>
      <c r="N201" s="160" t="s">
        <v>33</v>
      </c>
      <c r="O201" s="267" t="s">
        <v>40</v>
      </c>
      <c r="P201" s="364" t="s">
        <v>549</v>
      </c>
      <c r="Q201" s="364" t="s">
        <v>35</v>
      </c>
      <c r="R201" s="266" t="s">
        <v>38</v>
      </c>
      <c r="S201" s="225" t="s">
        <v>127</v>
      </c>
      <c r="T201" s="287"/>
      <c r="U201" s="219" t="s">
        <v>37</v>
      </c>
      <c r="V201" s="474"/>
    </row>
    <row r="202" spans="1:22" s="436" customFormat="1" ht="78" customHeight="1" x14ac:dyDescent="0.25">
      <c r="A202" s="496">
        <v>200</v>
      </c>
      <c r="B202" s="534"/>
      <c r="C202" s="496" t="s">
        <v>427</v>
      </c>
      <c r="D202" s="526" t="s">
        <v>1415</v>
      </c>
      <c r="E202" s="527" t="s">
        <v>1511</v>
      </c>
      <c r="F202" s="528" t="s">
        <v>32</v>
      </c>
      <c r="G202" s="495" t="s">
        <v>1523</v>
      </c>
      <c r="H202" s="146">
        <f t="shared" si="6"/>
        <v>94178</v>
      </c>
      <c r="I202" s="406">
        <f t="shared" si="8"/>
        <v>94178</v>
      </c>
      <c r="J202" s="407">
        <v>15978</v>
      </c>
      <c r="K202" s="408">
        <v>78200</v>
      </c>
      <c r="L202" s="306">
        <v>0</v>
      </c>
      <c r="M202" s="307">
        <v>0</v>
      </c>
      <c r="N202" s="160"/>
      <c r="O202" s="267"/>
      <c r="P202" s="364"/>
      <c r="Q202" s="364"/>
      <c r="R202" s="266"/>
      <c r="S202" s="225" t="s">
        <v>127</v>
      </c>
      <c r="T202" s="287"/>
      <c r="U202" s="219" t="s">
        <v>37</v>
      </c>
      <c r="V202" s="474"/>
    </row>
    <row r="203" spans="1:22" s="436" customFormat="1" ht="78" customHeight="1" x14ac:dyDescent="0.25">
      <c r="A203" s="149">
        <v>201</v>
      </c>
      <c r="B203" s="170" t="s">
        <v>73</v>
      </c>
      <c r="C203" s="141" t="s">
        <v>427</v>
      </c>
      <c r="D203" s="238" t="s">
        <v>1415</v>
      </c>
      <c r="E203" s="410" t="s">
        <v>1566</v>
      </c>
      <c r="F203" s="475" t="s">
        <v>32</v>
      </c>
      <c r="G203" s="399" t="s">
        <v>136</v>
      </c>
      <c r="H203" s="146">
        <f t="shared" si="6"/>
        <v>300000</v>
      </c>
      <c r="I203" s="406">
        <f t="shared" si="8"/>
        <v>0</v>
      </c>
      <c r="J203" s="407">
        <v>0</v>
      </c>
      <c r="K203" s="408">
        <v>0</v>
      </c>
      <c r="L203" s="306">
        <v>300000</v>
      </c>
      <c r="M203" s="307">
        <v>0</v>
      </c>
      <c r="N203" s="160" t="s">
        <v>33</v>
      </c>
      <c r="O203" s="267" t="s">
        <v>40</v>
      </c>
      <c r="P203" s="364" t="s">
        <v>549</v>
      </c>
      <c r="Q203" s="364" t="s">
        <v>35</v>
      </c>
      <c r="R203" s="266" t="s">
        <v>38</v>
      </c>
      <c r="S203" s="225" t="s">
        <v>127</v>
      </c>
      <c r="T203" s="287"/>
      <c r="U203" s="219" t="s">
        <v>37</v>
      </c>
      <c r="V203" s="474"/>
    </row>
    <row r="204" spans="1:22" s="436" customFormat="1" ht="102" customHeight="1" x14ac:dyDescent="0.25">
      <c r="A204" s="141">
        <v>202</v>
      </c>
      <c r="B204" s="170"/>
      <c r="C204" s="141" t="s">
        <v>427</v>
      </c>
      <c r="D204" s="486" t="s">
        <v>1576</v>
      </c>
      <c r="E204" s="410" t="s">
        <v>1577</v>
      </c>
      <c r="F204" s="475" t="s">
        <v>206</v>
      </c>
      <c r="G204" s="151" t="s">
        <v>2</v>
      </c>
      <c r="H204" s="146">
        <f t="shared" si="6"/>
        <v>15000</v>
      </c>
      <c r="I204" s="406">
        <f t="shared" si="8"/>
        <v>15000</v>
      </c>
      <c r="J204" s="407">
        <v>15000</v>
      </c>
      <c r="K204" s="408">
        <v>0</v>
      </c>
      <c r="L204" s="306">
        <v>0</v>
      </c>
      <c r="M204" s="307">
        <v>0</v>
      </c>
      <c r="N204" s="156" t="s">
        <v>89</v>
      </c>
      <c r="O204" s="267"/>
      <c r="P204" s="365"/>
      <c r="Q204" s="267"/>
      <c r="R204" s="266"/>
      <c r="S204" s="225" t="s">
        <v>92</v>
      </c>
      <c r="T204" s="286"/>
      <c r="U204" s="219"/>
      <c r="V204" s="474"/>
    </row>
    <row r="205" spans="1:22" ht="51" customHeight="1" x14ac:dyDescent="0.2">
      <c r="A205" s="141">
        <v>203</v>
      </c>
      <c r="B205" s="168" t="s">
        <v>77</v>
      </c>
      <c r="C205" s="151" t="s">
        <v>438</v>
      </c>
      <c r="D205" s="225" t="s">
        <v>1405</v>
      </c>
      <c r="E205" s="410" t="s">
        <v>1618</v>
      </c>
      <c r="F205" s="475" t="s">
        <v>78</v>
      </c>
      <c r="G205" s="495" t="s">
        <v>1523</v>
      </c>
      <c r="H205" s="146">
        <f t="shared" ref="H205:H211" si="9">M205+L205+I205</f>
        <v>620000</v>
      </c>
      <c r="I205" s="406">
        <f t="shared" si="8"/>
        <v>120000</v>
      </c>
      <c r="J205" s="407">
        <v>120000</v>
      </c>
      <c r="K205" s="408">
        <v>0</v>
      </c>
      <c r="L205" s="306">
        <v>0</v>
      </c>
      <c r="M205" s="307">
        <v>500000</v>
      </c>
      <c r="N205" s="156" t="s">
        <v>79</v>
      </c>
      <c r="O205" s="267" t="s">
        <v>34</v>
      </c>
      <c r="P205" s="364" t="s">
        <v>542</v>
      </c>
      <c r="Q205" s="267" t="s">
        <v>80</v>
      </c>
      <c r="R205" s="266" t="s">
        <v>81</v>
      </c>
      <c r="S205" s="225" t="s">
        <v>442</v>
      </c>
      <c r="T205" s="275"/>
      <c r="U205" s="219" t="s">
        <v>37</v>
      </c>
      <c r="V205" s="529" t="s">
        <v>1619</v>
      </c>
    </row>
    <row r="206" spans="1:22" s="263" customFormat="1" ht="48" customHeight="1" x14ac:dyDescent="0.25">
      <c r="A206" s="149">
        <v>204</v>
      </c>
      <c r="B206" s="168" t="s">
        <v>77</v>
      </c>
      <c r="C206" s="149" t="s">
        <v>438</v>
      </c>
      <c r="D206" s="225" t="s">
        <v>1350</v>
      </c>
      <c r="E206" s="410" t="s">
        <v>1547</v>
      </c>
      <c r="F206" s="479" t="s">
        <v>78</v>
      </c>
      <c r="G206" s="466" t="s">
        <v>1318</v>
      </c>
      <c r="H206" s="146">
        <f t="shared" si="9"/>
        <v>80000</v>
      </c>
      <c r="I206" s="406">
        <f t="shared" si="8"/>
        <v>0</v>
      </c>
      <c r="J206" s="464">
        <v>0</v>
      </c>
      <c r="K206" s="408">
        <v>0</v>
      </c>
      <c r="L206" s="306">
        <v>80000</v>
      </c>
      <c r="M206" s="465">
        <v>0</v>
      </c>
      <c r="N206" s="151" t="s">
        <v>79</v>
      </c>
      <c r="O206" s="267" t="s">
        <v>34</v>
      </c>
      <c r="P206" s="364" t="s">
        <v>542</v>
      </c>
      <c r="Q206" s="364" t="s">
        <v>80</v>
      </c>
      <c r="R206" s="266" t="s">
        <v>81</v>
      </c>
      <c r="S206" s="225" t="s">
        <v>1351</v>
      </c>
      <c r="T206" s="512" t="s">
        <v>37</v>
      </c>
      <c r="U206" s="219" t="s">
        <v>37</v>
      </c>
      <c r="V206" s="474"/>
    </row>
    <row r="207" spans="1:22" ht="42" customHeight="1" x14ac:dyDescent="0.2">
      <c r="A207" s="141">
        <v>205</v>
      </c>
      <c r="B207" s="168" t="s">
        <v>189</v>
      </c>
      <c r="C207" s="141" t="s">
        <v>438</v>
      </c>
      <c r="D207" s="225" t="s">
        <v>443</v>
      </c>
      <c r="E207" s="410" t="s">
        <v>444</v>
      </c>
      <c r="F207" s="475" t="s">
        <v>98</v>
      </c>
      <c r="G207" s="399" t="s">
        <v>2</v>
      </c>
      <c r="H207" s="146">
        <f t="shared" si="9"/>
        <v>50000</v>
      </c>
      <c r="I207" s="406">
        <v>0</v>
      </c>
      <c r="J207" s="407">
        <v>0</v>
      </c>
      <c r="K207" s="408">
        <v>0</v>
      </c>
      <c r="L207" s="306">
        <v>50000</v>
      </c>
      <c r="M207" s="307">
        <v>0</v>
      </c>
      <c r="N207" s="160" t="s">
        <v>192</v>
      </c>
      <c r="O207" s="267" t="s">
        <v>40</v>
      </c>
      <c r="P207" s="266" t="s">
        <v>542</v>
      </c>
      <c r="Q207" s="267" t="s">
        <v>80</v>
      </c>
      <c r="R207" s="266" t="s">
        <v>81</v>
      </c>
      <c r="S207" s="225" t="s">
        <v>442</v>
      </c>
      <c r="T207" s="287"/>
      <c r="U207" s="219" t="s">
        <v>37</v>
      </c>
      <c r="V207" s="474"/>
    </row>
    <row r="208" spans="1:22" ht="63.75" x14ac:dyDescent="0.2">
      <c r="A208" s="141">
        <v>206</v>
      </c>
      <c r="B208" s="168" t="s">
        <v>77</v>
      </c>
      <c r="C208" s="141" t="s">
        <v>438</v>
      </c>
      <c r="D208" s="500" t="s">
        <v>445</v>
      </c>
      <c r="E208" s="410" t="s">
        <v>446</v>
      </c>
      <c r="F208" s="475" t="s">
        <v>65</v>
      </c>
      <c r="G208" s="399" t="s">
        <v>2</v>
      </c>
      <c r="H208" s="146">
        <f t="shared" si="9"/>
        <v>110000</v>
      </c>
      <c r="I208" s="406">
        <f t="shared" ref="I208:I244" si="10">J208+K208</f>
        <v>0</v>
      </c>
      <c r="J208" s="407">
        <v>0</v>
      </c>
      <c r="K208" s="408">
        <v>0</v>
      </c>
      <c r="L208" s="306">
        <v>0</v>
      </c>
      <c r="M208" s="307">
        <v>110000</v>
      </c>
      <c r="N208" s="156" t="s">
        <v>79</v>
      </c>
      <c r="O208" s="267" t="s">
        <v>40</v>
      </c>
      <c r="P208" s="364" t="s">
        <v>542</v>
      </c>
      <c r="Q208" s="267" t="s">
        <v>80</v>
      </c>
      <c r="R208" s="266" t="s">
        <v>81</v>
      </c>
      <c r="S208" s="225" t="s">
        <v>442</v>
      </c>
      <c r="T208" s="275"/>
      <c r="U208" s="219" t="s">
        <v>37</v>
      </c>
      <c r="V208" s="474"/>
    </row>
    <row r="209" spans="1:22" ht="63.75" x14ac:dyDescent="0.2">
      <c r="A209" s="149">
        <v>207</v>
      </c>
      <c r="B209" s="170" t="s">
        <v>30</v>
      </c>
      <c r="C209" s="151" t="s">
        <v>438</v>
      </c>
      <c r="D209" s="225" t="s">
        <v>440</v>
      </c>
      <c r="E209" s="476" t="s">
        <v>1404</v>
      </c>
      <c r="F209" s="475" t="s">
        <v>197</v>
      </c>
      <c r="G209" s="399" t="s">
        <v>1324</v>
      </c>
      <c r="H209" s="146">
        <f t="shared" si="9"/>
        <v>78000</v>
      </c>
      <c r="I209" s="406">
        <f t="shared" si="10"/>
        <v>78000</v>
      </c>
      <c r="J209" s="407">
        <v>78000</v>
      </c>
      <c r="K209" s="408">
        <v>0</v>
      </c>
      <c r="L209" s="306">
        <v>0</v>
      </c>
      <c r="M209" s="307">
        <v>0</v>
      </c>
      <c r="N209" s="156" t="s">
        <v>49</v>
      </c>
      <c r="O209" s="267" t="s">
        <v>34</v>
      </c>
      <c r="P209" s="443" t="s">
        <v>542</v>
      </c>
      <c r="Q209" s="267" t="s">
        <v>55</v>
      </c>
      <c r="R209" s="266" t="s">
        <v>544</v>
      </c>
      <c r="S209" s="225" t="s">
        <v>92</v>
      </c>
      <c r="T209" s="275"/>
      <c r="U209" s="219" t="s">
        <v>37</v>
      </c>
      <c r="V209" s="474"/>
    </row>
    <row r="210" spans="1:22" ht="63.75" x14ac:dyDescent="0.2">
      <c r="A210" s="141">
        <v>208</v>
      </c>
      <c r="B210" s="170"/>
      <c r="C210" s="151" t="s">
        <v>438</v>
      </c>
      <c r="D210" s="467" t="s">
        <v>1416</v>
      </c>
      <c r="E210" s="410" t="s">
        <v>1514</v>
      </c>
      <c r="F210" s="475" t="s">
        <v>32</v>
      </c>
      <c r="G210" s="495" t="s">
        <v>1425</v>
      </c>
      <c r="H210" s="146">
        <f t="shared" si="9"/>
        <v>24936</v>
      </c>
      <c r="I210" s="406">
        <f t="shared" si="10"/>
        <v>24936</v>
      </c>
      <c r="J210" s="407">
        <v>24936</v>
      </c>
      <c r="K210" s="408">
        <v>0</v>
      </c>
      <c r="L210" s="306">
        <v>0</v>
      </c>
      <c r="M210" s="307">
        <v>0</v>
      </c>
      <c r="N210" s="160"/>
      <c r="O210" s="151"/>
      <c r="P210" s="364"/>
      <c r="Q210" s="506"/>
      <c r="R210" s="266"/>
      <c r="S210" s="225" t="s">
        <v>127</v>
      </c>
      <c r="T210" s="287"/>
      <c r="U210" s="219" t="s">
        <v>37</v>
      </c>
      <c r="V210" s="474"/>
    </row>
    <row r="211" spans="1:22" ht="68.25" customHeight="1" x14ac:dyDescent="0.2">
      <c r="A211" s="141">
        <v>209</v>
      </c>
      <c r="B211" s="170" t="s">
        <v>73</v>
      </c>
      <c r="C211" s="141" t="s">
        <v>438</v>
      </c>
      <c r="D211" s="467" t="s">
        <v>1416</v>
      </c>
      <c r="E211" s="410" t="s">
        <v>1512</v>
      </c>
      <c r="F211" s="475" t="s">
        <v>32</v>
      </c>
      <c r="G211" s="399" t="s">
        <v>1324</v>
      </c>
      <c r="H211" s="146">
        <f t="shared" si="9"/>
        <v>150000</v>
      </c>
      <c r="I211" s="406">
        <f t="shared" si="10"/>
        <v>0</v>
      </c>
      <c r="J211" s="407">
        <v>0</v>
      </c>
      <c r="K211" s="408">
        <v>0</v>
      </c>
      <c r="L211" s="306">
        <v>100000</v>
      </c>
      <c r="M211" s="307">
        <v>50000</v>
      </c>
      <c r="N211" s="160" t="s">
        <v>33</v>
      </c>
      <c r="O211" s="128" t="s">
        <v>40</v>
      </c>
      <c r="P211" s="364" t="s">
        <v>549</v>
      </c>
      <c r="Q211" s="506" t="s">
        <v>35</v>
      </c>
      <c r="R211" s="266" t="s">
        <v>38</v>
      </c>
      <c r="S211" s="225" t="s">
        <v>127</v>
      </c>
      <c r="T211" s="287"/>
      <c r="U211" s="219" t="s">
        <v>37</v>
      </c>
      <c r="V211" s="474"/>
    </row>
    <row r="212" spans="1:22" ht="72.599999999999994" customHeight="1" x14ac:dyDescent="0.2">
      <c r="A212" s="149">
        <v>210</v>
      </c>
      <c r="B212" s="170" t="s">
        <v>30</v>
      </c>
      <c r="C212" s="151" t="s">
        <v>447</v>
      </c>
      <c r="D212" s="225" t="s">
        <v>457</v>
      </c>
      <c r="E212" s="476" t="s">
        <v>1620</v>
      </c>
      <c r="F212" s="475" t="s">
        <v>57</v>
      </c>
      <c r="G212" s="496" t="s">
        <v>1579</v>
      </c>
      <c r="H212" s="150">
        <f t="shared" ref="H212:H244" si="11">I212+L212+M212</f>
        <v>600000</v>
      </c>
      <c r="I212" s="406">
        <f t="shared" si="10"/>
        <v>600000</v>
      </c>
      <c r="J212" s="407">
        <v>98500</v>
      </c>
      <c r="K212" s="408">
        <v>501500</v>
      </c>
      <c r="L212" s="306">
        <v>0</v>
      </c>
      <c r="M212" s="307">
        <v>0</v>
      </c>
      <c r="N212" s="160" t="s">
        <v>58</v>
      </c>
      <c r="O212" s="267" t="s">
        <v>34</v>
      </c>
      <c r="P212" s="267" t="s">
        <v>549</v>
      </c>
      <c r="Q212" s="267" t="s">
        <v>555</v>
      </c>
      <c r="R212" s="266" t="s">
        <v>559</v>
      </c>
      <c r="S212" s="225" t="s">
        <v>127</v>
      </c>
      <c r="T212" s="287"/>
      <c r="U212" s="219" t="s">
        <v>37</v>
      </c>
      <c r="V212" s="529" t="s">
        <v>1621</v>
      </c>
    </row>
    <row r="213" spans="1:22" ht="60" customHeight="1" x14ac:dyDescent="0.2">
      <c r="A213" s="141">
        <v>211</v>
      </c>
      <c r="B213" s="170" t="s">
        <v>77</v>
      </c>
      <c r="C213" s="141" t="s">
        <v>447</v>
      </c>
      <c r="D213" s="225" t="s">
        <v>451</v>
      </c>
      <c r="E213" s="410" t="s">
        <v>452</v>
      </c>
      <c r="F213" s="475" t="s">
        <v>78</v>
      </c>
      <c r="G213" s="399" t="s">
        <v>2</v>
      </c>
      <c r="H213" s="150">
        <f t="shared" si="11"/>
        <v>500000</v>
      </c>
      <c r="I213" s="406">
        <f t="shared" si="10"/>
        <v>0</v>
      </c>
      <c r="J213" s="407">
        <v>0</v>
      </c>
      <c r="K213" s="408">
        <v>0</v>
      </c>
      <c r="L213" s="306">
        <v>0</v>
      </c>
      <c r="M213" s="307">
        <v>500000</v>
      </c>
      <c r="N213" s="145" t="s">
        <v>79</v>
      </c>
      <c r="O213" s="267" t="s">
        <v>34</v>
      </c>
      <c r="P213" s="365" t="s">
        <v>542</v>
      </c>
      <c r="Q213" s="267" t="s">
        <v>80</v>
      </c>
      <c r="R213" s="266" t="s">
        <v>81</v>
      </c>
      <c r="S213" s="225" t="s">
        <v>183</v>
      </c>
      <c r="T213" s="286"/>
      <c r="U213" s="219" t="s">
        <v>37</v>
      </c>
      <c r="V213" s="474"/>
    </row>
    <row r="214" spans="1:22" ht="38.25" x14ac:dyDescent="0.2">
      <c r="A214" s="141">
        <v>212</v>
      </c>
      <c r="B214" s="170" t="s">
        <v>77</v>
      </c>
      <c r="C214" s="141" t="s">
        <v>447</v>
      </c>
      <c r="D214" s="225" t="s">
        <v>448</v>
      </c>
      <c r="E214" s="410" t="s">
        <v>449</v>
      </c>
      <c r="F214" s="475" t="s">
        <v>180</v>
      </c>
      <c r="G214" s="399" t="s">
        <v>142</v>
      </c>
      <c r="H214" s="150">
        <f t="shared" si="11"/>
        <v>700000</v>
      </c>
      <c r="I214" s="406">
        <f t="shared" si="10"/>
        <v>0</v>
      </c>
      <c r="J214" s="407">
        <v>0</v>
      </c>
      <c r="K214" s="408">
        <v>0</v>
      </c>
      <c r="L214" s="306">
        <v>0</v>
      </c>
      <c r="M214" s="307">
        <v>700000</v>
      </c>
      <c r="N214" s="145" t="s">
        <v>79</v>
      </c>
      <c r="O214" s="267" t="s">
        <v>34</v>
      </c>
      <c r="P214" s="365" t="s">
        <v>542</v>
      </c>
      <c r="Q214" s="267" t="s">
        <v>80</v>
      </c>
      <c r="R214" s="266" t="s">
        <v>81</v>
      </c>
      <c r="S214" s="225" t="s">
        <v>450</v>
      </c>
      <c r="T214" s="286"/>
      <c r="U214" s="219" t="s">
        <v>37</v>
      </c>
      <c r="V214" s="474"/>
    </row>
    <row r="215" spans="1:22" ht="63.75" x14ac:dyDescent="0.2">
      <c r="A215" s="149">
        <v>213</v>
      </c>
      <c r="B215" s="168" t="s">
        <v>30</v>
      </c>
      <c r="C215" s="149" t="s">
        <v>447</v>
      </c>
      <c r="D215" s="225" t="s">
        <v>454</v>
      </c>
      <c r="E215" s="410" t="s">
        <v>455</v>
      </c>
      <c r="F215" s="480" t="s">
        <v>65</v>
      </c>
      <c r="G215" s="399" t="s">
        <v>142</v>
      </c>
      <c r="H215" s="150">
        <f t="shared" si="11"/>
        <v>50000</v>
      </c>
      <c r="I215" s="406">
        <f t="shared" si="10"/>
        <v>0</v>
      </c>
      <c r="J215" s="407">
        <v>0</v>
      </c>
      <c r="K215" s="408">
        <v>0</v>
      </c>
      <c r="L215" s="306">
        <v>50000</v>
      </c>
      <c r="M215" s="307">
        <v>0</v>
      </c>
      <c r="N215" s="156" t="s">
        <v>49</v>
      </c>
      <c r="O215" s="267" t="s">
        <v>34</v>
      </c>
      <c r="P215" s="267" t="s">
        <v>549</v>
      </c>
      <c r="Q215" s="267" t="s">
        <v>555</v>
      </c>
      <c r="R215" s="266" t="s">
        <v>560</v>
      </c>
      <c r="S215" s="225" t="s">
        <v>92</v>
      </c>
      <c r="T215" s="275"/>
      <c r="U215" s="219" t="s">
        <v>37</v>
      </c>
      <c r="V215" s="474"/>
    </row>
    <row r="216" spans="1:22" ht="49.5" customHeight="1" x14ac:dyDescent="0.2">
      <c r="A216" s="141">
        <v>214</v>
      </c>
      <c r="B216" s="168" t="s">
        <v>73</v>
      </c>
      <c r="C216" s="149" t="s">
        <v>447</v>
      </c>
      <c r="D216" s="225" t="s">
        <v>458</v>
      </c>
      <c r="E216" s="410" t="s">
        <v>459</v>
      </c>
      <c r="F216" s="475" t="s">
        <v>65</v>
      </c>
      <c r="G216" s="399" t="s">
        <v>142</v>
      </c>
      <c r="H216" s="150">
        <f t="shared" si="11"/>
        <v>80000</v>
      </c>
      <c r="I216" s="406">
        <f t="shared" si="10"/>
        <v>0</v>
      </c>
      <c r="J216" s="407">
        <v>0</v>
      </c>
      <c r="K216" s="408">
        <v>0</v>
      </c>
      <c r="L216" s="306">
        <v>40000</v>
      </c>
      <c r="M216" s="307">
        <v>40000</v>
      </c>
      <c r="N216" s="160" t="s">
        <v>460</v>
      </c>
      <c r="O216" s="267" t="s">
        <v>34</v>
      </c>
      <c r="P216" s="364" t="s">
        <v>542</v>
      </c>
      <c r="Q216" s="485" t="s">
        <v>555</v>
      </c>
      <c r="R216" s="266" t="s">
        <v>562</v>
      </c>
      <c r="S216" s="225" t="s">
        <v>106</v>
      </c>
      <c r="T216" s="287"/>
      <c r="U216" s="219" t="s">
        <v>37</v>
      </c>
      <c r="V216" s="474"/>
    </row>
    <row r="217" spans="1:22" s="263" customFormat="1" ht="93" customHeight="1" x14ac:dyDescent="0.25">
      <c r="A217" s="496">
        <v>215</v>
      </c>
      <c r="B217" s="534"/>
      <c r="C217" s="496" t="s">
        <v>447</v>
      </c>
      <c r="D217" s="526" t="s">
        <v>1417</v>
      </c>
      <c r="E217" s="527" t="s">
        <v>1515</v>
      </c>
      <c r="F217" s="528" t="s">
        <v>32</v>
      </c>
      <c r="G217" s="495" t="s">
        <v>1523</v>
      </c>
      <c r="H217" s="150">
        <f t="shared" si="11"/>
        <v>198509</v>
      </c>
      <c r="I217" s="406">
        <f t="shared" si="10"/>
        <v>198509</v>
      </c>
      <c r="J217" s="407">
        <v>32759</v>
      </c>
      <c r="K217" s="408">
        <v>165750</v>
      </c>
      <c r="L217" s="306">
        <v>0</v>
      </c>
      <c r="M217" s="307">
        <v>0</v>
      </c>
      <c r="N217" s="160"/>
      <c r="O217" s="267"/>
      <c r="P217" s="365"/>
      <c r="Q217" s="267"/>
      <c r="R217" s="266"/>
      <c r="S217" s="225" t="s">
        <v>127</v>
      </c>
      <c r="T217" s="287"/>
      <c r="U217" s="219" t="s">
        <v>37</v>
      </c>
      <c r="V217" s="474"/>
    </row>
    <row r="218" spans="1:22" s="263" customFormat="1" ht="76.5" customHeight="1" x14ac:dyDescent="0.25">
      <c r="A218" s="149">
        <v>216</v>
      </c>
      <c r="B218" s="170" t="s">
        <v>73</v>
      </c>
      <c r="C218" s="141" t="s">
        <v>447</v>
      </c>
      <c r="D218" s="467" t="s">
        <v>1417</v>
      </c>
      <c r="E218" s="410" t="s">
        <v>1516</v>
      </c>
      <c r="F218" s="475" t="s">
        <v>32</v>
      </c>
      <c r="G218" s="399" t="s">
        <v>136</v>
      </c>
      <c r="H218" s="150">
        <f t="shared" si="11"/>
        <v>600000</v>
      </c>
      <c r="I218" s="406">
        <f t="shared" si="10"/>
        <v>0</v>
      </c>
      <c r="J218" s="407">
        <v>0</v>
      </c>
      <c r="K218" s="408">
        <v>0</v>
      </c>
      <c r="L218" s="306">
        <v>200000</v>
      </c>
      <c r="M218" s="307">
        <f>250000+150000</f>
        <v>400000</v>
      </c>
      <c r="N218" s="160" t="s">
        <v>33</v>
      </c>
      <c r="O218" s="267" t="s">
        <v>34</v>
      </c>
      <c r="P218" s="364" t="s">
        <v>549</v>
      </c>
      <c r="Q218" s="364" t="s">
        <v>35</v>
      </c>
      <c r="R218" s="266" t="s">
        <v>38</v>
      </c>
      <c r="S218" s="225" t="s">
        <v>127</v>
      </c>
      <c r="T218" s="438"/>
      <c r="U218" s="219" t="s">
        <v>37</v>
      </c>
      <c r="V218" s="474"/>
    </row>
    <row r="219" spans="1:22" ht="122.25" customHeight="1" x14ac:dyDescent="0.2">
      <c r="A219" s="141">
        <v>217</v>
      </c>
      <c r="B219" s="168" t="s">
        <v>93</v>
      </c>
      <c r="C219" s="151" t="s">
        <v>461</v>
      </c>
      <c r="D219" s="225" t="s">
        <v>475</v>
      </c>
      <c r="E219" s="410" t="s">
        <v>1622</v>
      </c>
      <c r="F219" s="475" t="s">
        <v>57</v>
      </c>
      <c r="G219" s="496" t="s">
        <v>1579</v>
      </c>
      <c r="H219" s="146">
        <f t="shared" si="11"/>
        <v>800000</v>
      </c>
      <c r="I219" s="406">
        <f t="shared" si="10"/>
        <v>800000</v>
      </c>
      <c r="J219" s="407">
        <v>138700</v>
      </c>
      <c r="K219" s="408">
        <v>661300</v>
      </c>
      <c r="L219" s="306">
        <v>0</v>
      </c>
      <c r="M219" s="307">
        <v>0</v>
      </c>
      <c r="N219" s="160" t="s">
        <v>58</v>
      </c>
      <c r="O219" s="267" t="s">
        <v>34</v>
      </c>
      <c r="P219" s="267" t="s">
        <v>542</v>
      </c>
      <c r="Q219" s="267" t="s">
        <v>55</v>
      </c>
      <c r="R219" s="266" t="s">
        <v>547</v>
      </c>
      <c r="S219" s="225" t="s">
        <v>106</v>
      </c>
      <c r="T219" s="438"/>
      <c r="U219" s="219" t="s">
        <v>37</v>
      </c>
      <c r="V219" s="474"/>
    </row>
    <row r="220" spans="1:22" ht="56.25" customHeight="1" x14ac:dyDescent="0.2">
      <c r="A220" s="141">
        <v>218</v>
      </c>
      <c r="B220" s="168" t="s">
        <v>93</v>
      </c>
      <c r="C220" s="149" t="s">
        <v>461</v>
      </c>
      <c r="D220" s="225" t="s">
        <v>462</v>
      </c>
      <c r="E220" s="410" t="s">
        <v>463</v>
      </c>
      <c r="F220" s="475" t="s">
        <v>53</v>
      </c>
      <c r="G220" s="419" t="s">
        <v>2</v>
      </c>
      <c r="H220" s="146">
        <f t="shared" si="11"/>
        <v>100000</v>
      </c>
      <c r="I220" s="406">
        <f t="shared" si="10"/>
        <v>0</v>
      </c>
      <c r="J220" s="407">
        <v>0</v>
      </c>
      <c r="K220" s="408">
        <v>0</v>
      </c>
      <c r="L220" s="306">
        <v>0</v>
      </c>
      <c r="M220" s="307">
        <v>100000</v>
      </c>
      <c r="N220" s="156" t="s">
        <v>54</v>
      </c>
      <c r="O220" s="267" t="s">
        <v>34</v>
      </c>
      <c r="P220" s="267" t="s">
        <v>542</v>
      </c>
      <c r="Q220" s="267" t="s">
        <v>55</v>
      </c>
      <c r="R220" s="266" t="s">
        <v>544</v>
      </c>
      <c r="S220" s="225" t="s">
        <v>126</v>
      </c>
      <c r="T220" s="420"/>
      <c r="U220" s="219" t="s">
        <v>37</v>
      </c>
      <c r="V220" s="474"/>
    </row>
    <row r="221" spans="1:22" ht="38.25" customHeight="1" x14ac:dyDescent="0.2">
      <c r="A221" s="149">
        <v>219</v>
      </c>
      <c r="B221" s="168" t="s">
        <v>77</v>
      </c>
      <c r="C221" s="149" t="s">
        <v>461</v>
      </c>
      <c r="D221" s="225" t="s">
        <v>464</v>
      </c>
      <c r="E221" s="410" t="s">
        <v>1372</v>
      </c>
      <c r="F221" s="475" t="s">
        <v>53</v>
      </c>
      <c r="G221" s="419" t="s">
        <v>2</v>
      </c>
      <c r="H221" s="146">
        <f t="shared" si="11"/>
        <v>100000</v>
      </c>
      <c r="I221" s="406">
        <f t="shared" si="10"/>
        <v>0</v>
      </c>
      <c r="J221" s="407">
        <v>0</v>
      </c>
      <c r="K221" s="408">
        <v>0</v>
      </c>
      <c r="L221" s="306">
        <v>100000</v>
      </c>
      <c r="M221" s="307">
        <v>0</v>
      </c>
      <c r="N221" s="156" t="s">
        <v>79</v>
      </c>
      <c r="O221" s="267" t="s">
        <v>34</v>
      </c>
      <c r="P221" s="364" t="s">
        <v>542</v>
      </c>
      <c r="Q221" s="267" t="s">
        <v>80</v>
      </c>
      <c r="R221" s="266" t="s">
        <v>81</v>
      </c>
      <c r="S221" s="225" t="s">
        <v>465</v>
      </c>
      <c r="T221" s="420"/>
      <c r="U221" s="219" t="s">
        <v>37</v>
      </c>
      <c r="V221" s="474"/>
    </row>
    <row r="222" spans="1:22" ht="128.25" customHeight="1" x14ac:dyDescent="0.2">
      <c r="A222" s="141">
        <v>220</v>
      </c>
      <c r="B222" s="168" t="s">
        <v>30</v>
      </c>
      <c r="C222" s="149" t="s">
        <v>461</v>
      </c>
      <c r="D222" s="225" t="s">
        <v>466</v>
      </c>
      <c r="E222" s="410" t="s">
        <v>1373</v>
      </c>
      <c r="F222" s="475" t="s">
        <v>65</v>
      </c>
      <c r="G222" s="399" t="s">
        <v>1546</v>
      </c>
      <c r="H222" s="146">
        <f t="shared" si="11"/>
        <v>50000</v>
      </c>
      <c r="I222" s="406">
        <f t="shared" si="10"/>
        <v>0</v>
      </c>
      <c r="J222" s="407">
        <v>0</v>
      </c>
      <c r="K222" s="408">
        <v>0</v>
      </c>
      <c r="L222" s="306">
        <v>50000</v>
      </c>
      <c r="M222" s="307">
        <v>0</v>
      </c>
      <c r="N222" s="156" t="s">
        <v>49</v>
      </c>
      <c r="O222" s="267" t="s">
        <v>34</v>
      </c>
      <c r="P222" s="266" t="s">
        <v>549</v>
      </c>
      <c r="Q222" s="266" t="s">
        <v>563</v>
      </c>
      <c r="R222" s="266" t="s">
        <v>564</v>
      </c>
      <c r="S222" s="225" t="s">
        <v>127</v>
      </c>
      <c r="T222" s="420"/>
      <c r="U222" s="219" t="s">
        <v>37</v>
      </c>
      <c r="V222" s="474"/>
    </row>
    <row r="223" spans="1:22" ht="81" customHeight="1" x14ac:dyDescent="0.2">
      <c r="A223" s="141">
        <v>221</v>
      </c>
      <c r="B223" s="168" t="s">
        <v>50</v>
      </c>
      <c r="C223" s="149" t="s">
        <v>461</v>
      </c>
      <c r="D223" s="225" t="s">
        <v>467</v>
      </c>
      <c r="E223" s="410" t="s">
        <v>468</v>
      </c>
      <c r="F223" s="475" t="s">
        <v>65</v>
      </c>
      <c r="G223" s="399" t="s">
        <v>1546</v>
      </c>
      <c r="H223" s="146">
        <f t="shared" si="11"/>
        <v>90000</v>
      </c>
      <c r="I223" s="406">
        <f t="shared" si="10"/>
        <v>0</v>
      </c>
      <c r="J223" s="407">
        <v>0</v>
      </c>
      <c r="K223" s="408">
        <v>0</v>
      </c>
      <c r="L223" s="306">
        <v>90000</v>
      </c>
      <c r="M223" s="307">
        <v>0</v>
      </c>
      <c r="N223" s="156" t="s">
        <v>192</v>
      </c>
      <c r="O223" s="151" t="s">
        <v>34</v>
      </c>
      <c r="P223" s="151" t="s">
        <v>542</v>
      </c>
      <c r="Q223" s="437" t="s">
        <v>55</v>
      </c>
      <c r="R223" s="266" t="s">
        <v>545</v>
      </c>
      <c r="S223" s="225" t="s">
        <v>469</v>
      </c>
      <c r="T223" s="275"/>
      <c r="U223" s="219" t="s">
        <v>37</v>
      </c>
      <c r="V223" s="474"/>
    </row>
    <row r="224" spans="1:22" ht="46.5" customHeight="1" x14ac:dyDescent="0.2">
      <c r="A224" s="149">
        <v>222</v>
      </c>
      <c r="B224" s="170" t="s">
        <v>30</v>
      </c>
      <c r="C224" s="141" t="s">
        <v>461</v>
      </c>
      <c r="D224" s="225" t="s">
        <v>470</v>
      </c>
      <c r="E224" s="410" t="s">
        <v>1593</v>
      </c>
      <c r="F224" s="475" t="s">
        <v>65</v>
      </c>
      <c r="G224" s="419" t="s">
        <v>2</v>
      </c>
      <c r="H224" s="146">
        <f t="shared" si="11"/>
        <v>80000</v>
      </c>
      <c r="I224" s="406">
        <f t="shared" si="10"/>
        <v>0</v>
      </c>
      <c r="J224" s="407">
        <v>0</v>
      </c>
      <c r="K224" s="408">
        <v>0</v>
      </c>
      <c r="L224" s="306">
        <v>15000</v>
      </c>
      <c r="M224" s="307">
        <v>65000</v>
      </c>
      <c r="N224" s="156" t="s">
        <v>49</v>
      </c>
      <c r="O224" s="267" t="s">
        <v>34</v>
      </c>
      <c r="P224" s="364" t="s">
        <v>549</v>
      </c>
      <c r="Q224" s="364" t="s">
        <v>35</v>
      </c>
      <c r="R224" s="266" t="s">
        <v>145</v>
      </c>
      <c r="S224" s="225" t="s">
        <v>92</v>
      </c>
      <c r="T224" s="420"/>
      <c r="U224" s="219" t="s">
        <v>37</v>
      </c>
      <c r="V224" s="474"/>
    </row>
    <row r="225" spans="1:22" ht="48.75" customHeight="1" x14ac:dyDescent="0.2">
      <c r="A225" s="496">
        <v>223</v>
      </c>
      <c r="B225" s="524"/>
      <c r="C225" s="525" t="s">
        <v>461</v>
      </c>
      <c r="D225" s="526" t="s">
        <v>1418</v>
      </c>
      <c r="E225" s="527" t="s">
        <v>1517</v>
      </c>
      <c r="F225" s="528" t="s">
        <v>32</v>
      </c>
      <c r="G225" s="495" t="s">
        <v>1425</v>
      </c>
      <c r="H225" s="146">
        <f t="shared" si="11"/>
        <v>89832</v>
      </c>
      <c r="I225" s="406">
        <f t="shared" si="10"/>
        <v>89832</v>
      </c>
      <c r="J225" s="407">
        <v>18432</v>
      </c>
      <c r="K225" s="408">
        <v>71400</v>
      </c>
      <c r="L225" s="306">
        <v>0</v>
      </c>
      <c r="M225" s="307">
        <v>0</v>
      </c>
      <c r="N225" s="160"/>
      <c r="O225" s="267"/>
      <c r="P225" s="267"/>
      <c r="Q225" s="267"/>
      <c r="R225" s="266"/>
      <c r="S225" s="225" t="s">
        <v>127</v>
      </c>
      <c r="T225" s="418"/>
      <c r="U225" s="219" t="s">
        <v>37</v>
      </c>
      <c r="V225" s="474"/>
    </row>
    <row r="226" spans="1:22" ht="77.25" customHeight="1" x14ac:dyDescent="0.2">
      <c r="A226" s="141">
        <v>224</v>
      </c>
      <c r="B226" s="168"/>
      <c r="C226" s="149" t="s">
        <v>461</v>
      </c>
      <c r="D226" s="467" t="s">
        <v>1418</v>
      </c>
      <c r="E226" s="410" t="s">
        <v>1518</v>
      </c>
      <c r="F226" s="475" t="s">
        <v>32</v>
      </c>
      <c r="G226" s="399" t="s">
        <v>136</v>
      </c>
      <c r="H226" s="146">
        <f t="shared" si="11"/>
        <v>300000</v>
      </c>
      <c r="I226" s="406">
        <f t="shared" si="10"/>
        <v>0</v>
      </c>
      <c r="J226" s="407">
        <v>0</v>
      </c>
      <c r="K226" s="408">
        <v>0</v>
      </c>
      <c r="L226" s="306">
        <v>200000</v>
      </c>
      <c r="M226" s="307">
        <v>100000</v>
      </c>
      <c r="N226" s="151" t="s">
        <v>33</v>
      </c>
      <c r="O226" s="267" t="s">
        <v>34</v>
      </c>
      <c r="P226" s="364" t="s">
        <v>549</v>
      </c>
      <c r="Q226" s="364" t="s">
        <v>35</v>
      </c>
      <c r="R226" s="266" t="s">
        <v>38</v>
      </c>
      <c r="S226" s="225" t="s">
        <v>127</v>
      </c>
      <c r="T226" s="270"/>
      <c r="U226" s="219" t="s">
        <v>37</v>
      </c>
      <c r="V226" s="474"/>
    </row>
    <row r="227" spans="1:22" ht="69" customHeight="1" x14ac:dyDescent="0.2">
      <c r="A227" s="149">
        <v>225</v>
      </c>
      <c r="B227" s="170" t="s">
        <v>201</v>
      </c>
      <c r="C227" s="141" t="s">
        <v>461</v>
      </c>
      <c r="D227" s="225" t="s">
        <v>474</v>
      </c>
      <c r="E227" s="476" t="s">
        <v>1594</v>
      </c>
      <c r="F227" s="475" t="s">
        <v>206</v>
      </c>
      <c r="G227" s="399" t="s">
        <v>1546</v>
      </c>
      <c r="H227" s="146">
        <f t="shared" si="11"/>
        <v>1135000</v>
      </c>
      <c r="I227" s="406">
        <f t="shared" si="10"/>
        <v>35000</v>
      </c>
      <c r="J227" s="407">
        <v>35000</v>
      </c>
      <c r="K227" s="408">
        <v>0</v>
      </c>
      <c r="L227" s="306">
        <v>0</v>
      </c>
      <c r="M227" s="307">
        <v>1100000</v>
      </c>
      <c r="N227" s="156" t="s">
        <v>89</v>
      </c>
      <c r="O227" s="267" t="s">
        <v>34</v>
      </c>
      <c r="P227" s="267" t="s">
        <v>542</v>
      </c>
      <c r="Q227" s="267" t="s">
        <v>55</v>
      </c>
      <c r="R227" s="266" t="s">
        <v>547</v>
      </c>
      <c r="S227" s="225" t="s">
        <v>92</v>
      </c>
      <c r="T227" s="275"/>
      <c r="U227" s="219" t="s">
        <v>37</v>
      </c>
      <c r="V227" s="474"/>
    </row>
    <row r="228" spans="1:22" s="263" customFormat="1" ht="38.25" x14ac:dyDescent="0.25">
      <c r="A228" s="141">
        <v>226</v>
      </c>
      <c r="B228" s="168"/>
      <c r="C228" s="149" t="s">
        <v>461</v>
      </c>
      <c r="D228" s="410" t="s">
        <v>1394</v>
      </c>
      <c r="E228" s="410" t="s">
        <v>1395</v>
      </c>
      <c r="F228" s="437" t="s">
        <v>206</v>
      </c>
      <c r="G228" s="419" t="s">
        <v>2</v>
      </c>
      <c r="H228" s="146">
        <f t="shared" si="11"/>
        <v>150000</v>
      </c>
      <c r="I228" s="406">
        <f t="shared" si="10"/>
        <v>0</v>
      </c>
      <c r="J228" s="407">
        <v>0</v>
      </c>
      <c r="K228" s="408">
        <v>0</v>
      </c>
      <c r="L228" s="306">
        <v>0</v>
      </c>
      <c r="M228" s="307">
        <v>150000</v>
      </c>
      <c r="N228" s="149"/>
      <c r="O228" s="503"/>
      <c r="P228" s="505"/>
      <c r="Q228" s="505"/>
      <c r="R228" s="507"/>
      <c r="S228" s="410"/>
      <c r="T228" s="514"/>
      <c r="U228" s="187"/>
      <c r="V228" s="474"/>
    </row>
    <row r="229" spans="1:22" ht="102" x14ac:dyDescent="0.2">
      <c r="A229" s="141">
        <v>227</v>
      </c>
      <c r="B229" s="168" t="s">
        <v>112</v>
      </c>
      <c r="C229" s="149" t="s">
        <v>461</v>
      </c>
      <c r="D229" s="225" t="s">
        <v>472</v>
      </c>
      <c r="E229" s="410" t="s">
        <v>473</v>
      </c>
      <c r="F229" s="480" t="s">
        <v>242</v>
      </c>
      <c r="G229" s="399" t="s">
        <v>1546</v>
      </c>
      <c r="H229" s="146">
        <f t="shared" si="11"/>
        <v>500000</v>
      </c>
      <c r="I229" s="406">
        <f t="shared" si="10"/>
        <v>0</v>
      </c>
      <c r="J229" s="407">
        <v>0</v>
      </c>
      <c r="K229" s="408">
        <v>0</v>
      </c>
      <c r="L229" s="306">
        <v>0</v>
      </c>
      <c r="M229" s="307">
        <v>500000</v>
      </c>
      <c r="N229" s="156" t="s">
        <v>49</v>
      </c>
      <c r="O229" s="365" t="s">
        <v>34</v>
      </c>
      <c r="P229" s="266" t="s">
        <v>549</v>
      </c>
      <c r="Q229" s="266" t="s">
        <v>563</v>
      </c>
      <c r="R229" s="266" t="s">
        <v>564</v>
      </c>
      <c r="S229" s="225" t="s">
        <v>169</v>
      </c>
      <c r="T229" s="275"/>
      <c r="U229" s="219" t="s">
        <v>37</v>
      </c>
      <c r="V229" s="474"/>
    </row>
    <row r="230" spans="1:22" ht="51" x14ac:dyDescent="0.2">
      <c r="A230" s="149">
        <v>228</v>
      </c>
      <c r="B230" s="170" t="s">
        <v>189</v>
      </c>
      <c r="C230" s="141" t="s">
        <v>477</v>
      </c>
      <c r="D230" s="225" t="s">
        <v>478</v>
      </c>
      <c r="E230" s="410" t="s">
        <v>1623</v>
      </c>
      <c r="F230" s="475" t="s">
        <v>57</v>
      </c>
      <c r="G230" s="440" t="s">
        <v>142</v>
      </c>
      <c r="H230" s="146">
        <f t="shared" si="11"/>
        <v>700000</v>
      </c>
      <c r="I230" s="406">
        <f t="shared" si="10"/>
        <v>0</v>
      </c>
      <c r="J230" s="407">
        <v>0</v>
      </c>
      <c r="K230" s="408">
        <v>0</v>
      </c>
      <c r="L230" s="306">
        <v>700000</v>
      </c>
      <c r="M230" s="307">
        <v>0</v>
      </c>
      <c r="N230" s="145" t="s">
        <v>58</v>
      </c>
      <c r="O230" s="267" t="s">
        <v>34</v>
      </c>
      <c r="P230" s="267" t="s">
        <v>542</v>
      </c>
      <c r="Q230" s="267" t="s">
        <v>55</v>
      </c>
      <c r="R230" s="266" t="s">
        <v>546</v>
      </c>
      <c r="S230" s="225" t="s">
        <v>479</v>
      </c>
      <c r="T230" s="286"/>
      <c r="U230" s="219" t="s">
        <v>37</v>
      </c>
      <c r="V230" s="529" t="s">
        <v>1624</v>
      </c>
    </row>
    <row r="231" spans="1:22" ht="63.75" x14ac:dyDescent="0.2">
      <c r="A231" s="141">
        <v>229</v>
      </c>
      <c r="B231" s="168" t="s">
        <v>30</v>
      </c>
      <c r="C231" s="149" t="s">
        <v>477</v>
      </c>
      <c r="D231" s="225" t="s">
        <v>484</v>
      </c>
      <c r="E231" s="410" t="s">
        <v>1581</v>
      </c>
      <c r="F231" s="479" t="s">
        <v>57</v>
      </c>
      <c r="G231" s="440" t="s">
        <v>2</v>
      </c>
      <c r="H231" s="146">
        <f t="shared" si="11"/>
        <v>40000</v>
      </c>
      <c r="I231" s="406">
        <f t="shared" si="10"/>
        <v>0</v>
      </c>
      <c r="J231" s="441">
        <v>0</v>
      </c>
      <c r="K231" s="442">
        <v>0</v>
      </c>
      <c r="L231" s="397">
        <v>40000</v>
      </c>
      <c r="M231" s="398">
        <v>0</v>
      </c>
      <c r="N231" s="210" t="s">
        <v>58</v>
      </c>
      <c r="O231" s="443" t="s">
        <v>34</v>
      </c>
      <c r="P231" s="443" t="s">
        <v>549</v>
      </c>
      <c r="Q231" s="443" t="s">
        <v>555</v>
      </c>
      <c r="R231" s="444" t="s">
        <v>556</v>
      </c>
      <c r="S231" s="133" t="s">
        <v>92</v>
      </c>
      <c r="T231" s="210"/>
      <c r="U231" s="413" t="s">
        <v>37</v>
      </c>
      <c r="V231" s="474"/>
    </row>
    <row r="232" spans="1:22" ht="56.25" customHeight="1" x14ac:dyDescent="0.2">
      <c r="A232" s="141">
        <v>230</v>
      </c>
      <c r="B232" s="170" t="s">
        <v>93</v>
      </c>
      <c r="C232" s="141" t="s">
        <v>477</v>
      </c>
      <c r="D232" s="225" t="s">
        <v>483</v>
      </c>
      <c r="E232" s="476" t="s">
        <v>1374</v>
      </c>
      <c r="F232" s="475" t="s">
        <v>53</v>
      </c>
      <c r="G232" s="399" t="s">
        <v>142</v>
      </c>
      <c r="H232" s="146">
        <f t="shared" si="11"/>
        <v>50000</v>
      </c>
      <c r="I232" s="406">
        <f t="shared" si="10"/>
        <v>0</v>
      </c>
      <c r="J232" s="407">
        <v>0</v>
      </c>
      <c r="K232" s="408">
        <v>0</v>
      </c>
      <c r="L232" s="306">
        <v>0</v>
      </c>
      <c r="M232" s="307">
        <v>50000</v>
      </c>
      <c r="N232" s="156" t="s">
        <v>54</v>
      </c>
      <c r="O232" s="151" t="s">
        <v>34</v>
      </c>
      <c r="P232" s="151" t="s">
        <v>542</v>
      </c>
      <c r="Q232" s="151" t="s">
        <v>55</v>
      </c>
      <c r="R232" s="160" t="s">
        <v>544</v>
      </c>
      <c r="S232" s="225" t="s">
        <v>106</v>
      </c>
      <c r="T232" s="156"/>
      <c r="U232" s="219" t="s">
        <v>37</v>
      </c>
      <c r="V232" s="474"/>
    </row>
    <row r="233" spans="1:22" ht="103.5" customHeight="1" x14ac:dyDescent="0.25">
      <c r="A233" s="149">
        <v>231</v>
      </c>
      <c r="B233" s="170" t="s">
        <v>77</v>
      </c>
      <c r="C233" s="141" t="s">
        <v>477</v>
      </c>
      <c r="D233" s="225" t="s">
        <v>482</v>
      </c>
      <c r="E233" s="410" t="s">
        <v>1548</v>
      </c>
      <c r="F233" s="475" t="s">
        <v>78</v>
      </c>
      <c r="G233" s="399" t="s">
        <v>142</v>
      </c>
      <c r="H233" s="146">
        <f t="shared" si="11"/>
        <v>570000</v>
      </c>
      <c r="I233" s="406">
        <f t="shared" si="10"/>
        <v>0</v>
      </c>
      <c r="J233" s="407">
        <v>0</v>
      </c>
      <c r="K233" s="408">
        <v>0</v>
      </c>
      <c r="L233" s="306">
        <v>70000</v>
      </c>
      <c r="M233" s="307">
        <v>500000</v>
      </c>
      <c r="N233" s="160" t="s">
        <v>79</v>
      </c>
      <c r="O233" s="267" t="s">
        <v>34</v>
      </c>
      <c r="P233" s="266" t="s">
        <v>542</v>
      </c>
      <c r="Q233" s="267" t="s">
        <v>80</v>
      </c>
      <c r="R233" s="266" t="s">
        <v>81</v>
      </c>
      <c r="S233" s="225" t="s">
        <v>183</v>
      </c>
      <c r="T233" s="160"/>
      <c r="U233" s="219" t="s">
        <v>37</v>
      </c>
      <c r="V233" s="395"/>
    </row>
    <row r="234" spans="1:22" s="263" customFormat="1" ht="55.5" customHeight="1" x14ac:dyDescent="0.25">
      <c r="A234" s="141">
        <v>232</v>
      </c>
      <c r="B234" s="170" t="s">
        <v>77</v>
      </c>
      <c r="C234" s="151" t="s">
        <v>477</v>
      </c>
      <c r="D234" s="225" t="s">
        <v>480</v>
      </c>
      <c r="E234" s="476" t="s">
        <v>1407</v>
      </c>
      <c r="F234" s="475" t="s">
        <v>65</v>
      </c>
      <c r="G234" s="399" t="s">
        <v>1546</v>
      </c>
      <c r="H234" s="146">
        <f t="shared" si="11"/>
        <v>650000</v>
      </c>
      <c r="I234" s="406">
        <f t="shared" si="10"/>
        <v>0</v>
      </c>
      <c r="J234" s="407">
        <v>0</v>
      </c>
      <c r="K234" s="408">
        <v>0</v>
      </c>
      <c r="L234" s="306">
        <v>650000</v>
      </c>
      <c r="M234" s="307">
        <v>0</v>
      </c>
      <c r="N234" s="145" t="s">
        <v>192</v>
      </c>
      <c r="O234" s="151" t="s">
        <v>34</v>
      </c>
      <c r="P234" s="145" t="s">
        <v>542</v>
      </c>
      <c r="Q234" s="151" t="s">
        <v>80</v>
      </c>
      <c r="R234" s="160" t="s">
        <v>81</v>
      </c>
      <c r="S234" s="225" t="s">
        <v>481</v>
      </c>
      <c r="T234" s="145"/>
      <c r="U234" s="219" t="s">
        <v>37</v>
      </c>
      <c r="V234" s="474"/>
    </row>
    <row r="235" spans="1:22" ht="63.75" customHeight="1" x14ac:dyDescent="0.2">
      <c r="A235" s="496">
        <v>233</v>
      </c>
      <c r="B235" s="534"/>
      <c r="C235" s="496" t="s">
        <v>477</v>
      </c>
      <c r="D235" s="527" t="s">
        <v>1419</v>
      </c>
      <c r="E235" s="527" t="s">
        <v>1519</v>
      </c>
      <c r="F235" s="528" t="s">
        <v>32</v>
      </c>
      <c r="G235" s="495" t="s">
        <v>1523</v>
      </c>
      <c r="H235" s="146">
        <f t="shared" si="11"/>
        <v>53646</v>
      </c>
      <c r="I235" s="406">
        <f t="shared" si="10"/>
        <v>53646</v>
      </c>
      <c r="J235" s="407">
        <v>53646</v>
      </c>
      <c r="K235" s="408">
        <v>0</v>
      </c>
      <c r="L235" s="306">
        <v>0</v>
      </c>
      <c r="M235" s="307">
        <v>0</v>
      </c>
      <c r="N235" s="156"/>
      <c r="O235" s="151"/>
      <c r="P235" s="151"/>
      <c r="Q235" s="151"/>
      <c r="R235" s="160"/>
      <c r="S235" s="225" t="s">
        <v>92</v>
      </c>
      <c r="T235" s="151"/>
      <c r="U235" s="219" t="s">
        <v>37</v>
      </c>
      <c r="V235" s="474"/>
    </row>
    <row r="236" spans="1:22" ht="63.75" x14ac:dyDescent="0.2">
      <c r="A236" s="149">
        <v>234</v>
      </c>
      <c r="B236" s="168"/>
      <c r="C236" s="151" t="s">
        <v>477</v>
      </c>
      <c r="D236" s="225" t="s">
        <v>1419</v>
      </c>
      <c r="E236" s="410" t="s">
        <v>1520</v>
      </c>
      <c r="F236" s="475" t="s">
        <v>32</v>
      </c>
      <c r="G236" s="399" t="s">
        <v>136</v>
      </c>
      <c r="H236" s="146">
        <f t="shared" si="11"/>
        <v>130000</v>
      </c>
      <c r="I236" s="406">
        <f t="shared" si="10"/>
        <v>0</v>
      </c>
      <c r="J236" s="407">
        <v>0</v>
      </c>
      <c r="K236" s="408">
        <v>0</v>
      </c>
      <c r="L236" s="306">
        <v>130000</v>
      </c>
      <c r="M236" s="307">
        <v>0</v>
      </c>
      <c r="N236" s="151" t="s">
        <v>33</v>
      </c>
      <c r="O236" s="225" t="s">
        <v>127</v>
      </c>
      <c r="P236" s="219" t="s">
        <v>37</v>
      </c>
      <c r="Q236" s="151"/>
      <c r="R236" s="160"/>
      <c r="S236" s="225"/>
      <c r="T236" s="151"/>
      <c r="U236" s="219"/>
      <c r="V236" s="474"/>
    </row>
    <row r="237" spans="1:22" ht="63.75" x14ac:dyDescent="0.2">
      <c r="A237" s="141">
        <v>235</v>
      </c>
      <c r="B237" s="170" t="s">
        <v>77</v>
      </c>
      <c r="C237" s="141" t="s">
        <v>485</v>
      </c>
      <c r="D237" s="225" t="s">
        <v>1585</v>
      </c>
      <c r="E237" s="410" t="s">
        <v>493</v>
      </c>
      <c r="F237" s="151" t="s">
        <v>57</v>
      </c>
      <c r="G237" s="399" t="s">
        <v>2</v>
      </c>
      <c r="H237" s="150">
        <f t="shared" si="11"/>
        <v>4000000</v>
      </c>
      <c r="I237" s="406">
        <f t="shared" si="10"/>
        <v>0</v>
      </c>
      <c r="J237" s="407">
        <v>0</v>
      </c>
      <c r="K237" s="408">
        <v>0</v>
      </c>
      <c r="L237" s="306">
        <v>0</v>
      </c>
      <c r="M237" s="307">
        <v>4000000</v>
      </c>
      <c r="N237" s="160" t="s">
        <v>58</v>
      </c>
      <c r="O237" s="151" t="s">
        <v>34</v>
      </c>
      <c r="P237" s="151" t="s">
        <v>549</v>
      </c>
      <c r="Q237" s="151" t="s">
        <v>555</v>
      </c>
      <c r="R237" s="160" t="s">
        <v>559</v>
      </c>
      <c r="S237" s="225" t="s">
        <v>127</v>
      </c>
      <c r="T237" s="160"/>
      <c r="U237" s="219" t="s">
        <v>37</v>
      </c>
      <c r="V237" s="474"/>
    </row>
    <row r="238" spans="1:22" ht="76.5" x14ac:dyDescent="0.2">
      <c r="A238" s="530">
        <v>236</v>
      </c>
      <c r="B238" s="531" t="s">
        <v>93</v>
      </c>
      <c r="C238" s="530" t="s">
        <v>485</v>
      </c>
      <c r="D238" s="532" t="s">
        <v>1355</v>
      </c>
      <c r="E238" s="532" t="s">
        <v>1582</v>
      </c>
      <c r="F238" s="533" t="s">
        <v>57</v>
      </c>
      <c r="G238" s="399" t="s">
        <v>1546</v>
      </c>
      <c r="H238" s="150">
        <f t="shared" si="11"/>
        <v>2000000</v>
      </c>
      <c r="I238" s="406">
        <f t="shared" si="10"/>
        <v>2000000</v>
      </c>
      <c r="J238" s="407">
        <v>2000000</v>
      </c>
      <c r="K238" s="408">
        <v>0</v>
      </c>
      <c r="L238" s="306">
        <v>0</v>
      </c>
      <c r="M238" s="307">
        <v>0</v>
      </c>
      <c r="N238" s="151" t="s">
        <v>58</v>
      </c>
      <c r="O238" s="151" t="s">
        <v>34</v>
      </c>
      <c r="P238" s="151" t="s">
        <v>542</v>
      </c>
      <c r="Q238" s="151" t="s">
        <v>55</v>
      </c>
      <c r="R238" s="160" t="s">
        <v>544</v>
      </c>
      <c r="S238" s="225" t="s">
        <v>126</v>
      </c>
      <c r="T238" s="151"/>
      <c r="U238" s="219" t="s">
        <v>37</v>
      </c>
      <c r="V238" s="474"/>
    </row>
    <row r="239" spans="1:22" ht="51" x14ac:dyDescent="0.2">
      <c r="A239" s="149">
        <v>237</v>
      </c>
      <c r="B239" s="168" t="s">
        <v>77</v>
      </c>
      <c r="C239" s="141" t="s">
        <v>485</v>
      </c>
      <c r="D239" s="225" t="s">
        <v>1583</v>
      </c>
      <c r="E239" s="410" t="s">
        <v>486</v>
      </c>
      <c r="F239" s="151" t="s">
        <v>78</v>
      </c>
      <c r="G239" s="399" t="s">
        <v>1324</v>
      </c>
      <c r="H239" s="150">
        <f t="shared" si="11"/>
        <v>350000</v>
      </c>
      <c r="I239" s="406">
        <f t="shared" si="10"/>
        <v>0</v>
      </c>
      <c r="J239" s="407">
        <v>0</v>
      </c>
      <c r="K239" s="408">
        <v>0</v>
      </c>
      <c r="L239" s="306">
        <v>350000</v>
      </c>
      <c r="M239" s="307">
        <v>0</v>
      </c>
      <c r="N239" s="160" t="s">
        <v>79</v>
      </c>
      <c r="O239" s="151" t="s">
        <v>34</v>
      </c>
      <c r="P239" s="160" t="s">
        <v>542</v>
      </c>
      <c r="Q239" s="151" t="s">
        <v>80</v>
      </c>
      <c r="R239" s="160" t="s">
        <v>81</v>
      </c>
      <c r="S239" s="225" t="s">
        <v>106</v>
      </c>
      <c r="T239" s="160"/>
      <c r="U239" s="219" t="s">
        <v>37</v>
      </c>
      <c r="V239" s="474"/>
    </row>
    <row r="240" spans="1:22" ht="51" x14ac:dyDescent="0.2">
      <c r="A240" s="141">
        <v>238</v>
      </c>
      <c r="B240" s="168" t="s">
        <v>77</v>
      </c>
      <c r="C240" s="141" t="s">
        <v>485</v>
      </c>
      <c r="D240" s="225" t="s">
        <v>1356</v>
      </c>
      <c r="E240" s="476" t="s">
        <v>498</v>
      </c>
      <c r="F240" s="151" t="s">
        <v>180</v>
      </c>
      <c r="G240" s="399" t="s">
        <v>1546</v>
      </c>
      <c r="H240" s="150">
        <f t="shared" si="11"/>
        <v>800000</v>
      </c>
      <c r="I240" s="406">
        <f t="shared" si="10"/>
        <v>0</v>
      </c>
      <c r="J240" s="407">
        <v>0</v>
      </c>
      <c r="K240" s="408">
        <v>0</v>
      </c>
      <c r="L240" s="306">
        <v>800000</v>
      </c>
      <c r="M240" s="307">
        <v>0</v>
      </c>
      <c r="N240" s="145" t="s">
        <v>79</v>
      </c>
      <c r="O240" s="151" t="s">
        <v>34</v>
      </c>
      <c r="P240" s="145" t="s">
        <v>542</v>
      </c>
      <c r="Q240" s="151" t="s">
        <v>80</v>
      </c>
      <c r="R240" s="160" t="s">
        <v>81</v>
      </c>
      <c r="S240" s="225" t="s">
        <v>499</v>
      </c>
      <c r="T240" s="145"/>
      <c r="U240" s="219" t="s">
        <v>37</v>
      </c>
      <c r="V240" s="474"/>
    </row>
    <row r="241" spans="1:23" ht="51" x14ac:dyDescent="0.2">
      <c r="A241" s="141">
        <v>239</v>
      </c>
      <c r="B241" s="170" t="s">
        <v>77</v>
      </c>
      <c r="C241" s="141" t="s">
        <v>485</v>
      </c>
      <c r="D241" s="225" t="s">
        <v>489</v>
      </c>
      <c r="E241" s="476" t="s">
        <v>1375</v>
      </c>
      <c r="F241" s="151" t="s">
        <v>98</v>
      </c>
      <c r="G241" s="399" t="s">
        <v>1324</v>
      </c>
      <c r="H241" s="150">
        <f t="shared" si="11"/>
        <v>1000000</v>
      </c>
      <c r="I241" s="406">
        <f t="shared" si="10"/>
        <v>0</v>
      </c>
      <c r="J241" s="407">
        <v>0</v>
      </c>
      <c r="K241" s="408">
        <v>0</v>
      </c>
      <c r="L241" s="306">
        <v>0</v>
      </c>
      <c r="M241" s="307">
        <v>1000000</v>
      </c>
      <c r="N241" s="156" t="s">
        <v>192</v>
      </c>
      <c r="O241" s="151" t="s">
        <v>34</v>
      </c>
      <c r="P241" s="151" t="s">
        <v>542</v>
      </c>
      <c r="Q241" s="151" t="s">
        <v>55</v>
      </c>
      <c r="R241" s="160" t="s">
        <v>545</v>
      </c>
      <c r="S241" s="225" t="s">
        <v>490</v>
      </c>
      <c r="T241" s="156"/>
      <c r="U241" s="219" t="s">
        <v>37</v>
      </c>
      <c r="V241" s="474"/>
    </row>
    <row r="242" spans="1:23" ht="38.25" x14ac:dyDescent="0.2">
      <c r="A242" s="149">
        <v>240</v>
      </c>
      <c r="B242" s="170" t="s">
        <v>77</v>
      </c>
      <c r="C242" s="141" t="s">
        <v>485</v>
      </c>
      <c r="D242" s="225" t="s">
        <v>1584</v>
      </c>
      <c r="E242" s="410" t="s">
        <v>488</v>
      </c>
      <c r="F242" s="475" t="s">
        <v>65</v>
      </c>
      <c r="G242" s="399" t="s">
        <v>1324</v>
      </c>
      <c r="H242" s="150">
        <f t="shared" si="11"/>
        <v>50000</v>
      </c>
      <c r="I242" s="406">
        <f t="shared" si="10"/>
        <v>0</v>
      </c>
      <c r="J242" s="407">
        <v>0</v>
      </c>
      <c r="K242" s="408">
        <v>0</v>
      </c>
      <c r="L242" s="306">
        <v>50000</v>
      </c>
      <c r="M242" s="307">
        <v>0</v>
      </c>
      <c r="N242" s="160" t="s">
        <v>79</v>
      </c>
      <c r="O242" s="151" t="s">
        <v>40</v>
      </c>
      <c r="P242" s="156" t="s">
        <v>549</v>
      </c>
      <c r="Q242" s="156" t="s">
        <v>35</v>
      </c>
      <c r="R242" s="160" t="s">
        <v>36</v>
      </c>
      <c r="S242" s="225" t="s">
        <v>183</v>
      </c>
      <c r="T242" s="160"/>
      <c r="U242" s="219" t="s">
        <v>37</v>
      </c>
      <c r="V242" s="474"/>
    </row>
    <row r="243" spans="1:23" ht="76.5" x14ac:dyDescent="0.2">
      <c r="A243" s="141">
        <v>241</v>
      </c>
      <c r="B243" s="170" t="s">
        <v>93</v>
      </c>
      <c r="C243" s="141" t="s">
        <v>485</v>
      </c>
      <c r="D243" s="410" t="s">
        <v>495</v>
      </c>
      <c r="E243" s="476" t="s">
        <v>496</v>
      </c>
      <c r="F243" s="151" t="s">
        <v>65</v>
      </c>
      <c r="G243" s="399" t="s">
        <v>1546</v>
      </c>
      <c r="H243" s="150">
        <f t="shared" si="11"/>
        <v>350000</v>
      </c>
      <c r="I243" s="406">
        <f t="shared" si="10"/>
        <v>350000</v>
      </c>
      <c r="J243" s="407">
        <v>350000</v>
      </c>
      <c r="K243" s="408">
        <v>0</v>
      </c>
      <c r="L243" s="306">
        <v>0</v>
      </c>
      <c r="M243" s="307">
        <v>0</v>
      </c>
      <c r="N243" s="160" t="s">
        <v>49</v>
      </c>
      <c r="O243" s="151" t="s">
        <v>34</v>
      </c>
      <c r="P243" s="151" t="s">
        <v>542</v>
      </c>
      <c r="Q243" s="151" t="s">
        <v>55</v>
      </c>
      <c r="R243" s="160" t="s">
        <v>544</v>
      </c>
      <c r="S243" s="225" t="s">
        <v>126</v>
      </c>
      <c r="T243" s="160"/>
      <c r="U243" s="219" t="s">
        <v>37</v>
      </c>
      <c r="V243" s="474"/>
    </row>
    <row r="244" spans="1:23" ht="147.75" customHeight="1" x14ac:dyDescent="0.2">
      <c r="A244" s="141">
        <v>242</v>
      </c>
      <c r="B244" s="168" t="s">
        <v>73</v>
      </c>
      <c r="C244" s="141" t="s">
        <v>485</v>
      </c>
      <c r="D244" s="238" t="s">
        <v>1521</v>
      </c>
      <c r="E244" s="476" t="s">
        <v>1522</v>
      </c>
      <c r="F244" s="151" t="s">
        <v>32</v>
      </c>
      <c r="G244" s="399" t="s">
        <v>136</v>
      </c>
      <c r="H244" s="150">
        <f t="shared" si="11"/>
        <v>785000</v>
      </c>
      <c r="I244" s="406">
        <f t="shared" si="10"/>
        <v>0</v>
      </c>
      <c r="J244" s="407">
        <v>0</v>
      </c>
      <c r="K244" s="408">
        <v>0</v>
      </c>
      <c r="L244" s="306">
        <f>35000</f>
        <v>35000</v>
      </c>
      <c r="M244" s="307">
        <v>750000</v>
      </c>
      <c r="N244" s="160" t="s">
        <v>33</v>
      </c>
      <c r="O244" s="151" t="s">
        <v>40</v>
      </c>
      <c r="P244" s="156" t="s">
        <v>549</v>
      </c>
      <c r="Q244" s="156" t="s">
        <v>35</v>
      </c>
      <c r="R244" s="160" t="s">
        <v>36</v>
      </c>
      <c r="S244" s="225" t="s">
        <v>92</v>
      </c>
      <c r="T244" s="160"/>
      <c r="U244" s="219" t="s">
        <v>37</v>
      </c>
      <c r="V244" s="474"/>
    </row>
    <row r="245" spans="1:23" s="395" customFormat="1" ht="15.75" x14ac:dyDescent="0.25">
      <c r="A245" s="389"/>
      <c r="B245" s="390"/>
      <c r="C245" s="389"/>
      <c r="D245" s="391"/>
      <c r="E245" s="392"/>
      <c r="F245" s="487" t="s">
        <v>1320</v>
      </c>
      <c r="G245" s="488"/>
      <c r="H245" s="489">
        <f t="shared" ref="H245:M245" si="12">SUBTOTAL(9,H3:H236)</f>
        <v>220905159</v>
      </c>
      <c r="I245" s="489">
        <f t="shared" si="12"/>
        <v>9673798</v>
      </c>
      <c r="J245" s="489">
        <f t="shared" si="12"/>
        <v>4851937</v>
      </c>
      <c r="K245" s="489">
        <f t="shared" si="12"/>
        <v>4821861</v>
      </c>
      <c r="L245" s="489">
        <f t="shared" si="12"/>
        <v>21202000</v>
      </c>
      <c r="M245" s="489">
        <f t="shared" si="12"/>
        <v>190029361</v>
      </c>
      <c r="N245" s="393"/>
      <c r="O245" s="389"/>
      <c r="P245" s="393"/>
      <c r="Q245" s="389"/>
      <c r="R245" s="445"/>
      <c r="S245" s="391"/>
      <c r="T245" s="393"/>
      <c r="U245" s="394"/>
    </row>
    <row r="246" spans="1:23" s="395" customFormat="1" ht="15.75" x14ac:dyDescent="0.25">
      <c r="A246" s="389"/>
      <c r="B246" s="390"/>
      <c r="C246" s="389"/>
      <c r="D246" s="391"/>
      <c r="E246" s="392"/>
      <c r="F246" s="446"/>
      <c r="G246" s="389"/>
      <c r="H246" s="447"/>
      <c r="I246" s="447"/>
      <c r="J246" s="447"/>
      <c r="K246" s="447"/>
      <c r="L246" s="447"/>
      <c r="M246" s="447"/>
      <c r="N246" s="393"/>
      <c r="O246" s="389"/>
      <c r="P246" s="393"/>
      <c r="Q246" s="389"/>
      <c r="R246" s="445"/>
      <c r="S246" s="391"/>
      <c r="T246" s="393"/>
      <c r="U246" s="394"/>
    </row>
    <row r="247" spans="1:23" s="395" customFormat="1" ht="16.5" customHeight="1" x14ac:dyDescent="0.25">
      <c r="A247" s="737"/>
      <c r="B247" s="737"/>
      <c r="C247" s="737"/>
      <c r="D247" s="737"/>
      <c r="E247" s="392"/>
      <c r="F247" s="446"/>
      <c r="G247" s="738" t="s">
        <v>1342</v>
      </c>
      <c r="H247" s="738"/>
      <c r="I247" s="447"/>
      <c r="J247" s="447"/>
      <c r="K247" s="482"/>
      <c r="L247" s="448"/>
      <c r="M247" s="447"/>
      <c r="N247" s="393"/>
      <c r="O247" s="389"/>
      <c r="P247" s="393"/>
      <c r="Q247" s="389"/>
      <c r="R247" s="445"/>
      <c r="S247" s="391"/>
      <c r="T247" s="393"/>
      <c r="U247" s="394"/>
    </row>
    <row r="248" spans="1:23" s="395" customFormat="1" ht="39" customHeight="1" x14ac:dyDescent="0.25">
      <c r="A248" s="737" t="s">
        <v>501</v>
      </c>
      <c r="B248" s="737"/>
      <c r="C248" s="737"/>
      <c r="D248" s="737"/>
      <c r="E248" s="392"/>
      <c r="G248" s="519" t="s">
        <v>0</v>
      </c>
      <c r="H248" s="520" t="s">
        <v>6</v>
      </c>
      <c r="J248" s="470"/>
      <c r="K248" s="470"/>
      <c r="O248" s="523"/>
      <c r="P248" s="523"/>
      <c r="Q248" s="523"/>
      <c r="R248" s="523"/>
      <c r="S248" s="523"/>
      <c r="T248" s="523"/>
      <c r="U248" s="523"/>
      <c r="V248" s="523"/>
      <c r="W248" s="523"/>
    </row>
    <row r="249" spans="1:23" s="395" customFormat="1" ht="27" customHeight="1" x14ac:dyDescent="0.25">
      <c r="A249" s="263" t="s">
        <v>181</v>
      </c>
      <c r="B249" s="735" t="s">
        <v>322</v>
      </c>
      <c r="C249" s="735"/>
      <c r="D249" s="735"/>
      <c r="E249" s="396"/>
      <c r="G249" s="519" t="s">
        <v>1</v>
      </c>
      <c r="H249" s="520" t="s">
        <v>7</v>
      </c>
      <c r="J249" s="473"/>
      <c r="K249" s="470"/>
      <c r="O249" s="739"/>
      <c r="P249" s="739"/>
      <c r="Q249" s="739"/>
      <c r="R249" s="739"/>
      <c r="S249" s="739"/>
      <c r="T249" s="447"/>
      <c r="U249" s="516"/>
      <c r="V249" s="516"/>
      <c r="W249" s="517"/>
    </row>
    <row r="250" spans="1:23" ht="21" customHeight="1" x14ac:dyDescent="0.2">
      <c r="A250" s="263" t="s">
        <v>79</v>
      </c>
      <c r="B250" s="735" t="s">
        <v>502</v>
      </c>
      <c r="C250" s="735"/>
      <c r="D250" s="735"/>
      <c r="E250" s="396"/>
      <c r="F250" s="119"/>
      <c r="G250" s="403" t="s">
        <v>2</v>
      </c>
      <c r="H250" s="520" t="s">
        <v>8</v>
      </c>
      <c r="I250" s="119"/>
      <c r="J250" s="119"/>
      <c r="K250" s="119"/>
      <c r="L250" s="119"/>
      <c r="M250" s="119"/>
      <c r="N250" s="119"/>
      <c r="O250" s="736"/>
      <c r="P250" s="736"/>
      <c r="Q250" s="736"/>
      <c r="R250" s="736"/>
      <c r="S250" s="736"/>
      <c r="T250" s="736"/>
      <c r="U250" s="451"/>
      <c r="V250" s="451"/>
      <c r="W250" s="518"/>
    </row>
    <row r="251" spans="1:23" ht="36" customHeight="1" x14ac:dyDescent="0.2">
      <c r="A251" s="263" t="s">
        <v>503</v>
      </c>
      <c r="B251" s="396" t="s">
        <v>504</v>
      </c>
      <c r="C251" s="263"/>
      <c r="F251" s="119"/>
      <c r="G251" s="403" t="s">
        <v>1301</v>
      </c>
      <c r="H251" s="521" t="s">
        <v>1302</v>
      </c>
      <c r="I251" s="119"/>
      <c r="J251" s="119"/>
      <c r="K251" s="119"/>
      <c r="L251" s="119"/>
      <c r="M251" s="119"/>
      <c r="N251" s="119"/>
      <c r="O251" s="736"/>
      <c r="P251" s="736"/>
      <c r="Q251" s="736"/>
      <c r="R251" s="736"/>
      <c r="S251" s="736"/>
      <c r="T251" s="736"/>
      <c r="U251" s="451"/>
      <c r="V251" s="451"/>
      <c r="W251" s="518"/>
    </row>
    <row r="252" spans="1:23" s="263" customFormat="1" ht="33" customHeight="1" x14ac:dyDescent="0.25">
      <c r="A252" s="263" t="s">
        <v>388</v>
      </c>
      <c r="B252" s="396" t="s">
        <v>505</v>
      </c>
      <c r="D252" s="133"/>
      <c r="E252" s="449"/>
      <c r="G252" s="519" t="s">
        <v>3</v>
      </c>
      <c r="H252" s="520" t="s">
        <v>9</v>
      </c>
      <c r="O252" s="736"/>
      <c r="P252" s="736"/>
      <c r="Q252" s="736"/>
      <c r="R252" s="736"/>
      <c r="S252" s="736"/>
      <c r="T252" s="736"/>
      <c r="U252" s="451"/>
      <c r="V252" s="451"/>
      <c r="W252" s="518"/>
    </row>
    <row r="253" spans="1:23" ht="24.75" customHeight="1" x14ac:dyDescent="0.2">
      <c r="A253" s="263" t="s">
        <v>192</v>
      </c>
      <c r="B253" s="735" t="s">
        <v>506</v>
      </c>
      <c r="C253" s="735"/>
      <c r="D253" s="735"/>
      <c r="F253" s="119"/>
      <c r="G253" s="519" t="s">
        <v>5</v>
      </c>
      <c r="H253" s="520" t="s">
        <v>1300</v>
      </c>
      <c r="O253" s="736"/>
      <c r="P253" s="736"/>
      <c r="Q253" s="736"/>
      <c r="R253" s="736"/>
      <c r="S253" s="736"/>
      <c r="T253" s="736"/>
      <c r="U253" s="451"/>
      <c r="V253" s="451"/>
      <c r="W253" s="518"/>
    </row>
    <row r="254" spans="1:23" ht="30.75" customHeight="1" x14ac:dyDescent="0.2">
      <c r="A254" s="263" t="s">
        <v>507</v>
      </c>
      <c r="B254" s="735" t="s">
        <v>508</v>
      </c>
      <c r="C254" s="735"/>
      <c r="D254" s="735"/>
      <c r="F254" s="119"/>
      <c r="G254" s="522"/>
      <c r="H254" s="520"/>
      <c r="O254" s="740"/>
      <c r="P254" s="740"/>
      <c r="Q254" s="740"/>
      <c r="R254" s="740"/>
      <c r="S254" s="740"/>
      <c r="T254" s="740"/>
      <c r="U254" s="451"/>
      <c r="V254" s="451"/>
      <c r="W254" s="518"/>
    </row>
    <row r="255" spans="1:23" ht="39" customHeight="1" x14ac:dyDescent="0.2">
      <c r="A255" s="263" t="s">
        <v>509</v>
      </c>
      <c r="B255" s="735" t="s">
        <v>510</v>
      </c>
      <c r="C255" s="735"/>
      <c r="D255" s="735"/>
      <c r="F255" s="119"/>
      <c r="O255" s="736"/>
      <c r="P255" s="736"/>
      <c r="Q255" s="736"/>
      <c r="R255" s="736"/>
      <c r="S255" s="736"/>
      <c r="T255" s="736"/>
      <c r="U255" s="451"/>
      <c r="V255" s="451"/>
      <c r="W255" s="518"/>
    </row>
    <row r="256" spans="1:23" ht="18" customHeight="1" x14ac:dyDescent="0.2">
      <c r="A256" s="263" t="s">
        <v>511</v>
      </c>
      <c r="B256" s="735" t="s">
        <v>512</v>
      </c>
      <c r="C256" s="735"/>
      <c r="D256" s="735"/>
      <c r="F256" s="119"/>
      <c r="G256" s="119"/>
      <c r="O256" s="736"/>
      <c r="P256" s="736"/>
      <c r="Q256" s="736"/>
      <c r="R256" s="736"/>
      <c r="S256" s="736"/>
      <c r="T256" s="736"/>
      <c r="U256" s="451"/>
      <c r="V256" s="451"/>
      <c r="W256" s="518"/>
    </row>
    <row r="257" spans="1:23" ht="18" customHeight="1" x14ac:dyDescent="0.2">
      <c r="A257" s="263" t="s">
        <v>513</v>
      </c>
      <c r="B257" s="396" t="s">
        <v>514</v>
      </c>
      <c r="C257" s="457"/>
      <c r="D257" s="457"/>
      <c r="E257" s="457"/>
      <c r="O257" s="736"/>
      <c r="P257" s="736"/>
      <c r="Q257" s="736"/>
      <c r="R257" s="736"/>
      <c r="S257" s="736"/>
      <c r="T257" s="736"/>
      <c r="U257" s="451"/>
      <c r="V257" s="451"/>
      <c r="W257" s="518"/>
    </row>
    <row r="258" spans="1:23" ht="19.5" customHeight="1" x14ac:dyDescent="0.2">
      <c r="A258" s="263" t="s">
        <v>89</v>
      </c>
      <c r="B258" s="396" t="s">
        <v>515</v>
      </c>
      <c r="C258" s="263"/>
      <c r="O258" s="737"/>
      <c r="P258" s="737"/>
      <c r="Q258" s="737"/>
      <c r="R258" s="737"/>
      <c r="S258" s="737"/>
      <c r="T258" s="450"/>
      <c r="U258" s="451"/>
      <c r="V258" s="451"/>
      <c r="W258" s="518"/>
    </row>
    <row r="259" spans="1:23" ht="12.75" x14ac:dyDescent="0.2">
      <c r="A259" s="263" t="s">
        <v>199</v>
      </c>
      <c r="B259" s="396" t="s">
        <v>516</v>
      </c>
      <c r="C259" s="263"/>
      <c r="G259" s="263"/>
      <c r="M259" s="451"/>
      <c r="R259" s="119"/>
    </row>
    <row r="260" spans="1:23" ht="12.75" x14ac:dyDescent="0.2">
      <c r="A260" s="263" t="s">
        <v>110</v>
      </c>
      <c r="B260" s="396" t="s">
        <v>517</v>
      </c>
      <c r="C260" s="263"/>
      <c r="G260" s="263"/>
      <c r="R260" s="119"/>
    </row>
    <row r="261" spans="1:23" ht="12.75" x14ac:dyDescent="0.2">
      <c r="A261" s="263" t="s">
        <v>518</v>
      </c>
      <c r="B261" s="396" t="s">
        <v>519</v>
      </c>
      <c r="C261" s="263"/>
      <c r="G261" s="263"/>
      <c r="R261" s="119"/>
    </row>
    <row r="262" spans="1:23" ht="12.75" x14ac:dyDescent="0.2">
      <c r="A262" s="263" t="s">
        <v>520</v>
      </c>
      <c r="B262" s="396" t="s">
        <v>521</v>
      </c>
      <c r="C262" s="263"/>
      <c r="G262" s="263"/>
      <c r="N262" s="450"/>
      <c r="P262" s="405"/>
      <c r="Q262" s="450"/>
      <c r="R262" s="450"/>
      <c r="S262" s="461"/>
      <c r="T262" s="405"/>
      <c r="U262" s="405"/>
      <c r="V262" s="405"/>
    </row>
    <row r="263" spans="1:23" ht="12.75" x14ac:dyDescent="0.2">
      <c r="A263" s="119" t="s">
        <v>522</v>
      </c>
      <c r="B263" s="396" t="s">
        <v>523</v>
      </c>
      <c r="C263" s="263"/>
      <c r="G263" s="263"/>
      <c r="N263" s="133"/>
      <c r="O263" s="453"/>
      <c r="P263" s="453"/>
      <c r="Q263" s="454"/>
      <c r="R263" s="455"/>
      <c r="S263" s="462"/>
      <c r="T263" s="296"/>
      <c r="U263" s="296"/>
      <c r="V263" s="456"/>
    </row>
    <row r="264" spans="1:23" ht="12.75" x14ac:dyDescent="0.2">
      <c r="A264" s="119" t="s">
        <v>524</v>
      </c>
      <c r="B264" s="396" t="s">
        <v>168</v>
      </c>
      <c r="C264" s="263"/>
      <c r="G264" s="263"/>
      <c r="R264" s="119"/>
    </row>
    <row r="265" spans="1:23" ht="12.75" x14ac:dyDescent="0.2">
      <c r="A265" s="119" t="s">
        <v>45</v>
      </c>
      <c r="B265" s="396" t="s">
        <v>525</v>
      </c>
      <c r="C265" s="263"/>
      <c r="G265" s="263"/>
      <c r="R265" s="119"/>
    </row>
    <row r="266" spans="1:23" ht="12.75" x14ac:dyDescent="0.2">
      <c r="A266" s="119" t="s">
        <v>526</v>
      </c>
      <c r="B266" s="396" t="s">
        <v>527</v>
      </c>
      <c r="C266" s="263"/>
      <c r="G266" s="263"/>
      <c r="R266" s="119"/>
    </row>
    <row r="267" spans="1:23" ht="12.75" x14ac:dyDescent="0.2">
      <c r="A267" s="119" t="s">
        <v>528</v>
      </c>
      <c r="B267" s="396" t="s">
        <v>529</v>
      </c>
      <c r="C267" s="263"/>
      <c r="G267" s="263"/>
      <c r="R267" s="119"/>
    </row>
    <row r="268" spans="1:23" ht="12.75" x14ac:dyDescent="0.2">
      <c r="A268" s="119" t="s">
        <v>105</v>
      </c>
      <c r="B268" s="396" t="s">
        <v>530</v>
      </c>
      <c r="C268" s="263"/>
      <c r="G268" s="263"/>
      <c r="R268" s="119"/>
    </row>
    <row r="269" spans="1:23" ht="12.75" x14ac:dyDescent="0.2">
      <c r="A269" s="119" t="s">
        <v>531</v>
      </c>
      <c r="B269" s="396" t="s">
        <v>75</v>
      </c>
      <c r="C269" s="263"/>
      <c r="G269" s="263"/>
      <c r="R269" s="119"/>
    </row>
    <row r="270" spans="1:23" ht="12.75" x14ac:dyDescent="0.2">
      <c r="A270" s="119" t="s">
        <v>58</v>
      </c>
      <c r="B270" s="396" t="s">
        <v>532</v>
      </c>
      <c r="C270" s="263"/>
      <c r="G270" s="263"/>
      <c r="R270" s="119"/>
    </row>
    <row r="271" spans="1:23" ht="12.75" x14ac:dyDescent="0.2">
      <c r="A271" s="119" t="s">
        <v>413</v>
      </c>
      <c r="B271" s="396" t="s">
        <v>533</v>
      </c>
      <c r="C271" s="263"/>
      <c r="G271" s="263"/>
      <c r="R271" s="119"/>
    </row>
    <row r="272" spans="1:23" ht="12.75" x14ac:dyDescent="0.2">
      <c r="A272" s="119" t="s">
        <v>534</v>
      </c>
      <c r="B272" s="396" t="s">
        <v>535</v>
      </c>
      <c r="C272" s="263"/>
      <c r="R272" s="119"/>
    </row>
    <row r="273" spans="1:18" ht="12.75" x14ac:dyDescent="0.2">
      <c r="A273" s="119" t="s">
        <v>536</v>
      </c>
      <c r="B273" s="396" t="s">
        <v>537</v>
      </c>
      <c r="C273" s="263"/>
      <c r="R273" s="119"/>
    </row>
    <row r="274" spans="1:18" ht="12.75" x14ac:dyDescent="0.2">
      <c r="A274" s="119" t="s">
        <v>538</v>
      </c>
      <c r="B274" s="396" t="s">
        <v>224</v>
      </c>
      <c r="C274" s="263"/>
      <c r="R274" s="119"/>
    </row>
    <row r="275" spans="1:18" ht="12.75" x14ac:dyDescent="0.2">
      <c r="A275" s="119" t="s">
        <v>539</v>
      </c>
      <c r="B275" s="396" t="s">
        <v>315</v>
      </c>
      <c r="C275" s="263"/>
      <c r="R275" s="119"/>
    </row>
    <row r="276" spans="1:18" ht="12.75" x14ac:dyDescent="0.2">
      <c r="A276" s="119" t="s">
        <v>358</v>
      </c>
      <c r="B276" s="396" t="s">
        <v>540</v>
      </c>
      <c r="C276" s="263"/>
      <c r="R276" s="119"/>
    </row>
    <row r="277" spans="1:18" ht="12.75" x14ac:dyDescent="0.2">
      <c r="A277" s="119" t="s">
        <v>58</v>
      </c>
      <c r="B277" s="396" t="s">
        <v>532</v>
      </c>
      <c r="C277" s="263"/>
      <c r="R277" s="119"/>
    </row>
    <row r="278" spans="1:18" ht="12.75" x14ac:dyDescent="0.2">
      <c r="A278" s="119" t="s">
        <v>413</v>
      </c>
      <c r="B278" s="396" t="s">
        <v>533</v>
      </c>
      <c r="C278" s="263"/>
      <c r="R278" s="119"/>
    </row>
    <row r="279" spans="1:18" ht="12.75" x14ac:dyDescent="0.2">
      <c r="A279" s="119" t="s">
        <v>534</v>
      </c>
      <c r="B279" s="396" t="s">
        <v>535</v>
      </c>
      <c r="C279" s="263"/>
      <c r="R279" s="119"/>
    </row>
    <row r="280" spans="1:18" ht="12.75" x14ac:dyDescent="0.2">
      <c r="A280" s="119" t="s">
        <v>536</v>
      </c>
      <c r="B280" s="396" t="s">
        <v>537</v>
      </c>
      <c r="C280" s="263"/>
      <c r="R280" s="119"/>
    </row>
    <row r="281" spans="1:18" ht="12.75" x14ac:dyDescent="0.2">
      <c r="A281" s="119" t="s">
        <v>538</v>
      </c>
      <c r="B281" s="396" t="s">
        <v>224</v>
      </c>
      <c r="C281" s="263"/>
      <c r="R281" s="119"/>
    </row>
    <row r="282" spans="1:18" ht="12.75" x14ac:dyDescent="0.2">
      <c r="A282" s="119" t="s">
        <v>539</v>
      </c>
      <c r="B282" s="396" t="s">
        <v>315</v>
      </c>
      <c r="C282" s="263"/>
      <c r="R282" s="119"/>
    </row>
    <row r="283" spans="1:18" ht="12.75" customHeight="1" x14ac:dyDescent="0.2">
      <c r="A283" s="119" t="s">
        <v>358</v>
      </c>
      <c r="B283" s="396" t="s">
        <v>540</v>
      </c>
      <c r="C283" s="263"/>
      <c r="R283" s="119"/>
    </row>
    <row r="284" spans="1:18" ht="12.75" x14ac:dyDescent="0.2">
      <c r="R284" s="119"/>
    </row>
    <row r="285" spans="1:18" ht="12.75" x14ac:dyDescent="0.2">
      <c r="R285" s="119"/>
    </row>
    <row r="286" spans="1:18" ht="12.75" x14ac:dyDescent="0.2">
      <c r="R286" s="119"/>
    </row>
  </sheetData>
  <autoFilter ref="A2:IR283" xr:uid="{00000000-0009-0000-0000-000003000000}"/>
  <mergeCells count="19">
    <mergeCell ref="O258:S258"/>
    <mergeCell ref="O251:T251"/>
    <mergeCell ref="O252:T252"/>
    <mergeCell ref="B253:D253"/>
    <mergeCell ref="O253:T253"/>
    <mergeCell ref="B254:D254"/>
    <mergeCell ref="O254:T254"/>
    <mergeCell ref="B255:D255"/>
    <mergeCell ref="O255:T255"/>
    <mergeCell ref="B256:D256"/>
    <mergeCell ref="O256:T256"/>
    <mergeCell ref="O257:T257"/>
    <mergeCell ref="B250:D250"/>
    <mergeCell ref="O250:T250"/>
    <mergeCell ref="A247:D247"/>
    <mergeCell ref="G247:H247"/>
    <mergeCell ref="A248:D248"/>
    <mergeCell ref="B249:D249"/>
    <mergeCell ref="O249:S249"/>
  </mergeCells>
  <pageMargins left="0.31496062992125984" right="0.31496062992125984" top="0.35433070866141736" bottom="0.35433070866141736" header="0.31496062992125984" footer="0.31496062992125984"/>
  <pageSetup paperSize="8" scale="60" fitToHeight="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50"/>
  </sheetPr>
  <dimension ref="A1:IQ286"/>
  <sheetViews>
    <sheetView zoomScale="90" zoomScaleNormal="90" workbookViewId="0">
      <pane xSplit="4" ySplit="2" topLeftCell="E3" activePane="bottomRight" state="frozen"/>
      <selection pane="topRight" activeCell="E1" sqref="E1"/>
      <selection pane="bottomLeft" activeCell="A5" sqref="A5"/>
      <selection pane="bottomRight" activeCell="D3" sqref="D3"/>
    </sheetView>
  </sheetViews>
  <sheetFormatPr defaultColWidth="9.140625" defaultRowHeight="15" x14ac:dyDescent="0.25"/>
  <cols>
    <col min="1" max="1" width="8.7109375" style="123" customWidth="1"/>
    <col min="2" max="2" width="9.140625" style="124"/>
    <col min="3" max="3" width="13.28515625" style="123" customWidth="1"/>
    <col min="4" max="4" width="36.7109375" style="133" customWidth="1"/>
    <col min="5" max="5" width="69.5703125" style="133" customWidth="1"/>
    <col min="6" max="6" width="18.85546875" style="128" customWidth="1"/>
    <col min="7" max="7" width="11.7109375" style="123" customWidth="1"/>
    <col min="8" max="8" width="16.42578125" style="450" customWidth="1"/>
    <col min="9" max="9" width="14.42578125" style="450" customWidth="1"/>
    <col min="10" max="12" width="12.140625" style="450" customWidth="1"/>
    <col min="13" max="13" width="14.42578125" style="450" customWidth="1"/>
    <col min="14" max="14" width="13.42578125" style="128" customWidth="1"/>
    <col min="15" max="15" width="15.42578125" style="128" hidden="1" customWidth="1"/>
    <col min="16" max="16" width="14.85546875" style="128" hidden="1" customWidth="1"/>
    <col min="17" max="17" width="10.85546875" style="128" hidden="1" customWidth="1"/>
    <col min="18" max="18" width="12.85546875" style="452" hidden="1" customWidth="1"/>
    <col min="19" max="19" width="17.85546875" style="133" customWidth="1"/>
    <col min="20" max="20" width="13.42578125" style="128" hidden="1" customWidth="1"/>
    <col min="21" max="21" width="13.5703125" style="123" hidden="1" customWidth="1"/>
    <col min="22" max="22" width="16.7109375" style="119" customWidth="1"/>
    <col min="23" max="23" width="9.28515625" style="119" bestFit="1" customWidth="1"/>
    <col min="24" max="16384" width="9.140625" style="119"/>
  </cols>
  <sheetData>
    <row r="1" spans="1:22" ht="28.5" customHeight="1" x14ac:dyDescent="0.2">
      <c r="A1" s="402" t="s">
        <v>1396</v>
      </c>
      <c r="B1" s="402"/>
      <c r="C1" s="402"/>
      <c r="D1" s="402"/>
      <c r="E1" s="402"/>
      <c r="F1" s="402"/>
      <c r="G1" s="402"/>
      <c r="H1" s="402"/>
      <c r="I1" s="402"/>
      <c r="J1" s="402"/>
      <c r="K1" s="402"/>
      <c r="L1" s="402"/>
      <c r="M1" s="402"/>
      <c r="N1" s="402"/>
      <c r="O1" s="402"/>
      <c r="P1" s="402"/>
      <c r="Q1" s="402"/>
      <c r="R1" s="402"/>
      <c r="S1" s="458"/>
      <c r="T1" s="402"/>
      <c r="U1" s="402"/>
    </row>
    <row r="2" spans="1:22" s="405" customFormat="1" ht="68.25" customHeight="1" x14ac:dyDescent="0.25">
      <c r="A2" s="136" t="s">
        <v>10</v>
      </c>
      <c r="B2" s="136" t="s">
        <v>11</v>
      </c>
      <c r="C2" s="186" t="s">
        <v>12</v>
      </c>
      <c r="D2" s="186" t="s">
        <v>1513</v>
      </c>
      <c r="E2" s="186" t="s">
        <v>1507</v>
      </c>
      <c r="F2" s="186" t="s">
        <v>15</v>
      </c>
      <c r="G2" s="403" t="s">
        <v>16</v>
      </c>
      <c r="H2" s="186" t="s">
        <v>1341</v>
      </c>
      <c r="I2" s="491" t="s">
        <v>1482</v>
      </c>
      <c r="J2" s="492" t="s">
        <v>1483</v>
      </c>
      <c r="K2" s="493" t="s">
        <v>1484</v>
      </c>
      <c r="L2" s="300" t="s">
        <v>1485</v>
      </c>
      <c r="M2" s="301" t="s">
        <v>1486</v>
      </c>
      <c r="N2" s="186" t="s">
        <v>23</v>
      </c>
      <c r="O2" s="471" t="s">
        <v>25</v>
      </c>
      <c r="P2" s="472" t="s">
        <v>541</v>
      </c>
      <c r="Q2" s="471" t="s">
        <v>26</v>
      </c>
      <c r="R2" s="472" t="s">
        <v>27</v>
      </c>
      <c r="S2" s="186" t="s">
        <v>28</v>
      </c>
      <c r="T2" s="404" t="s">
        <v>24</v>
      </c>
      <c r="U2" s="186" t="s">
        <v>29</v>
      </c>
      <c r="V2" s="296"/>
    </row>
    <row r="3" spans="1:22" s="409" customFormat="1" ht="63.75" x14ac:dyDescent="0.25">
      <c r="A3" s="141">
        <v>1</v>
      </c>
      <c r="B3" s="168" t="s">
        <v>50</v>
      </c>
      <c r="C3" s="149" t="s">
        <v>31</v>
      </c>
      <c r="D3" s="486" t="s">
        <v>1561</v>
      </c>
      <c r="E3" s="410" t="s">
        <v>56</v>
      </c>
      <c r="F3" s="475" t="s">
        <v>57</v>
      </c>
      <c r="G3" s="399" t="s">
        <v>142</v>
      </c>
      <c r="H3" s="146">
        <f t="shared" ref="H3:H49" si="0">I3+L3+M3</f>
        <v>978000</v>
      </c>
      <c r="I3" s="406">
        <f t="shared" ref="I3:I34" si="1">J3+K3</f>
        <v>0</v>
      </c>
      <c r="J3" s="407">
        <v>0</v>
      </c>
      <c r="K3" s="408">
        <v>0</v>
      </c>
      <c r="L3" s="306">
        <v>0</v>
      </c>
      <c r="M3" s="307">
        <v>978000</v>
      </c>
      <c r="N3" s="160" t="s">
        <v>58</v>
      </c>
      <c r="O3" s="151" t="s">
        <v>34</v>
      </c>
      <c r="P3" s="270" t="s">
        <v>542</v>
      </c>
      <c r="Q3" s="151" t="s">
        <v>55</v>
      </c>
      <c r="R3" s="160" t="s">
        <v>545</v>
      </c>
      <c r="S3" s="225" t="s">
        <v>127</v>
      </c>
      <c r="T3" s="160"/>
      <c r="U3" s="219" t="s">
        <v>37</v>
      </c>
      <c r="V3" s="474"/>
    </row>
    <row r="4" spans="1:22" s="409" customFormat="1" ht="77.25" customHeight="1" x14ac:dyDescent="0.25">
      <c r="A4" s="141">
        <v>2</v>
      </c>
      <c r="B4" s="168" t="s">
        <v>30</v>
      </c>
      <c r="C4" s="149" t="s">
        <v>31</v>
      </c>
      <c r="D4" s="225" t="s">
        <v>59</v>
      </c>
      <c r="E4" s="410" t="s">
        <v>60</v>
      </c>
      <c r="F4" s="475" t="s">
        <v>57</v>
      </c>
      <c r="G4" s="399" t="s">
        <v>142</v>
      </c>
      <c r="H4" s="146">
        <f t="shared" si="0"/>
        <v>70000</v>
      </c>
      <c r="I4" s="406">
        <f t="shared" si="1"/>
        <v>0</v>
      </c>
      <c r="J4" s="407">
        <v>0</v>
      </c>
      <c r="K4" s="408">
        <v>0</v>
      </c>
      <c r="L4" s="306">
        <v>0</v>
      </c>
      <c r="M4" s="307">
        <v>70000</v>
      </c>
      <c r="N4" s="160" t="s">
        <v>58</v>
      </c>
      <c r="O4" s="151" t="s">
        <v>34</v>
      </c>
      <c r="P4" s="270" t="s">
        <v>549</v>
      </c>
      <c r="Q4" s="151" t="s">
        <v>555</v>
      </c>
      <c r="R4" s="160" t="s">
        <v>559</v>
      </c>
      <c r="S4" s="225" t="s">
        <v>127</v>
      </c>
      <c r="T4" s="160"/>
      <c r="U4" s="219" t="s">
        <v>37</v>
      </c>
      <c r="V4" s="474"/>
    </row>
    <row r="5" spans="1:22" s="409" customFormat="1" ht="61.5" customHeight="1" x14ac:dyDescent="0.25">
      <c r="A5" s="149">
        <v>3</v>
      </c>
      <c r="B5" s="168" t="s">
        <v>30</v>
      </c>
      <c r="C5" s="149" t="s">
        <v>31</v>
      </c>
      <c r="D5" s="225" t="s">
        <v>61</v>
      </c>
      <c r="E5" s="410" t="s">
        <v>1563</v>
      </c>
      <c r="F5" s="475" t="s">
        <v>57</v>
      </c>
      <c r="G5" s="399" t="s">
        <v>142</v>
      </c>
      <c r="H5" s="146">
        <f t="shared" si="0"/>
        <v>728000</v>
      </c>
      <c r="I5" s="406">
        <f t="shared" si="1"/>
        <v>0</v>
      </c>
      <c r="J5" s="407">
        <v>0</v>
      </c>
      <c r="K5" s="408">
        <v>0</v>
      </c>
      <c r="L5" s="306">
        <v>0</v>
      </c>
      <c r="M5" s="307">
        <v>728000</v>
      </c>
      <c r="N5" s="160" t="s">
        <v>58</v>
      </c>
      <c r="O5" s="151" t="s">
        <v>34</v>
      </c>
      <c r="P5" s="270" t="s">
        <v>549</v>
      </c>
      <c r="Q5" s="151" t="s">
        <v>555</v>
      </c>
      <c r="R5" s="160" t="s">
        <v>559</v>
      </c>
      <c r="S5" s="225" t="s">
        <v>127</v>
      </c>
      <c r="T5" s="287"/>
      <c r="U5" s="219" t="s">
        <v>37</v>
      </c>
      <c r="V5" s="474"/>
    </row>
    <row r="6" spans="1:22" s="409" customFormat="1" ht="63.75" x14ac:dyDescent="0.25">
      <c r="A6" s="141">
        <v>4</v>
      </c>
      <c r="B6" s="168" t="s">
        <v>30</v>
      </c>
      <c r="C6" s="149" t="s">
        <v>31</v>
      </c>
      <c r="D6" s="225" t="s">
        <v>62</v>
      </c>
      <c r="E6" s="410" t="s">
        <v>1299</v>
      </c>
      <c r="F6" s="475" t="s">
        <v>57</v>
      </c>
      <c r="G6" s="399" t="s">
        <v>142</v>
      </c>
      <c r="H6" s="146">
        <f t="shared" si="0"/>
        <v>250000</v>
      </c>
      <c r="I6" s="406">
        <f t="shared" si="1"/>
        <v>0</v>
      </c>
      <c r="J6" s="407">
        <v>0</v>
      </c>
      <c r="K6" s="408">
        <v>0</v>
      </c>
      <c r="L6" s="306">
        <v>0</v>
      </c>
      <c r="M6" s="307">
        <v>250000</v>
      </c>
      <c r="N6" s="160" t="s">
        <v>58</v>
      </c>
      <c r="O6" s="151" t="s">
        <v>40</v>
      </c>
      <c r="P6" s="270" t="s">
        <v>549</v>
      </c>
      <c r="Q6" s="151" t="s">
        <v>555</v>
      </c>
      <c r="R6" s="160" t="s">
        <v>559</v>
      </c>
      <c r="S6" s="225" t="s">
        <v>127</v>
      </c>
      <c r="T6" s="287"/>
      <c r="U6" s="219" t="s">
        <v>37</v>
      </c>
      <c r="V6" s="474"/>
    </row>
    <row r="7" spans="1:22" s="409" customFormat="1" ht="63.75" x14ac:dyDescent="0.25">
      <c r="A7" s="141">
        <v>5</v>
      </c>
      <c r="B7" s="168" t="s">
        <v>50</v>
      </c>
      <c r="C7" s="149" t="s">
        <v>31</v>
      </c>
      <c r="D7" s="225" t="s">
        <v>51</v>
      </c>
      <c r="E7" s="410" t="s">
        <v>1562</v>
      </c>
      <c r="F7" s="475" t="s">
        <v>53</v>
      </c>
      <c r="G7" s="399" t="s">
        <v>142</v>
      </c>
      <c r="H7" s="146">
        <f t="shared" si="0"/>
        <v>60000</v>
      </c>
      <c r="I7" s="406">
        <f t="shared" si="1"/>
        <v>0</v>
      </c>
      <c r="J7" s="407">
        <v>0</v>
      </c>
      <c r="K7" s="408">
        <v>0</v>
      </c>
      <c r="L7" s="306">
        <v>0</v>
      </c>
      <c r="M7" s="307">
        <v>60000</v>
      </c>
      <c r="N7" s="151" t="s">
        <v>54</v>
      </c>
      <c r="O7" s="151" t="s">
        <v>34</v>
      </c>
      <c r="P7" s="270" t="s">
        <v>542</v>
      </c>
      <c r="Q7" s="151" t="s">
        <v>55</v>
      </c>
      <c r="R7" s="160" t="s">
        <v>544</v>
      </c>
      <c r="S7" s="225" t="s">
        <v>127</v>
      </c>
      <c r="T7" s="270"/>
      <c r="U7" s="219" t="s">
        <v>37</v>
      </c>
      <c r="V7" s="474"/>
    </row>
    <row r="8" spans="1:22" s="409" customFormat="1" ht="28.5" customHeight="1" x14ac:dyDescent="0.25">
      <c r="A8" s="149">
        <v>6</v>
      </c>
      <c r="B8" s="168" t="s">
        <v>77</v>
      </c>
      <c r="C8" s="149" t="s">
        <v>31</v>
      </c>
      <c r="D8" s="225" t="s">
        <v>82</v>
      </c>
      <c r="E8" s="410" t="s">
        <v>83</v>
      </c>
      <c r="F8" s="475" t="s">
        <v>78</v>
      </c>
      <c r="G8" s="399" t="s">
        <v>142</v>
      </c>
      <c r="H8" s="146">
        <f t="shared" si="0"/>
        <v>50000</v>
      </c>
      <c r="I8" s="406">
        <f t="shared" si="1"/>
        <v>0</v>
      </c>
      <c r="J8" s="407">
        <v>0</v>
      </c>
      <c r="K8" s="408">
        <v>0</v>
      </c>
      <c r="L8" s="306">
        <v>0</v>
      </c>
      <c r="M8" s="307">
        <v>50000</v>
      </c>
      <c r="N8" s="151" t="s">
        <v>79</v>
      </c>
      <c r="O8" s="151" t="s">
        <v>40</v>
      </c>
      <c r="P8" s="270" t="s">
        <v>542</v>
      </c>
      <c r="Q8" s="151" t="s">
        <v>80</v>
      </c>
      <c r="R8" s="160" t="s">
        <v>81</v>
      </c>
      <c r="S8" s="225" t="s">
        <v>127</v>
      </c>
      <c r="T8" s="270"/>
      <c r="U8" s="219" t="s">
        <v>37</v>
      </c>
      <c r="V8" s="474"/>
    </row>
    <row r="9" spans="1:22" s="409" customFormat="1" ht="63.75" x14ac:dyDescent="0.25">
      <c r="A9" s="141">
        <v>7</v>
      </c>
      <c r="B9" s="168" t="s">
        <v>30</v>
      </c>
      <c r="C9" s="149" t="s">
        <v>31</v>
      </c>
      <c r="D9" s="225" t="s">
        <v>47</v>
      </c>
      <c r="E9" s="410" t="s">
        <v>1376</v>
      </c>
      <c r="F9" s="475" t="s">
        <v>48</v>
      </c>
      <c r="G9" s="399" t="s">
        <v>142</v>
      </c>
      <c r="H9" s="146">
        <f t="shared" si="0"/>
        <v>300000</v>
      </c>
      <c r="I9" s="406">
        <f t="shared" si="1"/>
        <v>0</v>
      </c>
      <c r="J9" s="407">
        <v>0</v>
      </c>
      <c r="K9" s="408">
        <v>0</v>
      </c>
      <c r="L9" s="306">
        <v>0</v>
      </c>
      <c r="M9" s="307">
        <v>300000</v>
      </c>
      <c r="N9" s="151" t="s">
        <v>49</v>
      </c>
      <c r="O9" s="151" t="s">
        <v>34</v>
      </c>
      <c r="P9" s="270" t="s">
        <v>549</v>
      </c>
      <c r="Q9" s="151" t="s">
        <v>555</v>
      </c>
      <c r="R9" s="160" t="s">
        <v>560</v>
      </c>
      <c r="S9" s="225" t="s">
        <v>127</v>
      </c>
      <c r="T9" s="270"/>
      <c r="U9" s="219" t="s">
        <v>37</v>
      </c>
      <c r="V9" s="474"/>
    </row>
    <row r="10" spans="1:22" s="409" customFormat="1" ht="63.75" x14ac:dyDescent="0.25">
      <c r="A10" s="141">
        <v>8</v>
      </c>
      <c r="B10" s="168" t="s">
        <v>30</v>
      </c>
      <c r="C10" s="149" t="s">
        <v>31</v>
      </c>
      <c r="D10" s="225" t="s">
        <v>63</v>
      </c>
      <c r="E10" s="410" t="s">
        <v>64</v>
      </c>
      <c r="F10" s="475" t="s">
        <v>65</v>
      </c>
      <c r="G10" s="399" t="s">
        <v>142</v>
      </c>
      <c r="H10" s="146">
        <f t="shared" si="0"/>
        <v>20000</v>
      </c>
      <c r="I10" s="406">
        <f t="shared" si="1"/>
        <v>0</v>
      </c>
      <c r="J10" s="407">
        <v>0</v>
      </c>
      <c r="K10" s="408">
        <v>0</v>
      </c>
      <c r="L10" s="306">
        <v>20000</v>
      </c>
      <c r="M10" s="307">
        <v>0</v>
      </c>
      <c r="N10" s="160" t="s">
        <v>49</v>
      </c>
      <c r="O10" s="151" t="s">
        <v>34</v>
      </c>
      <c r="P10" s="270" t="s">
        <v>549</v>
      </c>
      <c r="Q10" s="151" t="s">
        <v>555</v>
      </c>
      <c r="R10" s="160" t="s">
        <v>560</v>
      </c>
      <c r="S10" s="225" t="s">
        <v>127</v>
      </c>
      <c r="T10" s="287"/>
      <c r="U10" s="219" t="s">
        <v>37</v>
      </c>
      <c r="V10" s="474"/>
    </row>
    <row r="11" spans="1:22" s="409" customFormat="1" ht="63.75" x14ac:dyDescent="0.25">
      <c r="A11" s="149">
        <v>9</v>
      </c>
      <c r="B11" s="168" t="s">
        <v>30</v>
      </c>
      <c r="C11" s="149" t="s">
        <v>31</v>
      </c>
      <c r="D11" s="225" t="s">
        <v>66</v>
      </c>
      <c r="E11" s="410" t="s">
        <v>67</v>
      </c>
      <c r="F11" s="475" t="s">
        <v>65</v>
      </c>
      <c r="G11" s="399" t="s">
        <v>142</v>
      </c>
      <c r="H11" s="146">
        <f t="shared" si="0"/>
        <v>15000</v>
      </c>
      <c r="I11" s="406">
        <f t="shared" si="1"/>
        <v>0</v>
      </c>
      <c r="J11" s="407">
        <v>0</v>
      </c>
      <c r="K11" s="408">
        <v>0</v>
      </c>
      <c r="L11" s="306">
        <v>15000</v>
      </c>
      <c r="M11" s="307">
        <v>0</v>
      </c>
      <c r="N11" s="160" t="s">
        <v>49</v>
      </c>
      <c r="O11" s="151" t="s">
        <v>34</v>
      </c>
      <c r="P11" s="270" t="s">
        <v>542</v>
      </c>
      <c r="Q11" s="151" t="s">
        <v>55</v>
      </c>
      <c r="R11" s="160" t="s">
        <v>545</v>
      </c>
      <c r="S11" s="225" t="s">
        <v>127</v>
      </c>
      <c r="T11" s="287"/>
      <c r="U11" s="219" t="s">
        <v>37</v>
      </c>
      <c r="V11" s="474"/>
    </row>
    <row r="12" spans="1:22" s="409" customFormat="1" ht="63.75" x14ac:dyDescent="0.25">
      <c r="A12" s="141">
        <v>10</v>
      </c>
      <c r="B12" s="168" t="s">
        <v>30</v>
      </c>
      <c r="C12" s="149" t="s">
        <v>31</v>
      </c>
      <c r="D12" s="225" t="s">
        <v>68</v>
      </c>
      <c r="E12" s="410" t="s">
        <v>69</v>
      </c>
      <c r="F12" s="475" t="s">
        <v>65</v>
      </c>
      <c r="G12" s="399" t="s">
        <v>142</v>
      </c>
      <c r="H12" s="146">
        <f t="shared" si="0"/>
        <v>20000</v>
      </c>
      <c r="I12" s="406">
        <f t="shared" si="1"/>
        <v>0</v>
      </c>
      <c r="J12" s="407">
        <v>0</v>
      </c>
      <c r="K12" s="408">
        <v>0</v>
      </c>
      <c r="L12" s="306">
        <v>20000</v>
      </c>
      <c r="M12" s="307">
        <v>0</v>
      </c>
      <c r="N12" s="160" t="s">
        <v>49</v>
      </c>
      <c r="O12" s="151" t="s">
        <v>34</v>
      </c>
      <c r="P12" s="270" t="s">
        <v>549</v>
      </c>
      <c r="Q12" s="151" t="s">
        <v>555</v>
      </c>
      <c r="R12" s="160" t="s">
        <v>560</v>
      </c>
      <c r="S12" s="225" t="s">
        <v>127</v>
      </c>
      <c r="T12" s="287"/>
      <c r="U12" s="219" t="s">
        <v>37</v>
      </c>
      <c r="V12" s="474"/>
    </row>
    <row r="13" spans="1:22" s="409" customFormat="1" ht="33.75" customHeight="1" x14ac:dyDescent="0.25">
      <c r="A13" s="141">
        <v>11</v>
      </c>
      <c r="B13" s="168" t="s">
        <v>30</v>
      </c>
      <c r="C13" s="149" t="s">
        <v>31</v>
      </c>
      <c r="D13" s="225" t="s">
        <v>70</v>
      </c>
      <c r="E13" s="410" t="s">
        <v>71</v>
      </c>
      <c r="F13" s="475" t="s">
        <v>65</v>
      </c>
      <c r="G13" s="399" t="s">
        <v>142</v>
      </c>
      <c r="H13" s="146">
        <f t="shared" si="0"/>
        <v>70000</v>
      </c>
      <c r="I13" s="406">
        <f t="shared" si="1"/>
        <v>0</v>
      </c>
      <c r="J13" s="407">
        <v>0</v>
      </c>
      <c r="K13" s="408">
        <v>0</v>
      </c>
      <c r="L13" s="306">
        <v>0</v>
      </c>
      <c r="M13" s="307">
        <v>70000</v>
      </c>
      <c r="N13" s="160" t="s">
        <v>49</v>
      </c>
      <c r="O13" s="151" t="s">
        <v>34</v>
      </c>
      <c r="P13" s="270" t="s">
        <v>549</v>
      </c>
      <c r="Q13" s="151" t="s">
        <v>555</v>
      </c>
      <c r="R13" s="160" t="s">
        <v>560</v>
      </c>
      <c r="S13" s="225" t="s">
        <v>127</v>
      </c>
      <c r="T13" s="287"/>
      <c r="U13" s="219" t="s">
        <v>37</v>
      </c>
      <c r="V13" s="474"/>
    </row>
    <row r="14" spans="1:22" s="409" customFormat="1" ht="63.75" x14ac:dyDescent="0.25">
      <c r="A14" s="149">
        <v>12</v>
      </c>
      <c r="B14" s="168" t="s">
        <v>30</v>
      </c>
      <c r="C14" s="160" t="s">
        <v>31</v>
      </c>
      <c r="D14" s="225" t="s">
        <v>72</v>
      </c>
      <c r="E14" s="410" t="s">
        <v>1397</v>
      </c>
      <c r="F14" s="475" t="s">
        <v>65</v>
      </c>
      <c r="G14" s="495" t="s">
        <v>1560</v>
      </c>
      <c r="H14" s="146">
        <f t="shared" si="0"/>
        <v>144494</v>
      </c>
      <c r="I14" s="406">
        <f t="shared" si="1"/>
        <v>39494</v>
      </c>
      <c r="J14" s="407">
        <v>39494</v>
      </c>
      <c r="K14" s="408">
        <v>0</v>
      </c>
      <c r="L14" s="306">
        <v>0</v>
      </c>
      <c r="M14" s="307">
        <v>105000</v>
      </c>
      <c r="N14" s="160" t="s">
        <v>49</v>
      </c>
      <c r="O14" s="151" t="s">
        <v>34</v>
      </c>
      <c r="P14" s="270" t="s">
        <v>549</v>
      </c>
      <c r="Q14" s="151" t="s">
        <v>555</v>
      </c>
      <c r="R14" s="160" t="s">
        <v>560</v>
      </c>
      <c r="S14" s="225" t="s">
        <v>127</v>
      </c>
      <c r="T14" s="287"/>
      <c r="U14" s="219" t="s">
        <v>37</v>
      </c>
      <c r="V14" s="474"/>
    </row>
    <row r="15" spans="1:22" s="409" customFormat="1" ht="63.75" x14ac:dyDescent="0.25">
      <c r="A15" s="141">
        <v>13</v>
      </c>
      <c r="B15" s="168"/>
      <c r="C15" s="160" t="s">
        <v>31</v>
      </c>
      <c r="D15" s="467" t="s">
        <v>1408</v>
      </c>
      <c r="E15" s="410" t="s">
        <v>1498</v>
      </c>
      <c r="F15" s="475" t="s">
        <v>32</v>
      </c>
      <c r="G15" s="495" t="s">
        <v>1425</v>
      </c>
      <c r="H15" s="146">
        <f t="shared" si="0"/>
        <v>269771</v>
      </c>
      <c r="I15" s="406">
        <f t="shared" si="1"/>
        <v>269771</v>
      </c>
      <c r="J15" s="407">
        <v>48771</v>
      </c>
      <c r="K15" s="408">
        <v>221000</v>
      </c>
      <c r="L15" s="306">
        <v>0</v>
      </c>
      <c r="M15" s="307">
        <v>0</v>
      </c>
      <c r="N15" s="156" t="s">
        <v>33</v>
      </c>
      <c r="O15" s="151"/>
      <c r="P15" s="275"/>
      <c r="Q15" s="156" t="s">
        <v>35</v>
      </c>
      <c r="R15" s="160" t="s">
        <v>38</v>
      </c>
      <c r="S15" s="225" t="s">
        <v>127</v>
      </c>
      <c r="T15" s="275"/>
      <c r="U15" s="219" t="s">
        <v>37</v>
      </c>
      <c r="V15" s="474"/>
    </row>
    <row r="16" spans="1:22" s="409" customFormat="1" ht="191.25" x14ac:dyDescent="0.25">
      <c r="A16" s="141">
        <v>14</v>
      </c>
      <c r="B16" s="168"/>
      <c r="C16" s="160" t="s">
        <v>31</v>
      </c>
      <c r="D16" s="467" t="s">
        <v>1408</v>
      </c>
      <c r="E16" s="410" t="s">
        <v>1495</v>
      </c>
      <c r="F16" s="475" t="s">
        <v>32</v>
      </c>
      <c r="G16" s="399" t="s">
        <v>136</v>
      </c>
      <c r="H16" s="146">
        <f t="shared" si="0"/>
        <v>2872000</v>
      </c>
      <c r="I16" s="406">
        <f t="shared" si="1"/>
        <v>0</v>
      </c>
      <c r="J16" s="407">
        <v>0</v>
      </c>
      <c r="K16" s="408">
        <v>0</v>
      </c>
      <c r="L16" s="306">
        <v>100000</v>
      </c>
      <c r="M16" s="307">
        <v>2772000</v>
      </c>
      <c r="N16" s="156" t="s">
        <v>33</v>
      </c>
      <c r="O16" s="151"/>
      <c r="P16" s="275"/>
      <c r="Q16" s="156" t="s">
        <v>35</v>
      </c>
      <c r="R16" s="160" t="s">
        <v>38</v>
      </c>
      <c r="S16" s="225" t="s">
        <v>127</v>
      </c>
      <c r="T16" s="275"/>
      <c r="U16" s="219" t="s">
        <v>37</v>
      </c>
      <c r="V16" s="474"/>
    </row>
    <row r="17" spans="1:251" s="409" customFormat="1" ht="63.75" x14ac:dyDescent="0.25">
      <c r="A17" s="149">
        <v>15</v>
      </c>
      <c r="B17" s="168" t="s">
        <v>30</v>
      </c>
      <c r="C17" s="149" t="s">
        <v>31</v>
      </c>
      <c r="D17" s="225" t="s">
        <v>42</v>
      </c>
      <c r="E17" s="410" t="s">
        <v>1564</v>
      </c>
      <c r="F17" s="475" t="s">
        <v>44</v>
      </c>
      <c r="G17" s="399" t="s">
        <v>142</v>
      </c>
      <c r="H17" s="146">
        <f t="shared" si="0"/>
        <v>100000</v>
      </c>
      <c r="I17" s="406">
        <f t="shared" si="1"/>
        <v>0</v>
      </c>
      <c r="J17" s="407">
        <v>0</v>
      </c>
      <c r="K17" s="408">
        <v>0</v>
      </c>
      <c r="L17" s="306">
        <v>100000</v>
      </c>
      <c r="M17" s="307">
        <v>0</v>
      </c>
      <c r="N17" s="151" t="s">
        <v>45</v>
      </c>
      <c r="O17" s="151" t="s">
        <v>34</v>
      </c>
      <c r="P17" s="270" t="s">
        <v>549</v>
      </c>
      <c r="Q17" s="151" t="s">
        <v>555</v>
      </c>
      <c r="R17" s="160" t="s">
        <v>556</v>
      </c>
      <c r="S17" s="225" t="s">
        <v>127</v>
      </c>
      <c r="T17" s="270"/>
      <c r="U17" s="219" t="s">
        <v>37</v>
      </c>
      <c r="V17" s="474"/>
    </row>
    <row r="18" spans="1:251" s="409" customFormat="1" ht="50.25" customHeight="1" x14ac:dyDescent="0.25">
      <c r="A18" s="141">
        <v>16</v>
      </c>
      <c r="B18" s="168" t="s">
        <v>30</v>
      </c>
      <c r="C18" s="149" t="s">
        <v>31</v>
      </c>
      <c r="D18" s="225" t="s">
        <v>46</v>
      </c>
      <c r="E18" s="410" t="s">
        <v>1589</v>
      </c>
      <c r="F18" s="475" t="s">
        <v>44</v>
      </c>
      <c r="G18" s="399" t="s">
        <v>142</v>
      </c>
      <c r="H18" s="146">
        <f t="shared" si="0"/>
        <v>800000</v>
      </c>
      <c r="I18" s="406">
        <f t="shared" si="1"/>
        <v>0</v>
      </c>
      <c r="J18" s="407">
        <v>0</v>
      </c>
      <c r="K18" s="408">
        <v>0</v>
      </c>
      <c r="L18" s="306">
        <v>100000</v>
      </c>
      <c r="M18" s="307">
        <v>700000</v>
      </c>
      <c r="N18" s="151" t="s">
        <v>45</v>
      </c>
      <c r="O18" s="151" t="s">
        <v>34</v>
      </c>
      <c r="P18" s="270" t="s">
        <v>549</v>
      </c>
      <c r="Q18" s="151" t="s">
        <v>555</v>
      </c>
      <c r="R18" s="160" t="s">
        <v>556</v>
      </c>
      <c r="S18" s="225" t="s">
        <v>127</v>
      </c>
      <c r="T18" s="270"/>
      <c r="U18" s="219" t="s">
        <v>37</v>
      </c>
      <c r="V18" s="474"/>
    </row>
    <row r="19" spans="1:251" s="409" customFormat="1" ht="44.25" customHeight="1" x14ac:dyDescent="0.25">
      <c r="A19" s="141">
        <v>17</v>
      </c>
      <c r="B19" s="170" t="s">
        <v>73</v>
      </c>
      <c r="C19" s="141" t="s">
        <v>84</v>
      </c>
      <c r="D19" s="225" t="s">
        <v>107</v>
      </c>
      <c r="E19" s="476" t="s">
        <v>108</v>
      </c>
      <c r="F19" s="475" t="s">
        <v>109</v>
      </c>
      <c r="G19" s="399" t="s">
        <v>1324</v>
      </c>
      <c r="H19" s="499">
        <f t="shared" si="0"/>
        <v>33200000</v>
      </c>
      <c r="I19" s="406">
        <f t="shared" si="1"/>
        <v>0</v>
      </c>
      <c r="J19" s="407">
        <v>0</v>
      </c>
      <c r="K19" s="408">
        <v>0</v>
      </c>
      <c r="L19" s="306">
        <v>0</v>
      </c>
      <c r="M19" s="498">
        <v>33200000</v>
      </c>
      <c r="N19" s="160" t="s">
        <v>110</v>
      </c>
      <c r="O19" s="151" t="s">
        <v>40</v>
      </c>
      <c r="P19" s="287" t="s">
        <v>565</v>
      </c>
      <c r="Q19" s="160" t="s">
        <v>566</v>
      </c>
      <c r="R19" s="160" t="s">
        <v>567</v>
      </c>
      <c r="S19" s="225" t="s">
        <v>400</v>
      </c>
      <c r="T19" s="287"/>
      <c r="U19" s="219" t="s">
        <v>37</v>
      </c>
      <c r="V19" s="474"/>
    </row>
    <row r="20" spans="1:251" s="409" customFormat="1" ht="133.5" customHeight="1" x14ac:dyDescent="0.25">
      <c r="A20" s="149">
        <v>18</v>
      </c>
      <c r="B20" s="170" t="s">
        <v>77</v>
      </c>
      <c r="C20" s="151" t="s">
        <v>84</v>
      </c>
      <c r="D20" s="238" t="s">
        <v>85</v>
      </c>
      <c r="E20" s="225" t="s">
        <v>1556</v>
      </c>
      <c r="F20" s="475" t="s">
        <v>57</v>
      </c>
      <c r="G20" s="399" t="s">
        <v>1324</v>
      </c>
      <c r="H20" s="150">
        <f t="shared" si="0"/>
        <v>415000</v>
      </c>
      <c r="I20" s="406">
        <f t="shared" si="1"/>
        <v>415000</v>
      </c>
      <c r="J20" s="407">
        <v>55000</v>
      </c>
      <c r="K20" s="408">
        <v>360000</v>
      </c>
      <c r="L20" s="306">
        <v>0</v>
      </c>
      <c r="M20" s="307">
        <v>0</v>
      </c>
      <c r="N20" s="145" t="s">
        <v>79</v>
      </c>
      <c r="O20" s="151" t="s">
        <v>34</v>
      </c>
      <c r="P20" s="286" t="s">
        <v>542</v>
      </c>
      <c r="Q20" s="151" t="s">
        <v>80</v>
      </c>
      <c r="R20" s="160" t="s">
        <v>81</v>
      </c>
      <c r="S20" s="225" t="s">
        <v>86</v>
      </c>
      <c r="T20" s="286"/>
      <c r="U20" s="219" t="s">
        <v>37</v>
      </c>
      <c r="V20" s="474"/>
    </row>
    <row r="21" spans="1:251" s="409" customFormat="1" ht="124.5" customHeight="1" x14ac:dyDescent="0.25">
      <c r="A21" s="141">
        <v>19</v>
      </c>
      <c r="B21" s="170" t="s">
        <v>137</v>
      </c>
      <c r="C21" s="151" t="s">
        <v>84</v>
      </c>
      <c r="D21" s="225" t="s">
        <v>422</v>
      </c>
      <c r="E21" s="476" t="s">
        <v>1555</v>
      </c>
      <c r="F21" s="475" t="s">
        <v>57</v>
      </c>
      <c r="G21" s="495" t="s">
        <v>1549</v>
      </c>
      <c r="H21" s="150">
        <f t="shared" si="0"/>
        <v>533470</v>
      </c>
      <c r="I21" s="406">
        <f t="shared" si="1"/>
        <v>533470</v>
      </c>
      <c r="J21" s="407">
        <v>533470</v>
      </c>
      <c r="K21" s="408">
        <v>0</v>
      </c>
      <c r="L21" s="306">
        <v>0</v>
      </c>
      <c r="M21" s="307"/>
      <c r="N21" s="160" t="s">
        <v>58</v>
      </c>
      <c r="O21" s="151" t="s">
        <v>34</v>
      </c>
      <c r="P21" s="287" t="s">
        <v>542</v>
      </c>
      <c r="Q21" s="145" t="s">
        <v>214</v>
      </c>
      <c r="R21" s="160" t="s">
        <v>215</v>
      </c>
      <c r="S21" s="225" t="s">
        <v>421</v>
      </c>
      <c r="T21" s="287"/>
      <c r="U21" s="219" t="s">
        <v>37</v>
      </c>
      <c r="V21" s="474"/>
    </row>
    <row r="22" spans="1:251" s="409" customFormat="1" ht="69" customHeight="1" x14ac:dyDescent="0.25">
      <c r="A22" s="141">
        <v>20</v>
      </c>
      <c r="B22" s="168" t="s">
        <v>93</v>
      </c>
      <c r="C22" s="149" t="s">
        <v>84</v>
      </c>
      <c r="D22" s="225" t="s">
        <v>94</v>
      </c>
      <c r="E22" s="410" t="s">
        <v>1559</v>
      </c>
      <c r="F22" s="475" t="s">
        <v>95</v>
      </c>
      <c r="G22" s="399" t="s">
        <v>1546</v>
      </c>
      <c r="H22" s="150">
        <f t="shared" si="0"/>
        <v>1600000</v>
      </c>
      <c r="I22" s="406">
        <f t="shared" si="1"/>
        <v>0</v>
      </c>
      <c r="J22" s="407">
        <v>0</v>
      </c>
      <c r="K22" s="408">
        <v>0</v>
      </c>
      <c r="L22" s="306">
        <v>0</v>
      </c>
      <c r="M22" s="307">
        <v>1600000</v>
      </c>
      <c r="N22" s="160" t="s">
        <v>58</v>
      </c>
      <c r="O22" s="151" t="s">
        <v>34</v>
      </c>
      <c r="P22" s="270" t="s">
        <v>542</v>
      </c>
      <c r="Q22" s="151" t="s">
        <v>55</v>
      </c>
      <c r="R22" s="160" t="s">
        <v>544</v>
      </c>
      <c r="S22" s="225" t="s">
        <v>92</v>
      </c>
      <c r="T22" s="287"/>
      <c r="U22" s="219" t="s">
        <v>37</v>
      </c>
      <c r="V22" s="474"/>
    </row>
    <row r="23" spans="1:251" s="409" customFormat="1" ht="51" x14ac:dyDescent="0.25">
      <c r="A23" s="149">
        <v>21</v>
      </c>
      <c r="B23" s="170" t="s">
        <v>73</v>
      </c>
      <c r="C23" s="141" t="s">
        <v>84</v>
      </c>
      <c r="D23" s="225" t="s">
        <v>102</v>
      </c>
      <c r="E23" s="476" t="s">
        <v>103</v>
      </c>
      <c r="F23" s="475" t="s">
        <v>104</v>
      </c>
      <c r="G23" s="399" t="s">
        <v>1324</v>
      </c>
      <c r="H23" s="150">
        <f t="shared" si="0"/>
        <v>330000</v>
      </c>
      <c r="I23" s="406">
        <f t="shared" si="1"/>
        <v>0</v>
      </c>
      <c r="J23" s="407">
        <v>0</v>
      </c>
      <c r="K23" s="408">
        <v>0</v>
      </c>
      <c r="L23" s="306">
        <v>5000</v>
      </c>
      <c r="M23" s="307">
        <v>325000</v>
      </c>
      <c r="N23" s="156" t="s">
        <v>105</v>
      </c>
      <c r="O23" s="151" t="s">
        <v>34</v>
      </c>
      <c r="P23" s="270" t="s">
        <v>549</v>
      </c>
      <c r="Q23" s="151" t="s">
        <v>555</v>
      </c>
      <c r="R23" s="415" t="s">
        <v>557</v>
      </c>
      <c r="S23" s="225" t="s">
        <v>106</v>
      </c>
      <c r="T23" s="275"/>
      <c r="U23" s="219" t="s">
        <v>37</v>
      </c>
      <c r="V23" s="474"/>
    </row>
    <row r="24" spans="1:251" s="409" customFormat="1" ht="51" x14ac:dyDescent="0.25">
      <c r="A24" s="141">
        <v>22</v>
      </c>
      <c r="B24" s="170" t="s">
        <v>137</v>
      </c>
      <c r="C24" s="151" t="s">
        <v>84</v>
      </c>
      <c r="D24" s="225" t="s">
        <v>420</v>
      </c>
      <c r="E24" s="410" t="s">
        <v>1550</v>
      </c>
      <c r="F24" s="475" t="s">
        <v>212</v>
      </c>
      <c r="G24" s="495" t="s">
        <v>1549</v>
      </c>
      <c r="H24" s="150">
        <f t="shared" si="0"/>
        <v>308470</v>
      </c>
      <c r="I24" s="406">
        <f t="shared" si="1"/>
        <v>308470</v>
      </c>
      <c r="J24" s="407">
        <v>308470</v>
      </c>
      <c r="K24" s="408">
        <v>0</v>
      </c>
      <c r="L24" s="306">
        <v>0</v>
      </c>
      <c r="M24" s="307">
        <v>0</v>
      </c>
      <c r="N24" s="156" t="s">
        <v>213</v>
      </c>
      <c r="O24" s="151" t="s">
        <v>34</v>
      </c>
      <c r="P24" s="275" t="s">
        <v>542</v>
      </c>
      <c r="Q24" s="145" t="s">
        <v>214</v>
      </c>
      <c r="R24" s="160" t="s">
        <v>215</v>
      </c>
      <c r="S24" s="225" t="s">
        <v>421</v>
      </c>
      <c r="T24" s="275"/>
      <c r="U24" s="219" t="s">
        <v>37</v>
      </c>
      <c r="V24" s="474"/>
    </row>
    <row r="25" spans="1:251" s="417" customFormat="1" ht="76.5" x14ac:dyDescent="0.25">
      <c r="A25" s="141">
        <v>23</v>
      </c>
      <c r="B25" s="170" t="s">
        <v>96</v>
      </c>
      <c r="C25" s="151" t="s">
        <v>84</v>
      </c>
      <c r="D25" s="225" t="s">
        <v>97</v>
      </c>
      <c r="E25" s="476" t="s">
        <v>1558</v>
      </c>
      <c r="F25" s="475" t="s">
        <v>98</v>
      </c>
      <c r="G25" s="399" t="s">
        <v>1546</v>
      </c>
      <c r="H25" s="150">
        <f t="shared" si="0"/>
        <v>6050000</v>
      </c>
      <c r="I25" s="406">
        <f t="shared" si="1"/>
        <v>50000</v>
      </c>
      <c r="J25" s="407">
        <v>50000</v>
      </c>
      <c r="K25" s="408">
        <v>0</v>
      </c>
      <c r="L25" s="481">
        <v>0</v>
      </c>
      <c r="M25" s="307">
        <v>6000000</v>
      </c>
      <c r="N25" s="145" t="s">
        <v>99</v>
      </c>
      <c r="O25" s="151" t="s">
        <v>34</v>
      </c>
      <c r="P25" s="270" t="s">
        <v>542</v>
      </c>
      <c r="Q25" s="151" t="s">
        <v>55</v>
      </c>
      <c r="R25" s="160" t="s">
        <v>546</v>
      </c>
      <c r="S25" s="225" t="s">
        <v>92</v>
      </c>
      <c r="T25" s="286"/>
      <c r="U25" s="219" t="s">
        <v>37</v>
      </c>
      <c r="V25" s="474"/>
      <c r="W25" s="409"/>
      <c r="X25" s="409"/>
      <c r="Y25" s="409"/>
      <c r="Z25" s="409"/>
      <c r="AA25" s="409"/>
      <c r="AB25" s="409"/>
      <c r="AC25" s="409"/>
      <c r="AD25" s="409"/>
      <c r="AE25" s="409"/>
      <c r="AF25" s="409"/>
      <c r="AG25" s="409"/>
      <c r="AH25" s="409"/>
      <c r="AI25" s="409"/>
      <c r="AJ25" s="409"/>
      <c r="AK25" s="409"/>
      <c r="AL25" s="409"/>
      <c r="AM25" s="409"/>
      <c r="AN25" s="409"/>
      <c r="AO25" s="409"/>
      <c r="AP25" s="409"/>
      <c r="AQ25" s="409"/>
      <c r="AR25" s="409"/>
      <c r="AS25" s="409"/>
      <c r="AT25" s="409"/>
      <c r="AU25" s="409"/>
      <c r="AV25" s="409"/>
      <c r="AW25" s="409"/>
      <c r="AX25" s="409"/>
      <c r="AY25" s="409"/>
      <c r="AZ25" s="409"/>
      <c r="BA25" s="409"/>
      <c r="BB25" s="409"/>
      <c r="BC25" s="409"/>
      <c r="BD25" s="409"/>
      <c r="BE25" s="409"/>
      <c r="BF25" s="409"/>
      <c r="BG25" s="409"/>
      <c r="BH25" s="409"/>
      <c r="BI25" s="409"/>
      <c r="BJ25" s="409"/>
      <c r="BK25" s="409"/>
      <c r="BL25" s="409"/>
      <c r="BM25" s="409"/>
      <c r="BN25" s="409"/>
      <c r="BO25" s="409"/>
      <c r="BP25" s="409"/>
      <c r="BQ25" s="409"/>
      <c r="BR25" s="409"/>
      <c r="BS25" s="409"/>
      <c r="BT25" s="409"/>
      <c r="BU25" s="409"/>
      <c r="BV25" s="409"/>
      <c r="BW25" s="409"/>
      <c r="BX25" s="409"/>
      <c r="BY25" s="409"/>
      <c r="BZ25" s="409"/>
      <c r="CA25" s="409"/>
      <c r="CB25" s="409"/>
      <c r="CC25" s="409"/>
      <c r="CD25" s="409"/>
      <c r="CE25" s="409"/>
      <c r="CF25" s="409"/>
      <c r="CG25" s="409"/>
      <c r="CH25" s="409"/>
      <c r="CI25" s="409"/>
      <c r="CJ25" s="409"/>
      <c r="CK25" s="409"/>
      <c r="CL25" s="409"/>
      <c r="CM25" s="409"/>
      <c r="CN25" s="409"/>
      <c r="CO25" s="409"/>
      <c r="CP25" s="409"/>
      <c r="CQ25" s="409"/>
      <c r="CR25" s="409"/>
      <c r="CS25" s="409"/>
      <c r="CT25" s="409"/>
      <c r="CU25" s="409"/>
      <c r="CV25" s="409"/>
      <c r="CW25" s="409"/>
      <c r="CX25" s="409"/>
      <c r="CY25" s="409"/>
      <c r="CZ25" s="409"/>
      <c r="DA25" s="409"/>
      <c r="DB25" s="409"/>
      <c r="DC25" s="409"/>
      <c r="DD25" s="409"/>
      <c r="DE25" s="409"/>
      <c r="DF25" s="409"/>
      <c r="DG25" s="409"/>
      <c r="DH25" s="409"/>
      <c r="DI25" s="409"/>
      <c r="DJ25" s="409"/>
      <c r="DK25" s="409"/>
      <c r="DL25" s="409"/>
      <c r="DM25" s="409"/>
      <c r="DN25" s="409"/>
      <c r="DO25" s="409"/>
      <c r="DP25" s="409"/>
      <c r="DQ25" s="409"/>
      <c r="DR25" s="409"/>
      <c r="DS25" s="409"/>
      <c r="DT25" s="409"/>
      <c r="DU25" s="409"/>
      <c r="DV25" s="409"/>
      <c r="DW25" s="409"/>
      <c r="DX25" s="409"/>
      <c r="DY25" s="409"/>
      <c r="DZ25" s="409"/>
      <c r="EA25" s="409"/>
      <c r="EB25" s="409"/>
      <c r="EC25" s="409"/>
      <c r="ED25" s="409"/>
      <c r="EE25" s="409"/>
      <c r="EF25" s="409"/>
      <c r="EG25" s="409"/>
      <c r="EH25" s="409"/>
      <c r="EI25" s="409"/>
      <c r="EJ25" s="409"/>
      <c r="EK25" s="409"/>
      <c r="EL25" s="409"/>
      <c r="EM25" s="409"/>
      <c r="EN25" s="409"/>
      <c r="EO25" s="409"/>
      <c r="EP25" s="409"/>
      <c r="EQ25" s="409"/>
      <c r="ER25" s="409"/>
      <c r="ES25" s="409"/>
      <c r="ET25" s="409"/>
      <c r="EU25" s="409"/>
      <c r="EV25" s="409"/>
      <c r="EW25" s="409"/>
      <c r="EX25" s="409"/>
      <c r="EY25" s="409"/>
      <c r="EZ25" s="409"/>
      <c r="FA25" s="409"/>
      <c r="FB25" s="409"/>
      <c r="FC25" s="409"/>
      <c r="FD25" s="409"/>
      <c r="FE25" s="409"/>
      <c r="FF25" s="409"/>
      <c r="FG25" s="409"/>
      <c r="FH25" s="409"/>
      <c r="FI25" s="409"/>
      <c r="FJ25" s="409"/>
      <c r="FK25" s="409"/>
      <c r="FL25" s="409"/>
      <c r="FM25" s="409"/>
      <c r="FN25" s="409"/>
      <c r="FO25" s="409"/>
      <c r="FP25" s="409"/>
      <c r="FQ25" s="409"/>
      <c r="FR25" s="409"/>
      <c r="FS25" s="409"/>
      <c r="FT25" s="409"/>
      <c r="FU25" s="409"/>
      <c r="FV25" s="409"/>
      <c r="FW25" s="409"/>
      <c r="FX25" s="409"/>
      <c r="FY25" s="409"/>
      <c r="FZ25" s="409"/>
      <c r="GA25" s="409"/>
      <c r="GB25" s="409"/>
      <c r="GC25" s="409"/>
      <c r="GD25" s="409"/>
      <c r="GE25" s="409"/>
      <c r="GF25" s="409"/>
      <c r="GG25" s="409"/>
      <c r="GH25" s="409"/>
      <c r="GI25" s="409"/>
      <c r="GJ25" s="409"/>
      <c r="GK25" s="409"/>
      <c r="GL25" s="409"/>
      <c r="GM25" s="409"/>
      <c r="GN25" s="409"/>
      <c r="GO25" s="409"/>
      <c r="GP25" s="409"/>
      <c r="GQ25" s="409"/>
      <c r="GR25" s="409"/>
      <c r="GS25" s="409"/>
      <c r="GT25" s="409"/>
      <c r="GU25" s="409"/>
      <c r="GV25" s="409"/>
      <c r="GW25" s="409"/>
      <c r="GX25" s="409"/>
      <c r="GY25" s="409"/>
      <c r="GZ25" s="409"/>
      <c r="HA25" s="409"/>
      <c r="HB25" s="409"/>
      <c r="HC25" s="409"/>
      <c r="HD25" s="409"/>
      <c r="HE25" s="409"/>
      <c r="HF25" s="409"/>
      <c r="HG25" s="409"/>
      <c r="HH25" s="409"/>
      <c r="HI25" s="409"/>
      <c r="HJ25" s="409"/>
      <c r="HK25" s="409"/>
      <c r="HL25" s="409"/>
      <c r="HM25" s="409"/>
      <c r="HN25" s="409"/>
      <c r="HO25" s="409"/>
      <c r="HP25" s="409"/>
      <c r="HQ25" s="409"/>
      <c r="HR25" s="409"/>
      <c r="HS25" s="409"/>
      <c r="HT25" s="409"/>
      <c r="HU25" s="409"/>
      <c r="HV25" s="409"/>
      <c r="HW25" s="409"/>
      <c r="HX25" s="409"/>
      <c r="HY25" s="409"/>
      <c r="HZ25" s="409"/>
      <c r="IA25" s="409"/>
      <c r="IB25" s="409"/>
      <c r="IC25" s="409"/>
      <c r="ID25" s="409"/>
      <c r="IE25" s="409"/>
      <c r="IF25" s="409"/>
      <c r="IG25" s="409"/>
      <c r="IH25" s="409"/>
      <c r="II25" s="409"/>
      <c r="IJ25" s="409"/>
      <c r="IK25" s="409"/>
      <c r="IL25" s="409"/>
      <c r="IM25" s="409"/>
      <c r="IN25" s="409"/>
      <c r="IO25" s="409"/>
      <c r="IP25" s="409"/>
      <c r="IQ25" s="416"/>
    </row>
    <row r="26" spans="1:251" s="409" customFormat="1" ht="63.75" x14ac:dyDescent="0.25">
      <c r="A26" s="149">
        <v>24</v>
      </c>
      <c r="B26" s="170" t="s">
        <v>73</v>
      </c>
      <c r="C26" s="141" t="s">
        <v>84</v>
      </c>
      <c r="D26" s="467" t="s">
        <v>1409</v>
      </c>
      <c r="E26" s="410" t="s">
        <v>1487</v>
      </c>
      <c r="F26" s="475" t="s">
        <v>32</v>
      </c>
      <c r="G26" s="399" t="s">
        <v>136</v>
      </c>
      <c r="H26" s="150">
        <f t="shared" si="0"/>
        <v>130000</v>
      </c>
      <c r="I26" s="406">
        <f t="shared" si="1"/>
        <v>0</v>
      </c>
      <c r="J26" s="407">
        <v>0</v>
      </c>
      <c r="K26" s="408">
        <v>0</v>
      </c>
      <c r="L26" s="306">
        <f>50000</f>
        <v>50000</v>
      </c>
      <c r="M26" s="307">
        <v>80000</v>
      </c>
      <c r="N26" s="160" t="s">
        <v>33</v>
      </c>
      <c r="O26" s="151" t="s">
        <v>40</v>
      </c>
      <c r="P26" s="275" t="s">
        <v>549</v>
      </c>
      <c r="Q26" s="156" t="s">
        <v>35</v>
      </c>
      <c r="R26" s="160" t="s">
        <v>36</v>
      </c>
      <c r="S26" s="225" t="s">
        <v>92</v>
      </c>
      <c r="T26" s="287"/>
      <c r="U26" s="219" t="s">
        <v>37</v>
      </c>
      <c r="V26" s="474"/>
    </row>
    <row r="27" spans="1:251" s="409" customFormat="1" ht="102" x14ac:dyDescent="0.25">
      <c r="A27" s="141">
        <v>25</v>
      </c>
      <c r="B27" s="170" t="s">
        <v>73</v>
      </c>
      <c r="C27" s="151" t="s">
        <v>84</v>
      </c>
      <c r="D27" s="467" t="s">
        <v>1409</v>
      </c>
      <c r="E27" s="494" t="s">
        <v>1499</v>
      </c>
      <c r="F27" s="475" t="s">
        <v>32</v>
      </c>
      <c r="G27" s="495" t="s">
        <v>1425</v>
      </c>
      <c r="H27" s="150">
        <f t="shared" si="0"/>
        <v>142260</v>
      </c>
      <c r="I27" s="406">
        <f t="shared" si="1"/>
        <v>142260</v>
      </c>
      <c r="J27" s="407">
        <v>27510</v>
      </c>
      <c r="K27" s="408">
        <v>114750</v>
      </c>
      <c r="L27" s="306">
        <v>0</v>
      </c>
      <c r="M27" s="307">
        <v>0</v>
      </c>
      <c r="N27" s="160" t="s">
        <v>33</v>
      </c>
      <c r="O27" s="151"/>
      <c r="P27" s="270"/>
      <c r="Q27" s="156" t="s">
        <v>35</v>
      </c>
      <c r="R27" s="160" t="s">
        <v>38</v>
      </c>
      <c r="S27" s="225" t="s">
        <v>127</v>
      </c>
      <c r="T27" s="275"/>
      <c r="U27" s="219" t="s">
        <v>37</v>
      </c>
      <c r="V27" s="474"/>
    </row>
    <row r="28" spans="1:251" s="409" customFormat="1" ht="83.25" customHeight="1" x14ac:dyDescent="0.25">
      <c r="A28" s="141">
        <v>26</v>
      </c>
      <c r="B28" s="170" t="s">
        <v>50</v>
      </c>
      <c r="C28" s="151" t="s">
        <v>84</v>
      </c>
      <c r="D28" s="225" t="s">
        <v>87</v>
      </c>
      <c r="E28" s="410" t="s">
        <v>1557</v>
      </c>
      <c r="F28" s="475" t="s">
        <v>88</v>
      </c>
      <c r="G28" s="495" t="s">
        <v>1347</v>
      </c>
      <c r="H28" s="150">
        <f t="shared" si="0"/>
        <v>1123025</v>
      </c>
      <c r="I28" s="406">
        <f t="shared" si="1"/>
        <v>123025</v>
      </c>
      <c r="J28" s="407">
        <v>123025</v>
      </c>
      <c r="K28" s="408">
        <v>0</v>
      </c>
      <c r="L28" s="306">
        <v>400000</v>
      </c>
      <c r="M28" s="307">
        <v>600000</v>
      </c>
      <c r="N28" s="156" t="s">
        <v>89</v>
      </c>
      <c r="O28" s="210" t="s">
        <v>34</v>
      </c>
      <c r="P28" s="270" t="s">
        <v>542</v>
      </c>
      <c r="Q28" s="151" t="s">
        <v>55</v>
      </c>
      <c r="R28" s="160" t="s">
        <v>544</v>
      </c>
      <c r="S28" s="225" t="s">
        <v>90</v>
      </c>
      <c r="T28" s="275"/>
      <c r="U28" s="219" t="s">
        <v>37</v>
      </c>
      <c r="V28" s="474"/>
    </row>
    <row r="29" spans="1:251" s="409" customFormat="1" ht="102" x14ac:dyDescent="0.25">
      <c r="A29" s="149">
        <v>27</v>
      </c>
      <c r="B29" s="168" t="s">
        <v>77</v>
      </c>
      <c r="C29" s="149" t="s">
        <v>113</v>
      </c>
      <c r="D29" s="225" t="s">
        <v>116</v>
      </c>
      <c r="E29" s="410" t="s">
        <v>117</v>
      </c>
      <c r="F29" s="475" t="s">
        <v>78</v>
      </c>
      <c r="G29" s="419" t="s">
        <v>2</v>
      </c>
      <c r="H29" s="146">
        <f t="shared" si="0"/>
        <v>600000</v>
      </c>
      <c r="I29" s="406">
        <f t="shared" si="1"/>
        <v>0</v>
      </c>
      <c r="J29" s="407">
        <v>0</v>
      </c>
      <c r="K29" s="408">
        <v>0</v>
      </c>
      <c r="L29" s="306">
        <v>0</v>
      </c>
      <c r="M29" s="307">
        <v>600000</v>
      </c>
      <c r="N29" s="156" t="s">
        <v>79</v>
      </c>
      <c r="O29" s="151" t="s">
        <v>34</v>
      </c>
      <c r="P29" s="275" t="s">
        <v>542</v>
      </c>
      <c r="Q29" s="151" t="s">
        <v>80</v>
      </c>
      <c r="R29" s="160" t="s">
        <v>81</v>
      </c>
      <c r="S29" s="225" t="s">
        <v>106</v>
      </c>
      <c r="T29" s="275"/>
      <c r="U29" s="219" t="s">
        <v>37</v>
      </c>
      <c r="V29" s="474"/>
    </row>
    <row r="30" spans="1:251" s="409" customFormat="1" ht="64.5" customHeight="1" x14ac:dyDescent="0.25">
      <c r="A30" s="141">
        <v>28</v>
      </c>
      <c r="B30" s="168" t="s">
        <v>77</v>
      </c>
      <c r="C30" s="149" t="s">
        <v>113</v>
      </c>
      <c r="D30" s="238" t="s">
        <v>1533</v>
      </c>
      <c r="E30" s="410" t="s">
        <v>1534</v>
      </c>
      <c r="F30" s="475" t="s">
        <v>78</v>
      </c>
      <c r="G30" s="419" t="s">
        <v>2</v>
      </c>
      <c r="H30" s="146">
        <f t="shared" si="0"/>
        <v>300000</v>
      </c>
      <c r="I30" s="406">
        <f t="shared" si="1"/>
        <v>0</v>
      </c>
      <c r="J30" s="407">
        <v>0</v>
      </c>
      <c r="K30" s="408">
        <v>0</v>
      </c>
      <c r="L30" s="306">
        <v>300000</v>
      </c>
      <c r="M30" s="307">
        <v>0</v>
      </c>
      <c r="N30" s="156" t="s">
        <v>79</v>
      </c>
      <c r="O30" s="273" t="s">
        <v>34</v>
      </c>
      <c r="P30" s="420" t="s">
        <v>542</v>
      </c>
      <c r="Q30" s="151" t="s">
        <v>80</v>
      </c>
      <c r="R30" s="160" t="s">
        <v>81</v>
      </c>
      <c r="S30" s="225" t="s">
        <v>118</v>
      </c>
      <c r="T30" s="275"/>
      <c r="U30" s="219" t="s">
        <v>37</v>
      </c>
      <c r="V30" s="474"/>
    </row>
    <row r="31" spans="1:251" s="409" customFormat="1" ht="105.6" customHeight="1" x14ac:dyDescent="0.25">
      <c r="A31" s="141">
        <v>29</v>
      </c>
      <c r="B31" s="168" t="s">
        <v>73</v>
      </c>
      <c r="C31" s="160" t="s">
        <v>113</v>
      </c>
      <c r="D31" s="467" t="s">
        <v>1410</v>
      </c>
      <c r="E31" s="410" t="s">
        <v>1488</v>
      </c>
      <c r="F31" s="475" t="s">
        <v>32</v>
      </c>
      <c r="G31" s="399" t="s">
        <v>1324</v>
      </c>
      <c r="H31" s="146">
        <f t="shared" si="0"/>
        <v>840000</v>
      </c>
      <c r="I31" s="406">
        <f t="shared" si="1"/>
        <v>0</v>
      </c>
      <c r="J31" s="407">
        <v>0</v>
      </c>
      <c r="K31" s="408">
        <v>0</v>
      </c>
      <c r="L31" s="306">
        <v>200000</v>
      </c>
      <c r="M31" s="307">
        <v>640000</v>
      </c>
      <c r="N31" s="160" t="s">
        <v>33</v>
      </c>
      <c r="O31" s="151"/>
      <c r="P31" s="275" t="s">
        <v>549</v>
      </c>
      <c r="Q31" s="156" t="s">
        <v>35</v>
      </c>
      <c r="R31" s="160" t="s">
        <v>38</v>
      </c>
      <c r="S31" s="225" t="s">
        <v>127</v>
      </c>
      <c r="T31" s="270"/>
      <c r="U31" s="219" t="s">
        <v>37</v>
      </c>
      <c r="V31" s="474"/>
    </row>
    <row r="32" spans="1:251" s="409" customFormat="1" ht="76.5" x14ac:dyDescent="0.25">
      <c r="A32" s="149">
        <v>30</v>
      </c>
      <c r="B32" s="168" t="s">
        <v>73</v>
      </c>
      <c r="C32" s="160" t="s">
        <v>113</v>
      </c>
      <c r="D32" s="467" t="s">
        <v>1410</v>
      </c>
      <c r="E32" s="410" t="s">
        <v>1500</v>
      </c>
      <c r="F32" s="475" t="s">
        <v>32</v>
      </c>
      <c r="G32" s="495" t="s">
        <v>1425</v>
      </c>
      <c r="H32" s="146">
        <f t="shared" si="0"/>
        <v>162584</v>
      </c>
      <c r="I32" s="406">
        <f t="shared" si="1"/>
        <v>162584</v>
      </c>
      <c r="J32" s="407">
        <v>35084</v>
      </c>
      <c r="K32" s="408">
        <v>127500</v>
      </c>
      <c r="L32" s="306">
        <v>0</v>
      </c>
      <c r="M32" s="307">
        <v>0</v>
      </c>
      <c r="N32" s="160" t="s">
        <v>33</v>
      </c>
      <c r="O32" s="151"/>
      <c r="P32" s="275" t="s">
        <v>549</v>
      </c>
      <c r="Q32" s="156" t="s">
        <v>35</v>
      </c>
      <c r="R32" s="160" t="s">
        <v>38</v>
      </c>
      <c r="S32" s="225" t="s">
        <v>127</v>
      </c>
      <c r="T32" s="270"/>
      <c r="U32" s="219"/>
      <c r="V32" s="474"/>
    </row>
    <row r="33" spans="1:22" s="409" customFormat="1" ht="114" customHeight="1" x14ac:dyDescent="0.25">
      <c r="A33" s="141">
        <v>31</v>
      </c>
      <c r="B33" s="170" t="s">
        <v>112</v>
      </c>
      <c r="C33" s="141" t="s">
        <v>113</v>
      </c>
      <c r="D33" s="225" t="s">
        <v>114</v>
      </c>
      <c r="E33" s="494" t="s">
        <v>115</v>
      </c>
      <c r="F33" s="475" t="s">
        <v>44</v>
      </c>
      <c r="G33" s="414" t="s">
        <v>1353</v>
      </c>
      <c r="H33" s="146">
        <f t="shared" si="0"/>
        <v>400000</v>
      </c>
      <c r="I33" s="406">
        <f t="shared" si="1"/>
        <v>400000</v>
      </c>
      <c r="J33" s="407">
        <v>0</v>
      </c>
      <c r="K33" s="408">
        <v>400000</v>
      </c>
      <c r="L33" s="306">
        <v>0</v>
      </c>
      <c r="M33" s="307">
        <v>0</v>
      </c>
      <c r="N33" s="160" t="s">
        <v>45</v>
      </c>
      <c r="O33" s="273" t="s">
        <v>34</v>
      </c>
      <c r="P33" s="270" t="s">
        <v>549</v>
      </c>
      <c r="Q33" s="151" t="s">
        <v>555</v>
      </c>
      <c r="R33" s="160" t="s">
        <v>556</v>
      </c>
      <c r="S33" s="225" t="s">
        <v>400</v>
      </c>
      <c r="T33" s="287"/>
      <c r="U33" s="219" t="s">
        <v>37</v>
      </c>
      <c r="V33" s="474"/>
    </row>
    <row r="34" spans="1:22" s="409" customFormat="1" ht="76.5" customHeight="1" x14ac:dyDescent="0.25">
      <c r="A34" s="141">
        <v>32</v>
      </c>
      <c r="B34" s="170" t="s">
        <v>77</v>
      </c>
      <c r="C34" s="141" t="s">
        <v>119</v>
      </c>
      <c r="D34" s="225" t="s">
        <v>129</v>
      </c>
      <c r="E34" s="410" t="s">
        <v>1359</v>
      </c>
      <c r="F34" s="475" t="s">
        <v>78</v>
      </c>
      <c r="G34" s="399" t="s">
        <v>2</v>
      </c>
      <c r="H34" s="146">
        <f t="shared" si="0"/>
        <v>600000</v>
      </c>
      <c r="I34" s="406">
        <f t="shared" si="1"/>
        <v>0</v>
      </c>
      <c r="J34" s="407">
        <v>0</v>
      </c>
      <c r="K34" s="408">
        <v>0</v>
      </c>
      <c r="L34" s="306">
        <v>0</v>
      </c>
      <c r="M34" s="307">
        <v>600000</v>
      </c>
      <c r="N34" s="156" t="s">
        <v>79</v>
      </c>
      <c r="O34" s="273" t="s">
        <v>34</v>
      </c>
      <c r="P34" s="270" t="s">
        <v>542</v>
      </c>
      <c r="Q34" s="151" t="s">
        <v>55</v>
      </c>
      <c r="R34" s="160" t="s">
        <v>547</v>
      </c>
      <c r="S34" s="225" t="s">
        <v>86</v>
      </c>
      <c r="T34" s="275"/>
      <c r="U34" s="219" t="s">
        <v>37</v>
      </c>
      <c r="V34" s="474"/>
    </row>
    <row r="35" spans="1:22" s="409" customFormat="1" ht="114.75" x14ac:dyDescent="0.25">
      <c r="A35" s="149">
        <v>33</v>
      </c>
      <c r="B35" s="170" t="s">
        <v>77</v>
      </c>
      <c r="C35" s="141" t="s">
        <v>119</v>
      </c>
      <c r="D35" s="225" t="s">
        <v>121</v>
      </c>
      <c r="E35" s="410" t="s">
        <v>122</v>
      </c>
      <c r="F35" s="475" t="s">
        <v>123</v>
      </c>
      <c r="G35" s="399" t="s">
        <v>1546</v>
      </c>
      <c r="H35" s="146">
        <f t="shared" si="0"/>
        <v>600000</v>
      </c>
      <c r="I35" s="406">
        <f t="shared" ref="I35:I66" si="2">J35+K35</f>
        <v>0</v>
      </c>
      <c r="J35" s="407">
        <v>0</v>
      </c>
      <c r="K35" s="408">
        <v>0</v>
      </c>
      <c r="L35" s="306">
        <v>0</v>
      </c>
      <c r="M35" s="307">
        <v>600000</v>
      </c>
      <c r="N35" s="156" t="s">
        <v>79</v>
      </c>
      <c r="O35" s="273" t="s">
        <v>34</v>
      </c>
      <c r="P35" s="420" t="s">
        <v>542</v>
      </c>
      <c r="Q35" s="151" t="s">
        <v>80</v>
      </c>
      <c r="R35" s="160" t="s">
        <v>81</v>
      </c>
      <c r="S35" s="225" t="s">
        <v>106</v>
      </c>
      <c r="T35" s="275"/>
      <c r="U35" s="219" t="s">
        <v>37</v>
      </c>
      <c r="V35" s="474"/>
    </row>
    <row r="36" spans="1:22" s="409" customFormat="1" ht="76.5" x14ac:dyDescent="0.25">
      <c r="A36" s="141">
        <v>34</v>
      </c>
      <c r="B36" s="170" t="s">
        <v>93</v>
      </c>
      <c r="C36" s="141" t="s">
        <v>119</v>
      </c>
      <c r="D36" s="225" t="s">
        <v>124</v>
      </c>
      <c r="E36" s="410" t="s">
        <v>125</v>
      </c>
      <c r="F36" s="475" t="s">
        <v>95</v>
      </c>
      <c r="G36" s="399" t="s">
        <v>2</v>
      </c>
      <c r="H36" s="146">
        <f t="shared" si="0"/>
        <v>100000</v>
      </c>
      <c r="I36" s="406">
        <f t="shared" si="2"/>
        <v>0</v>
      </c>
      <c r="J36" s="407">
        <v>0</v>
      </c>
      <c r="K36" s="408">
        <v>0</v>
      </c>
      <c r="L36" s="306">
        <v>70000</v>
      </c>
      <c r="M36" s="307">
        <v>30000</v>
      </c>
      <c r="N36" s="156" t="s">
        <v>54</v>
      </c>
      <c r="O36" s="151" t="s">
        <v>34</v>
      </c>
      <c r="P36" s="270" t="s">
        <v>542</v>
      </c>
      <c r="Q36" s="151" t="s">
        <v>55</v>
      </c>
      <c r="R36" s="160" t="s">
        <v>544</v>
      </c>
      <c r="S36" s="225" t="s">
        <v>126</v>
      </c>
      <c r="T36" s="275"/>
      <c r="U36" s="219" t="s">
        <v>37</v>
      </c>
      <c r="V36" s="474"/>
    </row>
    <row r="37" spans="1:22" s="409" customFormat="1" ht="63.75" x14ac:dyDescent="0.25">
      <c r="A37" s="141">
        <v>35</v>
      </c>
      <c r="B37" s="170" t="s">
        <v>30</v>
      </c>
      <c r="C37" s="141" t="s">
        <v>119</v>
      </c>
      <c r="D37" s="225" t="s">
        <v>128</v>
      </c>
      <c r="E37" s="410" t="s">
        <v>1565</v>
      </c>
      <c r="F37" s="475" t="s">
        <v>65</v>
      </c>
      <c r="G37" s="399" t="s">
        <v>2</v>
      </c>
      <c r="H37" s="146">
        <f t="shared" si="0"/>
        <v>70000</v>
      </c>
      <c r="I37" s="406">
        <f t="shared" si="2"/>
        <v>0</v>
      </c>
      <c r="J37" s="407">
        <v>0</v>
      </c>
      <c r="K37" s="408">
        <v>0</v>
      </c>
      <c r="L37" s="306">
        <v>0</v>
      </c>
      <c r="M37" s="307">
        <v>70000</v>
      </c>
      <c r="N37" s="421" t="s">
        <v>49</v>
      </c>
      <c r="O37" s="151" t="s">
        <v>34</v>
      </c>
      <c r="P37" s="270" t="s">
        <v>542</v>
      </c>
      <c r="Q37" s="151" t="s">
        <v>55</v>
      </c>
      <c r="R37" s="160" t="s">
        <v>544</v>
      </c>
      <c r="S37" s="225" t="s">
        <v>127</v>
      </c>
      <c r="T37" s="422"/>
      <c r="U37" s="219" t="s">
        <v>37</v>
      </c>
      <c r="V37" s="474"/>
    </row>
    <row r="38" spans="1:22" s="409" customFormat="1" ht="102" x14ac:dyDescent="0.25">
      <c r="A38" s="149">
        <v>36</v>
      </c>
      <c r="B38" s="170"/>
      <c r="C38" s="151" t="s">
        <v>119</v>
      </c>
      <c r="D38" s="467" t="s">
        <v>1411</v>
      </c>
      <c r="E38" s="410" t="s">
        <v>1489</v>
      </c>
      <c r="F38" s="475" t="s">
        <v>32</v>
      </c>
      <c r="G38" s="399" t="s">
        <v>2</v>
      </c>
      <c r="H38" s="146">
        <f t="shared" si="0"/>
        <v>400000</v>
      </c>
      <c r="I38" s="406">
        <f t="shared" si="2"/>
        <v>0</v>
      </c>
      <c r="J38" s="407">
        <v>0</v>
      </c>
      <c r="K38" s="408">
        <v>0</v>
      </c>
      <c r="L38" s="306">
        <f>25000</f>
        <v>25000</v>
      </c>
      <c r="M38" s="307">
        <f>260000+100000+15000</f>
        <v>375000</v>
      </c>
      <c r="N38" s="156"/>
      <c r="O38" s="151"/>
      <c r="P38" s="270"/>
      <c r="Q38" s="151"/>
      <c r="R38" s="160"/>
      <c r="S38" s="225" t="s">
        <v>127</v>
      </c>
      <c r="T38" s="275"/>
      <c r="U38" s="219" t="s">
        <v>37</v>
      </c>
      <c r="V38" s="474"/>
    </row>
    <row r="39" spans="1:22" s="409" customFormat="1" ht="102" x14ac:dyDescent="0.25">
      <c r="A39" s="141">
        <v>37</v>
      </c>
      <c r="B39" s="170" t="s">
        <v>77</v>
      </c>
      <c r="C39" s="141" t="s">
        <v>130</v>
      </c>
      <c r="D39" s="225" t="s">
        <v>131</v>
      </c>
      <c r="E39" s="476" t="s">
        <v>132</v>
      </c>
      <c r="F39" s="475" t="s">
        <v>123</v>
      </c>
      <c r="G39" s="399" t="s">
        <v>1546</v>
      </c>
      <c r="H39" s="146">
        <f t="shared" si="0"/>
        <v>4300000</v>
      </c>
      <c r="I39" s="406">
        <f t="shared" si="2"/>
        <v>0</v>
      </c>
      <c r="J39" s="407">
        <v>0</v>
      </c>
      <c r="K39" s="408">
        <v>0</v>
      </c>
      <c r="L39" s="306">
        <v>300000</v>
      </c>
      <c r="M39" s="307">
        <v>4000000</v>
      </c>
      <c r="N39" s="145" t="s">
        <v>79</v>
      </c>
      <c r="O39" s="151" t="s">
        <v>34</v>
      </c>
      <c r="P39" s="286" t="s">
        <v>542</v>
      </c>
      <c r="Q39" s="151" t="s">
        <v>80</v>
      </c>
      <c r="R39" s="160" t="s">
        <v>81</v>
      </c>
      <c r="S39" s="225" t="s">
        <v>86</v>
      </c>
      <c r="T39" s="286"/>
      <c r="U39" s="219" t="s">
        <v>37</v>
      </c>
      <c r="V39" s="474"/>
    </row>
    <row r="40" spans="1:22" s="409" customFormat="1" ht="63.75" x14ac:dyDescent="0.25">
      <c r="A40" s="141">
        <v>38</v>
      </c>
      <c r="B40" s="170" t="s">
        <v>73</v>
      </c>
      <c r="C40" s="141" t="s">
        <v>130</v>
      </c>
      <c r="D40" s="225" t="s">
        <v>134</v>
      </c>
      <c r="E40" s="476" t="s">
        <v>1377</v>
      </c>
      <c r="F40" s="475" t="s">
        <v>135</v>
      </c>
      <c r="G40" s="399" t="s">
        <v>2</v>
      </c>
      <c r="H40" s="146">
        <f t="shared" si="0"/>
        <v>1200000</v>
      </c>
      <c r="I40" s="406">
        <f t="shared" si="2"/>
        <v>0</v>
      </c>
      <c r="J40" s="407">
        <v>0</v>
      </c>
      <c r="K40" s="408">
        <v>0</v>
      </c>
      <c r="L40" s="306">
        <v>0</v>
      </c>
      <c r="M40" s="307">
        <v>1200000</v>
      </c>
      <c r="N40" s="151" t="s">
        <v>105</v>
      </c>
      <c r="O40" s="151" t="s">
        <v>34</v>
      </c>
      <c r="P40" s="275" t="s">
        <v>549</v>
      </c>
      <c r="Q40" s="156" t="s">
        <v>35</v>
      </c>
      <c r="R40" s="160" t="s">
        <v>38</v>
      </c>
      <c r="S40" s="225" t="s">
        <v>127</v>
      </c>
      <c r="T40" s="270"/>
      <c r="U40" s="219" t="s">
        <v>37</v>
      </c>
      <c r="V40" s="474"/>
    </row>
    <row r="41" spans="1:22" s="409" customFormat="1" ht="89.25" x14ac:dyDescent="0.25">
      <c r="A41" s="149">
        <v>39</v>
      </c>
      <c r="B41" s="170" t="s">
        <v>137</v>
      </c>
      <c r="C41" s="141" t="s">
        <v>130</v>
      </c>
      <c r="D41" s="225" t="s">
        <v>424</v>
      </c>
      <c r="E41" s="410" t="s">
        <v>425</v>
      </c>
      <c r="F41" s="475" t="s">
        <v>65</v>
      </c>
      <c r="G41" s="399" t="s">
        <v>1324</v>
      </c>
      <c r="H41" s="146">
        <f t="shared" si="0"/>
        <v>150000</v>
      </c>
      <c r="I41" s="406">
        <f t="shared" si="2"/>
        <v>0</v>
      </c>
      <c r="J41" s="407">
        <v>0</v>
      </c>
      <c r="K41" s="408">
        <v>0</v>
      </c>
      <c r="L41" s="306">
        <v>150000</v>
      </c>
      <c r="M41" s="307">
        <v>0</v>
      </c>
      <c r="N41" s="145" t="s">
        <v>213</v>
      </c>
      <c r="O41" s="151" t="s">
        <v>34</v>
      </c>
      <c r="P41" s="286" t="s">
        <v>542</v>
      </c>
      <c r="Q41" s="145" t="s">
        <v>214</v>
      </c>
      <c r="R41" s="160" t="s">
        <v>215</v>
      </c>
      <c r="S41" s="225" t="s">
        <v>426</v>
      </c>
      <c r="T41" s="286"/>
      <c r="U41" s="219" t="s">
        <v>37</v>
      </c>
      <c r="V41" s="474"/>
    </row>
    <row r="42" spans="1:22" s="409" customFormat="1" ht="63.75" x14ac:dyDescent="0.25">
      <c r="A42" s="141">
        <v>40</v>
      </c>
      <c r="B42" s="170" t="s">
        <v>73</v>
      </c>
      <c r="C42" s="151" t="s">
        <v>130</v>
      </c>
      <c r="D42" s="225" t="s">
        <v>1490</v>
      </c>
      <c r="E42" s="193" t="s">
        <v>1501</v>
      </c>
      <c r="F42" s="475" t="s">
        <v>32</v>
      </c>
      <c r="G42" s="495" t="s">
        <v>1425</v>
      </c>
      <c r="H42" s="146">
        <f t="shared" si="0"/>
        <v>64211</v>
      </c>
      <c r="I42" s="406">
        <f t="shared" si="2"/>
        <v>64211</v>
      </c>
      <c r="J42" s="407">
        <v>13211</v>
      </c>
      <c r="K42" s="408">
        <v>51000</v>
      </c>
      <c r="L42" s="306">
        <v>0</v>
      </c>
      <c r="M42" s="307">
        <v>0</v>
      </c>
      <c r="N42" s="151" t="s">
        <v>33</v>
      </c>
      <c r="O42" s="151" t="s">
        <v>34</v>
      </c>
      <c r="P42" s="275" t="s">
        <v>549</v>
      </c>
      <c r="Q42" s="156" t="s">
        <v>35</v>
      </c>
      <c r="R42" s="160" t="s">
        <v>38</v>
      </c>
      <c r="S42" s="225" t="s">
        <v>127</v>
      </c>
      <c r="T42" s="270"/>
      <c r="U42" s="219" t="s">
        <v>37</v>
      </c>
      <c r="V42" s="474"/>
    </row>
    <row r="43" spans="1:22" s="409" customFormat="1" ht="76.5" x14ac:dyDescent="0.25">
      <c r="A43" s="141">
        <v>41</v>
      </c>
      <c r="B43" s="170" t="s">
        <v>73</v>
      </c>
      <c r="C43" s="151" t="s">
        <v>130</v>
      </c>
      <c r="D43" s="225" t="s">
        <v>1490</v>
      </c>
      <c r="E43" s="193" t="s">
        <v>1502</v>
      </c>
      <c r="F43" s="475" t="s">
        <v>32</v>
      </c>
      <c r="G43" s="399" t="s">
        <v>136</v>
      </c>
      <c r="H43" s="146">
        <f t="shared" si="0"/>
        <v>80000</v>
      </c>
      <c r="I43" s="406">
        <f t="shared" si="2"/>
        <v>0</v>
      </c>
      <c r="J43" s="407">
        <v>0</v>
      </c>
      <c r="K43" s="408">
        <v>0</v>
      </c>
      <c r="L43" s="306">
        <v>80000</v>
      </c>
      <c r="M43" s="307">
        <v>0</v>
      </c>
      <c r="N43" s="151" t="s">
        <v>33</v>
      </c>
      <c r="O43" s="151" t="s">
        <v>34</v>
      </c>
      <c r="P43" s="275" t="s">
        <v>549</v>
      </c>
      <c r="Q43" s="156" t="s">
        <v>35</v>
      </c>
      <c r="R43" s="160" t="s">
        <v>38</v>
      </c>
      <c r="S43" s="225" t="s">
        <v>127</v>
      </c>
      <c r="T43" s="270"/>
      <c r="U43" s="219" t="s">
        <v>37</v>
      </c>
      <c r="V43" s="474"/>
    </row>
    <row r="44" spans="1:22" s="409" customFormat="1" ht="63.75" x14ac:dyDescent="0.25">
      <c r="A44" s="149">
        <v>42</v>
      </c>
      <c r="B44" s="170" t="s">
        <v>137</v>
      </c>
      <c r="C44" s="141" t="s">
        <v>138</v>
      </c>
      <c r="D44" s="225" t="s">
        <v>139</v>
      </c>
      <c r="E44" s="410" t="s">
        <v>140</v>
      </c>
      <c r="F44" s="475" t="s">
        <v>141</v>
      </c>
      <c r="G44" s="399" t="s">
        <v>142</v>
      </c>
      <c r="H44" s="146">
        <f t="shared" si="0"/>
        <v>150000</v>
      </c>
      <c r="I44" s="406">
        <f t="shared" si="2"/>
        <v>0</v>
      </c>
      <c r="J44" s="407">
        <v>0</v>
      </c>
      <c r="K44" s="408">
        <v>0</v>
      </c>
      <c r="L44" s="306">
        <v>0</v>
      </c>
      <c r="M44" s="307">
        <v>150000</v>
      </c>
      <c r="N44" s="160" t="s">
        <v>58</v>
      </c>
      <c r="O44" s="151" t="s">
        <v>34</v>
      </c>
      <c r="P44" s="270" t="s">
        <v>549</v>
      </c>
      <c r="Q44" s="151" t="s">
        <v>555</v>
      </c>
      <c r="R44" s="160" t="s">
        <v>559</v>
      </c>
      <c r="S44" s="225" t="s">
        <v>92</v>
      </c>
      <c r="T44" s="287"/>
      <c r="U44" s="219" t="s">
        <v>37</v>
      </c>
      <c r="V44" s="474"/>
    </row>
    <row r="45" spans="1:22" s="409" customFormat="1" ht="51" x14ac:dyDescent="0.25">
      <c r="A45" s="141">
        <v>43</v>
      </c>
      <c r="B45" s="168" t="s">
        <v>93</v>
      </c>
      <c r="C45" s="141" t="s">
        <v>138</v>
      </c>
      <c r="D45" s="225" t="s">
        <v>151</v>
      </c>
      <c r="E45" s="410" t="s">
        <v>152</v>
      </c>
      <c r="F45" s="475" t="s">
        <v>95</v>
      </c>
      <c r="G45" s="399" t="s">
        <v>142</v>
      </c>
      <c r="H45" s="146">
        <f t="shared" si="0"/>
        <v>500000</v>
      </c>
      <c r="I45" s="406">
        <f t="shared" si="2"/>
        <v>0</v>
      </c>
      <c r="J45" s="407">
        <v>0</v>
      </c>
      <c r="K45" s="408">
        <v>0</v>
      </c>
      <c r="L45" s="306">
        <v>0</v>
      </c>
      <c r="M45" s="307">
        <v>500000</v>
      </c>
      <c r="N45" s="160" t="s">
        <v>54</v>
      </c>
      <c r="O45" s="151" t="s">
        <v>34</v>
      </c>
      <c r="P45" s="270" t="s">
        <v>542</v>
      </c>
      <c r="Q45" s="151" t="s">
        <v>55</v>
      </c>
      <c r="R45" s="160" t="s">
        <v>544</v>
      </c>
      <c r="S45" s="225" t="s">
        <v>106</v>
      </c>
      <c r="T45" s="287"/>
      <c r="U45" s="219" t="s">
        <v>37</v>
      </c>
      <c r="V45" s="474"/>
    </row>
    <row r="46" spans="1:22" s="409" customFormat="1" ht="85.5" customHeight="1" x14ac:dyDescent="0.25">
      <c r="A46" s="141">
        <v>44</v>
      </c>
      <c r="B46" s="168" t="s">
        <v>73</v>
      </c>
      <c r="C46" s="149" t="s">
        <v>138</v>
      </c>
      <c r="D46" s="225" t="s">
        <v>153</v>
      </c>
      <c r="E46" s="410" t="s">
        <v>154</v>
      </c>
      <c r="F46" s="475" t="s">
        <v>65</v>
      </c>
      <c r="G46" s="399" t="s">
        <v>142</v>
      </c>
      <c r="H46" s="146">
        <f t="shared" si="0"/>
        <v>80000</v>
      </c>
      <c r="I46" s="406">
        <f t="shared" si="2"/>
        <v>0</v>
      </c>
      <c r="J46" s="407">
        <v>0</v>
      </c>
      <c r="K46" s="408">
        <v>0</v>
      </c>
      <c r="L46" s="306">
        <v>80000</v>
      </c>
      <c r="M46" s="307">
        <v>0</v>
      </c>
      <c r="N46" s="160" t="s">
        <v>49</v>
      </c>
      <c r="O46" s="151" t="s">
        <v>34</v>
      </c>
      <c r="P46" s="275"/>
      <c r="Q46" s="156"/>
      <c r="R46" s="160"/>
      <c r="S46" s="225" t="s">
        <v>127</v>
      </c>
      <c r="T46" s="287"/>
      <c r="U46" s="219" t="s">
        <v>37</v>
      </c>
      <c r="V46" s="474"/>
    </row>
    <row r="47" spans="1:22" s="409" customFormat="1" ht="72.75" customHeight="1" x14ac:dyDescent="0.25">
      <c r="A47" s="149">
        <v>45</v>
      </c>
      <c r="B47" s="170" t="s">
        <v>77</v>
      </c>
      <c r="C47" s="149" t="s">
        <v>138</v>
      </c>
      <c r="D47" s="225" t="s">
        <v>156</v>
      </c>
      <c r="E47" s="476" t="s">
        <v>157</v>
      </c>
      <c r="F47" s="475" t="s">
        <v>65</v>
      </c>
      <c r="G47" s="469" t="s">
        <v>1546</v>
      </c>
      <c r="H47" s="146">
        <f t="shared" si="0"/>
        <v>200000</v>
      </c>
      <c r="I47" s="406">
        <f t="shared" si="2"/>
        <v>0</v>
      </c>
      <c r="J47" s="407">
        <v>0</v>
      </c>
      <c r="K47" s="408">
        <v>0</v>
      </c>
      <c r="L47" s="306">
        <v>200000</v>
      </c>
      <c r="M47" s="307">
        <v>0</v>
      </c>
      <c r="N47" s="145" t="s">
        <v>79</v>
      </c>
      <c r="O47" s="151" t="s">
        <v>34</v>
      </c>
      <c r="P47" s="286" t="s">
        <v>542</v>
      </c>
      <c r="Q47" s="151" t="s">
        <v>80</v>
      </c>
      <c r="R47" s="160" t="s">
        <v>81</v>
      </c>
      <c r="S47" s="225" t="s">
        <v>158</v>
      </c>
      <c r="T47" s="286"/>
      <c r="U47" s="219" t="s">
        <v>37</v>
      </c>
      <c r="V47" s="474"/>
    </row>
    <row r="48" spans="1:22" s="409" customFormat="1" ht="76.5" x14ac:dyDescent="0.25">
      <c r="A48" s="141">
        <v>46</v>
      </c>
      <c r="B48" s="170" t="s">
        <v>73</v>
      </c>
      <c r="C48" s="151" t="s">
        <v>138</v>
      </c>
      <c r="D48" s="225" t="s">
        <v>1491</v>
      </c>
      <c r="E48" s="193" t="s">
        <v>1503</v>
      </c>
      <c r="F48" s="475" t="s">
        <v>32</v>
      </c>
      <c r="G48" s="495" t="s">
        <v>1523</v>
      </c>
      <c r="H48" s="146">
        <f t="shared" si="0"/>
        <v>63509</v>
      </c>
      <c r="I48" s="406">
        <f t="shared" si="2"/>
        <v>63509</v>
      </c>
      <c r="J48" s="407">
        <v>12509</v>
      </c>
      <c r="K48" s="408">
        <v>51000</v>
      </c>
      <c r="L48" s="306">
        <v>0</v>
      </c>
      <c r="M48" s="307">
        <v>0</v>
      </c>
      <c r="N48" s="160" t="s">
        <v>33</v>
      </c>
      <c r="O48" s="151" t="s">
        <v>34</v>
      </c>
      <c r="P48" s="275" t="s">
        <v>549</v>
      </c>
      <c r="Q48" s="411" t="s">
        <v>35</v>
      </c>
      <c r="R48" s="412" t="s">
        <v>145</v>
      </c>
      <c r="S48" s="225" t="s">
        <v>127</v>
      </c>
      <c r="T48" s="287"/>
      <c r="U48" s="219" t="s">
        <v>37</v>
      </c>
      <c r="V48" s="474"/>
    </row>
    <row r="49" spans="1:22" s="409" customFormat="1" ht="63.75" x14ac:dyDescent="0.25">
      <c r="A49" s="141">
        <v>47</v>
      </c>
      <c r="B49" s="170" t="s">
        <v>73</v>
      </c>
      <c r="C49" s="141" t="s">
        <v>138</v>
      </c>
      <c r="D49" s="225" t="s">
        <v>1491</v>
      </c>
      <c r="E49" s="410" t="s">
        <v>1492</v>
      </c>
      <c r="F49" s="475" t="s">
        <v>32</v>
      </c>
      <c r="G49" s="399" t="s">
        <v>1324</v>
      </c>
      <c r="H49" s="146">
        <f t="shared" si="0"/>
        <v>220000</v>
      </c>
      <c r="I49" s="406">
        <f t="shared" si="2"/>
        <v>0</v>
      </c>
      <c r="J49" s="407">
        <v>0</v>
      </c>
      <c r="K49" s="408">
        <v>0</v>
      </c>
      <c r="L49" s="306">
        <v>0</v>
      </c>
      <c r="M49" s="307">
        <v>220000</v>
      </c>
      <c r="N49" s="160" t="s">
        <v>33</v>
      </c>
      <c r="O49" s="151" t="s">
        <v>34</v>
      </c>
      <c r="P49" s="275" t="s">
        <v>549</v>
      </c>
      <c r="Q49" s="156" t="s">
        <v>35</v>
      </c>
      <c r="R49" s="160" t="s">
        <v>36</v>
      </c>
      <c r="S49" s="225" t="s">
        <v>127</v>
      </c>
      <c r="T49" s="287"/>
      <c r="U49" s="219" t="s">
        <v>37</v>
      </c>
      <c r="V49" s="474"/>
    </row>
    <row r="50" spans="1:22" s="409" customFormat="1" ht="25.5" x14ac:dyDescent="0.25">
      <c r="A50" s="149">
        <v>48</v>
      </c>
      <c r="B50" s="168" t="s">
        <v>73</v>
      </c>
      <c r="C50" s="149" t="s">
        <v>159</v>
      </c>
      <c r="D50" s="225" t="s">
        <v>171</v>
      </c>
      <c r="E50" s="410" t="s">
        <v>1530</v>
      </c>
      <c r="F50" s="475" t="s">
        <v>109</v>
      </c>
      <c r="G50" s="419" t="s">
        <v>2</v>
      </c>
      <c r="H50" s="146">
        <f>J50+K50+L50+M50</f>
        <v>600000</v>
      </c>
      <c r="I50" s="406">
        <f t="shared" si="2"/>
        <v>0</v>
      </c>
      <c r="J50" s="407">
        <v>0</v>
      </c>
      <c r="K50" s="408">
        <v>0</v>
      </c>
      <c r="L50" s="306">
        <v>0</v>
      </c>
      <c r="M50" s="307">
        <v>600000</v>
      </c>
      <c r="N50" s="160" t="s">
        <v>110</v>
      </c>
      <c r="O50" s="151" t="s">
        <v>40</v>
      </c>
      <c r="P50" s="287" t="s">
        <v>565</v>
      </c>
      <c r="Q50" s="160" t="s">
        <v>566</v>
      </c>
      <c r="R50" s="160" t="s">
        <v>567</v>
      </c>
      <c r="S50" s="225" t="s">
        <v>172</v>
      </c>
      <c r="T50" s="287"/>
      <c r="U50" s="219" t="s">
        <v>37</v>
      </c>
      <c r="V50" s="474"/>
    </row>
    <row r="51" spans="1:22" s="409" customFormat="1" ht="71.25" customHeight="1" x14ac:dyDescent="0.25">
      <c r="A51" s="141">
        <v>49</v>
      </c>
      <c r="B51" s="170"/>
      <c r="C51" s="151" t="s">
        <v>159</v>
      </c>
      <c r="D51" s="467" t="s">
        <v>1420</v>
      </c>
      <c r="E51" s="410" t="s">
        <v>1422</v>
      </c>
      <c r="F51" s="475" t="s">
        <v>57</v>
      </c>
      <c r="G51" s="496" t="s">
        <v>1579</v>
      </c>
      <c r="H51" s="146">
        <f>J51+K51+L51+M51</f>
        <v>600000</v>
      </c>
      <c r="I51" s="406">
        <f t="shared" si="2"/>
        <v>600000</v>
      </c>
      <c r="J51" s="407">
        <v>98500</v>
      </c>
      <c r="K51" s="408">
        <v>501500</v>
      </c>
      <c r="L51" s="306"/>
      <c r="M51" s="307"/>
      <c r="N51" s="156"/>
      <c r="O51" s="151"/>
      <c r="P51" s="275"/>
      <c r="Q51" s="156"/>
      <c r="R51" s="160"/>
      <c r="S51" s="225" t="s">
        <v>1424</v>
      </c>
      <c r="T51" s="275"/>
      <c r="U51" s="219" t="s">
        <v>37</v>
      </c>
      <c r="V51" s="474"/>
    </row>
    <row r="52" spans="1:22" s="409" customFormat="1" ht="63.75" x14ac:dyDescent="0.25">
      <c r="A52" s="141">
        <v>50</v>
      </c>
      <c r="B52" s="170"/>
      <c r="C52" s="151" t="s">
        <v>159</v>
      </c>
      <c r="D52" s="467" t="s">
        <v>1421</v>
      </c>
      <c r="E52" s="410" t="s">
        <v>1423</v>
      </c>
      <c r="F52" s="475" t="s">
        <v>57</v>
      </c>
      <c r="G52" s="496" t="s">
        <v>1579</v>
      </c>
      <c r="H52" s="146">
        <f>J52+K52+L52+M52</f>
        <v>600000</v>
      </c>
      <c r="I52" s="406">
        <f t="shared" si="2"/>
        <v>600000</v>
      </c>
      <c r="J52" s="407">
        <v>98500</v>
      </c>
      <c r="K52" s="408">
        <v>501500</v>
      </c>
      <c r="L52" s="306"/>
      <c r="M52" s="307"/>
      <c r="N52" s="156"/>
      <c r="O52" s="151"/>
      <c r="P52" s="156"/>
      <c r="Q52" s="156"/>
      <c r="R52" s="160"/>
      <c r="S52" s="225" t="s">
        <v>1424</v>
      </c>
      <c r="T52" s="275"/>
      <c r="U52" s="219" t="s">
        <v>37</v>
      </c>
      <c r="V52" s="474"/>
    </row>
    <row r="53" spans="1:22" s="409" customFormat="1" ht="72" customHeight="1" x14ac:dyDescent="0.25">
      <c r="A53" s="149">
        <v>51</v>
      </c>
      <c r="B53" s="170" t="s">
        <v>30</v>
      </c>
      <c r="C53" s="141" t="s">
        <v>159</v>
      </c>
      <c r="D53" s="225" t="s">
        <v>160</v>
      </c>
      <c r="E53" s="410" t="s">
        <v>161</v>
      </c>
      <c r="F53" s="475" t="s">
        <v>162</v>
      </c>
      <c r="G53" s="399" t="s">
        <v>2</v>
      </c>
      <c r="H53" s="146">
        <f>I53+M53+L53</f>
        <v>100000</v>
      </c>
      <c r="I53" s="406">
        <f t="shared" si="2"/>
        <v>0</v>
      </c>
      <c r="J53" s="407">
        <v>0</v>
      </c>
      <c r="K53" s="408">
        <v>0</v>
      </c>
      <c r="L53" s="306">
        <v>0</v>
      </c>
      <c r="M53" s="307">
        <v>100000</v>
      </c>
      <c r="N53" s="160" t="s">
        <v>49</v>
      </c>
      <c r="O53" s="151" t="s">
        <v>34</v>
      </c>
      <c r="P53" s="270" t="s">
        <v>549</v>
      </c>
      <c r="Q53" s="151" t="s">
        <v>555</v>
      </c>
      <c r="R53" s="160" t="s">
        <v>559</v>
      </c>
      <c r="S53" s="225" t="s">
        <v>127</v>
      </c>
      <c r="T53" s="287"/>
      <c r="U53" s="219" t="s">
        <v>37</v>
      </c>
      <c r="V53" s="474"/>
    </row>
    <row r="54" spans="1:22" s="409" customFormat="1" ht="107.45" customHeight="1" x14ac:dyDescent="0.25">
      <c r="A54" s="141">
        <v>52</v>
      </c>
      <c r="B54" s="170" t="s">
        <v>73</v>
      </c>
      <c r="C54" s="141" t="s">
        <v>159</v>
      </c>
      <c r="D54" s="225" t="s">
        <v>163</v>
      </c>
      <c r="E54" s="410" t="s">
        <v>164</v>
      </c>
      <c r="F54" s="475" t="s">
        <v>162</v>
      </c>
      <c r="G54" s="399" t="s">
        <v>1324</v>
      </c>
      <c r="H54" s="146">
        <f>I54+M54+L54</f>
        <v>100000</v>
      </c>
      <c r="I54" s="406">
        <f t="shared" si="2"/>
        <v>0</v>
      </c>
      <c r="J54" s="407">
        <v>0</v>
      </c>
      <c r="K54" s="408">
        <v>0</v>
      </c>
      <c r="L54" s="306">
        <v>0</v>
      </c>
      <c r="M54" s="307">
        <v>100000</v>
      </c>
      <c r="N54" s="160" t="s">
        <v>49</v>
      </c>
      <c r="O54" s="151" t="s">
        <v>34</v>
      </c>
      <c r="P54" s="151" t="s">
        <v>549</v>
      </c>
      <c r="Q54" s="151" t="s">
        <v>555</v>
      </c>
      <c r="R54" s="160" t="s">
        <v>559</v>
      </c>
      <c r="S54" s="225" t="s">
        <v>92</v>
      </c>
      <c r="T54" s="287"/>
      <c r="U54" s="219" t="s">
        <v>37</v>
      </c>
      <c r="V54" s="474"/>
    </row>
    <row r="55" spans="1:22" s="409" customFormat="1" ht="89.25" x14ac:dyDescent="0.25">
      <c r="A55" s="141">
        <v>53</v>
      </c>
      <c r="B55" s="168" t="s">
        <v>77</v>
      </c>
      <c r="C55" s="149" t="s">
        <v>159</v>
      </c>
      <c r="D55" s="225" t="s">
        <v>170</v>
      </c>
      <c r="E55" s="410" t="s">
        <v>1535</v>
      </c>
      <c r="F55" s="475" t="s">
        <v>78</v>
      </c>
      <c r="G55" s="399" t="s">
        <v>1546</v>
      </c>
      <c r="H55" s="146">
        <f>I55+L55+M55</f>
        <v>5300000</v>
      </c>
      <c r="I55" s="406">
        <f t="shared" si="2"/>
        <v>0</v>
      </c>
      <c r="J55" s="407">
        <v>0</v>
      </c>
      <c r="K55" s="408">
        <v>0</v>
      </c>
      <c r="L55" s="306">
        <v>300000</v>
      </c>
      <c r="M55" s="307">
        <v>5000000</v>
      </c>
      <c r="N55" s="156" t="s">
        <v>79</v>
      </c>
      <c r="O55" s="151" t="s">
        <v>34</v>
      </c>
      <c r="P55" s="156" t="s">
        <v>542</v>
      </c>
      <c r="Q55" s="151" t="s">
        <v>80</v>
      </c>
      <c r="R55" s="160" t="s">
        <v>81</v>
      </c>
      <c r="S55" s="225" t="s">
        <v>86</v>
      </c>
      <c r="T55" s="275"/>
      <c r="U55" s="219" t="s">
        <v>37</v>
      </c>
      <c r="V55" s="474"/>
    </row>
    <row r="56" spans="1:22" s="409" customFormat="1" ht="63.75" x14ac:dyDescent="0.25">
      <c r="A56" s="149">
        <v>54</v>
      </c>
      <c r="B56" s="168" t="s">
        <v>137</v>
      </c>
      <c r="C56" s="149" t="s">
        <v>159</v>
      </c>
      <c r="D56" s="225" t="s">
        <v>1352</v>
      </c>
      <c r="E56" s="410" t="s">
        <v>1553</v>
      </c>
      <c r="F56" s="475" t="s">
        <v>212</v>
      </c>
      <c r="G56" s="466" t="s">
        <v>1318</v>
      </c>
      <c r="H56" s="146">
        <f>J56+K56+L56+M56</f>
        <v>110000</v>
      </c>
      <c r="I56" s="406">
        <f t="shared" si="2"/>
        <v>0</v>
      </c>
      <c r="J56" s="464">
        <v>0</v>
      </c>
      <c r="K56" s="408"/>
      <c r="L56" s="306">
        <v>110000</v>
      </c>
      <c r="M56" s="465"/>
      <c r="N56" s="151" t="s">
        <v>213</v>
      </c>
      <c r="O56" s="151" t="s">
        <v>34</v>
      </c>
      <c r="P56" s="156" t="s">
        <v>542</v>
      </c>
      <c r="Q56" s="156" t="s">
        <v>214</v>
      </c>
      <c r="R56" s="160" t="s">
        <v>215</v>
      </c>
      <c r="S56" s="225" t="s">
        <v>1351</v>
      </c>
      <c r="T56" s="512" t="s">
        <v>37</v>
      </c>
      <c r="U56" s="219" t="s">
        <v>37</v>
      </c>
      <c r="V56" s="474"/>
    </row>
    <row r="57" spans="1:22" s="409" customFormat="1" ht="63.75" x14ac:dyDescent="0.25">
      <c r="A57" s="141">
        <v>55</v>
      </c>
      <c r="B57" s="170" t="s">
        <v>73</v>
      </c>
      <c r="C57" s="151" t="s">
        <v>159</v>
      </c>
      <c r="D57" s="467" t="s">
        <v>1412</v>
      </c>
      <c r="E57" s="410" t="s">
        <v>1504</v>
      </c>
      <c r="F57" s="475" t="s">
        <v>32</v>
      </c>
      <c r="G57" s="495" t="s">
        <v>1523</v>
      </c>
      <c r="H57" s="146">
        <f>J57+K57+L57+M57</f>
        <v>63933</v>
      </c>
      <c r="I57" s="406">
        <f t="shared" si="2"/>
        <v>63933</v>
      </c>
      <c r="J57" s="407">
        <v>12933</v>
      </c>
      <c r="K57" s="408">
        <v>51000</v>
      </c>
      <c r="L57" s="306">
        <v>0</v>
      </c>
      <c r="M57" s="307">
        <v>0</v>
      </c>
      <c r="N57" s="160" t="s">
        <v>33</v>
      </c>
      <c r="O57" s="151"/>
      <c r="P57" s="156" t="s">
        <v>549</v>
      </c>
      <c r="Q57" s="156" t="s">
        <v>35</v>
      </c>
      <c r="R57" s="160" t="s">
        <v>36</v>
      </c>
      <c r="S57" s="225" t="s">
        <v>92</v>
      </c>
      <c r="T57" s="287"/>
      <c r="U57" s="219" t="s">
        <v>37</v>
      </c>
      <c r="V57" s="474"/>
    </row>
    <row r="58" spans="1:22" s="409" customFormat="1" ht="48.75" customHeight="1" x14ac:dyDescent="0.25">
      <c r="A58" s="141">
        <v>56</v>
      </c>
      <c r="B58" s="170" t="s">
        <v>73</v>
      </c>
      <c r="C58" s="141" t="s">
        <v>159</v>
      </c>
      <c r="D58" s="467" t="s">
        <v>1412</v>
      </c>
      <c r="E58" s="476" t="s">
        <v>1493</v>
      </c>
      <c r="F58" s="475" t="s">
        <v>32</v>
      </c>
      <c r="G58" s="399" t="s">
        <v>1324</v>
      </c>
      <c r="H58" s="146">
        <f>J58+K58+L58+M58</f>
        <v>1000000</v>
      </c>
      <c r="I58" s="406">
        <f t="shared" si="2"/>
        <v>0</v>
      </c>
      <c r="J58" s="407">
        <v>0</v>
      </c>
      <c r="K58" s="408">
        <v>0</v>
      </c>
      <c r="L58" s="306">
        <v>0</v>
      </c>
      <c r="M58" s="307">
        <v>1000000</v>
      </c>
      <c r="N58" s="156" t="s">
        <v>33</v>
      </c>
      <c r="O58" s="151" t="s">
        <v>34</v>
      </c>
      <c r="P58" s="156" t="s">
        <v>549</v>
      </c>
      <c r="Q58" s="156" t="s">
        <v>35</v>
      </c>
      <c r="R58" s="160" t="s">
        <v>38</v>
      </c>
      <c r="S58" s="225" t="s">
        <v>127</v>
      </c>
      <c r="T58" s="275"/>
      <c r="U58" s="219" t="s">
        <v>37</v>
      </c>
      <c r="V58" s="474"/>
    </row>
    <row r="59" spans="1:22" s="409" customFormat="1" ht="63.75" x14ac:dyDescent="0.25">
      <c r="A59" s="149">
        <v>57</v>
      </c>
      <c r="B59" s="168" t="s">
        <v>30</v>
      </c>
      <c r="C59" s="149" t="s">
        <v>173</v>
      </c>
      <c r="D59" s="225" t="s">
        <v>256</v>
      </c>
      <c r="E59" s="410" t="s">
        <v>257</v>
      </c>
      <c r="F59" s="475" t="s">
        <v>150</v>
      </c>
      <c r="G59" s="399" t="s">
        <v>1301</v>
      </c>
      <c r="H59" s="146">
        <f t="shared" ref="H59:H90" si="3">I59+L59+M59</f>
        <v>1100000</v>
      </c>
      <c r="I59" s="406">
        <f t="shared" si="2"/>
        <v>0</v>
      </c>
      <c r="J59" s="407">
        <v>0</v>
      </c>
      <c r="K59" s="408">
        <v>0</v>
      </c>
      <c r="L59" s="306">
        <v>100000</v>
      </c>
      <c r="M59" s="307">
        <v>1000000</v>
      </c>
      <c r="N59" s="160" t="s">
        <v>58</v>
      </c>
      <c r="O59" s="151" t="s">
        <v>34</v>
      </c>
      <c r="P59" s="156" t="s">
        <v>549</v>
      </c>
      <c r="Q59" s="156" t="s">
        <v>35</v>
      </c>
      <c r="R59" s="160" t="s">
        <v>145</v>
      </c>
      <c r="S59" s="225" t="s">
        <v>92</v>
      </c>
      <c r="T59" s="287"/>
      <c r="U59" s="219" t="s">
        <v>37</v>
      </c>
      <c r="V59" s="474"/>
    </row>
    <row r="60" spans="1:22" s="409" customFormat="1" ht="63.75" x14ac:dyDescent="0.25">
      <c r="A60" s="141">
        <v>58</v>
      </c>
      <c r="B60" s="168" t="s">
        <v>73</v>
      </c>
      <c r="C60" s="149" t="s">
        <v>173</v>
      </c>
      <c r="D60" s="225" t="s">
        <v>1524</v>
      </c>
      <c r="E60" s="410" t="s">
        <v>1525</v>
      </c>
      <c r="F60" s="475" t="s">
        <v>109</v>
      </c>
      <c r="G60" s="399" t="s">
        <v>1301</v>
      </c>
      <c r="H60" s="146">
        <f t="shared" si="3"/>
        <v>4000000</v>
      </c>
      <c r="I60" s="406">
        <f t="shared" si="2"/>
        <v>0</v>
      </c>
      <c r="J60" s="407">
        <v>0</v>
      </c>
      <c r="K60" s="408">
        <v>0</v>
      </c>
      <c r="L60" s="306">
        <v>1000000</v>
      </c>
      <c r="M60" s="307">
        <v>3000000</v>
      </c>
      <c r="N60" s="160" t="s">
        <v>110</v>
      </c>
      <c r="O60" s="151" t="s">
        <v>34</v>
      </c>
      <c r="P60" s="156" t="s">
        <v>549</v>
      </c>
      <c r="Q60" s="483" t="s">
        <v>35</v>
      </c>
      <c r="R60" s="160" t="s">
        <v>38</v>
      </c>
      <c r="S60" s="225" t="s">
        <v>92</v>
      </c>
      <c r="T60" s="287"/>
      <c r="U60" s="219" t="s">
        <v>37</v>
      </c>
      <c r="V60" s="474"/>
    </row>
    <row r="61" spans="1:22" s="409" customFormat="1" ht="256.5" customHeight="1" x14ac:dyDescent="0.25">
      <c r="A61" s="141">
        <v>59</v>
      </c>
      <c r="B61" s="170" t="s">
        <v>73</v>
      </c>
      <c r="C61" s="141" t="s">
        <v>173</v>
      </c>
      <c r="D61" s="225" t="s">
        <v>270</v>
      </c>
      <c r="E61" s="410" t="s">
        <v>271</v>
      </c>
      <c r="F61" s="475" t="s">
        <v>109</v>
      </c>
      <c r="G61" s="399" t="s">
        <v>1301</v>
      </c>
      <c r="H61" s="146">
        <f t="shared" si="3"/>
        <v>200000</v>
      </c>
      <c r="I61" s="406">
        <f t="shared" si="2"/>
        <v>0</v>
      </c>
      <c r="J61" s="407">
        <v>0</v>
      </c>
      <c r="K61" s="408">
        <v>0</v>
      </c>
      <c r="L61" s="306">
        <v>0</v>
      </c>
      <c r="M61" s="307">
        <v>200000</v>
      </c>
      <c r="N61" s="160" t="s">
        <v>110</v>
      </c>
      <c r="O61" s="151" t="s">
        <v>40</v>
      </c>
      <c r="P61" s="160" t="s">
        <v>565</v>
      </c>
      <c r="Q61" s="160" t="s">
        <v>566</v>
      </c>
      <c r="R61" s="148" t="s">
        <v>568</v>
      </c>
      <c r="S61" s="225" t="s">
        <v>272</v>
      </c>
      <c r="T61" s="287"/>
      <c r="U61" s="219" t="s">
        <v>37</v>
      </c>
      <c r="V61" s="474"/>
    </row>
    <row r="62" spans="1:22" s="409" customFormat="1" ht="120.75" customHeight="1" x14ac:dyDescent="0.25">
      <c r="A62" s="149">
        <v>60</v>
      </c>
      <c r="B62" s="168" t="s">
        <v>73</v>
      </c>
      <c r="C62" s="149" t="s">
        <v>173</v>
      </c>
      <c r="D62" s="225" t="s">
        <v>326</v>
      </c>
      <c r="E62" s="410" t="s">
        <v>327</v>
      </c>
      <c r="F62" s="475" t="s">
        <v>109</v>
      </c>
      <c r="G62" s="399" t="s">
        <v>1304</v>
      </c>
      <c r="H62" s="146">
        <f t="shared" si="3"/>
        <v>2000000</v>
      </c>
      <c r="I62" s="406">
        <f t="shared" si="2"/>
        <v>0</v>
      </c>
      <c r="J62" s="407">
        <v>0</v>
      </c>
      <c r="K62" s="408">
        <v>0</v>
      </c>
      <c r="L62" s="306">
        <v>0</v>
      </c>
      <c r="M62" s="307">
        <v>2000000</v>
      </c>
      <c r="N62" s="160" t="s">
        <v>110</v>
      </c>
      <c r="O62" s="431" t="s">
        <v>40</v>
      </c>
      <c r="P62" s="160" t="s">
        <v>565</v>
      </c>
      <c r="Q62" s="160" t="s">
        <v>566</v>
      </c>
      <c r="R62" s="148" t="s">
        <v>568</v>
      </c>
      <c r="S62" s="225" t="s">
        <v>1305</v>
      </c>
      <c r="T62" s="287"/>
      <c r="U62" s="219" t="s">
        <v>37</v>
      </c>
      <c r="V62" s="474"/>
    </row>
    <row r="63" spans="1:22" s="409" customFormat="1" ht="38.25" x14ac:dyDescent="0.25">
      <c r="A63" s="141">
        <v>61</v>
      </c>
      <c r="B63" s="168" t="s">
        <v>73</v>
      </c>
      <c r="C63" s="149" t="s">
        <v>173</v>
      </c>
      <c r="D63" s="225" t="s">
        <v>328</v>
      </c>
      <c r="E63" s="410" t="s">
        <v>328</v>
      </c>
      <c r="F63" s="475" t="s">
        <v>109</v>
      </c>
      <c r="G63" s="399" t="s">
        <v>1304</v>
      </c>
      <c r="H63" s="146">
        <f t="shared" si="3"/>
        <v>2000000</v>
      </c>
      <c r="I63" s="406">
        <f t="shared" si="2"/>
        <v>0</v>
      </c>
      <c r="J63" s="407">
        <v>0</v>
      </c>
      <c r="K63" s="408">
        <v>0</v>
      </c>
      <c r="L63" s="306">
        <v>0</v>
      </c>
      <c r="M63" s="307">
        <v>2000000</v>
      </c>
      <c r="N63" s="160" t="s">
        <v>110</v>
      </c>
      <c r="O63" s="431" t="s">
        <v>40</v>
      </c>
      <c r="P63" s="160" t="s">
        <v>565</v>
      </c>
      <c r="Q63" s="160" t="s">
        <v>566</v>
      </c>
      <c r="R63" s="148" t="s">
        <v>568</v>
      </c>
      <c r="S63" s="225" t="s">
        <v>1305</v>
      </c>
      <c r="T63" s="287"/>
      <c r="U63" s="219" t="s">
        <v>37</v>
      </c>
      <c r="V63" s="474"/>
    </row>
    <row r="64" spans="1:22" s="409" customFormat="1" ht="48" customHeight="1" x14ac:dyDescent="0.25">
      <c r="A64" s="141">
        <v>62</v>
      </c>
      <c r="B64" s="168" t="s">
        <v>73</v>
      </c>
      <c r="C64" s="149" t="s">
        <v>173</v>
      </c>
      <c r="D64" s="225" t="s">
        <v>356</v>
      </c>
      <c r="E64" s="410" t="s">
        <v>1588</v>
      </c>
      <c r="F64" s="475" t="s">
        <v>357</v>
      </c>
      <c r="G64" s="399" t="s">
        <v>1301</v>
      </c>
      <c r="H64" s="146">
        <f t="shared" si="3"/>
        <v>810000</v>
      </c>
      <c r="I64" s="406">
        <f t="shared" si="2"/>
        <v>0</v>
      </c>
      <c r="J64" s="407">
        <v>0</v>
      </c>
      <c r="K64" s="408">
        <v>0</v>
      </c>
      <c r="L64" s="306">
        <v>10000</v>
      </c>
      <c r="M64" s="307">
        <v>800000</v>
      </c>
      <c r="N64" s="160" t="s">
        <v>1358</v>
      </c>
      <c r="O64" s="151" t="s">
        <v>40</v>
      </c>
      <c r="P64" s="151" t="s">
        <v>1314</v>
      </c>
      <c r="Q64" s="151" t="s">
        <v>555</v>
      </c>
      <c r="R64" s="428">
        <v>5.7</v>
      </c>
      <c r="S64" s="225" t="s">
        <v>1306</v>
      </c>
      <c r="T64" s="287"/>
      <c r="U64" s="160" t="s">
        <v>37</v>
      </c>
      <c r="V64" s="474"/>
    </row>
    <row r="65" spans="1:22" s="409" customFormat="1" ht="38.25" x14ac:dyDescent="0.25">
      <c r="A65" s="149">
        <v>63</v>
      </c>
      <c r="B65" s="168" t="s">
        <v>304</v>
      </c>
      <c r="C65" s="149" t="s">
        <v>173</v>
      </c>
      <c r="D65" s="225" t="s">
        <v>305</v>
      </c>
      <c r="E65" s="410" t="s">
        <v>306</v>
      </c>
      <c r="F65" s="475" t="s">
        <v>307</v>
      </c>
      <c r="G65" s="399" t="s">
        <v>1301</v>
      </c>
      <c r="H65" s="146">
        <f t="shared" si="3"/>
        <v>550000</v>
      </c>
      <c r="I65" s="406">
        <f t="shared" si="2"/>
        <v>0</v>
      </c>
      <c r="J65" s="407">
        <v>0</v>
      </c>
      <c r="K65" s="408">
        <v>0</v>
      </c>
      <c r="L65" s="306">
        <v>50000</v>
      </c>
      <c r="M65" s="307">
        <v>500000</v>
      </c>
      <c r="N65" s="151" t="s">
        <v>281</v>
      </c>
      <c r="O65" s="151" t="s">
        <v>40</v>
      </c>
      <c r="P65" s="151" t="s">
        <v>1311</v>
      </c>
      <c r="Q65" s="151" t="s">
        <v>561</v>
      </c>
      <c r="R65" s="428">
        <v>8.1</v>
      </c>
      <c r="S65" s="225" t="s">
        <v>308</v>
      </c>
      <c r="T65" s="270"/>
      <c r="U65" s="219" t="s">
        <v>37</v>
      </c>
      <c r="V65" s="474"/>
    </row>
    <row r="66" spans="1:22" s="409" customFormat="1" ht="76.5" x14ac:dyDescent="0.25">
      <c r="A66" s="141">
        <v>64</v>
      </c>
      <c r="B66" s="168" t="s">
        <v>30</v>
      </c>
      <c r="C66" s="149" t="s">
        <v>173</v>
      </c>
      <c r="D66" s="225" t="s">
        <v>1307</v>
      </c>
      <c r="E66" s="410" t="s">
        <v>1380</v>
      </c>
      <c r="F66" s="478" t="s">
        <v>57</v>
      </c>
      <c r="G66" s="399" t="s">
        <v>1304</v>
      </c>
      <c r="H66" s="146">
        <f t="shared" si="3"/>
        <v>8000000</v>
      </c>
      <c r="I66" s="406">
        <f t="shared" si="2"/>
        <v>0</v>
      </c>
      <c r="J66" s="407">
        <v>0</v>
      </c>
      <c r="K66" s="408">
        <v>0</v>
      </c>
      <c r="L66" s="306">
        <v>0</v>
      </c>
      <c r="M66" s="307">
        <v>8000000</v>
      </c>
      <c r="N66" s="421" t="s">
        <v>58</v>
      </c>
      <c r="O66" s="151" t="s">
        <v>40</v>
      </c>
      <c r="P66" s="270" t="s">
        <v>549</v>
      </c>
      <c r="Q66" s="151" t="s">
        <v>555</v>
      </c>
      <c r="R66" s="160" t="s">
        <v>559</v>
      </c>
      <c r="S66" s="225" t="s">
        <v>92</v>
      </c>
      <c r="T66" s="422"/>
      <c r="U66" s="219" t="s">
        <v>37</v>
      </c>
      <c r="V66" s="474"/>
    </row>
    <row r="67" spans="1:22" s="409" customFormat="1" ht="29.25" customHeight="1" x14ac:dyDescent="0.25">
      <c r="A67" s="141">
        <v>65</v>
      </c>
      <c r="B67" s="170" t="s">
        <v>77</v>
      </c>
      <c r="C67" s="141" t="s">
        <v>173</v>
      </c>
      <c r="D67" s="490" t="s">
        <v>184</v>
      </c>
      <c r="E67" s="476" t="s">
        <v>185</v>
      </c>
      <c r="F67" s="475" t="s">
        <v>53</v>
      </c>
      <c r="G67" s="399" t="s">
        <v>1301</v>
      </c>
      <c r="H67" s="146">
        <f t="shared" si="3"/>
        <v>1500000</v>
      </c>
      <c r="I67" s="406">
        <f t="shared" ref="I67:I98" si="4">J67+K67</f>
        <v>0</v>
      </c>
      <c r="J67" s="407">
        <v>0</v>
      </c>
      <c r="K67" s="408">
        <v>0</v>
      </c>
      <c r="L67" s="306">
        <v>500000</v>
      </c>
      <c r="M67" s="307">
        <v>1000000</v>
      </c>
      <c r="N67" s="145" t="s">
        <v>79</v>
      </c>
      <c r="O67" s="151" t="s">
        <v>34</v>
      </c>
      <c r="P67" s="145" t="s">
        <v>542</v>
      </c>
      <c r="Q67" s="151" t="s">
        <v>80</v>
      </c>
      <c r="R67" s="160" t="s">
        <v>81</v>
      </c>
      <c r="S67" s="225" t="s">
        <v>86</v>
      </c>
      <c r="T67" s="286"/>
      <c r="U67" s="219" t="s">
        <v>37</v>
      </c>
      <c r="V67" s="474"/>
    </row>
    <row r="68" spans="1:22" s="409" customFormat="1" ht="63.75" x14ac:dyDescent="0.25">
      <c r="A68" s="149">
        <v>66</v>
      </c>
      <c r="B68" s="168" t="s">
        <v>259</v>
      </c>
      <c r="C68" s="149" t="s">
        <v>173</v>
      </c>
      <c r="D68" s="225" t="s">
        <v>260</v>
      </c>
      <c r="E68" s="410" t="s">
        <v>261</v>
      </c>
      <c r="F68" s="475" t="s">
        <v>53</v>
      </c>
      <c r="G68" s="399" t="s">
        <v>1301</v>
      </c>
      <c r="H68" s="146">
        <f t="shared" si="3"/>
        <v>2000000</v>
      </c>
      <c r="I68" s="406">
        <f t="shared" si="4"/>
        <v>0</v>
      </c>
      <c r="J68" s="407">
        <v>0</v>
      </c>
      <c r="K68" s="408">
        <v>0</v>
      </c>
      <c r="L68" s="306">
        <v>0</v>
      </c>
      <c r="M68" s="307">
        <v>2000000</v>
      </c>
      <c r="N68" s="160" t="s">
        <v>49</v>
      </c>
      <c r="O68" s="151" t="s">
        <v>40</v>
      </c>
      <c r="P68" s="151" t="s">
        <v>549</v>
      </c>
      <c r="Q68" s="151" t="s">
        <v>555</v>
      </c>
      <c r="R68" s="160" t="s">
        <v>559</v>
      </c>
      <c r="S68" s="225" t="s">
        <v>92</v>
      </c>
      <c r="T68" s="287"/>
      <c r="U68" s="219" t="s">
        <v>37</v>
      </c>
      <c r="V68" s="474"/>
    </row>
    <row r="69" spans="1:22" s="409" customFormat="1" ht="45.75" customHeight="1" x14ac:dyDescent="0.25">
      <c r="A69" s="141">
        <v>67</v>
      </c>
      <c r="B69" s="168" t="s">
        <v>77</v>
      </c>
      <c r="C69" s="141" t="s">
        <v>173</v>
      </c>
      <c r="D69" s="225" t="s">
        <v>186</v>
      </c>
      <c r="E69" s="410" t="s">
        <v>1360</v>
      </c>
      <c r="F69" s="475" t="s">
        <v>78</v>
      </c>
      <c r="G69" s="399" t="s">
        <v>1304</v>
      </c>
      <c r="H69" s="146">
        <f t="shared" si="3"/>
        <v>1200000</v>
      </c>
      <c r="I69" s="406">
        <f t="shared" si="4"/>
        <v>0</v>
      </c>
      <c r="J69" s="407">
        <v>0</v>
      </c>
      <c r="K69" s="408">
        <v>0</v>
      </c>
      <c r="L69" s="306">
        <v>200000</v>
      </c>
      <c r="M69" s="307">
        <v>1000000</v>
      </c>
      <c r="N69" s="160" t="s">
        <v>79</v>
      </c>
      <c r="O69" s="151" t="s">
        <v>34</v>
      </c>
      <c r="P69" s="287" t="s">
        <v>542</v>
      </c>
      <c r="Q69" s="151" t="s">
        <v>80</v>
      </c>
      <c r="R69" s="160" t="s">
        <v>81</v>
      </c>
      <c r="S69" s="225" t="s">
        <v>183</v>
      </c>
      <c r="T69" s="287"/>
      <c r="U69" s="219" t="s">
        <v>37</v>
      </c>
      <c r="V69" s="474"/>
    </row>
    <row r="70" spans="1:22" s="409" customFormat="1" ht="54" customHeight="1" x14ac:dyDescent="0.25">
      <c r="A70" s="141">
        <v>68</v>
      </c>
      <c r="B70" s="170" t="s">
        <v>77</v>
      </c>
      <c r="C70" s="141" t="s">
        <v>173</v>
      </c>
      <c r="D70" s="225" t="s">
        <v>179</v>
      </c>
      <c r="E70" s="477" t="s">
        <v>1378</v>
      </c>
      <c r="F70" s="475" t="s">
        <v>180</v>
      </c>
      <c r="G70" s="399" t="s">
        <v>1304</v>
      </c>
      <c r="H70" s="146">
        <f t="shared" si="3"/>
        <v>4000000</v>
      </c>
      <c r="I70" s="406">
        <f t="shared" si="4"/>
        <v>0</v>
      </c>
      <c r="J70" s="407">
        <v>0</v>
      </c>
      <c r="K70" s="408">
        <v>0</v>
      </c>
      <c r="L70" s="306">
        <v>1000000</v>
      </c>
      <c r="M70" s="307">
        <v>3000000</v>
      </c>
      <c r="N70" s="145" t="s">
        <v>181</v>
      </c>
      <c r="O70" s="151" t="s">
        <v>40</v>
      </c>
      <c r="P70" s="145" t="s">
        <v>542</v>
      </c>
      <c r="Q70" s="151" t="s">
        <v>80</v>
      </c>
      <c r="R70" s="151" t="s">
        <v>182</v>
      </c>
      <c r="S70" s="225" t="s">
        <v>183</v>
      </c>
      <c r="T70" s="286"/>
      <c r="U70" s="219" t="s">
        <v>37</v>
      </c>
      <c r="V70" s="474"/>
    </row>
    <row r="71" spans="1:22" s="409" customFormat="1" ht="43.5" customHeight="1" x14ac:dyDescent="0.25">
      <c r="A71" s="149">
        <v>69</v>
      </c>
      <c r="B71" s="168" t="s">
        <v>30</v>
      </c>
      <c r="C71" s="149" t="s">
        <v>173</v>
      </c>
      <c r="D71" s="225" t="s">
        <v>282</v>
      </c>
      <c r="E71" s="410" t="s">
        <v>283</v>
      </c>
      <c r="F71" s="475" t="s">
        <v>284</v>
      </c>
      <c r="G71" s="399" t="s">
        <v>1301</v>
      </c>
      <c r="H71" s="146">
        <f t="shared" si="3"/>
        <v>898898</v>
      </c>
      <c r="I71" s="406">
        <f t="shared" si="4"/>
        <v>598898</v>
      </c>
      <c r="J71" s="407">
        <v>598898</v>
      </c>
      <c r="K71" s="408">
        <v>0</v>
      </c>
      <c r="L71" s="306">
        <v>0</v>
      </c>
      <c r="M71" s="307">
        <v>300000</v>
      </c>
      <c r="N71" s="156" t="s">
        <v>285</v>
      </c>
      <c r="O71" s="151" t="s">
        <v>40</v>
      </c>
      <c r="P71" s="270" t="s">
        <v>549</v>
      </c>
      <c r="Q71" s="151" t="s">
        <v>555</v>
      </c>
      <c r="R71" s="160" t="s">
        <v>560</v>
      </c>
      <c r="S71" s="225" t="s">
        <v>169</v>
      </c>
      <c r="T71" s="275"/>
      <c r="U71" s="219" t="s">
        <v>37</v>
      </c>
      <c r="V71" s="474"/>
    </row>
    <row r="72" spans="1:22" s="409" customFormat="1" ht="51" x14ac:dyDescent="0.25">
      <c r="A72" s="141">
        <v>70</v>
      </c>
      <c r="B72" s="170" t="s">
        <v>50</v>
      </c>
      <c r="C72" s="141" t="s">
        <v>173</v>
      </c>
      <c r="D72" s="490" t="s">
        <v>177</v>
      </c>
      <c r="E72" s="476" t="s">
        <v>178</v>
      </c>
      <c r="F72" s="475" t="s">
        <v>95</v>
      </c>
      <c r="G72" s="399" t="s">
        <v>1301</v>
      </c>
      <c r="H72" s="146">
        <f t="shared" si="3"/>
        <v>3000000</v>
      </c>
      <c r="I72" s="406">
        <f t="shared" si="4"/>
        <v>0</v>
      </c>
      <c r="J72" s="407">
        <v>0</v>
      </c>
      <c r="K72" s="408">
        <v>0</v>
      </c>
      <c r="L72" s="306">
        <v>1000000</v>
      </c>
      <c r="M72" s="307">
        <v>2000000</v>
      </c>
      <c r="N72" s="145" t="s">
        <v>54</v>
      </c>
      <c r="O72" s="151" t="s">
        <v>34</v>
      </c>
      <c r="P72" s="151" t="s">
        <v>542</v>
      </c>
      <c r="Q72" s="151" t="s">
        <v>55</v>
      </c>
      <c r="R72" s="160" t="s">
        <v>544</v>
      </c>
      <c r="S72" s="225" t="s">
        <v>176</v>
      </c>
      <c r="T72" s="286"/>
      <c r="U72" s="219" t="s">
        <v>37</v>
      </c>
      <c r="V72" s="474"/>
    </row>
    <row r="73" spans="1:22" s="409" customFormat="1" ht="76.5" x14ac:dyDescent="0.25">
      <c r="A73" s="141">
        <v>71</v>
      </c>
      <c r="B73" s="168" t="s">
        <v>93</v>
      </c>
      <c r="C73" s="149" t="s">
        <v>173</v>
      </c>
      <c r="D73" s="225" t="s">
        <v>300</v>
      </c>
      <c r="E73" s="410" t="s">
        <v>301</v>
      </c>
      <c r="F73" s="475" t="s">
        <v>95</v>
      </c>
      <c r="G73" s="399" t="s">
        <v>1301</v>
      </c>
      <c r="H73" s="146">
        <f t="shared" si="3"/>
        <v>500000</v>
      </c>
      <c r="I73" s="406">
        <f t="shared" si="4"/>
        <v>0</v>
      </c>
      <c r="J73" s="407">
        <v>0</v>
      </c>
      <c r="K73" s="408">
        <v>0</v>
      </c>
      <c r="L73" s="306">
        <v>0</v>
      </c>
      <c r="M73" s="307">
        <v>500000</v>
      </c>
      <c r="N73" s="151" t="s">
        <v>54</v>
      </c>
      <c r="O73" s="151" t="s">
        <v>34</v>
      </c>
      <c r="P73" s="151" t="s">
        <v>542</v>
      </c>
      <c r="Q73" s="151" t="s">
        <v>55</v>
      </c>
      <c r="R73" s="160" t="s">
        <v>544</v>
      </c>
      <c r="S73" s="225" t="s">
        <v>126</v>
      </c>
      <c r="T73" s="270"/>
      <c r="U73" s="219" t="s">
        <v>37</v>
      </c>
      <c r="V73" s="474"/>
    </row>
    <row r="74" spans="1:22" s="409" customFormat="1" ht="72" customHeight="1" x14ac:dyDescent="0.25">
      <c r="A74" s="149">
        <v>72</v>
      </c>
      <c r="B74" s="168" t="s">
        <v>73</v>
      </c>
      <c r="C74" s="149" t="s">
        <v>173</v>
      </c>
      <c r="D74" s="225" t="s">
        <v>302</v>
      </c>
      <c r="E74" s="410" t="s">
        <v>303</v>
      </c>
      <c r="F74" s="475" t="s">
        <v>95</v>
      </c>
      <c r="G74" s="399" t="s">
        <v>1301</v>
      </c>
      <c r="H74" s="146">
        <f t="shared" si="3"/>
        <v>500000</v>
      </c>
      <c r="I74" s="406">
        <f t="shared" si="4"/>
        <v>0</v>
      </c>
      <c r="J74" s="407">
        <v>0</v>
      </c>
      <c r="K74" s="408">
        <v>0</v>
      </c>
      <c r="L74" s="306">
        <v>0</v>
      </c>
      <c r="M74" s="307">
        <v>500000</v>
      </c>
      <c r="N74" s="151" t="s">
        <v>89</v>
      </c>
      <c r="O74" s="151" t="s">
        <v>34</v>
      </c>
      <c r="P74" s="151" t="s">
        <v>542</v>
      </c>
      <c r="Q74" s="151" t="s">
        <v>80</v>
      </c>
      <c r="R74" s="160" t="s">
        <v>81</v>
      </c>
      <c r="S74" s="459" t="s">
        <v>111</v>
      </c>
      <c r="T74" s="270"/>
      <c r="U74" s="219" t="s">
        <v>37</v>
      </c>
      <c r="V74" s="474"/>
    </row>
    <row r="75" spans="1:22" s="409" customFormat="1" ht="76.5" x14ac:dyDescent="0.25">
      <c r="A75" s="141">
        <v>73</v>
      </c>
      <c r="B75" s="168" t="s">
        <v>77</v>
      </c>
      <c r="C75" s="149" t="s">
        <v>173</v>
      </c>
      <c r="D75" s="225" t="s">
        <v>320</v>
      </c>
      <c r="E75" s="410" t="s">
        <v>321</v>
      </c>
      <c r="F75" s="475" t="s">
        <v>322</v>
      </c>
      <c r="G75" s="399" t="s">
        <v>1304</v>
      </c>
      <c r="H75" s="146">
        <f t="shared" si="3"/>
        <v>600000</v>
      </c>
      <c r="I75" s="406">
        <f t="shared" si="4"/>
        <v>0</v>
      </c>
      <c r="J75" s="407">
        <v>0</v>
      </c>
      <c r="K75" s="408">
        <v>0</v>
      </c>
      <c r="L75" s="306">
        <v>100000</v>
      </c>
      <c r="M75" s="307">
        <v>500000</v>
      </c>
      <c r="N75" s="145" t="s">
        <v>181</v>
      </c>
      <c r="O75" s="151" t="s">
        <v>40</v>
      </c>
      <c r="P75" s="286" t="s">
        <v>542</v>
      </c>
      <c r="Q75" s="151" t="s">
        <v>80</v>
      </c>
      <c r="R75" s="160" t="s">
        <v>81</v>
      </c>
      <c r="S75" s="225" t="s">
        <v>183</v>
      </c>
      <c r="T75" s="286"/>
      <c r="U75" s="219" t="s">
        <v>37</v>
      </c>
      <c r="V75" s="474"/>
    </row>
    <row r="76" spans="1:22" s="409" customFormat="1" ht="52.5" customHeight="1" x14ac:dyDescent="0.25">
      <c r="A76" s="141">
        <v>74</v>
      </c>
      <c r="B76" s="168" t="s">
        <v>77</v>
      </c>
      <c r="C76" s="149" t="s">
        <v>173</v>
      </c>
      <c r="D76" s="225" t="s">
        <v>323</v>
      </c>
      <c r="E76" s="410" t="s">
        <v>324</v>
      </c>
      <c r="F76" s="475" t="s">
        <v>322</v>
      </c>
      <c r="G76" s="399" t="s">
        <v>1304</v>
      </c>
      <c r="H76" s="146">
        <f t="shared" si="3"/>
        <v>600000</v>
      </c>
      <c r="I76" s="406">
        <f t="shared" si="4"/>
        <v>0</v>
      </c>
      <c r="J76" s="407">
        <v>0</v>
      </c>
      <c r="K76" s="408">
        <v>0</v>
      </c>
      <c r="L76" s="306">
        <v>100000</v>
      </c>
      <c r="M76" s="307">
        <v>500000</v>
      </c>
      <c r="N76" s="145" t="s">
        <v>181</v>
      </c>
      <c r="O76" s="151" t="s">
        <v>40</v>
      </c>
      <c r="P76" s="286" t="s">
        <v>542</v>
      </c>
      <c r="Q76" s="151" t="s">
        <v>80</v>
      </c>
      <c r="R76" s="160" t="s">
        <v>325</v>
      </c>
      <c r="S76" s="225" t="s">
        <v>183</v>
      </c>
      <c r="T76" s="286"/>
      <c r="U76" s="219" t="s">
        <v>37</v>
      </c>
      <c r="V76" s="474"/>
    </row>
    <row r="77" spans="1:22" s="409" customFormat="1" ht="102" x14ac:dyDescent="0.25">
      <c r="A77" s="149">
        <v>75</v>
      </c>
      <c r="B77" s="168" t="s">
        <v>77</v>
      </c>
      <c r="C77" s="149" t="s">
        <v>173</v>
      </c>
      <c r="D77" s="225" t="s">
        <v>329</v>
      </c>
      <c r="E77" s="410" t="s">
        <v>330</v>
      </c>
      <c r="F77" s="475" t="s">
        <v>322</v>
      </c>
      <c r="G77" s="399" t="s">
        <v>1304</v>
      </c>
      <c r="H77" s="146">
        <f t="shared" si="3"/>
        <v>500000</v>
      </c>
      <c r="I77" s="406">
        <f t="shared" si="4"/>
        <v>0</v>
      </c>
      <c r="J77" s="407">
        <v>0</v>
      </c>
      <c r="K77" s="408">
        <v>0</v>
      </c>
      <c r="L77" s="306">
        <v>50000</v>
      </c>
      <c r="M77" s="307">
        <v>450000</v>
      </c>
      <c r="N77" s="145" t="s">
        <v>181</v>
      </c>
      <c r="O77" s="151" t="s">
        <v>40</v>
      </c>
      <c r="P77" s="286" t="s">
        <v>542</v>
      </c>
      <c r="Q77" s="151" t="s">
        <v>80</v>
      </c>
      <c r="R77" s="160" t="s">
        <v>331</v>
      </c>
      <c r="S77" s="225" t="s">
        <v>1316</v>
      </c>
      <c r="T77" s="286"/>
      <c r="U77" s="219" t="s">
        <v>37</v>
      </c>
      <c r="V77" s="474"/>
    </row>
    <row r="78" spans="1:22" s="409" customFormat="1" ht="36" customHeight="1" x14ac:dyDescent="0.25">
      <c r="A78" s="141">
        <v>76</v>
      </c>
      <c r="B78" s="170" t="s">
        <v>73</v>
      </c>
      <c r="C78" s="141" t="s">
        <v>173</v>
      </c>
      <c r="D78" s="225" t="s">
        <v>236</v>
      </c>
      <c r="E78" s="410" t="s">
        <v>237</v>
      </c>
      <c r="F78" s="475" t="s">
        <v>104</v>
      </c>
      <c r="G78" s="399" t="s">
        <v>1301</v>
      </c>
      <c r="H78" s="146">
        <f t="shared" si="3"/>
        <v>800000</v>
      </c>
      <c r="I78" s="406">
        <f t="shared" si="4"/>
        <v>0</v>
      </c>
      <c r="J78" s="407">
        <v>0</v>
      </c>
      <c r="K78" s="408">
        <v>0</v>
      </c>
      <c r="L78" s="306">
        <v>100000</v>
      </c>
      <c r="M78" s="307">
        <v>700000</v>
      </c>
      <c r="N78" s="160" t="s">
        <v>105</v>
      </c>
      <c r="O78" s="151" t="s">
        <v>40</v>
      </c>
      <c r="P78" s="151" t="s">
        <v>549</v>
      </c>
      <c r="Q78" s="151" t="s">
        <v>555</v>
      </c>
      <c r="R78" s="425" t="s">
        <v>557</v>
      </c>
      <c r="S78" s="225" t="s">
        <v>106</v>
      </c>
      <c r="T78" s="287"/>
      <c r="U78" s="219" t="s">
        <v>37</v>
      </c>
      <c r="V78" s="474"/>
    </row>
    <row r="79" spans="1:22" s="409" customFormat="1" ht="97.5" customHeight="1" x14ac:dyDescent="0.25">
      <c r="A79" s="141">
        <v>77</v>
      </c>
      <c r="B79" s="168" t="s">
        <v>73</v>
      </c>
      <c r="C79" s="149" t="s">
        <v>173</v>
      </c>
      <c r="D79" s="225" t="s">
        <v>74</v>
      </c>
      <c r="E79" s="225" t="s">
        <v>1591</v>
      </c>
      <c r="F79" s="475" t="s">
        <v>75</v>
      </c>
      <c r="G79" s="399" t="s">
        <v>142</v>
      </c>
      <c r="H79" s="146">
        <f t="shared" si="3"/>
        <v>5000000</v>
      </c>
      <c r="I79" s="406">
        <f t="shared" si="4"/>
        <v>0</v>
      </c>
      <c r="J79" s="407">
        <v>0</v>
      </c>
      <c r="K79" s="408">
        <v>0</v>
      </c>
      <c r="L79" s="306">
        <v>0</v>
      </c>
      <c r="M79" s="307">
        <v>5000000</v>
      </c>
      <c r="N79" s="151" t="s">
        <v>76</v>
      </c>
      <c r="O79" s="151" t="s">
        <v>34</v>
      </c>
      <c r="P79" s="151" t="s">
        <v>549</v>
      </c>
      <c r="Q79" s="151" t="s">
        <v>555</v>
      </c>
      <c r="R79" s="160" t="s">
        <v>559</v>
      </c>
      <c r="S79" s="225" t="s">
        <v>127</v>
      </c>
      <c r="T79" s="270"/>
      <c r="U79" s="219" t="s">
        <v>37</v>
      </c>
      <c r="V79" s="474"/>
    </row>
    <row r="80" spans="1:22" s="409" customFormat="1" ht="51" customHeight="1" x14ac:dyDescent="0.25">
      <c r="A80" s="149">
        <v>78</v>
      </c>
      <c r="B80" s="168" t="s">
        <v>30</v>
      </c>
      <c r="C80" s="149" t="s">
        <v>173</v>
      </c>
      <c r="D80" s="225" t="s">
        <v>293</v>
      </c>
      <c r="E80" s="410" t="s">
        <v>294</v>
      </c>
      <c r="F80" s="475" t="s">
        <v>75</v>
      </c>
      <c r="G80" s="399" t="s">
        <v>1301</v>
      </c>
      <c r="H80" s="146">
        <f t="shared" si="3"/>
        <v>500000</v>
      </c>
      <c r="I80" s="406">
        <f t="shared" si="4"/>
        <v>0</v>
      </c>
      <c r="J80" s="407">
        <v>0</v>
      </c>
      <c r="K80" s="408">
        <v>0</v>
      </c>
      <c r="L80" s="306">
        <v>0</v>
      </c>
      <c r="M80" s="307">
        <v>500000</v>
      </c>
      <c r="N80" s="151" t="s">
        <v>76</v>
      </c>
      <c r="O80" s="151" t="s">
        <v>40</v>
      </c>
      <c r="P80" s="151" t="s">
        <v>549</v>
      </c>
      <c r="Q80" s="151" t="s">
        <v>555</v>
      </c>
      <c r="R80" s="160" t="s">
        <v>559</v>
      </c>
      <c r="S80" s="225" t="s">
        <v>169</v>
      </c>
      <c r="T80" s="270"/>
      <c r="U80" s="219" t="s">
        <v>37</v>
      </c>
      <c r="V80" s="474"/>
    </row>
    <row r="81" spans="1:22" ht="48.75" customHeight="1" x14ac:dyDescent="0.2">
      <c r="A81" s="141">
        <v>79</v>
      </c>
      <c r="B81" s="170" t="s">
        <v>73</v>
      </c>
      <c r="C81" s="141" t="s">
        <v>173</v>
      </c>
      <c r="D81" s="225" t="s">
        <v>238</v>
      </c>
      <c r="E81" s="410" t="s">
        <v>239</v>
      </c>
      <c r="F81" s="475" t="s">
        <v>135</v>
      </c>
      <c r="G81" s="399" t="s">
        <v>1301</v>
      </c>
      <c r="H81" s="146">
        <f t="shared" si="3"/>
        <v>800000</v>
      </c>
      <c r="I81" s="406">
        <f t="shared" si="4"/>
        <v>0</v>
      </c>
      <c r="J81" s="407">
        <v>0</v>
      </c>
      <c r="K81" s="408">
        <v>0</v>
      </c>
      <c r="L81" s="306">
        <v>100000</v>
      </c>
      <c r="M81" s="307">
        <v>700000</v>
      </c>
      <c r="N81" s="160" t="s">
        <v>105</v>
      </c>
      <c r="O81" s="151" t="s">
        <v>40</v>
      </c>
      <c r="P81" s="151" t="s">
        <v>549</v>
      </c>
      <c r="Q81" s="151" t="s">
        <v>555</v>
      </c>
      <c r="R81" s="415" t="s">
        <v>557</v>
      </c>
      <c r="S81" s="225" t="s">
        <v>106</v>
      </c>
      <c r="T81" s="287"/>
      <c r="U81" s="219" t="s">
        <v>37</v>
      </c>
      <c r="V81" s="474"/>
    </row>
    <row r="82" spans="1:22" ht="54" customHeight="1" x14ac:dyDescent="0.2">
      <c r="A82" s="141">
        <v>80</v>
      </c>
      <c r="B82" s="170" t="s">
        <v>73</v>
      </c>
      <c r="C82" s="141" t="s">
        <v>173</v>
      </c>
      <c r="D82" s="225" t="s">
        <v>245</v>
      </c>
      <c r="E82" s="410" t="s">
        <v>246</v>
      </c>
      <c r="F82" s="475" t="s">
        <v>135</v>
      </c>
      <c r="G82" s="399" t="s">
        <v>1301</v>
      </c>
      <c r="H82" s="146">
        <f t="shared" si="3"/>
        <v>600000</v>
      </c>
      <c r="I82" s="406">
        <f t="shared" si="4"/>
        <v>0</v>
      </c>
      <c r="J82" s="407">
        <v>0</v>
      </c>
      <c r="K82" s="408">
        <v>0</v>
      </c>
      <c r="L82" s="306">
        <v>100000</v>
      </c>
      <c r="M82" s="307">
        <v>500000</v>
      </c>
      <c r="N82" s="160" t="s">
        <v>105</v>
      </c>
      <c r="O82" s="151" t="s">
        <v>40</v>
      </c>
      <c r="P82" s="151" t="s">
        <v>549</v>
      </c>
      <c r="Q82" s="151" t="s">
        <v>555</v>
      </c>
      <c r="R82" s="415" t="s">
        <v>557</v>
      </c>
      <c r="S82" s="225" t="s">
        <v>106</v>
      </c>
      <c r="T82" s="287"/>
      <c r="U82" s="219" t="s">
        <v>37</v>
      </c>
      <c r="V82" s="474"/>
    </row>
    <row r="83" spans="1:22" ht="38.25" customHeight="1" x14ac:dyDescent="0.25">
      <c r="A83" s="149">
        <v>81</v>
      </c>
      <c r="B83" s="170" t="s">
        <v>73</v>
      </c>
      <c r="C83" s="141" t="s">
        <v>173</v>
      </c>
      <c r="D83" s="225" t="s">
        <v>266</v>
      </c>
      <c r="E83" s="476" t="s">
        <v>1338</v>
      </c>
      <c r="F83" s="475" t="s">
        <v>135</v>
      </c>
      <c r="G83" s="399" t="s">
        <v>1301</v>
      </c>
      <c r="H83" s="146">
        <f t="shared" si="3"/>
        <v>700000</v>
      </c>
      <c r="I83" s="406">
        <f t="shared" si="4"/>
        <v>0</v>
      </c>
      <c r="J83" s="407">
        <v>0</v>
      </c>
      <c r="K83" s="408">
        <v>0</v>
      </c>
      <c r="L83" s="306">
        <v>100000</v>
      </c>
      <c r="M83" s="307">
        <v>600000</v>
      </c>
      <c r="N83" s="156" t="s">
        <v>105</v>
      </c>
      <c r="O83" s="151" t="s">
        <v>40</v>
      </c>
      <c r="P83" s="151" t="s">
        <v>549</v>
      </c>
      <c r="Q83" s="151" t="s">
        <v>555</v>
      </c>
      <c r="R83" s="425" t="s">
        <v>557</v>
      </c>
      <c r="S83" s="225" t="s">
        <v>106</v>
      </c>
      <c r="T83" s="275"/>
      <c r="U83" s="219" t="s">
        <v>37</v>
      </c>
      <c r="V83" s="474"/>
    </row>
    <row r="84" spans="1:22" ht="38.25" customHeight="1" x14ac:dyDescent="0.25">
      <c r="A84" s="141">
        <v>82</v>
      </c>
      <c r="B84" s="170" t="s">
        <v>73</v>
      </c>
      <c r="C84" s="141" t="s">
        <v>173</v>
      </c>
      <c r="D84" s="225" t="s">
        <v>268</v>
      </c>
      <c r="E84" s="476" t="s">
        <v>269</v>
      </c>
      <c r="F84" s="475" t="s">
        <v>135</v>
      </c>
      <c r="G84" s="399" t="s">
        <v>1301</v>
      </c>
      <c r="H84" s="146">
        <f t="shared" si="3"/>
        <v>500000</v>
      </c>
      <c r="I84" s="406">
        <f t="shared" si="4"/>
        <v>0</v>
      </c>
      <c r="J84" s="407">
        <v>0</v>
      </c>
      <c r="K84" s="408">
        <v>0</v>
      </c>
      <c r="L84" s="306">
        <v>200000</v>
      </c>
      <c r="M84" s="307">
        <v>300000</v>
      </c>
      <c r="N84" s="156" t="s">
        <v>105</v>
      </c>
      <c r="O84" s="151" t="s">
        <v>40</v>
      </c>
      <c r="P84" s="151" t="s">
        <v>549</v>
      </c>
      <c r="Q84" s="151" t="s">
        <v>555</v>
      </c>
      <c r="R84" s="425" t="s">
        <v>557</v>
      </c>
      <c r="S84" s="225" t="s">
        <v>106</v>
      </c>
      <c r="T84" s="275"/>
      <c r="U84" s="219" t="s">
        <v>37</v>
      </c>
      <c r="V84" s="474"/>
    </row>
    <row r="85" spans="1:22" ht="129" customHeight="1" x14ac:dyDescent="0.2">
      <c r="A85" s="141">
        <v>83</v>
      </c>
      <c r="B85" s="168" t="s">
        <v>73</v>
      </c>
      <c r="C85" s="149" t="s">
        <v>173</v>
      </c>
      <c r="D85" s="225" t="s">
        <v>314</v>
      </c>
      <c r="E85" s="410" t="s">
        <v>1366</v>
      </c>
      <c r="F85" s="475" t="s">
        <v>315</v>
      </c>
      <c r="G85" s="419" t="s">
        <v>2</v>
      </c>
      <c r="H85" s="146">
        <f t="shared" si="3"/>
        <v>1500000</v>
      </c>
      <c r="I85" s="406">
        <f t="shared" si="4"/>
        <v>0</v>
      </c>
      <c r="J85" s="407">
        <v>0</v>
      </c>
      <c r="K85" s="408">
        <v>0</v>
      </c>
      <c r="L85" s="306">
        <v>200000</v>
      </c>
      <c r="M85" s="307">
        <v>1300000</v>
      </c>
      <c r="N85" s="156" t="s">
        <v>222</v>
      </c>
      <c r="O85" s="151" t="s">
        <v>40</v>
      </c>
      <c r="P85" s="151" t="s">
        <v>1311</v>
      </c>
      <c r="Q85" s="156" t="s">
        <v>561</v>
      </c>
      <c r="R85" s="151" t="s">
        <v>1313</v>
      </c>
      <c r="S85" s="225" t="s">
        <v>232</v>
      </c>
      <c r="T85" s="275"/>
      <c r="U85" s="219" t="s">
        <v>37</v>
      </c>
      <c r="V85" s="474"/>
    </row>
    <row r="86" spans="1:22" ht="51" customHeight="1" x14ac:dyDescent="0.2">
      <c r="A86" s="149">
        <v>84</v>
      </c>
      <c r="B86" s="168" t="s">
        <v>73</v>
      </c>
      <c r="C86" s="141" t="s">
        <v>173</v>
      </c>
      <c r="D86" s="225" t="s">
        <v>230</v>
      </c>
      <c r="E86" s="410" t="s">
        <v>231</v>
      </c>
      <c r="F86" s="475" t="s">
        <v>224</v>
      </c>
      <c r="G86" s="399" t="s">
        <v>1301</v>
      </c>
      <c r="H86" s="146">
        <f t="shared" si="3"/>
        <v>1500000</v>
      </c>
      <c r="I86" s="406">
        <f t="shared" si="4"/>
        <v>0</v>
      </c>
      <c r="J86" s="407">
        <v>0</v>
      </c>
      <c r="K86" s="408">
        <v>0</v>
      </c>
      <c r="L86" s="306">
        <v>500000</v>
      </c>
      <c r="M86" s="307">
        <v>1000000</v>
      </c>
      <c r="N86" s="160" t="s">
        <v>226</v>
      </c>
      <c r="O86" s="151" t="s">
        <v>40</v>
      </c>
      <c r="P86" s="151" t="s">
        <v>1311</v>
      </c>
      <c r="Q86" s="156" t="s">
        <v>561</v>
      </c>
      <c r="R86" s="151" t="s">
        <v>1312</v>
      </c>
      <c r="S86" s="225" t="s">
        <v>232</v>
      </c>
      <c r="T86" s="287"/>
      <c r="U86" s="219" t="s">
        <v>37</v>
      </c>
      <c r="V86" s="474"/>
    </row>
    <row r="87" spans="1:22" s="426" customFormat="1" ht="53.25" customHeight="1" x14ac:dyDescent="0.2">
      <c r="A87" s="141">
        <v>85</v>
      </c>
      <c r="B87" s="168" t="s">
        <v>73</v>
      </c>
      <c r="C87" s="149" t="s">
        <v>173</v>
      </c>
      <c r="D87" s="225" t="s">
        <v>1364</v>
      </c>
      <c r="E87" s="410" t="s">
        <v>1365</v>
      </c>
      <c r="F87" s="475" t="s">
        <v>224</v>
      </c>
      <c r="G87" s="419" t="s">
        <v>2</v>
      </c>
      <c r="H87" s="146">
        <f t="shared" si="3"/>
        <v>1000000</v>
      </c>
      <c r="I87" s="406">
        <f t="shared" si="4"/>
        <v>0</v>
      </c>
      <c r="J87" s="407">
        <v>0</v>
      </c>
      <c r="K87" s="408">
        <v>0</v>
      </c>
      <c r="L87" s="306">
        <v>0</v>
      </c>
      <c r="M87" s="307">
        <v>1000000</v>
      </c>
      <c r="N87" s="151" t="s">
        <v>281</v>
      </c>
      <c r="O87" s="151" t="s">
        <v>40</v>
      </c>
      <c r="P87" s="151" t="s">
        <v>1311</v>
      </c>
      <c r="Q87" s="156" t="s">
        <v>561</v>
      </c>
      <c r="R87" s="151" t="s">
        <v>1313</v>
      </c>
      <c r="S87" s="225" t="s">
        <v>232</v>
      </c>
      <c r="T87" s="270"/>
      <c r="U87" s="219" t="s">
        <v>37</v>
      </c>
      <c r="V87" s="474"/>
    </row>
    <row r="88" spans="1:22" ht="38.25" x14ac:dyDescent="0.2">
      <c r="A88" s="141">
        <v>86</v>
      </c>
      <c r="B88" s="168" t="s">
        <v>73</v>
      </c>
      <c r="C88" s="149" t="s">
        <v>173</v>
      </c>
      <c r="D88" s="225" t="s">
        <v>309</v>
      </c>
      <c r="E88" s="410" t="s">
        <v>310</v>
      </c>
      <c r="F88" s="475" t="s">
        <v>224</v>
      </c>
      <c r="G88" s="419" t="s">
        <v>2</v>
      </c>
      <c r="H88" s="146">
        <f t="shared" si="3"/>
        <v>600000</v>
      </c>
      <c r="I88" s="406">
        <f t="shared" si="4"/>
        <v>0</v>
      </c>
      <c r="J88" s="407">
        <v>0</v>
      </c>
      <c r="K88" s="408">
        <v>0</v>
      </c>
      <c r="L88" s="306">
        <v>0</v>
      </c>
      <c r="M88" s="307">
        <v>600000</v>
      </c>
      <c r="N88" s="151" t="s">
        <v>281</v>
      </c>
      <c r="O88" s="151" t="s">
        <v>40</v>
      </c>
      <c r="P88" s="151" t="s">
        <v>1311</v>
      </c>
      <c r="Q88" s="156" t="s">
        <v>561</v>
      </c>
      <c r="R88" s="151" t="s">
        <v>1313</v>
      </c>
      <c r="S88" s="225" t="s">
        <v>232</v>
      </c>
      <c r="T88" s="270"/>
      <c r="U88" s="219" t="s">
        <v>37</v>
      </c>
      <c r="V88" s="474"/>
    </row>
    <row r="89" spans="1:22" ht="51" customHeight="1" x14ac:dyDescent="0.2">
      <c r="A89" s="149">
        <v>87</v>
      </c>
      <c r="B89" s="168" t="s">
        <v>73</v>
      </c>
      <c r="C89" s="149" t="s">
        <v>173</v>
      </c>
      <c r="D89" s="225" t="s">
        <v>311</v>
      </c>
      <c r="E89" s="410" t="s">
        <v>312</v>
      </c>
      <c r="F89" s="475" t="s">
        <v>224</v>
      </c>
      <c r="G89" s="419" t="s">
        <v>2</v>
      </c>
      <c r="H89" s="146">
        <f t="shared" si="3"/>
        <v>450000</v>
      </c>
      <c r="I89" s="406">
        <f t="shared" si="4"/>
        <v>0</v>
      </c>
      <c r="J89" s="407">
        <v>0</v>
      </c>
      <c r="K89" s="408">
        <v>0</v>
      </c>
      <c r="L89" s="306">
        <v>0</v>
      </c>
      <c r="M89" s="307">
        <v>450000</v>
      </c>
      <c r="N89" s="151" t="s">
        <v>281</v>
      </c>
      <c r="O89" s="151" t="s">
        <v>40</v>
      </c>
      <c r="P89" s="151" t="s">
        <v>1311</v>
      </c>
      <c r="Q89" s="156" t="s">
        <v>561</v>
      </c>
      <c r="R89" s="151" t="s">
        <v>1313</v>
      </c>
      <c r="S89" s="225" t="s">
        <v>232</v>
      </c>
      <c r="T89" s="270"/>
      <c r="U89" s="219" t="s">
        <v>37</v>
      </c>
      <c r="V89" s="474"/>
    </row>
    <row r="90" spans="1:22" ht="82.5" customHeight="1" x14ac:dyDescent="0.2">
      <c r="A90" s="141">
        <v>88</v>
      </c>
      <c r="B90" s="168" t="s">
        <v>73</v>
      </c>
      <c r="C90" s="149" t="s">
        <v>173</v>
      </c>
      <c r="D90" s="225" t="s">
        <v>313</v>
      </c>
      <c r="E90" s="410" t="s">
        <v>1308</v>
      </c>
      <c r="F90" s="475" t="s">
        <v>224</v>
      </c>
      <c r="G90" s="399" t="s">
        <v>1318</v>
      </c>
      <c r="H90" s="146">
        <f t="shared" si="3"/>
        <v>500000</v>
      </c>
      <c r="I90" s="406">
        <f t="shared" si="4"/>
        <v>0</v>
      </c>
      <c r="J90" s="407">
        <v>0</v>
      </c>
      <c r="K90" s="408">
        <v>0</v>
      </c>
      <c r="L90" s="306">
        <v>0</v>
      </c>
      <c r="M90" s="307">
        <v>500000</v>
      </c>
      <c r="N90" s="151" t="s">
        <v>281</v>
      </c>
      <c r="O90" s="151" t="s">
        <v>40</v>
      </c>
      <c r="P90" s="151" t="s">
        <v>1311</v>
      </c>
      <c r="Q90" s="156" t="s">
        <v>561</v>
      </c>
      <c r="R90" s="151" t="s">
        <v>1313</v>
      </c>
      <c r="S90" s="225" t="s">
        <v>232</v>
      </c>
      <c r="T90" s="270"/>
      <c r="U90" s="219" t="s">
        <v>37</v>
      </c>
      <c r="V90" s="474"/>
    </row>
    <row r="91" spans="1:22" ht="108" customHeight="1" x14ac:dyDescent="0.2">
      <c r="A91" s="141">
        <v>89</v>
      </c>
      <c r="B91" s="168" t="s">
        <v>73</v>
      </c>
      <c r="C91" s="149" t="s">
        <v>173</v>
      </c>
      <c r="D91" s="225" t="s">
        <v>316</v>
      </c>
      <c r="E91" s="410" t="s">
        <v>317</v>
      </c>
      <c r="F91" s="475" t="s">
        <v>224</v>
      </c>
      <c r="G91" s="419" t="s">
        <v>2</v>
      </c>
      <c r="H91" s="146">
        <f t="shared" ref="H91:H122" si="5">I91+L91+M91</f>
        <v>350000</v>
      </c>
      <c r="I91" s="406">
        <f t="shared" si="4"/>
        <v>0</v>
      </c>
      <c r="J91" s="407">
        <v>0</v>
      </c>
      <c r="K91" s="408">
        <v>0</v>
      </c>
      <c r="L91" s="306">
        <v>0</v>
      </c>
      <c r="M91" s="307">
        <v>350000</v>
      </c>
      <c r="N91" s="151" t="s">
        <v>226</v>
      </c>
      <c r="O91" s="151" t="s">
        <v>40</v>
      </c>
      <c r="P91" s="151" t="s">
        <v>1311</v>
      </c>
      <c r="Q91" s="156" t="s">
        <v>561</v>
      </c>
      <c r="R91" s="151" t="s">
        <v>1313</v>
      </c>
      <c r="S91" s="225" t="s">
        <v>232</v>
      </c>
      <c r="T91" s="270"/>
      <c r="U91" s="219" t="s">
        <v>37</v>
      </c>
      <c r="V91" s="474"/>
    </row>
    <row r="92" spans="1:22" ht="51" customHeight="1" x14ac:dyDescent="0.2">
      <c r="A92" s="149">
        <v>90</v>
      </c>
      <c r="B92" s="168" t="s">
        <v>73</v>
      </c>
      <c r="C92" s="149" t="s">
        <v>173</v>
      </c>
      <c r="D92" s="225" t="s">
        <v>318</v>
      </c>
      <c r="E92" s="410" t="s">
        <v>319</v>
      </c>
      <c r="F92" s="475" t="s">
        <v>224</v>
      </c>
      <c r="G92" s="419" t="s">
        <v>2</v>
      </c>
      <c r="H92" s="146">
        <f t="shared" si="5"/>
        <v>500000</v>
      </c>
      <c r="I92" s="406">
        <f t="shared" si="4"/>
        <v>0</v>
      </c>
      <c r="J92" s="407">
        <v>0</v>
      </c>
      <c r="K92" s="408">
        <v>0</v>
      </c>
      <c r="L92" s="306">
        <v>0</v>
      </c>
      <c r="M92" s="307">
        <v>500000</v>
      </c>
      <c r="N92" s="151" t="s">
        <v>226</v>
      </c>
      <c r="O92" s="151" t="s">
        <v>40</v>
      </c>
      <c r="P92" s="151" t="s">
        <v>1311</v>
      </c>
      <c r="Q92" s="156" t="s">
        <v>561</v>
      </c>
      <c r="R92" s="151" t="s">
        <v>1313</v>
      </c>
      <c r="S92" s="225" t="s">
        <v>232</v>
      </c>
      <c r="T92" s="270"/>
      <c r="U92" s="219" t="s">
        <v>37</v>
      </c>
      <c r="V92" s="474"/>
    </row>
    <row r="93" spans="1:22" ht="38.25" x14ac:dyDescent="0.2">
      <c r="A93" s="141">
        <v>91</v>
      </c>
      <c r="B93" s="168" t="s">
        <v>223</v>
      </c>
      <c r="C93" s="141" t="s">
        <v>173</v>
      </c>
      <c r="D93" s="225" t="s">
        <v>1319</v>
      </c>
      <c r="E93" s="476" t="s">
        <v>1309</v>
      </c>
      <c r="F93" s="475" t="s">
        <v>221</v>
      </c>
      <c r="G93" s="399" t="s">
        <v>1304</v>
      </c>
      <c r="H93" s="146">
        <f t="shared" si="5"/>
        <v>1000000</v>
      </c>
      <c r="I93" s="406">
        <f t="shared" si="4"/>
        <v>0</v>
      </c>
      <c r="J93" s="407">
        <v>0</v>
      </c>
      <c r="K93" s="408">
        <v>0</v>
      </c>
      <c r="L93" s="306">
        <v>100000</v>
      </c>
      <c r="M93" s="307">
        <v>900000</v>
      </c>
      <c r="N93" s="156" t="s">
        <v>226</v>
      </c>
      <c r="O93" s="151" t="s">
        <v>40</v>
      </c>
      <c r="P93" s="270" t="s">
        <v>1311</v>
      </c>
      <c r="Q93" s="156" t="s">
        <v>561</v>
      </c>
      <c r="R93" s="151" t="s">
        <v>1312</v>
      </c>
      <c r="S93" s="225" t="s">
        <v>227</v>
      </c>
      <c r="T93" s="275"/>
      <c r="U93" s="219" t="s">
        <v>37</v>
      </c>
      <c r="V93" s="474"/>
    </row>
    <row r="94" spans="1:22" s="427" customFormat="1" ht="79.5" customHeight="1" x14ac:dyDescent="0.2">
      <c r="A94" s="141">
        <v>92</v>
      </c>
      <c r="B94" s="168" t="s">
        <v>30</v>
      </c>
      <c r="C94" s="141" t="s">
        <v>173</v>
      </c>
      <c r="D94" s="225" t="s">
        <v>228</v>
      </c>
      <c r="E94" s="476" t="s">
        <v>229</v>
      </c>
      <c r="F94" s="475" t="s">
        <v>221</v>
      </c>
      <c r="G94" s="399" t="s">
        <v>1301</v>
      </c>
      <c r="H94" s="146">
        <f t="shared" si="5"/>
        <v>100000</v>
      </c>
      <c r="I94" s="406">
        <f t="shared" si="4"/>
        <v>0</v>
      </c>
      <c r="J94" s="407">
        <v>0</v>
      </c>
      <c r="K94" s="408">
        <v>0</v>
      </c>
      <c r="L94" s="306">
        <v>0</v>
      </c>
      <c r="M94" s="307">
        <v>100000</v>
      </c>
      <c r="N94" s="156" t="s">
        <v>226</v>
      </c>
      <c r="O94" s="151" t="s">
        <v>40</v>
      </c>
      <c r="P94" s="151" t="s">
        <v>1311</v>
      </c>
      <c r="Q94" s="156" t="s">
        <v>561</v>
      </c>
      <c r="R94" s="151">
        <v>8.1</v>
      </c>
      <c r="S94" s="225" t="s">
        <v>169</v>
      </c>
      <c r="T94" s="275"/>
      <c r="U94" s="219" t="s">
        <v>37</v>
      </c>
      <c r="V94" s="474"/>
    </row>
    <row r="95" spans="1:22" s="427" customFormat="1" ht="38.25" x14ac:dyDescent="0.2">
      <c r="A95" s="149">
        <v>93</v>
      </c>
      <c r="B95" s="168" t="s">
        <v>30</v>
      </c>
      <c r="C95" s="149" t="s">
        <v>173</v>
      </c>
      <c r="D95" s="225" t="s">
        <v>326</v>
      </c>
      <c r="E95" s="410" t="s">
        <v>336</v>
      </c>
      <c r="F95" s="475" t="s">
        <v>221</v>
      </c>
      <c r="G95" s="399" t="s">
        <v>335</v>
      </c>
      <c r="H95" s="146">
        <f t="shared" si="5"/>
        <v>6000000</v>
      </c>
      <c r="I95" s="406">
        <f t="shared" si="4"/>
        <v>0</v>
      </c>
      <c r="J95" s="407">
        <v>0</v>
      </c>
      <c r="K95" s="408">
        <v>0</v>
      </c>
      <c r="L95" s="306">
        <v>0</v>
      </c>
      <c r="M95" s="307">
        <v>6000000</v>
      </c>
      <c r="N95" s="156" t="s">
        <v>222</v>
      </c>
      <c r="O95" s="151" t="s">
        <v>34</v>
      </c>
      <c r="P95" s="156" t="s">
        <v>549</v>
      </c>
      <c r="Q95" s="156" t="s">
        <v>35</v>
      </c>
      <c r="R95" s="160" t="s">
        <v>553</v>
      </c>
      <c r="S95" s="225" t="s">
        <v>169</v>
      </c>
      <c r="T95" s="275"/>
      <c r="U95" s="219" t="s">
        <v>37</v>
      </c>
      <c r="V95" s="474"/>
    </row>
    <row r="96" spans="1:22" s="427" customFormat="1" ht="51" customHeight="1" x14ac:dyDescent="0.2">
      <c r="A96" s="141">
        <v>94</v>
      </c>
      <c r="B96" s="168" t="s">
        <v>30</v>
      </c>
      <c r="C96" s="149" t="s">
        <v>173</v>
      </c>
      <c r="D96" s="225" t="s">
        <v>337</v>
      </c>
      <c r="E96" s="410" t="s">
        <v>338</v>
      </c>
      <c r="F96" s="475" t="s">
        <v>221</v>
      </c>
      <c r="G96" s="419" t="s">
        <v>5</v>
      </c>
      <c r="H96" s="146">
        <f t="shared" si="5"/>
        <v>500000</v>
      </c>
      <c r="I96" s="406">
        <f t="shared" si="4"/>
        <v>0</v>
      </c>
      <c r="J96" s="407">
        <v>0</v>
      </c>
      <c r="K96" s="408">
        <v>0</v>
      </c>
      <c r="L96" s="306">
        <v>0</v>
      </c>
      <c r="M96" s="307">
        <v>500000</v>
      </c>
      <c r="N96" s="156" t="s">
        <v>222</v>
      </c>
      <c r="O96" s="151" t="s">
        <v>34</v>
      </c>
      <c r="P96" s="156" t="s">
        <v>549</v>
      </c>
      <c r="Q96" s="156" t="s">
        <v>35</v>
      </c>
      <c r="R96" s="148" t="s">
        <v>553</v>
      </c>
      <c r="S96" s="225" t="s">
        <v>106</v>
      </c>
      <c r="T96" s="275"/>
      <c r="U96" s="219" t="s">
        <v>37</v>
      </c>
      <c r="V96" s="474"/>
    </row>
    <row r="97" spans="1:22" ht="64.5" customHeight="1" x14ac:dyDescent="0.2">
      <c r="A97" s="141">
        <v>95</v>
      </c>
      <c r="B97" s="168" t="s">
        <v>73</v>
      </c>
      <c r="C97" s="149" t="s">
        <v>173</v>
      </c>
      <c r="D97" s="225" t="s">
        <v>354</v>
      </c>
      <c r="E97" s="410" t="s">
        <v>355</v>
      </c>
      <c r="F97" s="475" t="s">
        <v>221</v>
      </c>
      <c r="G97" s="419" t="s">
        <v>5</v>
      </c>
      <c r="H97" s="146">
        <f t="shared" si="5"/>
        <v>600000</v>
      </c>
      <c r="I97" s="406">
        <f t="shared" si="4"/>
        <v>0</v>
      </c>
      <c r="J97" s="407">
        <v>0</v>
      </c>
      <c r="K97" s="408">
        <v>0</v>
      </c>
      <c r="L97" s="306">
        <v>0</v>
      </c>
      <c r="M97" s="307">
        <v>600000</v>
      </c>
      <c r="N97" s="423" t="s">
        <v>222</v>
      </c>
      <c r="O97" s="421" t="s">
        <v>40</v>
      </c>
      <c r="P97" s="151" t="s">
        <v>549</v>
      </c>
      <c r="Q97" s="210" t="s">
        <v>555</v>
      </c>
      <c r="R97" s="508">
        <v>8.1999999999999993</v>
      </c>
      <c r="S97" s="434" t="s">
        <v>126</v>
      </c>
      <c r="T97" s="424"/>
      <c r="U97" s="219" t="s">
        <v>37</v>
      </c>
      <c r="V97" s="474"/>
    </row>
    <row r="98" spans="1:22" ht="46.5" customHeight="1" x14ac:dyDescent="0.2">
      <c r="A98" s="149">
        <v>96</v>
      </c>
      <c r="B98" s="168" t="s">
        <v>137</v>
      </c>
      <c r="C98" s="149" t="s">
        <v>173</v>
      </c>
      <c r="D98" s="225" t="s">
        <v>1363</v>
      </c>
      <c r="E98" s="410" t="s">
        <v>295</v>
      </c>
      <c r="F98" s="475" t="s">
        <v>296</v>
      </c>
      <c r="G98" s="399" t="s">
        <v>1301</v>
      </c>
      <c r="H98" s="146">
        <f t="shared" si="5"/>
        <v>4000000</v>
      </c>
      <c r="I98" s="406">
        <f t="shared" si="4"/>
        <v>0</v>
      </c>
      <c r="J98" s="407">
        <v>0</v>
      </c>
      <c r="K98" s="408">
        <v>0</v>
      </c>
      <c r="L98" s="306">
        <v>0</v>
      </c>
      <c r="M98" s="307">
        <v>4000000</v>
      </c>
      <c r="N98" s="151" t="s">
        <v>213</v>
      </c>
      <c r="O98" s="151" t="s">
        <v>34</v>
      </c>
      <c r="P98" s="145" t="s">
        <v>542</v>
      </c>
      <c r="Q98" s="145" t="s">
        <v>214</v>
      </c>
      <c r="R98" s="160" t="s">
        <v>215</v>
      </c>
      <c r="S98" s="434" t="s">
        <v>426</v>
      </c>
      <c r="T98" s="270"/>
      <c r="U98" s="219" t="s">
        <v>37</v>
      </c>
      <c r="V98" s="474"/>
    </row>
    <row r="99" spans="1:22" ht="59.25" customHeight="1" x14ac:dyDescent="0.2">
      <c r="A99" s="141">
        <v>97</v>
      </c>
      <c r="B99" s="168" t="s">
        <v>137</v>
      </c>
      <c r="C99" s="149" t="s">
        <v>173</v>
      </c>
      <c r="D99" s="225" t="s">
        <v>297</v>
      </c>
      <c r="E99" s="410" t="s">
        <v>298</v>
      </c>
      <c r="F99" s="475" t="s">
        <v>296</v>
      </c>
      <c r="G99" s="399" t="s">
        <v>1301</v>
      </c>
      <c r="H99" s="146">
        <f t="shared" si="5"/>
        <v>200000</v>
      </c>
      <c r="I99" s="406">
        <f t="shared" ref="I99:I130" si="6">J99+K99</f>
        <v>0</v>
      </c>
      <c r="J99" s="407">
        <v>0</v>
      </c>
      <c r="K99" s="408">
        <v>0</v>
      </c>
      <c r="L99" s="306">
        <v>50000</v>
      </c>
      <c r="M99" s="307">
        <v>150000</v>
      </c>
      <c r="N99" s="151" t="s">
        <v>213</v>
      </c>
      <c r="O99" s="151" t="s">
        <v>40</v>
      </c>
      <c r="P99" s="145" t="s">
        <v>542</v>
      </c>
      <c r="Q99" s="145" t="s">
        <v>214</v>
      </c>
      <c r="R99" s="160" t="s">
        <v>299</v>
      </c>
      <c r="S99" s="225" t="s">
        <v>426</v>
      </c>
      <c r="T99" s="270"/>
      <c r="U99" s="219" t="s">
        <v>37</v>
      </c>
      <c r="V99" s="474"/>
    </row>
    <row r="100" spans="1:22" ht="120.75" customHeight="1" x14ac:dyDescent="0.2">
      <c r="A100" s="141">
        <v>98</v>
      </c>
      <c r="B100" s="168" t="s">
        <v>137</v>
      </c>
      <c r="C100" s="149" t="s">
        <v>173</v>
      </c>
      <c r="D100" s="225" t="s">
        <v>339</v>
      </c>
      <c r="E100" s="410" t="s">
        <v>340</v>
      </c>
      <c r="F100" s="475" t="s">
        <v>296</v>
      </c>
      <c r="G100" s="419" t="s">
        <v>5</v>
      </c>
      <c r="H100" s="146">
        <f t="shared" si="5"/>
        <v>500000</v>
      </c>
      <c r="I100" s="406">
        <f t="shared" si="6"/>
        <v>0</v>
      </c>
      <c r="J100" s="407">
        <v>0</v>
      </c>
      <c r="K100" s="408">
        <v>0</v>
      </c>
      <c r="L100" s="306">
        <v>0</v>
      </c>
      <c r="M100" s="307">
        <v>500000</v>
      </c>
      <c r="N100" s="145" t="s">
        <v>213</v>
      </c>
      <c r="O100" s="151" t="s">
        <v>40</v>
      </c>
      <c r="P100" s="210" t="s">
        <v>542</v>
      </c>
      <c r="Q100" s="210" t="s">
        <v>55</v>
      </c>
      <c r="R100" s="160" t="s">
        <v>545</v>
      </c>
      <c r="S100" s="225" t="s">
        <v>1317</v>
      </c>
      <c r="T100" s="286"/>
      <c r="U100" s="219" t="s">
        <v>37</v>
      </c>
      <c r="V100" s="474"/>
    </row>
    <row r="101" spans="1:22" ht="76.5" x14ac:dyDescent="0.2">
      <c r="A101" s="149">
        <v>99</v>
      </c>
      <c r="B101" s="168" t="s">
        <v>137</v>
      </c>
      <c r="C101" s="149" t="s">
        <v>173</v>
      </c>
      <c r="D101" s="225" t="s">
        <v>341</v>
      </c>
      <c r="E101" s="410" t="s">
        <v>342</v>
      </c>
      <c r="F101" s="475" t="s">
        <v>296</v>
      </c>
      <c r="G101" s="419" t="s">
        <v>5</v>
      </c>
      <c r="H101" s="146">
        <f t="shared" si="5"/>
        <v>2600000</v>
      </c>
      <c r="I101" s="406">
        <f t="shared" si="6"/>
        <v>0</v>
      </c>
      <c r="J101" s="407">
        <v>0</v>
      </c>
      <c r="K101" s="408">
        <v>0</v>
      </c>
      <c r="L101" s="306">
        <v>2600000</v>
      </c>
      <c r="M101" s="307">
        <v>0</v>
      </c>
      <c r="N101" s="145" t="s">
        <v>213</v>
      </c>
      <c r="O101" s="151" t="s">
        <v>34</v>
      </c>
      <c r="P101" s="145" t="s">
        <v>542</v>
      </c>
      <c r="Q101" s="145" t="s">
        <v>214</v>
      </c>
      <c r="R101" s="360" t="s">
        <v>215</v>
      </c>
      <c r="S101" s="225" t="s">
        <v>426</v>
      </c>
      <c r="T101" s="286"/>
      <c r="U101" s="219" t="s">
        <v>37</v>
      </c>
      <c r="V101" s="474"/>
    </row>
    <row r="102" spans="1:22" ht="102.75" customHeight="1" x14ac:dyDescent="0.2">
      <c r="A102" s="141">
        <v>100</v>
      </c>
      <c r="B102" s="168" t="s">
        <v>137</v>
      </c>
      <c r="C102" s="149" t="s">
        <v>173</v>
      </c>
      <c r="D102" s="225" t="s">
        <v>343</v>
      </c>
      <c r="E102" s="410" t="s">
        <v>344</v>
      </c>
      <c r="F102" s="475" t="s">
        <v>296</v>
      </c>
      <c r="G102" s="419" t="s">
        <v>5</v>
      </c>
      <c r="H102" s="146">
        <f t="shared" si="5"/>
        <v>120000</v>
      </c>
      <c r="I102" s="406">
        <f t="shared" si="6"/>
        <v>0</v>
      </c>
      <c r="J102" s="407">
        <v>0</v>
      </c>
      <c r="K102" s="408">
        <v>0</v>
      </c>
      <c r="L102" s="306">
        <v>0</v>
      </c>
      <c r="M102" s="307">
        <v>120000</v>
      </c>
      <c r="N102" s="145" t="s">
        <v>213</v>
      </c>
      <c r="O102" s="151" t="s">
        <v>40</v>
      </c>
      <c r="P102" s="286" t="s">
        <v>542</v>
      </c>
      <c r="Q102" s="145" t="s">
        <v>214</v>
      </c>
      <c r="R102" s="160" t="s">
        <v>215</v>
      </c>
      <c r="S102" s="225" t="s">
        <v>1317</v>
      </c>
      <c r="T102" s="286"/>
      <c r="U102" s="219" t="s">
        <v>37</v>
      </c>
      <c r="V102" s="474"/>
    </row>
    <row r="103" spans="1:22" ht="42" customHeight="1" x14ac:dyDescent="0.2">
      <c r="A103" s="141">
        <v>101</v>
      </c>
      <c r="B103" s="168" t="s">
        <v>137</v>
      </c>
      <c r="C103" s="149" t="s">
        <v>173</v>
      </c>
      <c r="D103" s="225" t="s">
        <v>345</v>
      </c>
      <c r="E103" s="410" t="s">
        <v>346</v>
      </c>
      <c r="F103" s="475" t="s">
        <v>296</v>
      </c>
      <c r="G103" s="419" t="s">
        <v>5</v>
      </c>
      <c r="H103" s="146">
        <f t="shared" si="5"/>
        <v>260000</v>
      </c>
      <c r="I103" s="406">
        <f t="shared" si="6"/>
        <v>0</v>
      </c>
      <c r="J103" s="407">
        <v>0</v>
      </c>
      <c r="K103" s="408">
        <v>0</v>
      </c>
      <c r="L103" s="306">
        <v>0</v>
      </c>
      <c r="M103" s="307">
        <v>260000</v>
      </c>
      <c r="N103" s="145" t="s">
        <v>213</v>
      </c>
      <c r="O103" s="151" t="s">
        <v>40</v>
      </c>
      <c r="P103" s="286" t="s">
        <v>542</v>
      </c>
      <c r="Q103" s="145" t="s">
        <v>214</v>
      </c>
      <c r="R103" s="160" t="s">
        <v>215</v>
      </c>
      <c r="S103" s="225" t="s">
        <v>1317</v>
      </c>
      <c r="T103" s="286"/>
      <c r="U103" s="219" t="s">
        <v>37</v>
      </c>
      <c r="V103" s="474"/>
    </row>
    <row r="104" spans="1:22" s="263" customFormat="1" ht="61.5" customHeight="1" x14ac:dyDescent="0.25">
      <c r="A104" s="149">
        <v>102</v>
      </c>
      <c r="B104" s="168" t="s">
        <v>137</v>
      </c>
      <c r="C104" s="149" t="s">
        <v>173</v>
      </c>
      <c r="D104" s="225" t="s">
        <v>347</v>
      </c>
      <c r="E104" s="410" t="s">
        <v>348</v>
      </c>
      <c r="F104" s="478" t="s">
        <v>296</v>
      </c>
      <c r="G104" s="419" t="s">
        <v>5</v>
      </c>
      <c r="H104" s="146">
        <f t="shared" si="5"/>
        <v>300000</v>
      </c>
      <c r="I104" s="406">
        <f t="shared" si="6"/>
        <v>0</v>
      </c>
      <c r="J104" s="407">
        <v>0</v>
      </c>
      <c r="K104" s="408">
        <v>0</v>
      </c>
      <c r="L104" s="306">
        <v>0</v>
      </c>
      <c r="M104" s="307">
        <v>300000</v>
      </c>
      <c r="N104" s="432" t="s">
        <v>213</v>
      </c>
      <c r="O104" s="421" t="s">
        <v>40</v>
      </c>
      <c r="P104" s="433" t="s">
        <v>542</v>
      </c>
      <c r="Q104" s="145" t="s">
        <v>214</v>
      </c>
      <c r="R104" s="160" t="s">
        <v>351</v>
      </c>
      <c r="S104" s="225" t="s">
        <v>1317</v>
      </c>
      <c r="T104" s="433"/>
      <c r="U104" s="219" t="s">
        <v>37</v>
      </c>
      <c r="V104" s="474"/>
    </row>
    <row r="105" spans="1:22" s="263" customFormat="1" ht="38.25" x14ac:dyDescent="0.25">
      <c r="A105" s="141">
        <v>103</v>
      </c>
      <c r="B105" s="168" t="s">
        <v>137</v>
      </c>
      <c r="C105" s="149" t="s">
        <v>173</v>
      </c>
      <c r="D105" s="225" t="s">
        <v>349</v>
      </c>
      <c r="E105" s="410" t="s">
        <v>350</v>
      </c>
      <c r="F105" s="475" t="s">
        <v>296</v>
      </c>
      <c r="G105" s="419" t="s">
        <v>5</v>
      </c>
      <c r="H105" s="146">
        <f t="shared" si="5"/>
        <v>500000</v>
      </c>
      <c r="I105" s="406">
        <f t="shared" si="6"/>
        <v>0</v>
      </c>
      <c r="J105" s="407">
        <v>0</v>
      </c>
      <c r="K105" s="408">
        <v>0</v>
      </c>
      <c r="L105" s="306">
        <v>0</v>
      </c>
      <c r="M105" s="307">
        <v>500000</v>
      </c>
      <c r="N105" s="145" t="s">
        <v>213</v>
      </c>
      <c r="O105" s="151" t="s">
        <v>40</v>
      </c>
      <c r="P105" s="286" t="s">
        <v>542</v>
      </c>
      <c r="Q105" s="145" t="s">
        <v>214</v>
      </c>
      <c r="R105" s="160" t="s">
        <v>351</v>
      </c>
      <c r="S105" s="225" t="s">
        <v>1317</v>
      </c>
      <c r="T105" s="286"/>
      <c r="U105" s="219" t="s">
        <v>37</v>
      </c>
      <c r="V105" s="474"/>
    </row>
    <row r="106" spans="1:22" ht="38.25" x14ac:dyDescent="0.2">
      <c r="A106" s="141">
        <v>104</v>
      </c>
      <c r="B106" s="168" t="s">
        <v>137</v>
      </c>
      <c r="C106" s="149" t="s">
        <v>173</v>
      </c>
      <c r="D106" s="225" t="s">
        <v>352</v>
      </c>
      <c r="E106" s="410" t="s">
        <v>352</v>
      </c>
      <c r="F106" s="478" t="s">
        <v>296</v>
      </c>
      <c r="G106" s="419" t="s">
        <v>5</v>
      </c>
      <c r="H106" s="146">
        <f t="shared" si="5"/>
        <v>500000</v>
      </c>
      <c r="I106" s="406">
        <f t="shared" si="6"/>
        <v>0</v>
      </c>
      <c r="J106" s="407">
        <v>0</v>
      </c>
      <c r="K106" s="408">
        <v>0</v>
      </c>
      <c r="L106" s="306">
        <v>0</v>
      </c>
      <c r="M106" s="307">
        <v>500000</v>
      </c>
      <c r="N106" s="432" t="s">
        <v>213</v>
      </c>
      <c r="O106" s="421" t="s">
        <v>40</v>
      </c>
      <c r="P106" s="433" t="s">
        <v>542</v>
      </c>
      <c r="Q106" s="145" t="s">
        <v>214</v>
      </c>
      <c r="R106" s="160" t="s">
        <v>351</v>
      </c>
      <c r="S106" s="460" t="s">
        <v>1317</v>
      </c>
      <c r="T106" s="433"/>
      <c r="U106" s="219" t="s">
        <v>37</v>
      </c>
      <c r="V106" s="474"/>
    </row>
    <row r="107" spans="1:22" ht="70.5" customHeight="1" x14ac:dyDescent="0.2">
      <c r="A107" s="149">
        <v>105</v>
      </c>
      <c r="B107" s="168" t="s">
        <v>137</v>
      </c>
      <c r="C107" s="149" t="s">
        <v>173</v>
      </c>
      <c r="D107" s="225" t="s">
        <v>353</v>
      </c>
      <c r="E107" s="410" t="s">
        <v>353</v>
      </c>
      <c r="F107" s="475" t="s">
        <v>296</v>
      </c>
      <c r="G107" s="419" t="s">
        <v>5</v>
      </c>
      <c r="H107" s="146">
        <f t="shared" si="5"/>
        <v>600000</v>
      </c>
      <c r="I107" s="406">
        <f t="shared" si="6"/>
        <v>0</v>
      </c>
      <c r="J107" s="407">
        <v>0</v>
      </c>
      <c r="K107" s="408">
        <v>0</v>
      </c>
      <c r="L107" s="306">
        <v>0</v>
      </c>
      <c r="M107" s="307">
        <v>600000</v>
      </c>
      <c r="N107" s="145" t="s">
        <v>213</v>
      </c>
      <c r="O107" s="273" t="s">
        <v>40</v>
      </c>
      <c r="P107" s="286" t="s">
        <v>542</v>
      </c>
      <c r="Q107" s="145" t="s">
        <v>214</v>
      </c>
      <c r="R107" s="160" t="s">
        <v>215</v>
      </c>
      <c r="S107" s="460" t="s">
        <v>1317</v>
      </c>
      <c r="T107" s="286"/>
      <c r="U107" s="219" t="s">
        <v>37</v>
      </c>
      <c r="V107" s="474"/>
    </row>
    <row r="108" spans="1:22" s="263" customFormat="1" ht="52.5" customHeight="1" x14ac:dyDescent="0.25">
      <c r="A108" s="141">
        <v>106</v>
      </c>
      <c r="B108" s="170" t="s">
        <v>137</v>
      </c>
      <c r="C108" s="141" t="s">
        <v>173</v>
      </c>
      <c r="D108" s="410" t="s">
        <v>1551</v>
      </c>
      <c r="E108" s="476" t="s">
        <v>1552</v>
      </c>
      <c r="F108" s="475" t="s">
        <v>212</v>
      </c>
      <c r="G108" s="399" t="s">
        <v>1301</v>
      </c>
      <c r="H108" s="146">
        <f t="shared" si="5"/>
        <v>600000</v>
      </c>
      <c r="I108" s="406">
        <f t="shared" si="6"/>
        <v>0</v>
      </c>
      <c r="J108" s="407">
        <v>0</v>
      </c>
      <c r="K108" s="408">
        <v>0</v>
      </c>
      <c r="L108" s="306">
        <v>100000</v>
      </c>
      <c r="M108" s="307">
        <v>500000</v>
      </c>
      <c r="N108" s="145" t="s">
        <v>208</v>
      </c>
      <c r="O108" s="273" t="s">
        <v>40</v>
      </c>
      <c r="P108" s="270" t="s">
        <v>542</v>
      </c>
      <c r="Q108" s="160" t="s">
        <v>214</v>
      </c>
      <c r="R108" s="151" t="s">
        <v>1310</v>
      </c>
      <c r="S108" s="460" t="s">
        <v>209</v>
      </c>
      <c r="T108" s="286"/>
      <c r="U108" s="219" t="s">
        <v>37</v>
      </c>
      <c r="V108" s="474"/>
    </row>
    <row r="109" spans="1:22" ht="63.75" x14ac:dyDescent="0.2">
      <c r="A109" s="141">
        <v>107</v>
      </c>
      <c r="B109" s="170" t="s">
        <v>137</v>
      </c>
      <c r="C109" s="141" t="s">
        <v>173</v>
      </c>
      <c r="D109" s="225" t="s">
        <v>210</v>
      </c>
      <c r="E109" s="410" t="s">
        <v>211</v>
      </c>
      <c r="F109" s="475" t="s">
        <v>212</v>
      </c>
      <c r="G109" s="399" t="s">
        <v>1301</v>
      </c>
      <c r="H109" s="146">
        <f t="shared" si="5"/>
        <v>500000</v>
      </c>
      <c r="I109" s="406">
        <f t="shared" si="6"/>
        <v>0</v>
      </c>
      <c r="J109" s="407">
        <v>0</v>
      </c>
      <c r="K109" s="408">
        <v>0</v>
      </c>
      <c r="L109" s="306">
        <v>200000</v>
      </c>
      <c r="M109" s="307">
        <v>300000</v>
      </c>
      <c r="N109" s="145" t="s">
        <v>213</v>
      </c>
      <c r="O109" s="273" t="s">
        <v>34</v>
      </c>
      <c r="P109" s="145" t="s">
        <v>542</v>
      </c>
      <c r="Q109" s="145" t="s">
        <v>214</v>
      </c>
      <c r="R109" s="160" t="s">
        <v>215</v>
      </c>
      <c r="S109" s="460" t="s">
        <v>216</v>
      </c>
      <c r="T109" s="286"/>
      <c r="U109" s="219" t="s">
        <v>37</v>
      </c>
      <c r="V109" s="474"/>
    </row>
    <row r="110" spans="1:22" s="427" customFormat="1" ht="60.75" customHeight="1" x14ac:dyDescent="0.2">
      <c r="A110" s="149">
        <v>108</v>
      </c>
      <c r="B110" s="170" t="s">
        <v>189</v>
      </c>
      <c r="C110" s="141" t="s">
        <v>173</v>
      </c>
      <c r="D110" s="225" t="s">
        <v>190</v>
      </c>
      <c r="E110" s="410" t="s">
        <v>191</v>
      </c>
      <c r="F110" s="475" t="s">
        <v>98</v>
      </c>
      <c r="G110" s="399" t="s">
        <v>1301</v>
      </c>
      <c r="H110" s="146">
        <f t="shared" si="5"/>
        <v>1500000</v>
      </c>
      <c r="I110" s="406">
        <f t="shared" si="6"/>
        <v>0</v>
      </c>
      <c r="J110" s="407">
        <v>0</v>
      </c>
      <c r="K110" s="408">
        <v>0</v>
      </c>
      <c r="L110" s="306">
        <v>200000</v>
      </c>
      <c r="M110" s="307">
        <v>1300000</v>
      </c>
      <c r="N110" s="156" t="s">
        <v>192</v>
      </c>
      <c r="O110" s="151" t="s">
        <v>34</v>
      </c>
      <c r="P110" s="151" t="s">
        <v>542</v>
      </c>
      <c r="Q110" s="151" t="s">
        <v>55</v>
      </c>
      <c r="R110" s="160" t="s">
        <v>545</v>
      </c>
      <c r="S110" s="460" t="s">
        <v>133</v>
      </c>
      <c r="T110" s="275"/>
      <c r="U110" s="219" t="s">
        <v>37</v>
      </c>
      <c r="V110" s="474"/>
    </row>
    <row r="111" spans="1:22" s="427" customFormat="1" ht="38.25" customHeight="1" x14ac:dyDescent="0.2">
      <c r="A111" s="141">
        <v>109</v>
      </c>
      <c r="B111" s="170" t="s">
        <v>189</v>
      </c>
      <c r="C111" s="141" t="s">
        <v>173</v>
      </c>
      <c r="D111" s="225" t="s">
        <v>193</v>
      </c>
      <c r="E111" s="410" t="s">
        <v>194</v>
      </c>
      <c r="F111" s="475" t="s">
        <v>98</v>
      </c>
      <c r="G111" s="399" t="s">
        <v>1301</v>
      </c>
      <c r="H111" s="146">
        <f t="shared" si="5"/>
        <v>800000</v>
      </c>
      <c r="I111" s="406">
        <f t="shared" si="6"/>
        <v>0</v>
      </c>
      <c r="J111" s="407">
        <v>0</v>
      </c>
      <c r="K111" s="408">
        <v>0</v>
      </c>
      <c r="L111" s="306">
        <v>200000</v>
      </c>
      <c r="M111" s="307">
        <v>600000</v>
      </c>
      <c r="N111" s="156" t="s">
        <v>192</v>
      </c>
      <c r="O111" s="151" t="s">
        <v>34</v>
      </c>
      <c r="P111" s="151" t="s">
        <v>542</v>
      </c>
      <c r="Q111" s="151" t="s">
        <v>55</v>
      </c>
      <c r="R111" s="160" t="s">
        <v>546</v>
      </c>
      <c r="S111" s="225" t="s">
        <v>133</v>
      </c>
      <c r="T111" s="275"/>
      <c r="U111" s="219" t="s">
        <v>37</v>
      </c>
      <c r="V111" s="474"/>
    </row>
    <row r="112" spans="1:22" s="427" customFormat="1" ht="51" x14ac:dyDescent="0.2">
      <c r="A112" s="141">
        <v>110</v>
      </c>
      <c r="B112" s="170" t="s">
        <v>50</v>
      </c>
      <c r="C112" s="141" t="s">
        <v>173</v>
      </c>
      <c r="D112" s="225" t="s">
        <v>174</v>
      </c>
      <c r="E112" s="476" t="s">
        <v>175</v>
      </c>
      <c r="F112" s="475" t="s">
        <v>65</v>
      </c>
      <c r="G112" s="399" t="s">
        <v>1301</v>
      </c>
      <c r="H112" s="146">
        <f t="shared" si="5"/>
        <v>500000</v>
      </c>
      <c r="I112" s="406">
        <f t="shared" si="6"/>
        <v>0</v>
      </c>
      <c r="J112" s="407">
        <v>0</v>
      </c>
      <c r="K112" s="408">
        <v>0</v>
      </c>
      <c r="L112" s="306">
        <v>250000</v>
      </c>
      <c r="M112" s="307">
        <v>250000</v>
      </c>
      <c r="N112" s="145" t="s">
        <v>54</v>
      </c>
      <c r="O112" s="151" t="s">
        <v>34</v>
      </c>
      <c r="P112" s="151" t="s">
        <v>542</v>
      </c>
      <c r="Q112" s="151" t="s">
        <v>55</v>
      </c>
      <c r="R112" s="160" t="s">
        <v>544</v>
      </c>
      <c r="S112" s="225" t="s">
        <v>176</v>
      </c>
      <c r="T112" s="286"/>
      <c r="U112" s="219" t="s">
        <v>37</v>
      </c>
      <c r="V112" s="474"/>
    </row>
    <row r="113" spans="1:22" ht="51" customHeight="1" x14ac:dyDescent="0.2">
      <c r="A113" s="149">
        <v>111</v>
      </c>
      <c r="B113" s="168" t="s">
        <v>93</v>
      </c>
      <c r="C113" s="141" t="s">
        <v>173</v>
      </c>
      <c r="D113" s="486" t="s">
        <v>187</v>
      </c>
      <c r="E113" s="476" t="s">
        <v>188</v>
      </c>
      <c r="F113" s="475" t="s">
        <v>65</v>
      </c>
      <c r="G113" s="399" t="s">
        <v>1301</v>
      </c>
      <c r="H113" s="146">
        <f t="shared" si="5"/>
        <v>400000</v>
      </c>
      <c r="I113" s="406">
        <f t="shared" si="6"/>
        <v>0</v>
      </c>
      <c r="J113" s="407">
        <v>0</v>
      </c>
      <c r="K113" s="408">
        <v>0</v>
      </c>
      <c r="L113" s="306">
        <v>100000</v>
      </c>
      <c r="M113" s="307">
        <v>300000</v>
      </c>
      <c r="N113" s="156" t="s">
        <v>54</v>
      </c>
      <c r="O113" s="151" t="s">
        <v>34</v>
      </c>
      <c r="P113" s="151" t="s">
        <v>542</v>
      </c>
      <c r="Q113" s="151" t="s">
        <v>55</v>
      </c>
      <c r="R113" s="160" t="s">
        <v>544</v>
      </c>
      <c r="S113" s="225" t="s">
        <v>92</v>
      </c>
      <c r="T113" s="275"/>
      <c r="U113" s="219" t="s">
        <v>37</v>
      </c>
      <c r="V113" s="474"/>
    </row>
    <row r="114" spans="1:22" ht="63.75" x14ac:dyDescent="0.2">
      <c r="A114" s="141">
        <v>112</v>
      </c>
      <c r="B114" s="170" t="s">
        <v>137</v>
      </c>
      <c r="C114" s="141" t="s">
        <v>173</v>
      </c>
      <c r="D114" s="225" t="s">
        <v>217</v>
      </c>
      <c r="E114" s="410" t="s">
        <v>218</v>
      </c>
      <c r="F114" s="475" t="s">
        <v>65</v>
      </c>
      <c r="G114" s="399" t="s">
        <v>1301</v>
      </c>
      <c r="H114" s="146">
        <f t="shared" si="5"/>
        <v>500000</v>
      </c>
      <c r="I114" s="406">
        <f t="shared" si="6"/>
        <v>0</v>
      </c>
      <c r="J114" s="407">
        <v>0</v>
      </c>
      <c r="K114" s="408">
        <v>0</v>
      </c>
      <c r="L114" s="306">
        <v>100000</v>
      </c>
      <c r="M114" s="307">
        <v>400000</v>
      </c>
      <c r="N114" s="160" t="s">
        <v>213</v>
      </c>
      <c r="O114" s="151" t="s">
        <v>40</v>
      </c>
      <c r="P114" s="151" t="s">
        <v>542</v>
      </c>
      <c r="Q114" s="160" t="s">
        <v>214</v>
      </c>
      <c r="R114" s="151" t="s">
        <v>1310</v>
      </c>
      <c r="S114" s="225" t="s">
        <v>216</v>
      </c>
      <c r="T114" s="287"/>
      <c r="U114" s="219" t="s">
        <v>37</v>
      </c>
      <c r="V114" s="474"/>
    </row>
    <row r="115" spans="1:22" ht="51" x14ac:dyDescent="0.2">
      <c r="A115" s="141">
        <v>113</v>
      </c>
      <c r="B115" s="168" t="s">
        <v>30</v>
      </c>
      <c r="C115" s="141" t="s">
        <v>173</v>
      </c>
      <c r="D115" s="225" t="s">
        <v>253</v>
      </c>
      <c r="E115" s="410" t="s">
        <v>254</v>
      </c>
      <c r="F115" s="475" t="s">
        <v>65</v>
      </c>
      <c r="G115" s="399" t="s">
        <v>1301</v>
      </c>
      <c r="H115" s="146">
        <f t="shared" si="5"/>
        <v>400000</v>
      </c>
      <c r="I115" s="406">
        <f t="shared" si="6"/>
        <v>0</v>
      </c>
      <c r="J115" s="407">
        <v>0</v>
      </c>
      <c r="K115" s="408">
        <v>0</v>
      </c>
      <c r="L115" s="306">
        <v>0</v>
      </c>
      <c r="M115" s="307">
        <v>400000</v>
      </c>
      <c r="N115" s="160" t="s">
        <v>49</v>
      </c>
      <c r="O115" s="151" t="s">
        <v>40</v>
      </c>
      <c r="P115" s="151" t="s">
        <v>549</v>
      </c>
      <c r="Q115" s="151" t="s">
        <v>555</v>
      </c>
      <c r="R115" s="160" t="s">
        <v>559</v>
      </c>
      <c r="S115" s="225" t="s">
        <v>255</v>
      </c>
      <c r="T115" s="287"/>
      <c r="U115" s="219" t="s">
        <v>37</v>
      </c>
      <c r="V115" s="474"/>
    </row>
    <row r="116" spans="1:22" s="263" customFormat="1" ht="38.25" x14ac:dyDescent="0.25">
      <c r="A116" s="149">
        <v>114</v>
      </c>
      <c r="B116" s="168" t="s">
        <v>112</v>
      </c>
      <c r="C116" s="149" t="s">
        <v>173</v>
      </c>
      <c r="D116" s="225" t="s">
        <v>286</v>
      </c>
      <c r="E116" s="410" t="s">
        <v>287</v>
      </c>
      <c r="F116" s="475" t="s">
        <v>65</v>
      </c>
      <c r="G116" s="399" t="s">
        <v>1301</v>
      </c>
      <c r="H116" s="146">
        <f t="shared" si="5"/>
        <v>483000</v>
      </c>
      <c r="I116" s="406">
        <f t="shared" si="6"/>
        <v>23000</v>
      </c>
      <c r="J116" s="407">
        <v>23000</v>
      </c>
      <c r="K116" s="408">
        <v>0</v>
      </c>
      <c r="L116" s="306">
        <v>60000</v>
      </c>
      <c r="M116" s="307">
        <v>400000</v>
      </c>
      <c r="N116" s="156" t="s">
        <v>49</v>
      </c>
      <c r="O116" s="151" t="s">
        <v>40</v>
      </c>
      <c r="P116" s="151" t="s">
        <v>549</v>
      </c>
      <c r="Q116" s="151" t="s">
        <v>555</v>
      </c>
      <c r="R116" s="160" t="s">
        <v>559</v>
      </c>
      <c r="S116" s="225" t="s">
        <v>169</v>
      </c>
      <c r="T116" s="275"/>
      <c r="U116" s="219" t="s">
        <v>37</v>
      </c>
      <c r="V116" s="474"/>
    </row>
    <row r="117" spans="1:22" s="263" customFormat="1" ht="38.25" x14ac:dyDescent="0.25">
      <c r="A117" s="141">
        <v>115</v>
      </c>
      <c r="B117" s="168" t="s">
        <v>112</v>
      </c>
      <c r="C117" s="141" t="s">
        <v>173</v>
      </c>
      <c r="D117" s="225" t="s">
        <v>288</v>
      </c>
      <c r="E117" s="410" t="s">
        <v>289</v>
      </c>
      <c r="F117" s="475" t="s">
        <v>65</v>
      </c>
      <c r="G117" s="399" t="s">
        <v>1301</v>
      </c>
      <c r="H117" s="146">
        <f t="shared" si="5"/>
        <v>400000</v>
      </c>
      <c r="I117" s="406">
        <f t="shared" si="6"/>
        <v>0</v>
      </c>
      <c r="J117" s="407">
        <v>0</v>
      </c>
      <c r="K117" s="408">
        <v>0</v>
      </c>
      <c r="L117" s="306">
        <v>0</v>
      </c>
      <c r="M117" s="307">
        <v>400000</v>
      </c>
      <c r="N117" s="156" t="s">
        <v>49</v>
      </c>
      <c r="O117" s="151" t="s">
        <v>40</v>
      </c>
      <c r="P117" s="160" t="s">
        <v>549</v>
      </c>
      <c r="Q117" s="160" t="s">
        <v>563</v>
      </c>
      <c r="R117" s="160" t="s">
        <v>564</v>
      </c>
      <c r="S117" s="225" t="s">
        <v>169</v>
      </c>
      <c r="T117" s="275"/>
      <c r="U117" s="219" t="s">
        <v>37</v>
      </c>
      <c r="V117" s="474"/>
    </row>
    <row r="118" spans="1:22" s="429" customFormat="1" ht="25.5" x14ac:dyDescent="0.25">
      <c r="A118" s="141">
        <v>116</v>
      </c>
      <c r="B118" s="168" t="s">
        <v>30</v>
      </c>
      <c r="C118" s="141" t="s">
        <v>173</v>
      </c>
      <c r="D118" s="225" t="s">
        <v>195</v>
      </c>
      <c r="E118" s="410" t="s">
        <v>196</v>
      </c>
      <c r="F118" s="475" t="s">
        <v>197</v>
      </c>
      <c r="G118" s="399" t="s">
        <v>1301</v>
      </c>
      <c r="H118" s="146">
        <f t="shared" si="5"/>
        <v>160000</v>
      </c>
      <c r="I118" s="406">
        <f t="shared" si="6"/>
        <v>0</v>
      </c>
      <c r="J118" s="407">
        <v>0</v>
      </c>
      <c r="K118" s="408">
        <v>0</v>
      </c>
      <c r="L118" s="306">
        <v>60000</v>
      </c>
      <c r="M118" s="307">
        <v>100000</v>
      </c>
      <c r="N118" s="156" t="s">
        <v>49</v>
      </c>
      <c r="O118" s="151" t="s">
        <v>40</v>
      </c>
      <c r="P118" s="160" t="s">
        <v>549</v>
      </c>
      <c r="Q118" s="160" t="s">
        <v>563</v>
      </c>
      <c r="R118" s="160" t="s">
        <v>564</v>
      </c>
      <c r="S118" s="460" t="s">
        <v>169</v>
      </c>
      <c r="T118" s="275"/>
      <c r="U118" s="219" t="s">
        <v>37</v>
      </c>
      <c r="V118" s="474"/>
    </row>
    <row r="119" spans="1:22" s="427" customFormat="1" ht="76.5" x14ac:dyDescent="0.2">
      <c r="A119" s="149">
        <v>117</v>
      </c>
      <c r="B119" s="170" t="s">
        <v>112</v>
      </c>
      <c r="C119" s="141" t="s">
        <v>173</v>
      </c>
      <c r="D119" s="225" t="s">
        <v>198</v>
      </c>
      <c r="E119" s="476" t="s">
        <v>1381</v>
      </c>
      <c r="F119" s="475" t="s">
        <v>197</v>
      </c>
      <c r="G119" s="399" t="s">
        <v>1301</v>
      </c>
      <c r="H119" s="146">
        <f t="shared" si="5"/>
        <v>100000</v>
      </c>
      <c r="I119" s="406">
        <f t="shared" si="6"/>
        <v>0</v>
      </c>
      <c r="J119" s="407">
        <v>0</v>
      </c>
      <c r="K119" s="408">
        <v>0</v>
      </c>
      <c r="L119" s="306">
        <v>0</v>
      </c>
      <c r="M119" s="307">
        <v>100000</v>
      </c>
      <c r="N119" s="156" t="s">
        <v>199</v>
      </c>
      <c r="O119" s="273" t="s">
        <v>34</v>
      </c>
      <c r="P119" s="160" t="s">
        <v>549</v>
      </c>
      <c r="Q119" s="160" t="s">
        <v>563</v>
      </c>
      <c r="R119" s="160" t="s">
        <v>564</v>
      </c>
      <c r="S119" s="460" t="s">
        <v>111</v>
      </c>
      <c r="T119" s="275"/>
      <c r="U119" s="219" t="s">
        <v>37</v>
      </c>
      <c r="V119" s="474"/>
    </row>
    <row r="120" spans="1:22" s="430" customFormat="1" ht="48.75" customHeight="1" x14ac:dyDescent="0.25">
      <c r="A120" s="141">
        <v>118</v>
      </c>
      <c r="B120" s="170" t="s">
        <v>30</v>
      </c>
      <c r="C120" s="141" t="s">
        <v>173</v>
      </c>
      <c r="D120" s="225" t="s">
        <v>233</v>
      </c>
      <c r="E120" s="410" t="s">
        <v>234</v>
      </c>
      <c r="F120" s="475" t="s">
        <v>197</v>
      </c>
      <c r="G120" s="399" t="s">
        <v>1301</v>
      </c>
      <c r="H120" s="146">
        <f t="shared" si="5"/>
        <v>500000</v>
      </c>
      <c r="I120" s="406">
        <f t="shared" si="6"/>
        <v>0</v>
      </c>
      <c r="J120" s="407">
        <v>0</v>
      </c>
      <c r="K120" s="408">
        <v>0</v>
      </c>
      <c r="L120" s="306">
        <v>50000</v>
      </c>
      <c r="M120" s="307">
        <v>450000</v>
      </c>
      <c r="N120" s="160" t="s">
        <v>49</v>
      </c>
      <c r="O120" s="151" t="s">
        <v>34</v>
      </c>
      <c r="P120" s="151" t="s">
        <v>542</v>
      </c>
      <c r="Q120" s="151" t="s">
        <v>55</v>
      </c>
      <c r="R120" s="160" t="s">
        <v>545</v>
      </c>
      <c r="S120" s="225" t="s">
        <v>235</v>
      </c>
      <c r="T120" s="287"/>
      <c r="U120" s="219" t="s">
        <v>37</v>
      </c>
      <c r="V120" s="474"/>
    </row>
    <row r="121" spans="1:22" s="426" customFormat="1" ht="102" x14ac:dyDescent="0.2">
      <c r="A121" s="141">
        <v>119</v>
      </c>
      <c r="B121" s="168" t="s">
        <v>73</v>
      </c>
      <c r="C121" s="149" t="s">
        <v>173</v>
      </c>
      <c r="D121" s="225" t="s">
        <v>258</v>
      </c>
      <c r="E121" s="410" t="s">
        <v>1578</v>
      </c>
      <c r="F121" s="475" t="s">
        <v>197</v>
      </c>
      <c r="G121" s="399" t="s">
        <v>1301</v>
      </c>
      <c r="H121" s="146">
        <f t="shared" si="5"/>
        <v>614700</v>
      </c>
      <c r="I121" s="406">
        <f t="shared" si="6"/>
        <v>114700</v>
      </c>
      <c r="J121" s="407">
        <f>39633+35067+40000</f>
        <v>114700</v>
      </c>
      <c r="K121" s="408">
        <v>0</v>
      </c>
      <c r="L121" s="306">
        <v>100000</v>
      </c>
      <c r="M121" s="307">
        <v>400000</v>
      </c>
      <c r="N121" s="160" t="s">
        <v>105</v>
      </c>
      <c r="O121" s="151" t="s">
        <v>40</v>
      </c>
      <c r="P121" s="156" t="s">
        <v>542</v>
      </c>
      <c r="Q121" s="483" t="s">
        <v>555</v>
      </c>
      <c r="R121" s="160" t="s">
        <v>562</v>
      </c>
      <c r="S121" s="225" t="s">
        <v>106</v>
      </c>
      <c r="T121" s="287"/>
      <c r="U121" s="219" t="s">
        <v>37</v>
      </c>
      <c r="V121" s="474"/>
    </row>
    <row r="122" spans="1:22" s="426" customFormat="1" ht="51" x14ac:dyDescent="0.2">
      <c r="A122" s="149">
        <v>120</v>
      </c>
      <c r="B122" s="170" t="s">
        <v>112</v>
      </c>
      <c r="C122" s="141" t="s">
        <v>173</v>
      </c>
      <c r="D122" s="225" t="s">
        <v>262</v>
      </c>
      <c r="E122" s="476" t="s">
        <v>263</v>
      </c>
      <c r="F122" s="475" t="s">
        <v>197</v>
      </c>
      <c r="G122" s="399" t="s">
        <v>1301</v>
      </c>
      <c r="H122" s="146">
        <f t="shared" si="5"/>
        <v>120000</v>
      </c>
      <c r="I122" s="406">
        <f t="shared" si="6"/>
        <v>0</v>
      </c>
      <c r="J122" s="407">
        <v>0</v>
      </c>
      <c r="K122" s="408">
        <v>0</v>
      </c>
      <c r="L122" s="306">
        <v>0</v>
      </c>
      <c r="M122" s="307">
        <v>120000</v>
      </c>
      <c r="N122" s="160" t="s">
        <v>49</v>
      </c>
      <c r="O122" s="151" t="s">
        <v>40</v>
      </c>
      <c r="P122" s="151" t="s">
        <v>549</v>
      </c>
      <c r="Q122" s="151" t="s">
        <v>555</v>
      </c>
      <c r="R122" s="160" t="s">
        <v>559</v>
      </c>
      <c r="S122" s="510" t="s">
        <v>111</v>
      </c>
      <c r="T122" s="287"/>
      <c r="U122" s="219" t="s">
        <v>37</v>
      </c>
      <c r="V122" s="474"/>
    </row>
    <row r="123" spans="1:22" ht="48" customHeight="1" x14ac:dyDescent="0.2">
      <c r="A123" s="141">
        <v>121</v>
      </c>
      <c r="B123" s="170" t="s">
        <v>73</v>
      </c>
      <c r="C123" s="141" t="s">
        <v>173</v>
      </c>
      <c r="D123" s="410" t="s">
        <v>1361</v>
      </c>
      <c r="E123" s="410" t="s">
        <v>1526</v>
      </c>
      <c r="F123" s="475" t="s">
        <v>32</v>
      </c>
      <c r="G123" s="399" t="s">
        <v>1304</v>
      </c>
      <c r="H123" s="146">
        <f t="shared" ref="H123:H148" si="7">I123+L123+M123</f>
        <v>4000000</v>
      </c>
      <c r="I123" s="406">
        <f t="shared" si="6"/>
        <v>0</v>
      </c>
      <c r="J123" s="407">
        <v>0</v>
      </c>
      <c r="K123" s="408">
        <v>0</v>
      </c>
      <c r="L123" s="306">
        <v>1000000</v>
      </c>
      <c r="M123" s="307">
        <v>3000000</v>
      </c>
      <c r="N123" s="160" t="s">
        <v>33</v>
      </c>
      <c r="O123" s="151" t="s">
        <v>34</v>
      </c>
      <c r="P123" s="156" t="s">
        <v>549</v>
      </c>
      <c r="Q123" s="156" t="s">
        <v>35</v>
      </c>
      <c r="R123" s="160" t="s">
        <v>36</v>
      </c>
      <c r="S123" s="434" t="s">
        <v>127</v>
      </c>
      <c r="T123" s="287"/>
      <c r="U123" s="219" t="s">
        <v>37</v>
      </c>
      <c r="V123" s="474"/>
    </row>
    <row r="124" spans="1:22" ht="45.75" customHeight="1" x14ac:dyDescent="0.2">
      <c r="A124" s="141">
        <v>122</v>
      </c>
      <c r="B124" s="170" t="s">
        <v>73</v>
      </c>
      <c r="C124" s="141" t="s">
        <v>173</v>
      </c>
      <c r="D124" s="225" t="s">
        <v>1349</v>
      </c>
      <c r="E124" s="476" t="s">
        <v>1527</v>
      </c>
      <c r="F124" s="475" t="s">
        <v>32</v>
      </c>
      <c r="G124" s="399" t="s">
        <v>1301</v>
      </c>
      <c r="H124" s="146">
        <f t="shared" si="7"/>
        <v>512116</v>
      </c>
      <c r="I124" s="406">
        <f t="shared" si="6"/>
        <v>112116</v>
      </c>
      <c r="J124" s="407">
        <v>112116</v>
      </c>
      <c r="K124" s="408">
        <v>0</v>
      </c>
      <c r="L124" s="306">
        <v>100000</v>
      </c>
      <c r="M124" s="307">
        <v>300000</v>
      </c>
      <c r="N124" s="156" t="s">
        <v>33</v>
      </c>
      <c r="O124" s="484" t="s">
        <v>34</v>
      </c>
      <c r="P124" s="156" t="s">
        <v>549</v>
      </c>
      <c r="Q124" s="156" t="s">
        <v>35</v>
      </c>
      <c r="R124" s="160" t="s">
        <v>38</v>
      </c>
      <c r="S124" s="434" t="s">
        <v>127</v>
      </c>
      <c r="T124" s="275"/>
      <c r="U124" s="219" t="s">
        <v>37</v>
      </c>
      <c r="V124" s="474"/>
    </row>
    <row r="125" spans="1:22" ht="93.75" customHeight="1" x14ac:dyDescent="0.2">
      <c r="A125" s="149">
        <v>123</v>
      </c>
      <c r="B125" s="168" t="s">
        <v>73</v>
      </c>
      <c r="C125" s="149" t="s">
        <v>173</v>
      </c>
      <c r="D125" s="225" t="s">
        <v>1528</v>
      </c>
      <c r="E125" s="410" t="s">
        <v>1528</v>
      </c>
      <c r="F125" s="475" t="s">
        <v>32</v>
      </c>
      <c r="G125" s="419" t="s">
        <v>5</v>
      </c>
      <c r="H125" s="146">
        <f t="shared" si="7"/>
        <v>0</v>
      </c>
      <c r="I125" s="406">
        <f t="shared" si="6"/>
        <v>0</v>
      </c>
      <c r="J125" s="407">
        <v>0</v>
      </c>
      <c r="K125" s="408">
        <v>0</v>
      </c>
      <c r="L125" s="306">
        <v>0</v>
      </c>
      <c r="M125" s="307">
        <v>0</v>
      </c>
      <c r="N125" s="156" t="s">
        <v>33</v>
      </c>
      <c r="O125" s="151" t="s">
        <v>34</v>
      </c>
      <c r="P125" s="275" t="s">
        <v>549</v>
      </c>
      <c r="Q125" s="156" t="s">
        <v>35</v>
      </c>
      <c r="R125" s="151" t="s">
        <v>552</v>
      </c>
      <c r="S125" s="225" t="s">
        <v>127</v>
      </c>
      <c r="T125" s="275"/>
      <c r="U125" s="219" t="s">
        <v>37</v>
      </c>
      <c r="V125" s="474"/>
    </row>
    <row r="126" spans="1:22" s="427" customFormat="1" ht="178.5" x14ac:dyDescent="0.2">
      <c r="A126" s="141">
        <v>124</v>
      </c>
      <c r="B126" s="170" t="s">
        <v>30</v>
      </c>
      <c r="C126" s="141" t="s">
        <v>173</v>
      </c>
      <c r="D126" s="225" t="s">
        <v>265</v>
      </c>
      <c r="E126" s="476" t="s">
        <v>1590</v>
      </c>
      <c r="F126" s="475" t="s">
        <v>44</v>
      </c>
      <c r="G126" s="399" t="s">
        <v>1304</v>
      </c>
      <c r="H126" s="146">
        <f t="shared" si="7"/>
        <v>4185000</v>
      </c>
      <c r="I126" s="406">
        <f t="shared" si="6"/>
        <v>185000</v>
      </c>
      <c r="J126" s="407">
        <v>185000</v>
      </c>
      <c r="K126" s="408">
        <v>0</v>
      </c>
      <c r="L126" s="306">
        <v>2000000</v>
      </c>
      <c r="M126" s="307">
        <v>2000000</v>
      </c>
      <c r="N126" s="156" t="s">
        <v>45</v>
      </c>
      <c r="O126" s="151" t="s">
        <v>34</v>
      </c>
      <c r="P126" s="151" t="s">
        <v>549</v>
      </c>
      <c r="Q126" s="151" t="s">
        <v>555</v>
      </c>
      <c r="R126" s="160" t="s">
        <v>556</v>
      </c>
      <c r="S126" s="434" t="s">
        <v>169</v>
      </c>
      <c r="T126" s="275"/>
      <c r="U126" s="219" t="s">
        <v>37</v>
      </c>
      <c r="V126" s="474"/>
    </row>
    <row r="127" spans="1:22" s="427" customFormat="1" ht="63.75" x14ac:dyDescent="0.2">
      <c r="A127" s="141">
        <v>125</v>
      </c>
      <c r="B127" s="149" t="s">
        <v>201</v>
      </c>
      <c r="C127" s="149" t="s">
        <v>173</v>
      </c>
      <c r="D127" s="410" t="s">
        <v>204</v>
      </c>
      <c r="E127" s="410" t="s">
        <v>205</v>
      </c>
      <c r="F127" s="475" t="s">
        <v>206</v>
      </c>
      <c r="G127" s="399" t="s">
        <v>1301</v>
      </c>
      <c r="H127" s="146">
        <f t="shared" si="7"/>
        <v>6000000</v>
      </c>
      <c r="I127" s="406">
        <f t="shared" si="6"/>
        <v>0</v>
      </c>
      <c r="J127" s="407">
        <v>0</v>
      </c>
      <c r="K127" s="408">
        <v>0</v>
      </c>
      <c r="L127" s="306">
        <v>0</v>
      </c>
      <c r="M127" s="307">
        <v>6000000</v>
      </c>
      <c r="N127" s="151" t="s">
        <v>89</v>
      </c>
      <c r="O127" s="151" t="s">
        <v>34</v>
      </c>
      <c r="P127" s="151" t="s">
        <v>542</v>
      </c>
      <c r="Q127" s="151" t="s">
        <v>55</v>
      </c>
      <c r="R127" s="160" t="s">
        <v>547</v>
      </c>
      <c r="S127" s="434" t="s">
        <v>92</v>
      </c>
      <c r="T127" s="270"/>
      <c r="U127" s="219" t="s">
        <v>37</v>
      </c>
      <c r="V127" s="474"/>
    </row>
    <row r="128" spans="1:22" s="263" customFormat="1" ht="38.25" x14ac:dyDescent="0.25">
      <c r="A128" s="149">
        <v>126</v>
      </c>
      <c r="B128" s="170" t="s">
        <v>201</v>
      </c>
      <c r="C128" s="141" t="s">
        <v>173</v>
      </c>
      <c r="D128" s="225" t="s">
        <v>273</v>
      </c>
      <c r="E128" s="476" t="s">
        <v>274</v>
      </c>
      <c r="F128" s="475" t="s">
        <v>206</v>
      </c>
      <c r="G128" s="399" t="s">
        <v>1301</v>
      </c>
      <c r="H128" s="146">
        <f t="shared" si="7"/>
        <v>200000</v>
      </c>
      <c r="I128" s="406">
        <f t="shared" si="6"/>
        <v>0</v>
      </c>
      <c r="J128" s="407">
        <v>0</v>
      </c>
      <c r="K128" s="408">
        <v>0</v>
      </c>
      <c r="L128" s="306">
        <v>0</v>
      </c>
      <c r="M128" s="307">
        <v>200000</v>
      </c>
      <c r="N128" s="156" t="s">
        <v>89</v>
      </c>
      <c r="O128" s="151" t="s">
        <v>40</v>
      </c>
      <c r="P128" s="151" t="s">
        <v>542</v>
      </c>
      <c r="Q128" s="151" t="s">
        <v>55</v>
      </c>
      <c r="R128" s="160" t="s">
        <v>547</v>
      </c>
      <c r="S128" s="511" t="s">
        <v>111</v>
      </c>
      <c r="T128" s="275"/>
      <c r="U128" s="219" t="s">
        <v>37</v>
      </c>
      <c r="V128" s="474"/>
    </row>
    <row r="129" spans="1:22" s="263" customFormat="1" ht="63.75" x14ac:dyDescent="0.25">
      <c r="A129" s="141">
        <v>127</v>
      </c>
      <c r="B129" s="149" t="s">
        <v>201</v>
      </c>
      <c r="C129" s="141" t="s">
        <v>173</v>
      </c>
      <c r="D129" s="410" t="s">
        <v>202</v>
      </c>
      <c r="E129" s="410" t="s">
        <v>203</v>
      </c>
      <c r="F129" s="475" t="s">
        <v>88</v>
      </c>
      <c r="G129" s="399" t="s">
        <v>1301</v>
      </c>
      <c r="H129" s="146">
        <f t="shared" si="7"/>
        <v>100000</v>
      </c>
      <c r="I129" s="406">
        <f t="shared" si="6"/>
        <v>0</v>
      </c>
      <c r="J129" s="407">
        <v>0</v>
      </c>
      <c r="K129" s="408">
        <v>0</v>
      </c>
      <c r="L129" s="306">
        <v>50000</v>
      </c>
      <c r="M129" s="307">
        <v>50000</v>
      </c>
      <c r="N129" s="160" t="s">
        <v>89</v>
      </c>
      <c r="O129" s="151" t="s">
        <v>40</v>
      </c>
      <c r="P129" s="270" t="s">
        <v>542</v>
      </c>
      <c r="Q129" s="151" t="s">
        <v>55</v>
      </c>
      <c r="R129" s="160" t="s">
        <v>547</v>
      </c>
      <c r="S129" s="225" t="s">
        <v>92</v>
      </c>
      <c r="T129" s="287"/>
      <c r="U129" s="219" t="s">
        <v>37</v>
      </c>
      <c r="V129" s="474"/>
    </row>
    <row r="130" spans="1:22" ht="38.25" customHeight="1" x14ac:dyDescent="0.2">
      <c r="A130" s="141">
        <v>128</v>
      </c>
      <c r="B130" s="168" t="s">
        <v>112</v>
      </c>
      <c r="C130" s="141" t="s">
        <v>173</v>
      </c>
      <c r="D130" s="225" t="s">
        <v>240</v>
      </c>
      <c r="E130" s="410" t="s">
        <v>241</v>
      </c>
      <c r="F130" s="437" t="s">
        <v>242</v>
      </c>
      <c r="G130" s="399" t="s">
        <v>1301</v>
      </c>
      <c r="H130" s="146">
        <f t="shared" si="7"/>
        <v>800000</v>
      </c>
      <c r="I130" s="406">
        <f t="shared" si="6"/>
        <v>0</v>
      </c>
      <c r="J130" s="407">
        <v>0</v>
      </c>
      <c r="K130" s="408">
        <v>0</v>
      </c>
      <c r="L130" s="306">
        <v>0</v>
      </c>
      <c r="M130" s="307">
        <v>800000</v>
      </c>
      <c r="N130" s="160" t="s">
        <v>49</v>
      </c>
      <c r="O130" s="151" t="s">
        <v>40</v>
      </c>
      <c r="P130" s="287" t="s">
        <v>549</v>
      </c>
      <c r="Q130" s="160" t="s">
        <v>563</v>
      </c>
      <c r="R130" s="160" t="s">
        <v>564</v>
      </c>
      <c r="S130" s="225" t="s">
        <v>169</v>
      </c>
      <c r="T130" s="287"/>
      <c r="U130" s="219" t="s">
        <v>37</v>
      </c>
      <c r="V130" s="474"/>
    </row>
    <row r="131" spans="1:22" s="263" customFormat="1" ht="38.25" x14ac:dyDescent="0.25">
      <c r="A131" s="149">
        <v>129</v>
      </c>
      <c r="B131" s="168" t="s">
        <v>112</v>
      </c>
      <c r="C131" s="141" t="s">
        <v>173</v>
      </c>
      <c r="D131" s="225" t="s">
        <v>247</v>
      </c>
      <c r="E131" s="410" t="s">
        <v>1315</v>
      </c>
      <c r="F131" s="360" t="s">
        <v>242</v>
      </c>
      <c r="G131" s="399" t="s">
        <v>1301</v>
      </c>
      <c r="H131" s="146">
        <f t="shared" si="7"/>
        <v>150000</v>
      </c>
      <c r="I131" s="406">
        <f t="shared" ref="I131:I148" si="8">J131+K131</f>
        <v>0</v>
      </c>
      <c r="J131" s="407">
        <v>0</v>
      </c>
      <c r="K131" s="408">
        <v>0</v>
      </c>
      <c r="L131" s="306">
        <v>0</v>
      </c>
      <c r="M131" s="307">
        <v>150000</v>
      </c>
      <c r="N131" s="160" t="s">
        <v>49</v>
      </c>
      <c r="O131" s="160" t="s">
        <v>40</v>
      </c>
      <c r="P131" s="287" t="s">
        <v>549</v>
      </c>
      <c r="Q131" s="160" t="s">
        <v>563</v>
      </c>
      <c r="R131" s="160" t="s">
        <v>564</v>
      </c>
      <c r="S131" s="225" t="s">
        <v>169</v>
      </c>
      <c r="T131" s="287"/>
      <c r="U131" s="219" t="s">
        <v>37</v>
      </c>
      <c r="V131" s="474"/>
    </row>
    <row r="132" spans="1:22" ht="38.25" x14ac:dyDescent="0.2">
      <c r="A132" s="141">
        <v>130</v>
      </c>
      <c r="B132" s="168" t="s">
        <v>112</v>
      </c>
      <c r="C132" s="141" t="s">
        <v>173</v>
      </c>
      <c r="D132" s="225" t="s">
        <v>248</v>
      </c>
      <c r="E132" s="410" t="s">
        <v>249</v>
      </c>
      <c r="F132" s="360" t="s">
        <v>242</v>
      </c>
      <c r="G132" s="399" t="s">
        <v>1301</v>
      </c>
      <c r="H132" s="146">
        <f t="shared" si="7"/>
        <v>100000</v>
      </c>
      <c r="I132" s="406">
        <f t="shared" si="8"/>
        <v>0</v>
      </c>
      <c r="J132" s="407">
        <v>0</v>
      </c>
      <c r="K132" s="408">
        <v>0</v>
      </c>
      <c r="L132" s="306">
        <v>0</v>
      </c>
      <c r="M132" s="307">
        <v>100000</v>
      </c>
      <c r="N132" s="160" t="s">
        <v>49</v>
      </c>
      <c r="O132" s="160" t="s">
        <v>40</v>
      </c>
      <c r="P132" s="287" t="s">
        <v>549</v>
      </c>
      <c r="Q132" s="160" t="s">
        <v>563</v>
      </c>
      <c r="R132" s="160" t="s">
        <v>564</v>
      </c>
      <c r="S132" s="225" t="s">
        <v>169</v>
      </c>
      <c r="T132" s="287"/>
      <c r="U132" s="219" t="s">
        <v>37</v>
      </c>
      <c r="V132" s="474"/>
    </row>
    <row r="133" spans="1:22" s="263" customFormat="1" ht="127.5" x14ac:dyDescent="0.25">
      <c r="A133" s="141">
        <v>131</v>
      </c>
      <c r="B133" s="168" t="s">
        <v>112</v>
      </c>
      <c r="C133" s="149" t="s">
        <v>173</v>
      </c>
      <c r="D133" s="225" t="s">
        <v>250</v>
      </c>
      <c r="E133" s="410" t="s">
        <v>1362</v>
      </c>
      <c r="F133" s="360" t="s">
        <v>242</v>
      </c>
      <c r="G133" s="399" t="s">
        <v>1301</v>
      </c>
      <c r="H133" s="146">
        <f t="shared" si="7"/>
        <v>600000</v>
      </c>
      <c r="I133" s="406">
        <f t="shared" si="8"/>
        <v>0</v>
      </c>
      <c r="J133" s="407">
        <v>0</v>
      </c>
      <c r="K133" s="408">
        <v>0</v>
      </c>
      <c r="L133" s="306">
        <v>0</v>
      </c>
      <c r="M133" s="307">
        <v>600000</v>
      </c>
      <c r="N133" s="160" t="s">
        <v>49</v>
      </c>
      <c r="O133" s="160" t="s">
        <v>34</v>
      </c>
      <c r="P133" s="287" t="s">
        <v>549</v>
      </c>
      <c r="Q133" s="160" t="s">
        <v>563</v>
      </c>
      <c r="R133" s="160" t="s">
        <v>564</v>
      </c>
      <c r="S133" s="225" t="s">
        <v>169</v>
      </c>
      <c r="T133" s="287"/>
      <c r="U133" s="219" t="s">
        <v>37</v>
      </c>
      <c r="V133" s="474"/>
    </row>
    <row r="134" spans="1:22" ht="51" x14ac:dyDescent="0.2">
      <c r="A134" s="149">
        <v>132</v>
      </c>
      <c r="B134" s="168" t="s">
        <v>112</v>
      </c>
      <c r="C134" s="149" t="s">
        <v>173</v>
      </c>
      <c r="D134" s="225" t="s">
        <v>251</v>
      </c>
      <c r="E134" s="410" t="s">
        <v>252</v>
      </c>
      <c r="F134" s="475" t="s">
        <v>242</v>
      </c>
      <c r="G134" s="399" t="s">
        <v>1301</v>
      </c>
      <c r="H134" s="146">
        <f t="shared" si="7"/>
        <v>350000</v>
      </c>
      <c r="I134" s="406">
        <f t="shared" si="8"/>
        <v>0</v>
      </c>
      <c r="J134" s="407">
        <v>0</v>
      </c>
      <c r="K134" s="408">
        <v>0</v>
      </c>
      <c r="L134" s="306">
        <v>0</v>
      </c>
      <c r="M134" s="307">
        <v>350000</v>
      </c>
      <c r="N134" s="160" t="s">
        <v>49</v>
      </c>
      <c r="O134" s="151" t="s">
        <v>40</v>
      </c>
      <c r="P134" s="160" t="s">
        <v>549</v>
      </c>
      <c r="Q134" s="160" t="s">
        <v>563</v>
      </c>
      <c r="R134" s="160" t="s">
        <v>564</v>
      </c>
      <c r="S134" s="225" t="s">
        <v>106</v>
      </c>
      <c r="T134" s="287"/>
      <c r="U134" s="219" t="s">
        <v>37</v>
      </c>
      <c r="V134" s="474"/>
    </row>
    <row r="135" spans="1:22" ht="38.25" customHeight="1" x14ac:dyDescent="0.2">
      <c r="A135" s="141">
        <v>133</v>
      </c>
      <c r="B135" s="168" t="s">
        <v>112</v>
      </c>
      <c r="C135" s="141" t="s">
        <v>173</v>
      </c>
      <c r="D135" s="225" t="s">
        <v>275</v>
      </c>
      <c r="E135" s="476" t="s">
        <v>276</v>
      </c>
      <c r="F135" s="475" t="s">
        <v>242</v>
      </c>
      <c r="G135" s="399" t="s">
        <v>1301</v>
      </c>
      <c r="H135" s="146">
        <f t="shared" si="7"/>
        <v>500000</v>
      </c>
      <c r="I135" s="406">
        <f t="shared" si="8"/>
        <v>0</v>
      </c>
      <c r="J135" s="407">
        <v>0</v>
      </c>
      <c r="K135" s="408">
        <v>0</v>
      </c>
      <c r="L135" s="306">
        <v>0</v>
      </c>
      <c r="M135" s="307">
        <v>500000</v>
      </c>
      <c r="N135" s="156" t="s">
        <v>49</v>
      </c>
      <c r="O135" s="151" t="s">
        <v>34</v>
      </c>
      <c r="P135" s="270" t="s">
        <v>549</v>
      </c>
      <c r="Q135" s="151" t="s">
        <v>555</v>
      </c>
      <c r="R135" s="160" t="s">
        <v>558</v>
      </c>
      <c r="S135" s="225" t="s">
        <v>169</v>
      </c>
      <c r="T135" s="275"/>
      <c r="U135" s="219" t="s">
        <v>37</v>
      </c>
      <c r="V135" s="474"/>
    </row>
    <row r="136" spans="1:22" ht="102" x14ac:dyDescent="0.2">
      <c r="A136" s="141">
        <v>134</v>
      </c>
      <c r="B136" s="168" t="s">
        <v>112</v>
      </c>
      <c r="C136" s="141" t="s">
        <v>173</v>
      </c>
      <c r="D136" s="225" t="s">
        <v>277</v>
      </c>
      <c r="E136" s="476" t="s">
        <v>1339</v>
      </c>
      <c r="F136" s="475" t="s">
        <v>242</v>
      </c>
      <c r="G136" s="399" t="s">
        <v>1303</v>
      </c>
      <c r="H136" s="146">
        <f t="shared" si="7"/>
        <v>500000</v>
      </c>
      <c r="I136" s="406">
        <f t="shared" si="8"/>
        <v>0</v>
      </c>
      <c r="J136" s="407">
        <v>0</v>
      </c>
      <c r="K136" s="408">
        <v>0</v>
      </c>
      <c r="L136" s="306">
        <v>500000</v>
      </c>
      <c r="M136" s="307">
        <v>0</v>
      </c>
      <c r="N136" s="156" t="s">
        <v>49</v>
      </c>
      <c r="O136" s="151" t="s">
        <v>34</v>
      </c>
      <c r="P136" s="270" t="s">
        <v>549</v>
      </c>
      <c r="Q136" s="151" t="s">
        <v>555</v>
      </c>
      <c r="R136" s="160" t="s">
        <v>558</v>
      </c>
      <c r="S136" s="434" t="s">
        <v>169</v>
      </c>
      <c r="T136" s="275"/>
      <c r="U136" s="219" t="s">
        <v>37</v>
      </c>
      <c r="V136" s="474"/>
    </row>
    <row r="137" spans="1:22" ht="89.25" x14ac:dyDescent="0.2">
      <c r="A137" s="149">
        <v>135</v>
      </c>
      <c r="B137" s="168" t="s">
        <v>112</v>
      </c>
      <c r="C137" s="141" t="s">
        <v>173</v>
      </c>
      <c r="D137" s="225" t="s">
        <v>278</v>
      </c>
      <c r="E137" s="476" t="s">
        <v>1379</v>
      </c>
      <c r="F137" s="475" t="s">
        <v>242</v>
      </c>
      <c r="G137" s="399" t="s">
        <v>1303</v>
      </c>
      <c r="H137" s="146">
        <f t="shared" si="7"/>
        <v>600000</v>
      </c>
      <c r="I137" s="406">
        <f t="shared" si="8"/>
        <v>0</v>
      </c>
      <c r="J137" s="407">
        <v>0</v>
      </c>
      <c r="K137" s="408">
        <v>0</v>
      </c>
      <c r="L137" s="306">
        <v>0</v>
      </c>
      <c r="M137" s="307">
        <v>600000</v>
      </c>
      <c r="N137" s="156" t="s">
        <v>49</v>
      </c>
      <c r="O137" s="151" t="s">
        <v>40</v>
      </c>
      <c r="P137" s="287" t="s">
        <v>549</v>
      </c>
      <c r="Q137" s="160" t="s">
        <v>563</v>
      </c>
      <c r="R137" s="160" t="s">
        <v>564</v>
      </c>
      <c r="S137" s="434" t="s">
        <v>169</v>
      </c>
      <c r="T137" s="275"/>
      <c r="U137" s="219" t="s">
        <v>37</v>
      </c>
      <c r="V137" s="474"/>
    </row>
    <row r="138" spans="1:22" ht="59.25" customHeight="1" x14ac:dyDescent="0.2">
      <c r="A138" s="141">
        <v>136</v>
      </c>
      <c r="B138" s="168" t="s">
        <v>112</v>
      </c>
      <c r="C138" s="149" t="s">
        <v>173</v>
      </c>
      <c r="D138" s="225" t="s">
        <v>279</v>
      </c>
      <c r="E138" s="410" t="s">
        <v>280</v>
      </c>
      <c r="F138" s="475" t="s">
        <v>242</v>
      </c>
      <c r="G138" s="399" t="s">
        <v>1301</v>
      </c>
      <c r="H138" s="146">
        <f t="shared" si="7"/>
        <v>120000</v>
      </c>
      <c r="I138" s="406">
        <f t="shared" si="8"/>
        <v>0</v>
      </c>
      <c r="J138" s="407">
        <v>0</v>
      </c>
      <c r="K138" s="408">
        <v>0</v>
      </c>
      <c r="L138" s="306">
        <v>120000</v>
      </c>
      <c r="M138" s="307">
        <v>0</v>
      </c>
      <c r="N138" s="156" t="s">
        <v>281</v>
      </c>
      <c r="O138" s="151" t="s">
        <v>34</v>
      </c>
      <c r="P138" s="160" t="s">
        <v>549</v>
      </c>
      <c r="Q138" s="160" t="s">
        <v>563</v>
      </c>
      <c r="R138" s="160" t="s">
        <v>564</v>
      </c>
      <c r="S138" s="225" t="s">
        <v>169</v>
      </c>
      <c r="T138" s="275"/>
      <c r="U138" s="219" t="s">
        <v>37</v>
      </c>
      <c r="V138" s="474"/>
    </row>
    <row r="139" spans="1:22" ht="25.5" x14ac:dyDescent="0.2">
      <c r="A139" s="141">
        <v>137</v>
      </c>
      <c r="B139" s="168" t="s">
        <v>112</v>
      </c>
      <c r="C139" s="149" t="s">
        <v>173</v>
      </c>
      <c r="D139" s="225" t="s">
        <v>332</v>
      </c>
      <c r="E139" s="410" t="s">
        <v>333</v>
      </c>
      <c r="F139" s="501" t="s">
        <v>242</v>
      </c>
      <c r="G139" s="419" t="s">
        <v>5</v>
      </c>
      <c r="H139" s="146">
        <f t="shared" si="7"/>
        <v>500000</v>
      </c>
      <c r="I139" s="406">
        <f t="shared" si="8"/>
        <v>0</v>
      </c>
      <c r="J139" s="407">
        <v>0</v>
      </c>
      <c r="K139" s="408">
        <v>0</v>
      </c>
      <c r="L139" s="306">
        <v>0</v>
      </c>
      <c r="M139" s="307">
        <v>500000</v>
      </c>
      <c r="N139" s="432" t="s">
        <v>49</v>
      </c>
      <c r="O139" s="431" t="s">
        <v>40</v>
      </c>
      <c r="P139" s="287" t="s">
        <v>549</v>
      </c>
      <c r="Q139" s="160" t="s">
        <v>563</v>
      </c>
      <c r="R139" s="160" t="s">
        <v>564</v>
      </c>
      <c r="S139" s="225" t="s">
        <v>169</v>
      </c>
      <c r="T139" s="433"/>
      <c r="U139" s="219" t="s">
        <v>37</v>
      </c>
      <c r="V139" s="474"/>
    </row>
    <row r="140" spans="1:22" ht="93" customHeight="1" x14ac:dyDescent="0.2">
      <c r="A140" s="149">
        <v>138</v>
      </c>
      <c r="B140" s="168" t="s">
        <v>112</v>
      </c>
      <c r="C140" s="149" t="s">
        <v>173</v>
      </c>
      <c r="D140" s="225" t="s">
        <v>334</v>
      </c>
      <c r="E140" s="410" t="s">
        <v>1340</v>
      </c>
      <c r="F140" s="478" t="s">
        <v>242</v>
      </c>
      <c r="G140" s="399" t="s">
        <v>335</v>
      </c>
      <c r="H140" s="146">
        <f t="shared" si="7"/>
        <v>3000000</v>
      </c>
      <c r="I140" s="406">
        <f t="shared" si="8"/>
        <v>0</v>
      </c>
      <c r="J140" s="407">
        <v>0</v>
      </c>
      <c r="K140" s="408">
        <v>0</v>
      </c>
      <c r="L140" s="306">
        <v>0</v>
      </c>
      <c r="M140" s="307">
        <v>3000000</v>
      </c>
      <c r="N140" s="432" t="s">
        <v>49</v>
      </c>
      <c r="O140" s="151" t="s">
        <v>40</v>
      </c>
      <c r="P140" s="270" t="s">
        <v>549</v>
      </c>
      <c r="Q140" s="151" t="s">
        <v>555</v>
      </c>
      <c r="R140" s="160" t="s">
        <v>558</v>
      </c>
      <c r="S140" s="225" t="s">
        <v>169</v>
      </c>
      <c r="T140" s="433"/>
      <c r="U140" s="219" t="s">
        <v>37</v>
      </c>
      <c r="V140" s="474"/>
    </row>
    <row r="141" spans="1:22" ht="38.25" x14ac:dyDescent="0.2">
      <c r="A141" s="141">
        <v>139</v>
      </c>
      <c r="B141" s="168" t="s">
        <v>30</v>
      </c>
      <c r="C141" s="149" t="s">
        <v>173</v>
      </c>
      <c r="D141" s="225" t="s">
        <v>290</v>
      </c>
      <c r="E141" s="410" t="s">
        <v>291</v>
      </c>
      <c r="F141" s="475" t="s">
        <v>292</v>
      </c>
      <c r="G141" s="399" t="s">
        <v>1301</v>
      </c>
      <c r="H141" s="146">
        <f t="shared" si="7"/>
        <v>205000</v>
      </c>
      <c r="I141" s="406">
        <f t="shared" si="8"/>
        <v>0</v>
      </c>
      <c r="J141" s="407">
        <v>0</v>
      </c>
      <c r="K141" s="408">
        <v>0</v>
      </c>
      <c r="L141" s="306">
        <v>5000</v>
      </c>
      <c r="M141" s="307">
        <v>200000</v>
      </c>
      <c r="N141" s="156" t="s">
        <v>49</v>
      </c>
      <c r="O141" s="151" t="s">
        <v>34</v>
      </c>
      <c r="P141" s="151" t="s">
        <v>542</v>
      </c>
      <c r="Q141" s="151" t="s">
        <v>55</v>
      </c>
      <c r="R141" s="160" t="s">
        <v>547</v>
      </c>
      <c r="S141" s="225" t="s">
        <v>169</v>
      </c>
      <c r="T141" s="275"/>
      <c r="U141" s="219" t="s">
        <v>37</v>
      </c>
      <c r="V141" s="474"/>
    </row>
    <row r="142" spans="1:22" ht="103.5" customHeight="1" x14ac:dyDescent="0.2">
      <c r="A142" s="141">
        <v>140</v>
      </c>
      <c r="B142" s="168"/>
      <c r="C142" s="149" t="s">
        <v>173</v>
      </c>
      <c r="D142" s="225" t="s">
        <v>1388</v>
      </c>
      <c r="E142" s="410" t="s">
        <v>1389</v>
      </c>
      <c r="F142" s="475"/>
      <c r="G142" s="466"/>
      <c r="H142" s="146">
        <f t="shared" si="7"/>
        <v>2000000</v>
      </c>
      <c r="I142" s="406">
        <f t="shared" si="8"/>
        <v>0</v>
      </c>
      <c r="J142" s="407">
        <v>0</v>
      </c>
      <c r="K142" s="408">
        <v>0</v>
      </c>
      <c r="L142" s="306">
        <v>0</v>
      </c>
      <c r="M142" s="307">
        <v>2000000</v>
      </c>
      <c r="N142" s="149"/>
      <c r="O142" s="141"/>
      <c r="P142" s="504"/>
      <c r="Q142" s="162"/>
      <c r="R142" s="149"/>
      <c r="S142" s="509"/>
      <c r="T142" s="513"/>
      <c r="U142" s="187"/>
      <c r="V142" s="474"/>
    </row>
    <row r="143" spans="1:22" ht="219.75" customHeight="1" x14ac:dyDescent="0.2">
      <c r="A143" s="149">
        <v>141</v>
      </c>
      <c r="B143" s="168"/>
      <c r="C143" s="149" t="s">
        <v>173</v>
      </c>
      <c r="D143" s="225" t="s">
        <v>1390</v>
      </c>
      <c r="E143" s="410" t="s">
        <v>1391</v>
      </c>
      <c r="F143" s="475"/>
      <c r="G143" s="466"/>
      <c r="H143" s="146">
        <f t="shared" si="7"/>
        <v>500000</v>
      </c>
      <c r="I143" s="406">
        <f t="shared" si="8"/>
        <v>0</v>
      </c>
      <c r="J143" s="407">
        <v>0</v>
      </c>
      <c r="K143" s="408">
        <v>0</v>
      </c>
      <c r="L143" s="306">
        <v>0</v>
      </c>
      <c r="M143" s="307">
        <v>500000</v>
      </c>
      <c r="N143" s="149"/>
      <c r="O143" s="141"/>
      <c r="P143" s="504"/>
      <c r="Q143" s="162"/>
      <c r="R143" s="149"/>
      <c r="S143" s="509"/>
      <c r="T143" s="513"/>
      <c r="U143" s="187"/>
      <c r="V143" s="474"/>
    </row>
    <row r="144" spans="1:22" ht="72.75" customHeight="1" x14ac:dyDescent="0.2">
      <c r="A144" s="141">
        <v>142</v>
      </c>
      <c r="B144" s="168"/>
      <c r="C144" s="149" t="s">
        <v>173</v>
      </c>
      <c r="D144" s="410" t="s">
        <v>1392</v>
      </c>
      <c r="E144" s="410" t="s">
        <v>1393</v>
      </c>
      <c r="F144" s="475"/>
      <c r="G144" s="466"/>
      <c r="H144" s="146">
        <f t="shared" si="7"/>
        <v>1000000</v>
      </c>
      <c r="I144" s="406">
        <f t="shared" si="8"/>
        <v>0</v>
      </c>
      <c r="J144" s="407">
        <v>0</v>
      </c>
      <c r="K144" s="408">
        <v>0</v>
      </c>
      <c r="L144" s="306">
        <v>0</v>
      </c>
      <c r="M144" s="307">
        <v>1000000</v>
      </c>
      <c r="N144" s="149"/>
      <c r="O144" s="502"/>
      <c r="P144" s="504"/>
      <c r="Q144" s="162"/>
      <c r="R144" s="149"/>
      <c r="S144" s="509"/>
      <c r="T144" s="513"/>
      <c r="U144" s="187"/>
      <c r="V144" s="474"/>
    </row>
    <row r="145" spans="1:22" ht="51" x14ac:dyDescent="0.2">
      <c r="A145" s="141">
        <v>143</v>
      </c>
      <c r="B145" s="168"/>
      <c r="C145" s="149" t="s">
        <v>173</v>
      </c>
      <c r="D145" s="410" t="s">
        <v>1427</v>
      </c>
      <c r="E145" s="410" t="s">
        <v>1428</v>
      </c>
      <c r="F145" s="475"/>
      <c r="G145" s="466"/>
      <c r="H145" s="146">
        <f t="shared" si="7"/>
        <v>2000000</v>
      </c>
      <c r="I145" s="406">
        <f t="shared" si="8"/>
        <v>0</v>
      </c>
      <c r="J145" s="407">
        <v>0</v>
      </c>
      <c r="K145" s="408">
        <v>0</v>
      </c>
      <c r="L145" s="306">
        <v>0</v>
      </c>
      <c r="M145" s="307">
        <v>2000000</v>
      </c>
      <c r="N145" s="149"/>
      <c r="O145" s="141"/>
      <c r="P145" s="162"/>
      <c r="Q145" s="162"/>
      <c r="R145" s="149"/>
      <c r="S145" s="509"/>
      <c r="T145" s="513"/>
      <c r="U145" s="187"/>
      <c r="V145" s="474"/>
    </row>
    <row r="146" spans="1:22" ht="248.25" customHeight="1" x14ac:dyDescent="0.2">
      <c r="A146" s="149">
        <v>144</v>
      </c>
      <c r="B146" s="168"/>
      <c r="C146" s="149" t="s">
        <v>173</v>
      </c>
      <c r="D146" s="410" t="s">
        <v>1434</v>
      </c>
      <c r="E146" s="410" t="s">
        <v>1587</v>
      </c>
      <c r="F146" s="475"/>
      <c r="G146" s="466"/>
      <c r="H146" s="146">
        <f t="shared" si="7"/>
        <v>0</v>
      </c>
      <c r="I146" s="406">
        <f t="shared" si="8"/>
        <v>0</v>
      </c>
      <c r="J146" s="407">
        <v>0</v>
      </c>
      <c r="K146" s="408">
        <v>0</v>
      </c>
      <c r="L146" s="306">
        <v>0</v>
      </c>
      <c r="M146" s="307">
        <v>0</v>
      </c>
      <c r="N146" s="149"/>
      <c r="O146" s="141"/>
      <c r="P146" s="504"/>
      <c r="Q146" s="162"/>
      <c r="R146" s="149"/>
      <c r="S146" s="509"/>
      <c r="T146" s="513"/>
      <c r="U146" s="187"/>
      <c r="V146" s="474"/>
    </row>
    <row r="147" spans="1:22" ht="105.75" customHeight="1" x14ac:dyDescent="0.2">
      <c r="A147" s="141">
        <v>145</v>
      </c>
      <c r="B147" s="170" t="s">
        <v>112</v>
      </c>
      <c r="C147" s="141" t="s">
        <v>359</v>
      </c>
      <c r="D147" s="225" t="s">
        <v>360</v>
      </c>
      <c r="E147" s="410" t="s">
        <v>361</v>
      </c>
      <c r="F147" s="475" t="s">
        <v>242</v>
      </c>
      <c r="G147" s="399" t="s">
        <v>1354</v>
      </c>
      <c r="H147" s="146">
        <f t="shared" si="7"/>
        <v>350000</v>
      </c>
      <c r="I147" s="406">
        <f t="shared" si="8"/>
        <v>0</v>
      </c>
      <c r="J147" s="407">
        <v>0</v>
      </c>
      <c r="K147" s="408">
        <v>0</v>
      </c>
      <c r="L147" s="306">
        <v>0</v>
      </c>
      <c r="M147" s="307">
        <v>350000</v>
      </c>
      <c r="N147" s="160" t="s">
        <v>49</v>
      </c>
      <c r="O147" s="151" t="s">
        <v>40</v>
      </c>
      <c r="P147" s="160" t="s">
        <v>549</v>
      </c>
      <c r="Q147" s="160" t="s">
        <v>563</v>
      </c>
      <c r="R147" s="160" t="s">
        <v>564</v>
      </c>
      <c r="S147" s="434" t="s">
        <v>169</v>
      </c>
      <c r="T147" s="287"/>
      <c r="U147" s="219" t="s">
        <v>37</v>
      </c>
      <c r="V147" s="474"/>
    </row>
    <row r="148" spans="1:22" ht="216.75" x14ac:dyDescent="0.2">
      <c r="A148" s="141">
        <v>146</v>
      </c>
      <c r="B148" s="168"/>
      <c r="C148" s="141" t="s">
        <v>1586</v>
      </c>
      <c r="D148" s="225" t="s">
        <v>1386</v>
      </c>
      <c r="E148" s="410" t="s">
        <v>1387</v>
      </c>
      <c r="F148" s="475" t="s">
        <v>91</v>
      </c>
      <c r="G148" s="466" t="s">
        <v>1529</v>
      </c>
      <c r="H148" s="146">
        <f t="shared" si="7"/>
        <v>0</v>
      </c>
      <c r="I148" s="406">
        <f t="shared" si="8"/>
        <v>0</v>
      </c>
      <c r="J148" s="407">
        <v>0</v>
      </c>
      <c r="K148" s="408">
        <v>0</v>
      </c>
      <c r="L148" s="306">
        <v>0</v>
      </c>
      <c r="M148" s="307">
        <v>0</v>
      </c>
      <c r="N148" s="156" t="s">
        <v>33</v>
      </c>
      <c r="O148" s="141"/>
      <c r="P148" s="162"/>
      <c r="Q148" s="162"/>
      <c r="R148" s="149"/>
      <c r="S148" s="509"/>
      <c r="T148" s="513"/>
      <c r="U148" s="187"/>
      <c r="V148" s="474"/>
    </row>
    <row r="149" spans="1:22" ht="216.75" x14ac:dyDescent="0.2">
      <c r="A149" s="149">
        <v>147</v>
      </c>
      <c r="B149" s="168"/>
      <c r="C149" s="141" t="s">
        <v>1586</v>
      </c>
      <c r="D149" s="410" t="s">
        <v>1383</v>
      </c>
      <c r="E149" s="410" t="s">
        <v>1385</v>
      </c>
      <c r="F149" s="475"/>
      <c r="G149" s="466" t="s">
        <v>1384</v>
      </c>
      <c r="H149" s="146"/>
      <c r="I149" s="140"/>
      <c r="J149" s="140"/>
      <c r="K149" s="140"/>
      <c r="L149" s="140"/>
      <c r="M149" s="140"/>
      <c r="N149" s="149"/>
      <c r="O149" s="502"/>
      <c r="P149" s="162"/>
      <c r="Q149" s="162"/>
      <c r="R149" s="149"/>
      <c r="S149" s="509"/>
      <c r="T149" s="513"/>
      <c r="U149" s="187"/>
      <c r="V149" s="474"/>
    </row>
    <row r="150" spans="1:22" ht="39" customHeight="1" x14ac:dyDescent="0.2">
      <c r="A150" s="141">
        <v>148</v>
      </c>
      <c r="B150" s="168" t="s">
        <v>30</v>
      </c>
      <c r="C150" s="149" t="s">
        <v>362</v>
      </c>
      <c r="D150" s="152" t="s">
        <v>1570</v>
      </c>
      <c r="E150" s="410" t="s">
        <v>1569</v>
      </c>
      <c r="F150" s="475" t="s">
        <v>57</v>
      </c>
      <c r="G150" s="399" t="s">
        <v>1324</v>
      </c>
      <c r="H150" s="146">
        <f t="shared" ref="H150:H181" si="9">I150+L150+M150</f>
        <v>700000</v>
      </c>
      <c r="I150" s="406">
        <f t="shared" ref="I150:I185" si="10">J150+K150</f>
        <v>0</v>
      </c>
      <c r="J150" s="407">
        <v>0</v>
      </c>
      <c r="K150" s="408">
        <v>0</v>
      </c>
      <c r="L150" s="306">
        <v>0</v>
      </c>
      <c r="M150" s="307">
        <v>700000</v>
      </c>
      <c r="N150" s="160" t="s">
        <v>58</v>
      </c>
      <c r="O150" s="273" t="s">
        <v>34</v>
      </c>
      <c r="P150" s="151" t="s">
        <v>549</v>
      </c>
      <c r="Q150" s="160" t="s">
        <v>555</v>
      </c>
      <c r="R150" s="160" t="s">
        <v>559</v>
      </c>
      <c r="S150" s="434" t="s">
        <v>126</v>
      </c>
      <c r="T150" s="287"/>
      <c r="U150" s="219" t="s">
        <v>37</v>
      </c>
      <c r="V150" s="474"/>
    </row>
    <row r="151" spans="1:22" s="263" customFormat="1" ht="76.5" x14ac:dyDescent="0.25">
      <c r="A151" s="141">
        <v>149</v>
      </c>
      <c r="B151" s="168" t="s">
        <v>77</v>
      </c>
      <c r="C151" s="149" t="s">
        <v>362</v>
      </c>
      <c r="D151" s="225" t="s">
        <v>366</v>
      </c>
      <c r="E151" s="410" t="s">
        <v>1572</v>
      </c>
      <c r="F151" s="475" t="s">
        <v>57</v>
      </c>
      <c r="G151" s="399" t="s">
        <v>1324</v>
      </c>
      <c r="H151" s="146">
        <f t="shared" si="9"/>
        <v>1200000</v>
      </c>
      <c r="I151" s="406">
        <f t="shared" si="10"/>
        <v>0</v>
      </c>
      <c r="J151" s="407">
        <v>0</v>
      </c>
      <c r="K151" s="408">
        <v>0</v>
      </c>
      <c r="L151" s="306">
        <v>0</v>
      </c>
      <c r="M151" s="307">
        <v>1200000</v>
      </c>
      <c r="N151" s="160" t="s">
        <v>58</v>
      </c>
      <c r="O151" s="151" t="s">
        <v>34</v>
      </c>
      <c r="P151" s="151" t="s">
        <v>542</v>
      </c>
      <c r="Q151" s="151" t="s">
        <v>55</v>
      </c>
      <c r="R151" s="160" t="s">
        <v>546</v>
      </c>
      <c r="S151" s="434" t="s">
        <v>126</v>
      </c>
      <c r="T151" s="287"/>
      <c r="U151" s="219" t="s">
        <v>37</v>
      </c>
      <c r="V151" s="474"/>
    </row>
    <row r="152" spans="1:22" s="263" customFormat="1" ht="76.5" x14ac:dyDescent="0.25">
      <c r="A152" s="149">
        <v>150</v>
      </c>
      <c r="B152" s="168" t="s">
        <v>30</v>
      </c>
      <c r="C152" s="149" t="s">
        <v>362</v>
      </c>
      <c r="D152" s="225" t="s">
        <v>367</v>
      </c>
      <c r="E152" s="410" t="s">
        <v>1321</v>
      </c>
      <c r="F152" s="475" t="s">
        <v>57</v>
      </c>
      <c r="G152" s="399" t="s">
        <v>1324</v>
      </c>
      <c r="H152" s="146">
        <f t="shared" si="9"/>
        <v>700000</v>
      </c>
      <c r="I152" s="406">
        <f t="shared" si="10"/>
        <v>0</v>
      </c>
      <c r="J152" s="407">
        <v>0</v>
      </c>
      <c r="K152" s="408">
        <v>0</v>
      </c>
      <c r="L152" s="306">
        <v>0</v>
      </c>
      <c r="M152" s="307">
        <v>700000</v>
      </c>
      <c r="N152" s="160" t="s">
        <v>58</v>
      </c>
      <c r="O152" s="151" t="s">
        <v>34</v>
      </c>
      <c r="P152" s="151" t="s">
        <v>549</v>
      </c>
      <c r="Q152" s="151" t="s">
        <v>555</v>
      </c>
      <c r="R152" s="160" t="s">
        <v>559</v>
      </c>
      <c r="S152" s="434" t="s">
        <v>126</v>
      </c>
      <c r="T152" s="287"/>
      <c r="U152" s="219" t="s">
        <v>37</v>
      </c>
      <c r="V152" s="474"/>
    </row>
    <row r="153" spans="1:22" s="263" customFormat="1" ht="76.5" x14ac:dyDescent="0.25">
      <c r="A153" s="141">
        <v>151</v>
      </c>
      <c r="B153" s="168" t="s">
        <v>77</v>
      </c>
      <c r="C153" s="149" t="s">
        <v>362</v>
      </c>
      <c r="D153" s="225" t="s">
        <v>376</v>
      </c>
      <c r="E153" s="410" t="s">
        <v>1536</v>
      </c>
      <c r="F153" s="475" t="s">
        <v>78</v>
      </c>
      <c r="G153" s="399" t="s">
        <v>1324</v>
      </c>
      <c r="H153" s="146">
        <f t="shared" si="9"/>
        <v>400000</v>
      </c>
      <c r="I153" s="406">
        <f t="shared" si="10"/>
        <v>0</v>
      </c>
      <c r="J153" s="407">
        <v>0</v>
      </c>
      <c r="K153" s="408">
        <v>0</v>
      </c>
      <c r="L153" s="306">
        <v>0</v>
      </c>
      <c r="M153" s="307">
        <v>400000</v>
      </c>
      <c r="N153" s="151" t="s">
        <v>79</v>
      </c>
      <c r="O153" s="151" t="s">
        <v>34</v>
      </c>
      <c r="P153" s="151" t="s">
        <v>542</v>
      </c>
      <c r="Q153" s="151" t="s">
        <v>80</v>
      </c>
      <c r="R153" s="160" t="s">
        <v>81</v>
      </c>
      <c r="S153" s="434" t="s">
        <v>126</v>
      </c>
      <c r="T153" s="270"/>
      <c r="U153" s="219" t="s">
        <v>37</v>
      </c>
      <c r="V153" s="474"/>
    </row>
    <row r="154" spans="1:22" s="263" customFormat="1" ht="76.5" x14ac:dyDescent="0.25">
      <c r="A154" s="141">
        <v>152</v>
      </c>
      <c r="B154" s="168" t="s">
        <v>77</v>
      </c>
      <c r="C154" s="149" t="s">
        <v>362</v>
      </c>
      <c r="D154" s="225" t="s">
        <v>377</v>
      </c>
      <c r="E154" s="410" t="s">
        <v>378</v>
      </c>
      <c r="F154" s="475" t="s">
        <v>78</v>
      </c>
      <c r="G154" s="399" t="s">
        <v>136</v>
      </c>
      <c r="H154" s="146">
        <f t="shared" si="9"/>
        <v>200000</v>
      </c>
      <c r="I154" s="406">
        <f t="shared" si="10"/>
        <v>0</v>
      </c>
      <c r="J154" s="407">
        <v>0</v>
      </c>
      <c r="K154" s="408">
        <v>0</v>
      </c>
      <c r="L154" s="306">
        <v>0</v>
      </c>
      <c r="M154" s="307">
        <v>200000</v>
      </c>
      <c r="N154" s="151" t="s">
        <v>79</v>
      </c>
      <c r="O154" s="273" t="s">
        <v>34</v>
      </c>
      <c r="P154" s="151" t="s">
        <v>542</v>
      </c>
      <c r="Q154" s="151" t="s">
        <v>80</v>
      </c>
      <c r="R154" s="160" t="s">
        <v>81</v>
      </c>
      <c r="S154" s="434" t="s">
        <v>126</v>
      </c>
      <c r="T154" s="270"/>
      <c r="U154" s="219" t="s">
        <v>37</v>
      </c>
      <c r="V154" s="474"/>
    </row>
    <row r="155" spans="1:22" s="263" customFormat="1" ht="76.5" x14ac:dyDescent="0.25">
      <c r="A155" s="149">
        <v>153</v>
      </c>
      <c r="B155" s="168" t="s">
        <v>77</v>
      </c>
      <c r="C155" s="149" t="s">
        <v>362</v>
      </c>
      <c r="D155" s="225" t="s">
        <v>379</v>
      </c>
      <c r="E155" s="410" t="s">
        <v>380</v>
      </c>
      <c r="F155" s="475" t="s">
        <v>78</v>
      </c>
      <c r="G155" s="399" t="s">
        <v>1324</v>
      </c>
      <c r="H155" s="146">
        <f t="shared" si="9"/>
        <v>200000</v>
      </c>
      <c r="I155" s="406">
        <f t="shared" si="10"/>
        <v>0</v>
      </c>
      <c r="J155" s="407">
        <v>0</v>
      </c>
      <c r="K155" s="408">
        <v>0</v>
      </c>
      <c r="L155" s="306">
        <v>0</v>
      </c>
      <c r="M155" s="307">
        <v>200000</v>
      </c>
      <c r="N155" s="151" t="s">
        <v>79</v>
      </c>
      <c r="O155" s="151" t="s">
        <v>34</v>
      </c>
      <c r="P155" s="270" t="s">
        <v>542</v>
      </c>
      <c r="Q155" s="151" t="s">
        <v>80</v>
      </c>
      <c r="R155" s="160" t="s">
        <v>81</v>
      </c>
      <c r="S155" s="434" t="s">
        <v>126</v>
      </c>
      <c r="T155" s="270"/>
      <c r="U155" s="219" t="s">
        <v>37</v>
      </c>
      <c r="V155" s="474"/>
    </row>
    <row r="156" spans="1:22" ht="86.25" customHeight="1" x14ac:dyDescent="0.2">
      <c r="A156" s="141">
        <v>154</v>
      </c>
      <c r="B156" s="168" t="s">
        <v>77</v>
      </c>
      <c r="C156" s="149" t="s">
        <v>362</v>
      </c>
      <c r="D156" s="225" t="s">
        <v>381</v>
      </c>
      <c r="E156" s="410" t="s">
        <v>1369</v>
      </c>
      <c r="F156" s="475" t="s">
        <v>78</v>
      </c>
      <c r="G156" s="399" t="s">
        <v>1324</v>
      </c>
      <c r="H156" s="146">
        <f t="shared" si="9"/>
        <v>100000</v>
      </c>
      <c r="I156" s="406">
        <f t="shared" si="10"/>
        <v>0</v>
      </c>
      <c r="J156" s="407">
        <v>0</v>
      </c>
      <c r="K156" s="408">
        <v>0</v>
      </c>
      <c r="L156" s="306">
        <v>0</v>
      </c>
      <c r="M156" s="307">
        <v>100000</v>
      </c>
      <c r="N156" s="151" t="s">
        <v>79</v>
      </c>
      <c r="O156" s="273" t="s">
        <v>34</v>
      </c>
      <c r="P156" s="151" t="s">
        <v>542</v>
      </c>
      <c r="Q156" s="151" t="s">
        <v>80</v>
      </c>
      <c r="R156" s="160" t="s">
        <v>81</v>
      </c>
      <c r="S156" s="434" t="s">
        <v>126</v>
      </c>
      <c r="T156" s="270"/>
      <c r="U156" s="219" t="s">
        <v>37</v>
      </c>
      <c r="V156" s="474"/>
    </row>
    <row r="157" spans="1:22" s="263" customFormat="1" ht="76.5" x14ac:dyDescent="0.25">
      <c r="A157" s="141">
        <v>155</v>
      </c>
      <c r="B157" s="168" t="s">
        <v>77</v>
      </c>
      <c r="C157" s="149" t="s">
        <v>362</v>
      </c>
      <c r="D157" s="225" t="s">
        <v>382</v>
      </c>
      <c r="E157" s="410" t="s">
        <v>383</v>
      </c>
      <c r="F157" s="475" t="s">
        <v>78</v>
      </c>
      <c r="G157" s="399" t="s">
        <v>1324</v>
      </c>
      <c r="H157" s="146">
        <f t="shared" si="9"/>
        <v>70000</v>
      </c>
      <c r="I157" s="406">
        <f t="shared" si="10"/>
        <v>0</v>
      </c>
      <c r="J157" s="407">
        <v>0</v>
      </c>
      <c r="K157" s="408">
        <v>0</v>
      </c>
      <c r="L157" s="306">
        <v>0</v>
      </c>
      <c r="M157" s="307">
        <v>70000</v>
      </c>
      <c r="N157" s="151" t="s">
        <v>79</v>
      </c>
      <c r="O157" s="274" t="s">
        <v>40</v>
      </c>
      <c r="P157" s="151" t="s">
        <v>542</v>
      </c>
      <c r="Q157" s="151" t="s">
        <v>80</v>
      </c>
      <c r="R157" s="160" t="s">
        <v>81</v>
      </c>
      <c r="S157" s="434" t="s">
        <v>126</v>
      </c>
      <c r="T157" s="270"/>
      <c r="U157" s="219" t="s">
        <v>37</v>
      </c>
      <c r="V157" s="474"/>
    </row>
    <row r="158" spans="1:22" ht="76.5" x14ac:dyDescent="0.2">
      <c r="A158" s="149">
        <v>156</v>
      </c>
      <c r="B158" s="168" t="s">
        <v>77</v>
      </c>
      <c r="C158" s="149" t="s">
        <v>362</v>
      </c>
      <c r="D158" s="225" t="s">
        <v>384</v>
      </c>
      <c r="E158" s="410" t="s">
        <v>1382</v>
      </c>
      <c r="F158" s="475" t="s">
        <v>78</v>
      </c>
      <c r="G158" s="399" t="s">
        <v>1324</v>
      </c>
      <c r="H158" s="146">
        <f t="shared" si="9"/>
        <v>50000</v>
      </c>
      <c r="I158" s="406">
        <f t="shared" si="10"/>
        <v>0</v>
      </c>
      <c r="J158" s="407">
        <v>0</v>
      </c>
      <c r="K158" s="408">
        <v>0</v>
      </c>
      <c r="L158" s="306">
        <v>0</v>
      </c>
      <c r="M158" s="307">
        <v>50000</v>
      </c>
      <c r="N158" s="151" t="s">
        <v>79</v>
      </c>
      <c r="O158" s="151" t="s">
        <v>34</v>
      </c>
      <c r="P158" s="151" t="s">
        <v>549</v>
      </c>
      <c r="Q158" s="151" t="s">
        <v>555</v>
      </c>
      <c r="R158" s="160" t="s">
        <v>560</v>
      </c>
      <c r="S158" s="434" t="s">
        <v>126</v>
      </c>
      <c r="T158" s="270"/>
      <c r="U158" s="219" t="s">
        <v>37</v>
      </c>
      <c r="V158" s="474"/>
    </row>
    <row r="159" spans="1:22" ht="114.75" x14ac:dyDescent="0.2">
      <c r="A159" s="141">
        <v>157</v>
      </c>
      <c r="B159" s="168" t="s">
        <v>77</v>
      </c>
      <c r="C159" s="160" t="s">
        <v>362</v>
      </c>
      <c r="D159" s="497" t="s">
        <v>1433</v>
      </c>
      <c r="E159" s="410" t="s">
        <v>1398</v>
      </c>
      <c r="F159" s="475" t="s">
        <v>78</v>
      </c>
      <c r="G159" s="495" t="s">
        <v>1523</v>
      </c>
      <c r="H159" s="146">
        <f t="shared" si="9"/>
        <v>6350000</v>
      </c>
      <c r="I159" s="406">
        <f t="shared" si="10"/>
        <v>350000</v>
      </c>
      <c r="J159" s="407">
        <v>35000</v>
      </c>
      <c r="K159" s="408">
        <v>315000</v>
      </c>
      <c r="L159" s="306">
        <v>0</v>
      </c>
      <c r="M159" s="307">
        <v>6000000</v>
      </c>
      <c r="N159" s="151" t="s">
        <v>79</v>
      </c>
      <c r="O159" s="267" t="s">
        <v>34</v>
      </c>
      <c r="P159" s="267" t="s">
        <v>542</v>
      </c>
      <c r="Q159" s="267" t="s">
        <v>80</v>
      </c>
      <c r="R159" s="266" t="s">
        <v>81</v>
      </c>
      <c r="S159" s="434" t="s">
        <v>126</v>
      </c>
      <c r="T159" s="270"/>
      <c r="U159" s="219" t="s">
        <v>37</v>
      </c>
      <c r="V159" s="474"/>
    </row>
    <row r="160" spans="1:22" ht="63.75" x14ac:dyDescent="0.2">
      <c r="A160" s="141">
        <v>158</v>
      </c>
      <c r="B160" s="168" t="s">
        <v>30</v>
      </c>
      <c r="C160" s="160" t="s">
        <v>362</v>
      </c>
      <c r="D160" s="144" t="s">
        <v>1348</v>
      </c>
      <c r="E160" s="410" t="s">
        <v>1539</v>
      </c>
      <c r="F160" s="475" t="s">
        <v>78</v>
      </c>
      <c r="G160" s="414" t="s">
        <v>1540</v>
      </c>
      <c r="H160" s="146">
        <f t="shared" si="9"/>
        <v>70000</v>
      </c>
      <c r="I160" s="406">
        <f t="shared" si="10"/>
        <v>70000</v>
      </c>
      <c r="J160" s="464">
        <v>70000</v>
      </c>
      <c r="K160" s="408">
        <v>0</v>
      </c>
      <c r="L160" s="306">
        <v>0</v>
      </c>
      <c r="M160" s="465">
        <v>0</v>
      </c>
      <c r="N160" s="151" t="s">
        <v>33</v>
      </c>
      <c r="O160" s="267" t="s">
        <v>34</v>
      </c>
      <c r="P160" s="364" t="s">
        <v>549</v>
      </c>
      <c r="Q160" s="485" t="s">
        <v>35</v>
      </c>
      <c r="R160" s="266" t="s">
        <v>36</v>
      </c>
      <c r="S160" s="434" t="s">
        <v>127</v>
      </c>
      <c r="T160" s="515"/>
      <c r="U160" s="219" t="s">
        <v>37</v>
      </c>
      <c r="V160" s="474"/>
    </row>
    <row r="161" spans="1:22" ht="95.25" customHeight="1" x14ac:dyDescent="0.2">
      <c r="A161" s="149">
        <v>159</v>
      </c>
      <c r="B161" s="168" t="s">
        <v>30</v>
      </c>
      <c r="C161" s="149" t="s">
        <v>362</v>
      </c>
      <c r="D161" s="238" t="s">
        <v>1537</v>
      </c>
      <c r="E161" s="410" t="s">
        <v>1538</v>
      </c>
      <c r="F161" s="475" t="s">
        <v>78</v>
      </c>
      <c r="G161" s="495" t="s">
        <v>1425</v>
      </c>
      <c r="H161" s="146">
        <f t="shared" si="9"/>
        <v>5350000</v>
      </c>
      <c r="I161" s="406">
        <f t="shared" si="10"/>
        <v>350000</v>
      </c>
      <c r="J161" s="464">
        <v>35000</v>
      </c>
      <c r="K161" s="408">
        <v>315000</v>
      </c>
      <c r="L161" s="306">
        <v>0</v>
      </c>
      <c r="M161" s="465">
        <v>5000000</v>
      </c>
      <c r="N161" s="151" t="s">
        <v>79</v>
      </c>
      <c r="O161" s="267" t="s">
        <v>34</v>
      </c>
      <c r="P161" s="364" t="s">
        <v>542</v>
      </c>
      <c r="Q161" s="364" t="s">
        <v>80</v>
      </c>
      <c r="R161" s="266" t="s">
        <v>81</v>
      </c>
      <c r="S161" s="468" t="s">
        <v>127</v>
      </c>
      <c r="T161" s="512" t="s">
        <v>37</v>
      </c>
      <c r="U161" s="219" t="s">
        <v>37</v>
      </c>
      <c r="V161" s="474"/>
    </row>
    <row r="162" spans="1:22" s="263" customFormat="1" ht="137.25" customHeight="1" x14ac:dyDescent="0.25">
      <c r="A162" s="141">
        <v>160</v>
      </c>
      <c r="B162" s="168" t="s">
        <v>137</v>
      </c>
      <c r="C162" s="149" t="s">
        <v>362</v>
      </c>
      <c r="D162" s="225" t="s">
        <v>392</v>
      </c>
      <c r="E162" s="410" t="s">
        <v>393</v>
      </c>
      <c r="F162" s="475" t="s">
        <v>212</v>
      </c>
      <c r="G162" s="399" t="s">
        <v>1324</v>
      </c>
      <c r="H162" s="146">
        <f t="shared" si="9"/>
        <v>2000000</v>
      </c>
      <c r="I162" s="406">
        <f t="shared" si="10"/>
        <v>0</v>
      </c>
      <c r="J162" s="407">
        <v>0</v>
      </c>
      <c r="K162" s="408">
        <v>0</v>
      </c>
      <c r="L162" s="306">
        <v>0</v>
      </c>
      <c r="M162" s="307">
        <v>2000000</v>
      </c>
      <c r="N162" s="151" t="s">
        <v>213</v>
      </c>
      <c r="O162" s="267" t="s">
        <v>34</v>
      </c>
      <c r="P162" s="267" t="s">
        <v>542</v>
      </c>
      <c r="Q162" s="365" t="s">
        <v>214</v>
      </c>
      <c r="R162" s="266" t="s">
        <v>215</v>
      </c>
      <c r="S162" s="434" t="s">
        <v>426</v>
      </c>
      <c r="T162" s="270"/>
      <c r="U162" s="219" t="s">
        <v>37</v>
      </c>
      <c r="V162" s="474"/>
    </row>
    <row r="163" spans="1:22" s="263" customFormat="1" ht="72" customHeight="1" x14ac:dyDescent="0.25">
      <c r="A163" s="141">
        <v>161</v>
      </c>
      <c r="B163" s="168" t="s">
        <v>77</v>
      </c>
      <c r="C163" s="149" t="s">
        <v>362</v>
      </c>
      <c r="D163" s="410" t="s">
        <v>385</v>
      </c>
      <c r="E163" s="410" t="s">
        <v>386</v>
      </c>
      <c r="F163" s="475" t="s">
        <v>98</v>
      </c>
      <c r="G163" s="399" t="s">
        <v>1324</v>
      </c>
      <c r="H163" s="146">
        <f t="shared" si="9"/>
        <v>400000</v>
      </c>
      <c r="I163" s="406">
        <f t="shared" si="10"/>
        <v>0</v>
      </c>
      <c r="J163" s="407">
        <v>0</v>
      </c>
      <c r="K163" s="408">
        <v>0</v>
      </c>
      <c r="L163" s="306">
        <v>0</v>
      </c>
      <c r="M163" s="307">
        <v>400000</v>
      </c>
      <c r="N163" s="151" t="s">
        <v>388</v>
      </c>
      <c r="O163" s="267" t="s">
        <v>34</v>
      </c>
      <c r="P163" s="267" t="s">
        <v>542</v>
      </c>
      <c r="Q163" s="267" t="s">
        <v>55</v>
      </c>
      <c r="R163" s="266" t="s">
        <v>546</v>
      </c>
      <c r="S163" s="225" t="s">
        <v>133</v>
      </c>
      <c r="T163" s="270"/>
      <c r="U163" s="219" t="s">
        <v>37</v>
      </c>
      <c r="V163" s="474"/>
    </row>
    <row r="164" spans="1:22" s="263" customFormat="1" ht="70.5" customHeight="1" x14ac:dyDescent="0.25">
      <c r="A164" s="149">
        <v>162</v>
      </c>
      <c r="B164" s="168" t="s">
        <v>77</v>
      </c>
      <c r="C164" s="149" t="s">
        <v>362</v>
      </c>
      <c r="D164" s="410" t="s">
        <v>389</v>
      </c>
      <c r="E164" s="410" t="s">
        <v>1554</v>
      </c>
      <c r="F164" s="475" t="s">
        <v>98</v>
      </c>
      <c r="G164" s="414" t="s">
        <v>0</v>
      </c>
      <c r="H164" s="146">
        <f t="shared" si="9"/>
        <v>117642</v>
      </c>
      <c r="I164" s="406">
        <f t="shared" si="10"/>
        <v>117642</v>
      </c>
      <c r="J164" s="407">
        <v>117642</v>
      </c>
      <c r="K164" s="408">
        <v>0</v>
      </c>
      <c r="L164" s="306">
        <v>0</v>
      </c>
      <c r="M164" s="307">
        <v>0</v>
      </c>
      <c r="N164" s="151" t="s">
        <v>388</v>
      </c>
      <c r="O164" s="273" t="s">
        <v>34</v>
      </c>
      <c r="P164" s="270" t="s">
        <v>542</v>
      </c>
      <c r="Q164" s="151" t="s">
        <v>55</v>
      </c>
      <c r="R164" s="160" t="s">
        <v>546</v>
      </c>
      <c r="S164" s="225" t="s">
        <v>133</v>
      </c>
      <c r="T164" s="270"/>
      <c r="U164" s="219" t="s">
        <v>37</v>
      </c>
      <c r="V164" s="474"/>
    </row>
    <row r="165" spans="1:22" ht="51" x14ac:dyDescent="0.2">
      <c r="A165" s="141">
        <v>163</v>
      </c>
      <c r="B165" s="168" t="s">
        <v>77</v>
      </c>
      <c r="C165" s="149" t="s">
        <v>362</v>
      </c>
      <c r="D165" s="410" t="s">
        <v>390</v>
      </c>
      <c r="E165" s="410" t="s">
        <v>391</v>
      </c>
      <c r="F165" s="475" t="s">
        <v>98</v>
      </c>
      <c r="G165" s="399" t="s">
        <v>1324</v>
      </c>
      <c r="H165" s="146">
        <f t="shared" si="9"/>
        <v>50000</v>
      </c>
      <c r="I165" s="406">
        <f t="shared" si="10"/>
        <v>0</v>
      </c>
      <c r="J165" s="407">
        <v>0</v>
      </c>
      <c r="K165" s="408">
        <v>0</v>
      </c>
      <c r="L165" s="306">
        <v>0</v>
      </c>
      <c r="M165" s="307">
        <v>50000</v>
      </c>
      <c r="N165" s="151" t="s">
        <v>388</v>
      </c>
      <c r="O165" s="267" t="s">
        <v>34</v>
      </c>
      <c r="P165" s="267" t="s">
        <v>542</v>
      </c>
      <c r="Q165" s="267" t="s">
        <v>55</v>
      </c>
      <c r="R165" s="266" t="s">
        <v>546</v>
      </c>
      <c r="S165" s="225" t="s">
        <v>133</v>
      </c>
      <c r="T165" s="270"/>
      <c r="U165" s="219" t="s">
        <v>37</v>
      </c>
      <c r="V165" s="474"/>
    </row>
    <row r="166" spans="1:22" ht="102" x14ac:dyDescent="0.2">
      <c r="A166" s="141">
        <v>164</v>
      </c>
      <c r="B166" s="168" t="s">
        <v>30</v>
      </c>
      <c r="C166" s="149" t="s">
        <v>362</v>
      </c>
      <c r="D166" s="225" t="s">
        <v>368</v>
      </c>
      <c r="E166" s="410" t="s">
        <v>1571</v>
      </c>
      <c r="F166" s="475" t="s">
        <v>65</v>
      </c>
      <c r="G166" s="399" t="s">
        <v>1324</v>
      </c>
      <c r="H166" s="146">
        <f t="shared" si="9"/>
        <v>200000</v>
      </c>
      <c r="I166" s="406">
        <f t="shared" si="10"/>
        <v>0</v>
      </c>
      <c r="J166" s="407">
        <v>0</v>
      </c>
      <c r="K166" s="408">
        <v>0</v>
      </c>
      <c r="L166" s="306">
        <v>0</v>
      </c>
      <c r="M166" s="307">
        <v>200000</v>
      </c>
      <c r="N166" s="160" t="s">
        <v>49</v>
      </c>
      <c r="O166" s="267" t="s">
        <v>34</v>
      </c>
      <c r="P166" s="267" t="s">
        <v>549</v>
      </c>
      <c r="Q166" s="267" t="s">
        <v>555</v>
      </c>
      <c r="R166" s="266" t="s">
        <v>560</v>
      </c>
      <c r="S166" s="460" t="s">
        <v>126</v>
      </c>
      <c r="T166" s="287"/>
      <c r="U166" s="219" t="s">
        <v>37</v>
      </c>
      <c r="V166" s="474"/>
    </row>
    <row r="167" spans="1:22" ht="76.5" x14ac:dyDescent="0.2">
      <c r="A167" s="149">
        <v>165</v>
      </c>
      <c r="B167" s="168" t="s">
        <v>30</v>
      </c>
      <c r="C167" s="149" t="s">
        <v>362</v>
      </c>
      <c r="D167" s="225" t="s">
        <v>369</v>
      </c>
      <c r="E167" s="410" t="s">
        <v>370</v>
      </c>
      <c r="F167" s="475" t="s">
        <v>65</v>
      </c>
      <c r="G167" s="399" t="s">
        <v>1324</v>
      </c>
      <c r="H167" s="146">
        <f t="shared" si="9"/>
        <v>50000</v>
      </c>
      <c r="I167" s="406">
        <f t="shared" si="10"/>
        <v>0</v>
      </c>
      <c r="J167" s="407">
        <v>0</v>
      </c>
      <c r="K167" s="408">
        <v>0</v>
      </c>
      <c r="L167" s="306">
        <v>0</v>
      </c>
      <c r="M167" s="307">
        <v>50000</v>
      </c>
      <c r="N167" s="160" t="s">
        <v>49</v>
      </c>
      <c r="O167" s="267" t="s">
        <v>34</v>
      </c>
      <c r="P167" s="267" t="s">
        <v>542</v>
      </c>
      <c r="Q167" s="267" t="s">
        <v>55</v>
      </c>
      <c r="R167" s="266" t="s">
        <v>545</v>
      </c>
      <c r="S167" s="225" t="s">
        <v>126</v>
      </c>
      <c r="T167" s="287"/>
      <c r="U167" s="219" t="s">
        <v>37</v>
      </c>
      <c r="V167" s="474"/>
    </row>
    <row r="168" spans="1:22" s="263" customFormat="1" ht="51" customHeight="1" x14ac:dyDescent="0.25">
      <c r="A168" s="141">
        <v>166</v>
      </c>
      <c r="B168" s="168" t="s">
        <v>30</v>
      </c>
      <c r="C168" s="149" t="s">
        <v>362</v>
      </c>
      <c r="D168" s="225" t="s">
        <v>371</v>
      </c>
      <c r="E168" s="410" t="s">
        <v>372</v>
      </c>
      <c r="F168" s="475" t="s">
        <v>65</v>
      </c>
      <c r="G168" s="399" t="s">
        <v>1324</v>
      </c>
      <c r="H168" s="146">
        <f t="shared" si="9"/>
        <v>75000</v>
      </c>
      <c r="I168" s="406">
        <f t="shared" si="10"/>
        <v>0</v>
      </c>
      <c r="J168" s="407">
        <v>0</v>
      </c>
      <c r="K168" s="408">
        <v>0</v>
      </c>
      <c r="L168" s="306">
        <v>0</v>
      </c>
      <c r="M168" s="307">
        <v>75000</v>
      </c>
      <c r="N168" s="160" t="s">
        <v>49</v>
      </c>
      <c r="O168" s="267" t="s">
        <v>34</v>
      </c>
      <c r="P168" s="267" t="s">
        <v>549</v>
      </c>
      <c r="Q168" s="267" t="s">
        <v>555</v>
      </c>
      <c r="R168" s="439" t="s">
        <v>557</v>
      </c>
      <c r="S168" s="225" t="s">
        <v>126</v>
      </c>
      <c r="T168" s="287"/>
      <c r="U168" s="219" t="s">
        <v>37</v>
      </c>
      <c r="V168" s="474"/>
    </row>
    <row r="169" spans="1:22" ht="76.5" x14ac:dyDescent="0.2">
      <c r="A169" s="141">
        <v>167</v>
      </c>
      <c r="B169" s="168" t="s">
        <v>30</v>
      </c>
      <c r="C169" s="149" t="s">
        <v>362</v>
      </c>
      <c r="D169" s="225" t="s">
        <v>373</v>
      </c>
      <c r="E169" s="410" t="s">
        <v>374</v>
      </c>
      <c r="F169" s="475" t="s">
        <v>65</v>
      </c>
      <c r="G169" s="399" t="s">
        <v>1324</v>
      </c>
      <c r="H169" s="146">
        <f t="shared" si="9"/>
        <v>100000</v>
      </c>
      <c r="I169" s="406">
        <f t="shared" si="10"/>
        <v>0</v>
      </c>
      <c r="J169" s="407">
        <v>0</v>
      </c>
      <c r="K169" s="408">
        <v>0</v>
      </c>
      <c r="L169" s="306">
        <v>0</v>
      </c>
      <c r="M169" s="307">
        <v>100000</v>
      </c>
      <c r="N169" s="160" t="s">
        <v>49</v>
      </c>
      <c r="O169" s="267" t="s">
        <v>34</v>
      </c>
      <c r="P169" s="364" t="s">
        <v>549</v>
      </c>
      <c r="Q169" s="364" t="s">
        <v>35</v>
      </c>
      <c r="R169" s="266" t="s">
        <v>145</v>
      </c>
      <c r="S169" s="225" t="s">
        <v>126</v>
      </c>
      <c r="T169" s="287"/>
      <c r="U169" s="219" t="s">
        <v>37</v>
      </c>
      <c r="V169" s="474"/>
    </row>
    <row r="170" spans="1:22" ht="76.5" x14ac:dyDescent="0.2">
      <c r="A170" s="149">
        <v>168</v>
      </c>
      <c r="B170" s="168" t="s">
        <v>30</v>
      </c>
      <c r="C170" s="149" t="s">
        <v>362</v>
      </c>
      <c r="D170" s="225" t="s">
        <v>375</v>
      </c>
      <c r="E170" s="410" t="s">
        <v>1368</v>
      </c>
      <c r="F170" s="475" t="s">
        <v>65</v>
      </c>
      <c r="G170" s="399" t="s">
        <v>1324</v>
      </c>
      <c r="H170" s="146">
        <f t="shared" si="9"/>
        <v>300000</v>
      </c>
      <c r="I170" s="406">
        <f t="shared" si="10"/>
        <v>0</v>
      </c>
      <c r="J170" s="407">
        <v>0</v>
      </c>
      <c r="K170" s="408">
        <v>0</v>
      </c>
      <c r="L170" s="306">
        <v>0</v>
      </c>
      <c r="M170" s="307">
        <v>300000</v>
      </c>
      <c r="N170" s="160" t="s">
        <v>49</v>
      </c>
      <c r="O170" s="267" t="s">
        <v>34</v>
      </c>
      <c r="P170" s="267" t="s">
        <v>549</v>
      </c>
      <c r="Q170" s="364" t="s">
        <v>35</v>
      </c>
      <c r="R170" s="266" t="s">
        <v>145</v>
      </c>
      <c r="S170" s="225" t="s">
        <v>126</v>
      </c>
      <c r="T170" s="287"/>
      <c r="U170" s="219" t="s">
        <v>37</v>
      </c>
      <c r="V170" s="474"/>
    </row>
    <row r="171" spans="1:22" ht="76.5" x14ac:dyDescent="0.2">
      <c r="A171" s="141">
        <v>169</v>
      </c>
      <c r="B171" s="168" t="s">
        <v>137</v>
      </c>
      <c r="C171" s="149" t="s">
        <v>362</v>
      </c>
      <c r="D171" s="225" t="s">
        <v>394</v>
      </c>
      <c r="E171" s="410" t="s">
        <v>1573</v>
      </c>
      <c r="F171" s="475" t="s">
        <v>65</v>
      </c>
      <c r="G171" s="399" t="s">
        <v>1324</v>
      </c>
      <c r="H171" s="146">
        <f t="shared" si="9"/>
        <v>150000</v>
      </c>
      <c r="I171" s="406">
        <f t="shared" si="10"/>
        <v>0</v>
      </c>
      <c r="J171" s="407">
        <v>0</v>
      </c>
      <c r="K171" s="408">
        <v>0</v>
      </c>
      <c r="L171" s="306">
        <v>50000</v>
      </c>
      <c r="M171" s="307">
        <v>100000</v>
      </c>
      <c r="N171" s="160" t="s">
        <v>49</v>
      </c>
      <c r="O171" s="267" t="s">
        <v>34</v>
      </c>
      <c r="P171" s="266" t="s">
        <v>542</v>
      </c>
      <c r="Q171" s="365" t="s">
        <v>214</v>
      </c>
      <c r="R171" s="266" t="s">
        <v>215</v>
      </c>
      <c r="S171" s="225" t="s">
        <v>426</v>
      </c>
      <c r="T171" s="287"/>
      <c r="U171" s="219" t="s">
        <v>37</v>
      </c>
      <c r="V171" s="474"/>
    </row>
    <row r="172" spans="1:22" ht="89.25" x14ac:dyDescent="0.2">
      <c r="A172" s="141">
        <v>170</v>
      </c>
      <c r="B172" s="168" t="s">
        <v>30</v>
      </c>
      <c r="C172" s="160" t="s">
        <v>362</v>
      </c>
      <c r="D172" s="238" t="s">
        <v>1494</v>
      </c>
      <c r="E172" s="410" t="s">
        <v>1497</v>
      </c>
      <c r="F172" s="475" t="s">
        <v>32</v>
      </c>
      <c r="G172" s="495" t="s">
        <v>1425</v>
      </c>
      <c r="H172" s="146">
        <f t="shared" si="9"/>
        <v>115203</v>
      </c>
      <c r="I172" s="406">
        <f t="shared" si="10"/>
        <v>115203</v>
      </c>
      <c r="J172" s="407">
        <f>33388+13815</f>
        <v>47203</v>
      </c>
      <c r="K172" s="408">
        <f>68000</f>
        <v>68000</v>
      </c>
      <c r="L172" s="306">
        <v>0</v>
      </c>
      <c r="M172" s="307">
        <v>0</v>
      </c>
      <c r="N172" s="156" t="s">
        <v>33</v>
      </c>
      <c r="O172" s="267" t="s">
        <v>34</v>
      </c>
      <c r="P172" s="364" t="s">
        <v>549</v>
      </c>
      <c r="Q172" s="364" t="s">
        <v>35</v>
      </c>
      <c r="R172" s="266" t="s">
        <v>38</v>
      </c>
      <c r="S172" s="460" t="s">
        <v>127</v>
      </c>
      <c r="T172" s="275"/>
      <c r="U172" s="219" t="s">
        <v>37</v>
      </c>
      <c r="V172" s="474"/>
    </row>
    <row r="173" spans="1:22" ht="86.25" customHeight="1" x14ac:dyDescent="0.2">
      <c r="A173" s="149">
        <v>171</v>
      </c>
      <c r="B173" s="168" t="s">
        <v>30</v>
      </c>
      <c r="C173" s="149" t="s">
        <v>362</v>
      </c>
      <c r="D173" s="238" t="s">
        <v>1494</v>
      </c>
      <c r="E173" s="410" t="s">
        <v>1496</v>
      </c>
      <c r="F173" s="475" t="s">
        <v>32</v>
      </c>
      <c r="G173" s="399" t="s">
        <v>136</v>
      </c>
      <c r="H173" s="146">
        <f t="shared" si="9"/>
        <v>7352000</v>
      </c>
      <c r="I173" s="406">
        <f t="shared" si="10"/>
        <v>0</v>
      </c>
      <c r="J173" s="407">
        <v>0</v>
      </c>
      <c r="K173" s="408">
        <v>0</v>
      </c>
      <c r="L173" s="306">
        <f>92000+30000+30000+100000</f>
        <v>252000</v>
      </c>
      <c r="M173" s="307">
        <f>700000+400000+6000000</f>
        <v>7100000</v>
      </c>
      <c r="N173" s="156" t="s">
        <v>33</v>
      </c>
      <c r="O173" s="267"/>
      <c r="P173" s="364"/>
      <c r="Q173" s="364"/>
      <c r="R173" s="266"/>
      <c r="S173" s="225"/>
      <c r="T173" s="275"/>
      <c r="U173" s="219"/>
      <c r="V173" s="474"/>
    </row>
    <row r="174" spans="1:22" ht="76.5" x14ac:dyDescent="0.2">
      <c r="A174" s="141">
        <v>172</v>
      </c>
      <c r="B174" s="168" t="s">
        <v>30</v>
      </c>
      <c r="C174" s="149" t="s">
        <v>362</v>
      </c>
      <c r="D174" s="238" t="s">
        <v>1494</v>
      </c>
      <c r="E174" s="410" t="s">
        <v>1367</v>
      </c>
      <c r="F174" s="475" t="s">
        <v>32</v>
      </c>
      <c r="G174" s="399" t="s">
        <v>136</v>
      </c>
      <c r="H174" s="146">
        <f t="shared" si="9"/>
        <v>0</v>
      </c>
      <c r="I174" s="406">
        <f t="shared" si="10"/>
        <v>0</v>
      </c>
      <c r="J174" s="407">
        <v>0</v>
      </c>
      <c r="K174" s="408">
        <v>0</v>
      </c>
      <c r="L174" s="306">
        <v>0</v>
      </c>
      <c r="M174" s="307">
        <v>0</v>
      </c>
      <c r="N174" s="156" t="s">
        <v>33</v>
      </c>
      <c r="O174" s="267" t="s">
        <v>34</v>
      </c>
      <c r="P174" s="364" t="s">
        <v>549</v>
      </c>
      <c r="Q174" s="364" t="s">
        <v>35</v>
      </c>
      <c r="R174" s="266" t="s">
        <v>36</v>
      </c>
      <c r="S174" s="225" t="s">
        <v>126</v>
      </c>
      <c r="T174" s="275"/>
      <c r="U174" s="219" t="s">
        <v>37</v>
      </c>
      <c r="V174" s="474"/>
    </row>
    <row r="175" spans="1:22" ht="76.5" x14ac:dyDescent="0.2">
      <c r="A175" s="141">
        <v>173</v>
      </c>
      <c r="B175" s="168" t="s">
        <v>30</v>
      </c>
      <c r="C175" s="160" t="s">
        <v>362</v>
      </c>
      <c r="D175" s="225" t="s">
        <v>365</v>
      </c>
      <c r="E175" s="410" t="s">
        <v>1399</v>
      </c>
      <c r="F175" s="475" t="s">
        <v>44</v>
      </c>
      <c r="G175" s="414" t="s">
        <v>0</v>
      </c>
      <c r="H175" s="146">
        <f t="shared" si="9"/>
        <v>1124115</v>
      </c>
      <c r="I175" s="406">
        <f t="shared" si="10"/>
        <v>1124115</v>
      </c>
      <c r="J175" s="407">
        <v>1124115</v>
      </c>
      <c r="K175" s="408">
        <v>0</v>
      </c>
      <c r="L175" s="306">
        <v>0</v>
      </c>
      <c r="M175" s="307">
        <v>0</v>
      </c>
      <c r="N175" s="151" t="s">
        <v>45</v>
      </c>
      <c r="O175" s="267" t="s">
        <v>34</v>
      </c>
      <c r="P175" s="267" t="s">
        <v>549</v>
      </c>
      <c r="Q175" s="267" t="s">
        <v>555</v>
      </c>
      <c r="R175" s="266" t="s">
        <v>556</v>
      </c>
      <c r="S175" s="225" t="s">
        <v>126</v>
      </c>
      <c r="T175" s="270"/>
      <c r="U175" s="219" t="s">
        <v>37</v>
      </c>
      <c r="V175" s="474"/>
    </row>
    <row r="176" spans="1:22" ht="229.5" x14ac:dyDescent="0.2">
      <c r="A176" s="149">
        <v>174</v>
      </c>
      <c r="B176" s="168" t="s">
        <v>30</v>
      </c>
      <c r="C176" s="160" t="s">
        <v>362</v>
      </c>
      <c r="D176" s="225" t="s">
        <v>1357</v>
      </c>
      <c r="E176" s="410" t="s">
        <v>1567</v>
      </c>
      <c r="F176" s="475" t="s">
        <v>44</v>
      </c>
      <c r="G176" s="151" t="s">
        <v>1575</v>
      </c>
      <c r="H176" s="146">
        <f t="shared" si="9"/>
        <v>4436361</v>
      </c>
      <c r="I176" s="406">
        <f t="shared" si="10"/>
        <v>0</v>
      </c>
      <c r="J176" s="407">
        <v>0</v>
      </c>
      <c r="K176" s="408">
        <v>0</v>
      </c>
      <c r="L176" s="306">
        <v>0</v>
      </c>
      <c r="M176" s="307">
        <f>3438442+182073+815846</f>
        <v>4436361</v>
      </c>
      <c r="N176" s="151" t="s">
        <v>45</v>
      </c>
      <c r="O176" s="267" t="s">
        <v>34</v>
      </c>
      <c r="P176" s="267" t="s">
        <v>549</v>
      </c>
      <c r="Q176" s="267" t="s">
        <v>555</v>
      </c>
      <c r="R176" s="266" t="s">
        <v>556</v>
      </c>
      <c r="S176" s="225" t="s">
        <v>126</v>
      </c>
      <c r="T176" s="270"/>
      <c r="U176" s="219" t="s">
        <v>37</v>
      </c>
      <c r="V176" s="474"/>
    </row>
    <row r="177" spans="1:22" ht="84.75" customHeight="1" x14ac:dyDescent="0.2">
      <c r="A177" s="141">
        <v>175</v>
      </c>
      <c r="B177" s="168" t="s">
        <v>30</v>
      </c>
      <c r="C177" s="149" t="s">
        <v>362</v>
      </c>
      <c r="D177" s="225" t="s">
        <v>1568</v>
      </c>
      <c r="E177" s="410" t="s">
        <v>1426</v>
      </c>
      <c r="F177" s="475" t="s">
        <v>44</v>
      </c>
      <c r="G177" s="399" t="s">
        <v>1324</v>
      </c>
      <c r="H177" s="146">
        <f t="shared" si="9"/>
        <v>200000</v>
      </c>
      <c r="I177" s="406">
        <f t="shared" si="10"/>
        <v>0</v>
      </c>
      <c r="J177" s="407">
        <v>0</v>
      </c>
      <c r="K177" s="408">
        <v>0</v>
      </c>
      <c r="L177" s="306">
        <v>100000</v>
      </c>
      <c r="M177" s="307">
        <v>100000</v>
      </c>
      <c r="N177" s="151" t="s">
        <v>45</v>
      </c>
      <c r="O177" s="267" t="s">
        <v>34</v>
      </c>
      <c r="P177" s="267" t="s">
        <v>549</v>
      </c>
      <c r="Q177" s="267" t="s">
        <v>555</v>
      </c>
      <c r="R177" s="266" t="s">
        <v>556</v>
      </c>
      <c r="S177" s="225" t="s">
        <v>126</v>
      </c>
      <c r="T177" s="270"/>
      <c r="U177" s="219" t="s">
        <v>37</v>
      </c>
      <c r="V177" s="474"/>
    </row>
    <row r="178" spans="1:22" s="263" customFormat="1" ht="102.75" customHeight="1" x14ac:dyDescent="0.25">
      <c r="A178" s="141">
        <v>176</v>
      </c>
      <c r="B178" s="168" t="s">
        <v>30</v>
      </c>
      <c r="C178" s="160" t="s">
        <v>362</v>
      </c>
      <c r="D178" s="225" t="s">
        <v>500</v>
      </c>
      <c r="E178" s="476" t="s">
        <v>1400</v>
      </c>
      <c r="F178" s="475" t="s">
        <v>44</v>
      </c>
      <c r="G178" s="414" t="s">
        <v>0</v>
      </c>
      <c r="H178" s="146">
        <f t="shared" si="9"/>
        <v>230000</v>
      </c>
      <c r="I178" s="406">
        <f t="shared" si="10"/>
        <v>30000</v>
      </c>
      <c r="J178" s="407">
        <v>30000</v>
      </c>
      <c r="K178" s="408">
        <v>0</v>
      </c>
      <c r="L178" s="306">
        <v>100000</v>
      </c>
      <c r="M178" s="435">
        <v>100000</v>
      </c>
      <c r="N178" s="151" t="s">
        <v>45</v>
      </c>
      <c r="O178" s="267" t="s">
        <v>34</v>
      </c>
      <c r="P178" s="267" t="s">
        <v>549</v>
      </c>
      <c r="Q178" s="267" t="s">
        <v>555</v>
      </c>
      <c r="R178" s="266" t="s">
        <v>556</v>
      </c>
      <c r="S178" s="225" t="s">
        <v>126</v>
      </c>
      <c r="T178" s="270"/>
      <c r="U178" s="160"/>
      <c r="V178" s="474"/>
    </row>
    <row r="179" spans="1:22" ht="38.25" customHeight="1" x14ac:dyDescent="0.2">
      <c r="A179" s="149">
        <v>177</v>
      </c>
      <c r="B179" s="168" t="s">
        <v>77</v>
      </c>
      <c r="C179" s="149" t="s">
        <v>395</v>
      </c>
      <c r="D179" s="225" t="s">
        <v>1542</v>
      </c>
      <c r="E179" s="410" t="s">
        <v>402</v>
      </c>
      <c r="F179" s="475" t="s">
        <v>78</v>
      </c>
      <c r="G179" s="399" t="s">
        <v>1324</v>
      </c>
      <c r="H179" s="146">
        <f t="shared" si="9"/>
        <v>400000</v>
      </c>
      <c r="I179" s="406">
        <f t="shared" si="10"/>
        <v>0</v>
      </c>
      <c r="J179" s="407">
        <v>0</v>
      </c>
      <c r="K179" s="408">
        <v>0</v>
      </c>
      <c r="L179" s="306">
        <v>400000</v>
      </c>
      <c r="M179" s="307">
        <v>0</v>
      </c>
      <c r="N179" s="156" t="s">
        <v>79</v>
      </c>
      <c r="O179" s="267" t="s">
        <v>34</v>
      </c>
      <c r="P179" s="364" t="s">
        <v>542</v>
      </c>
      <c r="Q179" s="267" t="s">
        <v>80</v>
      </c>
      <c r="R179" s="266" t="s">
        <v>81</v>
      </c>
      <c r="S179" s="225" t="s">
        <v>106</v>
      </c>
      <c r="T179" s="275"/>
      <c r="U179" s="219" t="s">
        <v>37</v>
      </c>
      <c r="V179" s="474"/>
    </row>
    <row r="180" spans="1:22" ht="65.25" customHeight="1" x14ac:dyDescent="0.2">
      <c r="A180" s="141">
        <v>178</v>
      </c>
      <c r="B180" s="168" t="s">
        <v>77</v>
      </c>
      <c r="C180" s="149" t="s">
        <v>395</v>
      </c>
      <c r="D180" s="225" t="s">
        <v>1541</v>
      </c>
      <c r="E180" s="410" t="s">
        <v>1370</v>
      </c>
      <c r="F180" s="151" t="s">
        <v>78</v>
      </c>
      <c r="G180" s="419" t="s">
        <v>2</v>
      </c>
      <c r="H180" s="146">
        <f t="shared" si="9"/>
        <v>60000</v>
      </c>
      <c r="I180" s="406">
        <f t="shared" si="10"/>
        <v>0</v>
      </c>
      <c r="J180" s="407">
        <v>0</v>
      </c>
      <c r="K180" s="408">
        <v>0</v>
      </c>
      <c r="L180" s="306">
        <v>0</v>
      </c>
      <c r="M180" s="307">
        <v>60000</v>
      </c>
      <c r="N180" s="156" t="s">
        <v>79</v>
      </c>
      <c r="O180" s="267" t="s">
        <v>40</v>
      </c>
      <c r="P180" s="364" t="s">
        <v>542</v>
      </c>
      <c r="Q180" s="267" t="s">
        <v>80</v>
      </c>
      <c r="R180" s="266" t="s">
        <v>81</v>
      </c>
      <c r="S180" s="225" t="s">
        <v>106</v>
      </c>
      <c r="T180" s="275"/>
      <c r="U180" s="219" t="s">
        <v>37</v>
      </c>
      <c r="V180" s="474"/>
    </row>
    <row r="181" spans="1:22" ht="51" x14ac:dyDescent="0.2">
      <c r="A181" s="141">
        <v>179</v>
      </c>
      <c r="B181" s="168" t="s">
        <v>50</v>
      </c>
      <c r="C181" s="149" t="s">
        <v>395</v>
      </c>
      <c r="D181" s="225" t="s">
        <v>396</v>
      </c>
      <c r="E181" s="410" t="s">
        <v>397</v>
      </c>
      <c r="F181" s="479" t="s">
        <v>65</v>
      </c>
      <c r="G181" s="399" t="s">
        <v>1546</v>
      </c>
      <c r="H181" s="146">
        <f t="shared" si="9"/>
        <v>75000</v>
      </c>
      <c r="I181" s="406">
        <f t="shared" si="10"/>
        <v>0</v>
      </c>
      <c r="J181" s="407">
        <v>0</v>
      </c>
      <c r="K181" s="408">
        <v>0</v>
      </c>
      <c r="L181" s="306">
        <v>75000</v>
      </c>
      <c r="M181" s="307">
        <v>0</v>
      </c>
      <c r="N181" s="156" t="s">
        <v>54</v>
      </c>
      <c r="O181" s="267" t="s">
        <v>34</v>
      </c>
      <c r="P181" s="267" t="s">
        <v>542</v>
      </c>
      <c r="Q181" s="267" t="s">
        <v>55</v>
      </c>
      <c r="R181" s="266" t="s">
        <v>544</v>
      </c>
      <c r="S181" s="225" t="s">
        <v>106</v>
      </c>
      <c r="T181" s="275"/>
      <c r="U181" s="219" t="s">
        <v>37</v>
      </c>
      <c r="V181" s="474"/>
    </row>
    <row r="182" spans="1:22" s="263" customFormat="1" ht="63.75" x14ac:dyDescent="0.25">
      <c r="A182" s="149">
        <v>180</v>
      </c>
      <c r="B182" s="168"/>
      <c r="C182" s="160" t="s">
        <v>395</v>
      </c>
      <c r="D182" s="467" t="s">
        <v>1413</v>
      </c>
      <c r="E182" s="410" t="s">
        <v>1505</v>
      </c>
      <c r="F182" s="475" t="s">
        <v>32</v>
      </c>
      <c r="G182" s="495" t="s">
        <v>1523</v>
      </c>
      <c r="H182" s="146">
        <f t="shared" ref="H182:H204" si="11">I182+L182+M182</f>
        <v>123812</v>
      </c>
      <c r="I182" s="406">
        <f t="shared" si="10"/>
        <v>123812</v>
      </c>
      <c r="J182" s="407">
        <v>21812</v>
      </c>
      <c r="K182" s="408">
        <v>102000</v>
      </c>
      <c r="L182" s="306">
        <v>0</v>
      </c>
      <c r="M182" s="307">
        <v>0</v>
      </c>
      <c r="N182" s="156" t="s">
        <v>33</v>
      </c>
      <c r="O182" s="267"/>
      <c r="P182" s="364"/>
      <c r="Q182" s="267"/>
      <c r="R182" s="266"/>
      <c r="S182" s="225" t="s">
        <v>106</v>
      </c>
      <c r="T182" s="275"/>
      <c r="U182" s="219" t="s">
        <v>37</v>
      </c>
      <c r="V182" s="474"/>
    </row>
    <row r="183" spans="1:22" s="263" customFormat="1" ht="89.25" x14ac:dyDescent="0.25">
      <c r="A183" s="141">
        <v>181</v>
      </c>
      <c r="B183" s="168" t="s">
        <v>73</v>
      </c>
      <c r="C183" s="151" t="s">
        <v>395</v>
      </c>
      <c r="D183" s="225" t="s">
        <v>403</v>
      </c>
      <c r="E183" s="410" t="s">
        <v>1429</v>
      </c>
      <c r="F183" s="475" t="s">
        <v>32</v>
      </c>
      <c r="G183" s="495" t="s">
        <v>1506</v>
      </c>
      <c r="H183" s="146">
        <f t="shared" si="11"/>
        <v>315621</v>
      </c>
      <c r="I183" s="406">
        <f t="shared" si="10"/>
        <v>315621</v>
      </c>
      <c r="J183" s="407">
        <v>50934</v>
      </c>
      <c r="K183" s="408">
        <v>264687</v>
      </c>
      <c r="L183" s="306">
        <v>0</v>
      </c>
      <c r="M183" s="307">
        <v>0</v>
      </c>
      <c r="N183" s="156" t="s">
        <v>33</v>
      </c>
      <c r="O183" s="267" t="s">
        <v>34</v>
      </c>
      <c r="P183" s="364" t="s">
        <v>549</v>
      </c>
      <c r="Q183" s="364" t="s">
        <v>35</v>
      </c>
      <c r="R183" s="266" t="s">
        <v>36</v>
      </c>
      <c r="S183" s="225" t="s">
        <v>106</v>
      </c>
      <c r="T183" s="275"/>
      <c r="U183" s="219" t="s">
        <v>37</v>
      </c>
      <c r="V183" s="474"/>
    </row>
    <row r="184" spans="1:22" s="263" customFormat="1" ht="102" x14ac:dyDescent="0.25">
      <c r="A184" s="141">
        <v>182</v>
      </c>
      <c r="B184" s="168" t="s">
        <v>73</v>
      </c>
      <c r="C184" s="141" t="s">
        <v>395</v>
      </c>
      <c r="D184" s="238" t="s">
        <v>1413</v>
      </c>
      <c r="E184" s="410" t="s">
        <v>1508</v>
      </c>
      <c r="F184" s="475" t="s">
        <v>32</v>
      </c>
      <c r="G184" s="399" t="s">
        <v>1324</v>
      </c>
      <c r="H184" s="146">
        <f t="shared" si="11"/>
        <v>850000</v>
      </c>
      <c r="I184" s="406">
        <f t="shared" si="10"/>
        <v>0</v>
      </c>
      <c r="J184" s="407">
        <v>0</v>
      </c>
      <c r="K184" s="408">
        <v>0</v>
      </c>
      <c r="L184" s="306">
        <f>150000</f>
        <v>150000</v>
      </c>
      <c r="M184" s="307">
        <f>700000</f>
        <v>700000</v>
      </c>
      <c r="N184" s="156" t="s">
        <v>33</v>
      </c>
      <c r="O184" s="267" t="s">
        <v>34</v>
      </c>
      <c r="P184" s="364" t="s">
        <v>549</v>
      </c>
      <c r="Q184" s="364" t="s">
        <v>35</v>
      </c>
      <c r="R184" s="266" t="s">
        <v>36</v>
      </c>
      <c r="S184" s="225" t="s">
        <v>106</v>
      </c>
      <c r="T184" s="275"/>
      <c r="U184" s="219" t="s">
        <v>37</v>
      </c>
      <c r="V184" s="474"/>
    </row>
    <row r="185" spans="1:22" ht="76.5" x14ac:dyDescent="0.2">
      <c r="A185" s="149">
        <v>183</v>
      </c>
      <c r="B185" s="168" t="s">
        <v>50</v>
      </c>
      <c r="C185" s="149" t="s">
        <v>395</v>
      </c>
      <c r="D185" s="225" t="s">
        <v>398</v>
      </c>
      <c r="E185" s="410" t="s">
        <v>399</v>
      </c>
      <c r="F185" s="475" t="s">
        <v>206</v>
      </c>
      <c r="G185" s="399" t="s">
        <v>1324</v>
      </c>
      <c r="H185" s="146">
        <f t="shared" si="11"/>
        <v>350000</v>
      </c>
      <c r="I185" s="406">
        <f t="shared" si="10"/>
        <v>0</v>
      </c>
      <c r="J185" s="407">
        <v>0</v>
      </c>
      <c r="K185" s="408">
        <v>0</v>
      </c>
      <c r="L185" s="306">
        <v>0</v>
      </c>
      <c r="M185" s="307">
        <v>350000</v>
      </c>
      <c r="N185" s="156" t="s">
        <v>89</v>
      </c>
      <c r="O185" s="267" t="s">
        <v>34</v>
      </c>
      <c r="P185" s="267" t="s">
        <v>542</v>
      </c>
      <c r="Q185" s="267" t="s">
        <v>55</v>
      </c>
      <c r="R185" s="266" t="s">
        <v>547</v>
      </c>
      <c r="S185" s="225" t="s">
        <v>400</v>
      </c>
      <c r="T185" s="275"/>
      <c r="U185" s="219" t="s">
        <v>37</v>
      </c>
      <c r="V185" s="474"/>
    </row>
    <row r="186" spans="1:22" ht="51" customHeight="1" x14ac:dyDescent="0.2">
      <c r="A186" s="141">
        <v>184</v>
      </c>
      <c r="B186" s="168" t="s">
        <v>73</v>
      </c>
      <c r="C186" s="149" t="s">
        <v>395</v>
      </c>
      <c r="D186" s="225" t="s">
        <v>404</v>
      </c>
      <c r="E186" s="410" t="s">
        <v>405</v>
      </c>
      <c r="F186" s="475" t="s">
        <v>206</v>
      </c>
      <c r="G186" s="419" t="s">
        <v>2</v>
      </c>
      <c r="H186" s="146">
        <f t="shared" si="11"/>
        <v>200000</v>
      </c>
      <c r="I186" s="406">
        <v>0</v>
      </c>
      <c r="J186" s="407">
        <v>0</v>
      </c>
      <c r="K186" s="408">
        <v>0</v>
      </c>
      <c r="L186" s="306">
        <v>0</v>
      </c>
      <c r="M186" s="307">
        <v>200000</v>
      </c>
      <c r="N186" s="151" t="s">
        <v>89</v>
      </c>
      <c r="O186" s="267" t="s">
        <v>34</v>
      </c>
      <c r="P186" s="267" t="s">
        <v>542</v>
      </c>
      <c r="Q186" s="267" t="s">
        <v>55</v>
      </c>
      <c r="R186" s="266" t="s">
        <v>547</v>
      </c>
      <c r="S186" s="225" t="s">
        <v>126</v>
      </c>
      <c r="T186" s="270"/>
      <c r="U186" s="219" t="s">
        <v>37</v>
      </c>
      <c r="V186" s="474"/>
    </row>
    <row r="187" spans="1:22" ht="117" customHeight="1" x14ac:dyDescent="0.2">
      <c r="A187" s="141">
        <v>185</v>
      </c>
      <c r="B187" s="168" t="s">
        <v>30</v>
      </c>
      <c r="C187" s="160" t="s">
        <v>406</v>
      </c>
      <c r="D187" s="467" t="s">
        <v>1401</v>
      </c>
      <c r="E187" s="410" t="s">
        <v>1531</v>
      </c>
      <c r="F187" s="475" t="s">
        <v>162</v>
      </c>
      <c r="G187" s="399" t="s">
        <v>1324</v>
      </c>
      <c r="H187" s="146">
        <f t="shared" si="11"/>
        <v>900000</v>
      </c>
      <c r="I187" s="406">
        <f t="shared" ref="I187:I206" si="12">J187+K187</f>
        <v>100000</v>
      </c>
      <c r="J187" s="407">
        <v>100000</v>
      </c>
      <c r="K187" s="408">
        <v>0</v>
      </c>
      <c r="L187" s="306">
        <v>100000</v>
      </c>
      <c r="M187" s="307">
        <v>700000</v>
      </c>
      <c r="N187" s="160" t="s">
        <v>49</v>
      </c>
      <c r="O187" s="267" t="s">
        <v>34</v>
      </c>
      <c r="P187" s="267" t="s">
        <v>549</v>
      </c>
      <c r="Q187" s="267" t="s">
        <v>555</v>
      </c>
      <c r="R187" s="266" t="s">
        <v>559</v>
      </c>
      <c r="S187" s="225" t="s">
        <v>127</v>
      </c>
      <c r="T187" s="287"/>
      <c r="U187" s="219" t="s">
        <v>37</v>
      </c>
      <c r="V187" s="474"/>
    </row>
    <row r="188" spans="1:22" ht="76.5" x14ac:dyDescent="0.2">
      <c r="A188" s="149">
        <v>186</v>
      </c>
      <c r="B188" s="168"/>
      <c r="C188" s="160" t="s">
        <v>406</v>
      </c>
      <c r="D188" s="467" t="s">
        <v>1543</v>
      </c>
      <c r="E188" s="494" t="s">
        <v>1532</v>
      </c>
      <c r="F188" s="475" t="s">
        <v>78</v>
      </c>
      <c r="G188" s="419" t="s">
        <v>2</v>
      </c>
      <c r="H188" s="146">
        <f t="shared" si="11"/>
        <v>100000</v>
      </c>
      <c r="I188" s="406">
        <f t="shared" si="12"/>
        <v>100000</v>
      </c>
      <c r="J188" s="407">
        <v>100000</v>
      </c>
      <c r="K188" s="408">
        <v>0</v>
      </c>
      <c r="L188" s="306">
        <v>0</v>
      </c>
      <c r="M188" s="307">
        <v>0</v>
      </c>
      <c r="N188" s="156" t="s">
        <v>79</v>
      </c>
      <c r="O188" s="267"/>
      <c r="P188" s="267"/>
      <c r="Q188" s="267"/>
      <c r="R188" s="266"/>
      <c r="S188" s="225" t="s">
        <v>127</v>
      </c>
      <c r="T188" s="275"/>
      <c r="U188" s="219" t="s">
        <v>37</v>
      </c>
      <c r="V188" s="474"/>
    </row>
    <row r="189" spans="1:22" ht="55.5" customHeight="1" x14ac:dyDescent="0.2">
      <c r="A189" s="141">
        <v>187</v>
      </c>
      <c r="B189" s="168" t="s">
        <v>77</v>
      </c>
      <c r="C189" s="149" t="s">
        <v>406</v>
      </c>
      <c r="D189" s="225" t="s">
        <v>1481</v>
      </c>
      <c r="E189" s="410" t="s">
        <v>416</v>
      </c>
      <c r="F189" s="475" t="s">
        <v>78</v>
      </c>
      <c r="G189" s="399" t="s">
        <v>1324</v>
      </c>
      <c r="H189" s="146">
        <f t="shared" si="11"/>
        <v>50000</v>
      </c>
      <c r="I189" s="406">
        <f t="shared" si="12"/>
        <v>0</v>
      </c>
      <c r="J189" s="407">
        <v>0</v>
      </c>
      <c r="K189" s="408">
        <v>0</v>
      </c>
      <c r="L189" s="306">
        <v>0</v>
      </c>
      <c r="M189" s="307">
        <v>50000</v>
      </c>
      <c r="N189" s="151" t="s">
        <v>79</v>
      </c>
      <c r="O189" s="267" t="s">
        <v>40</v>
      </c>
      <c r="P189" s="267" t="s">
        <v>542</v>
      </c>
      <c r="Q189" s="267" t="s">
        <v>80</v>
      </c>
      <c r="R189" s="266" t="s">
        <v>81</v>
      </c>
      <c r="S189" s="225" t="s">
        <v>127</v>
      </c>
      <c r="T189" s="270"/>
      <c r="U189" s="219" t="s">
        <v>37</v>
      </c>
      <c r="V189" s="474"/>
    </row>
    <row r="190" spans="1:22" s="263" customFormat="1" ht="63.75" x14ac:dyDescent="0.25">
      <c r="A190" s="141">
        <v>188</v>
      </c>
      <c r="B190" s="168" t="s">
        <v>77</v>
      </c>
      <c r="C190" s="149" t="s">
        <v>406</v>
      </c>
      <c r="D190" s="225" t="s">
        <v>417</v>
      </c>
      <c r="E190" s="410" t="s">
        <v>1544</v>
      </c>
      <c r="F190" s="475" t="s">
        <v>78</v>
      </c>
      <c r="G190" s="399" t="s">
        <v>1324</v>
      </c>
      <c r="H190" s="146">
        <f t="shared" si="11"/>
        <v>250000</v>
      </c>
      <c r="I190" s="406">
        <f t="shared" si="12"/>
        <v>0</v>
      </c>
      <c r="J190" s="407">
        <v>0</v>
      </c>
      <c r="K190" s="408">
        <v>0</v>
      </c>
      <c r="L190" s="306">
        <v>50000</v>
      </c>
      <c r="M190" s="307">
        <v>200000</v>
      </c>
      <c r="N190" s="151" t="s">
        <v>79</v>
      </c>
      <c r="O190" s="267" t="s">
        <v>40</v>
      </c>
      <c r="P190" s="267" t="s">
        <v>542</v>
      </c>
      <c r="Q190" s="267" t="s">
        <v>80</v>
      </c>
      <c r="R190" s="266" t="s">
        <v>81</v>
      </c>
      <c r="S190" s="225" t="s">
        <v>127</v>
      </c>
      <c r="T190" s="270"/>
      <c r="U190" s="219" t="s">
        <v>37</v>
      </c>
      <c r="V190" s="474"/>
    </row>
    <row r="191" spans="1:22" s="263" customFormat="1" ht="63.75" x14ac:dyDescent="0.25">
      <c r="A191" s="149">
        <v>189</v>
      </c>
      <c r="B191" s="168" t="s">
        <v>30</v>
      </c>
      <c r="C191" s="149" t="s">
        <v>406</v>
      </c>
      <c r="D191" s="225" t="s">
        <v>1371</v>
      </c>
      <c r="E191" s="476" t="s">
        <v>1323</v>
      </c>
      <c r="F191" s="475" t="s">
        <v>412</v>
      </c>
      <c r="G191" s="399" t="s">
        <v>1324</v>
      </c>
      <c r="H191" s="146">
        <f t="shared" si="11"/>
        <v>120000</v>
      </c>
      <c r="I191" s="406">
        <f t="shared" si="12"/>
        <v>0</v>
      </c>
      <c r="J191" s="407">
        <v>0</v>
      </c>
      <c r="K191" s="408">
        <v>0</v>
      </c>
      <c r="L191" s="306">
        <v>120000</v>
      </c>
      <c r="M191" s="307">
        <v>0</v>
      </c>
      <c r="N191" s="421" t="s">
        <v>413</v>
      </c>
      <c r="O191" s="267" t="s">
        <v>34</v>
      </c>
      <c r="P191" s="267" t="s">
        <v>549</v>
      </c>
      <c r="Q191" s="267" t="s">
        <v>555</v>
      </c>
      <c r="R191" s="266" t="s">
        <v>559</v>
      </c>
      <c r="S191" s="225" t="s">
        <v>169</v>
      </c>
      <c r="T191" s="422"/>
      <c r="U191" s="219" t="s">
        <v>37</v>
      </c>
      <c r="V191" s="474"/>
    </row>
    <row r="192" spans="1:22" ht="42.75" customHeight="1" x14ac:dyDescent="0.2">
      <c r="A192" s="141">
        <v>190</v>
      </c>
      <c r="B192" s="168" t="s">
        <v>30</v>
      </c>
      <c r="C192" s="149" t="s">
        <v>406</v>
      </c>
      <c r="D192" s="225" t="s">
        <v>414</v>
      </c>
      <c r="E192" s="410" t="s">
        <v>415</v>
      </c>
      <c r="F192" s="475" t="s">
        <v>65</v>
      </c>
      <c r="G192" s="399" t="s">
        <v>1324</v>
      </c>
      <c r="H192" s="146">
        <f t="shared" si="11"/>
        <v>100000</v>
      </c>
      <c r="I192" s="406">
        <f t="shared" si="12"/>
        <v>0</v>
      </c>
      <c r="J192" s="407">
        <v>0</v>
      </c>
      <c r="K192" s="408">
        <v>0</v>
      </c>
      <c r="L192" s="306">
        <v>0</v>
      </c>
      <c r="M192" s="307">
        <v>100000</v>
      </c>
      <c r="N192" s="160" t="s">
        <v>49</v>
      </c>
      <c r="O192" s="267" t="s">
        <v>40</v>
      </c>
      <c r="P192" s="267" t="s">
        <v>549</v>
      </c>
      <c r="Q192" s="267" t="s">
        <v>555</v>
      </c>
      <c r="R192" s="266" t="s">
        <v>559</v>
      </c>
      <c r="S192" s="225" t="s">
        <v>127</v>
      </c>
      <c r="T192" s="287"/>
      <c r="U192" s="219" t="s">
        <v>37</v>
      </c>
      <c r="V192" s="474"/>
    </row>
    <row r="193" spans="1:22" ht="63.75" x14ac:dyDescent="0.2">
      <c r="A193" s="141">
        <v>191</v>
      </c>
      <c r="B193" s="168"/>
      <c r="C193" s="160" t="s">
        <v>406</v>
      </c>
      <c r="D193" s="467" t="s">
        <v>1414</v>
      </c>
      <c r="E193" s="410" t="s">
        <v>1509</v>
      </c>
      <c r="F193" s="475" t="s">
        <v>32</v>
      </c>
      <c r="G193" s="495" t="s">
        <v>1523</v>
      </c>
      <c r="H193" s="146">
        <f t="shared" si="11"/>
        <v>125272</v>
      </c>
      <c r="I193" s="406">
        <f t="shared" si="12"/>
        <v>125272</v>
      </c>
      <c r="J193" s="407">
        <v>23272</v>
      </c>
      <c r="K193" s="408">
        <v>102000</v>
      </c>
      <c r="L193" s="306">
        <v>0</v>
      </c>
      <c r="M193" s="307">
        <v>0</v>
      </c>
      <c r="N193" s="156"/>
      <c r="O193" s="267"/>
      <c r="P193" s="364"/>
      <c r="Q193" s="364"/>
      <c r="R193" s="266"/>
      <c r="S193" s="225" t="s">
        <v>127</v>
      </c>
      <c r="T193" s="275"/>
      <c r="U193" s="219" t="s">
        <v>37</v>
      </c>
      <c r="V193" s="474"/>
    </row>
    <row r="194" spans="1:22" ht="114.75" x14ac:dyDescent="0.2">
      <c r="A194" s="149">
        <v>192</v>
      </c>
      <c r="B194" s="168" t="s">
        <v>30</v>
      </c>
      <c r="C194" s="149" t="s">
        <v>406</v>
      </c>
      <c r="D194" s="467" t="s">
        <v>1414</v>
      </c>
      <c r="E194" s="410" t="s">
        <v>1510</v>
      </c>
      <c r="F194" s="475" t="s">
        <v>32</v>
      </c>
      <c r="G194" s="399" t="s">
        <v>136</v>
      </c>
      <c r="H194" s="146">
        <f t="shared" si="11"/>
        <v>550000</v>
      </c>
      <c r="I194" s="406">
        <f t="shared" si="12"/>
        <v>0</v>
      </c>
      <c r="J194" s="407">
        <v>0</v>
      </c>
      <c r="K194" s="408">
        <v>0</v>
      </c>
      <c r="L194" s="306">
        <f>150000</f>
        <v>150000</v>
      </c>
      <c r="M194" s="307">
        <f>50000+60000+180000+60000+50000</f>
        <v>400000</v>
      </c>
      <c r="N194" s="156" t="s">
        <v>33</v>
      </c>
      <c r="O194" s="267" t="s">
        <v>34</v>
      </c>
      <c r="P194" s="364" t="s">
        <v>549</v>
      </c>
      <c r="Q194" s="364" t="s">
        <v>35</v>
      </c>
      <c r="R194" s="266" t="s">
        <v>38</v>
      </c>
      <c r="S194" s="225" t="s">
        <v>127</v>
      </c>
      <c r="T194" s="275"/>
      <c r="U194" s="219" t="s">
        <v>37</v>
      </c>
      <c r="V194" s="474"/>
    </row>
    <row r="195" spans="1:22" ht="33.75" customHeight="1" x14ac:dyDescent="0.2">
      <c r="A195" s="141">
        <v>193</v>
      </c>
      <c r="B195" s="168" t="s">
        <v>30</v>
      </c>
      <c r="C195" s="149" t="s">
        <v>406</v>
      </c>
      <c r="D195" s="225" t="s">
        <v>411</v>
      </c>
      <c r="E195" s="410" t="s">
        <v>1322</v>
      </c>
      <c r="F195" s="475" t="s">
        <v>206</v>
      </c>
      <c r="G195" s="399" t="s">
        <v>1324</v>
      </c>
      <c r="H195" s="146">
        <f t="shared" si="11"/>
        <v>100000</v>
      </c>
      <c r="I195" s="406">
        <f t="shared" si="12"/>
        <v>0</v>
      </c>
      <c r="J195" s="407">
        <v>0</v>
      </c>
      <c r="K195" s="408">
        <v>0</v>
      </c>
      <c r="L195" s="306">
        <v>0</v>
      </c>
      <c r="M195" s="307">
        <v>100000</v>
      </c>
      <c r="N195" s="156" t="s">
        <v>89</v>
      </c>
      <c r="O195" s="267" t="s">
        <v>34</v>
      </c>
      <c r="P195" s="443" t="s">
        <v>542</v>
      </c>
      <c r="Q195" s="267" t="s">
        <v>55</v>
      </c>
      <c r="R195" s="123" t="s">
        <v>547</v>
      </c>
      <c r="S195" s="225" t="s">
        <v>169</v>
      </c>
      <c r="T195" s="275"/>
      <c r="U195" s="219" t="s">
        <v>37</v>
      </c>
      <c r="V195" s="474"/>
    </row>
    <row r="196" spans="1:22" s="263" customFormat="1" ht="50.25" customHeight="1" x14ac:dyDescent="0.25">
      <c r="A196" s="141">
        <v>194</v>
      </c>
      <c r="B196" s="170" t="s">
        <v>30</v>
      </c>
      <c r="C196" s="141" t="s">
        <v>427</v>
      </c>
      <c r="D196" s="225" t="s">
        <v>434</v>
      </c>
      <c r="E196" s="410" t="s">
        <v>435</v>
      </c>
      <c r="F196" s="475" t="s">
        <v>57</v>
      </c>
      <c r="G196" s="399" t="s">
        <v>1546</v>
      </c>
      <c r="H196" s="146">
        <f t="shared" si="11"/>
        <v>200000</v>
      </c>
      <c r="I196" s="406">
        <f t="shared" si="12"/>
        <v>0</v>
      </c>
      <c r="J196" s="407">
        <v>0</v>
      </c>
      <c r="K196" s="408">
        <v>0</v>
      </c>
      <c r="L196" s="306">
        <v>200000</v>
      </c>
      <c r="M196" s="307">
        <v>0</v>
      </c>
      <c r="N196" s="160" t="s">
        <v>58</v>
      </c>
      <c r="O196" s="267" t="s">
        <v>40</v>
      </c>
      <c r="P196" s="443" t="s">
        <v>549</v>
      </c>
      <c r="Q196" s="267" t="s">
        <v>555</v>
      </c>
      <c r="R196" s="160" t="s">
        <v>556</v>
      </c>
      <c r="S196" s="225" t="s">
        <v>106</v>
      </c>
      <c r="T196" s="287"/>
      <c r="U196" s="219" t="s">
        <v>37</v>
      </c>
      <c r="V196" s="474"/>
    </row>
    <row r="197" spans="1:22" ht="76.5" customHeight="1" x14ac:dyDescent="0.2">
      <c r="A197" s="149">
        <v>195</v>
      </c>
      <c r="B197" s="168" t="s">
        <v>30</v>
      </c>
      <c r="C197" s="160" t="s">
        <v>427</v>
      </c>
      <c r="D197" s="225" t="s">
        <v>1402</v>
      </c>
      <c r="E197" s="410" t="s">
        <v>1430</v>
      </c>
      <c r="F197" s="475" t="s">
        <v>162</v>
      </c>
      <c r="G197" s="151" t="s">
        <v>1575</v>
      </c>
      <c r="H197" s="146">
        <f t="shared" si="11"/>
        <v>63514</v>
      </c>
      <c r="I197" s="406">
        <f t="shared" si="12"/>
        <v>63514</v>
      </c>
      <c r="J197" s="407">
        <v>11409</v>
      </c>
      <c r="K197" s="408">
        <v>52105</v>
      </c>
      <c r="L197" s="306">
        <v>0</v>
      </c>
      <c r="M197" s="307">
        <v>0</v>
      </c>
      <c r="N197" s="160" t="s">
        <v>413</v>
      </c>
      <c r="O197" s="267" t="s">
        <v>34</v>
      </c>
      <c r="P197" s="266" t="s">
        <v>542</v>
      </c>
      <c r="Q197" s="365" t="s">
        <v>214</v>
      </c>
      <c r="R197" s="266" t="s">
        <v>299</v>
      </c>
      <c r="S197" s="225" t="s">
        <v>169</v>
      </c>
      <c r="T197" s="287"/>
      <c r="U197" s="219" t="s">
        <v>37</v>
      </c>
      <c r="V197" s="474"/>
    </row>
    <row r="198" spans="1:22" ht="76.5" x14ac:dyDescent="0.2">
      <c r="A198" s="141">
        <v>196</v>
      </c>
      <c r="B198" s="170" t="s">
        <v>77</v>
      </c>
      <c r="C198" s="151" t="s">
        <v>427</v>
      </c>
      <c r="D198" s="238" t="s">
        <v>1431</v>
      </c>
      <c r="E198" s="410" t="s">
        <v>1574</v>
      </c>
      <c r="F198" s="475" t="s">
        <v>98</v>
      </c>
      <c r="G198" s="495" t="s">
        <v>1523</v>
      </c>
      <c r="H198" s="146">
        <f t="shared" si="11"/>
        <v>108000</v>
      </c>
      <c r="I198" s="406">
        <f t="shared" si="12"/>
        <v>108000</v>
      </c>
      <c r="J198" s="407">
        <v>23000</v>
      </c>
      <c r="K198" s="408">
        <v>85000</v>
      </c>
      <c r="L198" s="481">
        <v>0</v>
      </c>
      <c r="M198" s="307">
        <v>0</v>
      </c>
      <c r="N198" s="160" t="s">
        <v>192</v>
      </c>
      <c r="O198" s="267" t="s">
        <v>34</v>
      </c>
      <c r="P198" s="267" t="s">
        <v>542</v>
      </c>
      <c r="Q198" s="267" t="s">
        <v>55</v>
      </c>
      <c r="R198" s="266" t="s">
        <v>546</v>
      </c>
      <c r="S198" s="225" t="s">
        <v>432</v>
      </c>
      <c r="T198" s="287"/>
      <c r="U198" s="219" t="s">
        <v>37</v>
      </c>
      <c r="V198" s="474"/>
    </row>
    <row r="199" spans="1:22" s="263" customFormat="1" ht="63.75" x14ac:dyDescent="0.25">
      <c r="A199" s="141">
        <v>197</v>
      </c>
      <c r="B199" s="170" t="s">
        <v>77</v>
      </c>
      <c r="C199" s="141" t="s">
        <v>427</v>
      </c>
      <c r="D199" s="225" t="s">
        <v>428</v>
      </c>
      <c r="E199" s="476" t="s">
        <v>429</v>
      </c>
      <c r="F199" s="475" t="s">
        <v>65</v>
      </c>
      <c r="G199" s="151" t="s">
        <v>1575</v>
      </c>
      <c r="H199" s="146">
        <f t="shared" si="11"/>
        <v>630000</v>
      </c>
      <c r="I199" s="406">
        <f t="shared" si="12"/>
        <v>0</v>
      </c>
      <c r="J199" s="407">
        <v>0</v>
      </c>
      <c r="K199" s="408">
        <v>0</v>
      </c>
      <c r="L199" s="306">
        <v>130000</v>
      </c>
      <c r="M199" s="307">
        <v>500000</v>
      </c>
      <c r="N199" s="145" t="s">
        <v>192</v>
      </c>
      <c r="O199" s="267" t="s">
        <v>34</v>
      </c>
      <c r="P199" s="365" t="s">
        <v>542</v>
      </c>
      <c r="Q199" s="267" t="s">
        <v>80</v>
      </c>
      <c r="R199" s="266" t="s">
        <v>81</v>
      </c>
      <c r="S199" s="225" t="s">
        <v>86</v>
      </c>
      <c r="T199" s="286"/>
      <c r="U199" s="219" t="s">
        <v>37</v>
      </c>
      <c r="V199" s="474"/>
    </row>
    <row r="200" spans="1:22" s="263" customFormat="1" ht="76.5" x14ac:dyDescent="0.25">
      <c r="A200" s="149">
        <v>198</v>
      </c>
      <c r="B200" s="168" t="s">
        <v>77</v>
      </c>
      <c r="C200" s="149" t="s">
        <v>427</v>
      </c>
      <c r="D200" s="225" t="s">
        <v>430</v>
      </c>
      <c r="E200" s="410" t="s">
        <v>431</v>
      </c>
      <c r="F200" s="475" t="s">
        <v>65</v>
      </c>
      <c r="G200" s="151" t="s">
        <v>136</v>
      </c>
      <c r="H200" s="146">
        <f t="shared" si="11"/>
        <v>80000</v>
      </c>
      <c r="I200" s="406">
        <f t="shared" si="12"/>
        <v>0</v>
      </c>
      <c r="J200" s="407">
        <v>0</v>
      </c>
      <c r="K200" s="408">
        <v>0</v>
      </c>
      <c r="L200" s="306">
        <v>80000</v>
      </c>
      <c r="M200" s="307">
        <v>0</v>
      </c>
      <c r="N200" s="156" t="s">
        <v>192</v>
      </c>
      <c r="O200" s="267" t="s">
        <v>34</v>
      </c>
      <c r="P200" s="267" t="s">
        <v>542</v>
      </c>
      <c r="Q200" s="267" t="s">
        <v>55</v>
      </c>
      <c r="R200" s="266" t="s">
        <v>545</v>
      </c>
      <c r="S200" s="225" t="s">
        <v>432</v>
      </c>
      <c r="T200" s="275"/>
      <c r="U200" s="219" t="s">
        <v>37</v>
      </c>
      <c r="V200" s="474"/>
    </row>
    <row r="201" spans="1:22" ht="104.25" customHeight="1" x14ac:dyDescent="0.2">
      <c r="A201" s="141">
        <v>199</v>
      </c>
      <c r="B201" s="170" t="s">
        <v>73</v>
      </c>
      <c r="C201" s="151" t="s">
        <v>427</v>
      </c>
      <c r="D201" s="225" t="s">
        <v>1403</v>
      </c>
      <c r="E201" s="410" t="s">
        <v>1432</v>
      </c>
      <c r="F201" s="475" t="s">
        <v>32</v>
      </c>
      <c r="G201" s="495" t="s">
        <v>1506</v>
      </c>
      <c r="H201" s="146">
        <f t="shared" si="11"/>
        <v>122370</v>
      </c>
      <c r="I201" s="406">
        <f t="shared" si="12"/>
        <v>122370</v>
      </c>
      <c r="J201" s="407">
        <v>122370</v>
      </c>
      <c r="K201" s="408">
        <v>0</v>
      </c>
      <c r="L201" s="306">
        <v>0</v>
      </c>
      <c r="M201" s="307">
        <v>0</v>
      </c>
      <c r="N201" s="160" t="s">
        <v>33</v>
      </c>
      <c r="O201" s="267" t="s">
        <v>40</v>
      </c>
      <c r="P201" s="364" t="s">
        <v>549</v>
      </c>
      <c r="Q201" s="364" t="s">
        <v>35</v>
      </c>
      <c r="R201" s="266" t="s">
        <v>38</v>
      </c>
      <c r="S201" s="225" t="s">
        <v>127</v>
      </c>
      <c r="T201" s="287"/>
      <c r="U201" s="219" t="s">
        <v>37</v>
      </c>
      <c r="V201" s="474"/>
    </row>
    <row r="202" spans="1:22" s="436" customFormat="1" ht="78" customHeight="1" x14ac:dyDescent="0.25">
      <c r="A202" s="141">
        <v>200</v>
      </c>
      <c r="B202" s="170"/>
      <c r="C202" s="151" t="s">
        <v>427</v>
      </c>
      <c r="D202" s="467" t="s">
        <v>1415</v>
      </c>
      <c r="E202" s="410" t="s">
        <v>1511</v>
      </c>
      <c r="F202" s="475" t="s">
        <v>32</v>
      </c>
      <c r="G202" s="495" t="s">
        <v>1523</v>
      </c>
      <c r="H202" s="146">
        <f t="shared" si="11"/>
        <v>94178</v>
      </c>
      <c r="I202" s="406">
        <f t="shared" si="12"/>
        <v>94178</v>
      </c>
      <c r="J202" s="407">
        <v>15978</v>
      </c>
      <c r="K202" s="408">
        <v>78200</v>
      </c>
      <c r="L202" s="306">
        <v>0</v>
      </c>
      <c r="M202" s="307">
        <v>0</v>
      </c>
      <c r="N202" s="160"/>
      <c r="O202" s="267"/>
      <c r="P202" s="364"/>
      <c r="Q202" s="364"/>
      <c r="R202" s="266"/>
      <c r="S202" s="225" t="s">
        <v>127</v>
      </c>
      <c r="T202" s="287"/>
      <c r="U202" s="219" t="s">
        <v>37</v>
      </c>
      <c r="V202" s="474"/>
    </row>
    <row r="203" spans="1:22" s="436" customFormat="1" ht="78" customHeight="1" x14ac:dyDescent="0.25">
      <c r="A203" s="149">
        <v>201</v>
      </c>
      <c r="B203" s="170" t="s">
        <v>73</v>
      </c>
      <c r="C203" s="141" t="s">
        <v>427</v>
      </c>
      <c r="D203" s="238" t="s">
        <v>1415</v>
      </c>
      <c r="E203" s="410" t="s">
        <v>1566</v>
      </c>
      <c r="F203" s="475" t="s">
        <v>32</v>
      </c>
      <c r="G203" s="399" t="s">
        <v>136</v>
      </c>
      <c r="H203" s="146">
        <f t="shared" si="11"/>
        <v>300000</v>
      </c>
      <c r="I203" s="406">
        <f t="shared" si="12"/>
        <v>0</v>
      </c>
      <c r="J203" s="407">
        <v>0</v>
      </c>
      <c r="K203" s="408">
        <v>0</v>
      </c>
      <c r="L203" s="306">
        <v>300000</v>
      </c>
      <c r="M203" s="307">
        <v>0</v>
      </c>
      <c r="N203" s="160" t="s">
        <v>33</v>
      </c>
      <c r="O203" s="267" t="s">
        <v>40</v>
      </c>
      <c r="P203" s="364" t="s">
        <v>549</v>
      </c>
      <c r="Q203" s="364" t="s">
        <v>35</v>
      </c>
      <c r="R203" s="266" t="s">
        <v>38</v>
      </c>
      <c r="S203" s="225" t="s">
        <v>127</v>
      </c>
      <c r="T203" s="287"/>
      <c r="U203" s="219" t="s">
        <v>37</v>
      </c>
      <c r="V203" s="474"/>
    </row>
    <row r="204" spans="1:22" s="436" customFormat="1" ht="102" customHeight="1" x14ac:dyDescent="0.25">
      <c r="A204" s="141">
        <v>202</v>
      </c>
      <c r="B204" s="170"/>
      <c r="C204" s="141" t="s">
        <v>427</v>
      </c>
      <c r="D204" s="486" t="s">
        <v>1576</v>
      </c>
      <c r="E204" s="410" t="s">
        <v>1577</v>
      </c>
      <c r="F204" s="475" t="s">
        <v>206</v>
      </c>
      <c r="G204" s="151" t="s">
        <v>2</v>
      </c>
      <c r="H204" s="146">
        <f t="shared" si="11"/>
        <v>15000</v>
      </c>
      <c r="I204" s="406">
        <f t="shared" si="12"/>
        <v>15000</v>
      </c>
      <c r="J204" s="407">
        <v>15000</v>
      </c>
      <c r="K204" s="408">
        <v>0</v>
      </c>
      <c r="L204" s="306">
        <v>0</v>
      </c>
      <c r="M204" s="307">
        <v>0</v>
      </c>
      <c r="N204" s="156" t="s">
        <v>89</v>
      </c>
      <c r="O204" s="267"/>
      <c r="P204" s="365"/>
      <c r="Q204" s="267"/>
      <c r="R204" s="266"/>
      <c r="S204" s="225" t="s">
        <v>92</v>
      </c>
      <c r="T204" s="286"/>
      <c r="U204" s="219"/>
      <c r="V204" s="474"/>
    </row>
    <row r="205" spans="1:22" ht="51" customHeight="1" x14ac:dyDescent="0.2">
      <c r="A205" s="141">
        <v>203</v>
      </c>
      <c r="B205" s="168" t="s">
        <v>77</v>
      </c>
      <c r="C205" s="151" t="s">
        <v>438</v>
      </c>
      <c r="D205" s="225" t="s">
        <v>1405</v>
      </c>
      <c r="E205" s="410" t="s">
        <v>1545</v>
      </c>
      <c r="F205" s="475" t="s">
        <v>78</v>
      </c>
      <c r="G205" s="495" t="s">
        <v>1523</v>
      </c>
      <c r="H205" s="146">
        <f t="shared" ref="H205:H211" si="13">M205+L205+I205</f>
        <v>550000</v>
      </c>
      <c r="I205" s="406">
        <f t="shared" si="12"/>
        <v>50000</v>
      </c>
      <c r="J205" s="407">
        <v>50000</v>
      </c>
      <c r="K205" s="408">
        <v>0</v>
      </c>
      <c r="L205" s="306">
        <v>0</v>
      </c>
      <c r="M205" s="307">
        <v>500000</v>
      </c>
      <c r="N205" s="156" t="s">
        <v>79</v>
      </c>
      <c r="O205" s="267" t="s">
        <v>34</v>
      </c>
      <c r="P205" s="364" t="s">
        <v>542</v>
      </c>
      <c r="Q205" s="267" t="s">
        <v>80</v>
      </c>
      <c r="R205" s="266" t="s">
        <v>81</v>
      </c>
      <c r="S205" s="225" t="s">
        <v>442</v>
      </c>
      <c r="T205" s="275"/>
      <c r="U205" s="219" t="s">
        <v>37</v>
      </c>
      <c r="V205" s="474"/>
    </row>
    <row r="206" spans="1:22" s="263" customFormat="1" ht="48" customHeight="1" x14ac:dyDescent="0.25">
      <c r="A206" s="149">
        <v>204</v>
      </c>
      <c r="B206" s="168" t="s">
        <v>77</v>
      </c>
      <c r="C206" s="149" t="s">
        <v>438</v>
      </c>
      <c r="D206" s="225" t="s">
        <v>1350</v>
      </c>
      <c r="E206" s="410" t="s">
        <v>1547</v>
      </c>
      <c r="F206" s="479" t="s">
        <v>78</v>
      </c>
      <c r="G206" s="466" t="s">
        <v>1318</v>
      </c>
      <c r="H206" s="146">
        <f t="shared" si="13"/>
        <v>80000</v>
      </c>
      <c r="I206" s="406">
        <f t="shared" si="12"/>
        <v>0</v>
      </c>
      <c r="J206" s="464">
        <v>0</v>
      </c>
      <c r="K206" s="408">
        <v>0</v>
      </c>
      <c r="L206" s="306">
        <v>80000</v>
      </c>
      <c r="M206" s="465">
        <v>0</v>
      </c>
      <c r="N206" s="151" t="s">
        <v>79</v>
      </c>
      <c r="O206" s="267" t="s">
        <v>34</v>
      </c>
      <c r="P206" s="364" t="s">
        <v>542</v>
      </c>
      <c r="Q206" s="364" t="s">
        <v>80</v>
      </c>
      <c r="R206" s="266" t="s">
        <v>81</v>
      </c>
      <c r="S206" s="225" t="s">
        <v>1351</v>
      </c>
      <c r="T206" s="512" t="s">
        <v>37</v>
      </c>
      <c r="U206" s="219" t="s">
        <v>37</v>
      </c>
      <c r="V206" s="474"/>
    </row>
    <row r="207" spans="1:22" ht="42" customHeight="1" x14ac:dyDescent="0.2">
      <c r="A207" s="141">
        <v>205</v>
      </c>
      <c r="B207" s="168" t="s">
        <v>189</v>
      </c>
      <c r="C207" s="141" t="s">
        <v>438</v>
      </c>
      <c r="D207" s="225" t="s">
        <v>443</v>
      </c>
      <c r="E207" s="410" t="s">
        <v>444</v>
      </c>
      <c r="F207" s="475" t="s">
        <v>98</v>
      </c>
      <c r="G207" s="399" t="s">
        <v>2</v>
      </c>
      <c r="H207" s="146">
        <f t="shared" si="13"/>
        <v>50000</v>
      </c>
      <c r="I207" s="406">
        <v>0</v>
      </c>
      <c r="J207" s="407">
        <v>0</v>
      </c>
      <c r="K207" s="408">
        <v>0</v>
      </c>
      <c r="L207" s="306">
        <v>50000</v>
      </c>
      <c r="M207" s="307">
        <v>0</v>
      </c>
      <c r="N207" s="160" t="s">
        <v>192</v>
      </c>
      <c r="O207" s="267" t="s">
        <v>40</v>
      </c>
      <c r="P207" s="266" t="s">
        <v>542</v>
      </c>
      <c r="Q207" s="267" t="s">
        <v>80</v>
      </c>
      <c r="R207" s="266" t="s">
        <v>81</v>
      </c>
      <c r="S207" s="225" t="s">
        <v>442</v>
      </c>
      <c r="T207" s="287"/>
      <c r="U207" s="219" t="s">
        <v>37</v>
      </c>
      <c r="V207" s="474"/>
    </row>
    <row r="208" spans="1:22" ht="63.75" x14ac:dyDescent="0.2">
      <c r="A208" s="141">
        <v>206</v>
      </c>
      <c r="B208" s="168" t="s">
        <v>77</v>
      </c>
      <c r="C208" s="141" t="s">
        <v>438</v>
      </c>
      <c r="D208" s="500" t="s">
        <v>445</v>
      </c>
      <c r="E208" s="410" t="s">
        <v>446</v>
      </c>
      <c r="F208" s="475" t="s">
        <v>65</v>
      </c>
      <c r="G208" s="399" t="s">
        <v>2</v>
      </c>
      <c r="H208" s="146">
        <f t="shared" si="13"/>
        <v>110000</v>
      </c>
      <c r="I208" s="406">
        <f t="shared" ref="I208:I244" si="14">J208+K208</f>
        <v>0</v>
      </c>
      <c r="J208" s="407">
        <v>0</v>
      </c>
      <c r="K208" s="408">
        <v>0</v>
      </c>
      <c r="L208" s="306">
        <v>0</v>
      </c>
      <c r="M208" s="307">
        <v>110000</v>
      </c>
      <c r="N208" s="156" t="s">
        <v>79</v>
      </c>
      <c r="O208" s="267" t="s">
        <v>40</v>
      </c>
      <c r="P208" s="364" t="s">
        <v>542</v>
      </c>
      <c r="Q208" s="267" t="s">
        <v>80</v>
      </c>
      <c r="R208" s="266" t="s">
        <v>81</v>
      </c>
      <c r="S208" s="225" t="s">
        <v>442</v>
      </c>
      <c r="T208" s="275"/>
      <c r="U208" s="219" t="s">
        <v>37</v>
      </c>
      <c r="V208" s="474"/>
    </row>
    <row r="209" spans="1:22" ht="63.75" x14ac:dyDescent="0.2">
      <c r="A209" s="149">
        <v>207</v>
      </c>
      <c r="B209" s="170" t="s">
        <v>30</v>
      </c>
      <c r="C209" s="151" t="s">
        <v>438</v>
      </c>
      <c r="D209" s="225" t="s">
        <v>440</v>
      </c>
      <c r="E209" s="476" t="s">
        <v>1404</v>
      </c>
      <c r="F209" s="475" t="s">
        <v>197</v>
      </c>
      <c r="G209" s="399" t="s">
        <v>1324</v>
      </c>
      <c r="H209" s="146">
        <f t="shared" si="13"/>
        <v>78000</v>
      </c>
      <c r="I209" s="406">
        <f t="shared" si="14"/>
        <v>78000</v>
      </c>
      <c r="J209" s="407">
        <v>78000</v>
      </c>
      <c r="K209" s="408">
        <v>0</v>
      </c>
      <c r="L209" s="306">
        <v>0</v>
      </c>
      <c r="M209" s="307">
        <v>0</v>
      </c>
      <c r="N209" s="156" t="s">
        <v>49</v>
      </c>
      <c r="O209" s="267" t="s">
        <v>34</v>
      </c>
      <c r="P209" s="443" t="s">
        <v>542</v>
      </c>
      <c r="Q209" s="267" t="s">
        <v>55</v>
      </c>
      <c r="R209" s="266" t="s">
        <v>544</v>
      </c>
      <c r="S209" s="225" t="s">
        <v>92</v>
      </c>
      <c r="T209" s="275"/>
      <c r="U209" s="219" t="s">
        <v>37</v>
      </c>
      <c r="V209" s="474"/>
    </row>
    <row r="210" spans="1:22" ht="63.75" x14ac:dyDescent="0.2">
      <c r="A210" s="141">
        <v>208</v>
      </c>
      <c r="B210" s="170"/>
      <c r="C210" s="151" t="s">
        <v>438</v>
      </c>
      <c r="D210" s="467" t="s">
        <v>1416</v>
      </c>
      <c r="E210" s="410" t="s">
        <v>1514</v>
      </c>
      <c r="F210" s="475" t="s">
        <v>32</v>
      </c>
      <c r="G210" s="495" t="s">
        <v>1425</v>
      </c>
      <c r="H210" s="146">
        <f t="shared" si="13"/>
        <v>24936</v>
      </c>
      <c r="I210" s="406">
        <f t="shared" si="14"/>
        <v>24936</v>
      </c>
      <c r="J210" s="407">
        <v>24936</v>
      </c>
      <c r="K210" s="408">
        <v>0</v>
      </c>
      <c r="L210" s="306">
        <v>0</v>
      </c>
      <c r="M210" s="307">
        <v>0</v>
      </c>
      <c r="N210" s="160"/>
      <c r="O210" s="151"/>
      <c r="P210" s="364"/>
      <c r="Q210" s="506"/>
      <c r="R210" s="266"/>
      <c r="S210" s="225" t="s">
        <v>127</v>
      </c>
      <c r="T210" s="287"/>
      <c r="U210" s="219" t="s">
        <v>37</v>
      </c>
      <c r="V210" s="474"/>
    </row>
    <row r="211" spans="1:22" ht="68.25" customHeight="1" x14ac:dyDescent="0.2">
      <c r="A211" s="141">
        <v>209</v>
      </c>
      <c r="B211" s="170" t="s">
        <v>73</v>
      </c>
      <c r="C211" s="141" t="s">
        <v>438</v>
      </c>
      <c r="D211" s="467" t="s">
        <v>1416</v>
      </c>
      <c r="E211" s="410" t="s">
        <v>1512</v>
      </c>
      <c r="F211" s="475" t="s">
        <v>32</v>
      </c>
      <c r="G211" s="399" t="s">
        <v>1324</v>
      </c>
      <c r="H211" s="146">
        <f t="shared" si="13"/>
        <v>150000</v>
      </c>
      <c r="I211" s="406">
        <f t="shared" si="14"/>
        <v>0</v>
      </c>
      <c r="J211" s="407">
        <v>0</v>
      </c>
      <c r="K211" s="408">
        <v>0</v>
      </c>
      <c r="L211" s="306">
        <v>100000</v>
      </c>
      <c r="M211" s="307">
        <v>50000</v>
      </c>
      <c r="N211" s="160" t="s">
        <v>33</v>
      </c>
      <c r="O211" s="128" t="s">
        <v>40</v>
      </c>
      <c r="P211" s="364" t="s">
        <v>549</v>
      </c>
      <c r="Q211" s="506" t="s">
        <v>35</v>
      </c>
      <c r="R211" s="266" t="s">
        <v>38</v>
      </c>
      <c r="S211" s="225" t="s">
        <v>127</v>
      </c>
      <c r="T211" s="287"/>
      <c r="U211" s="219" t="s">
        <v>37</v>
      </c>
      <c r="V211" s="474"/>
    </row>
    <row r="212" spans="1:22" ht="72.599999999999994" customHeight="1" x14ac:dyDescent="0.2">
      <c r="A212" s="149">
        <v>210</v>
      </c>
      <c r="B212" s="170" t="s">
        <v>30</v>
      </c>
      <c r="C212" s="151" t="s">
        <v>447</v>
      </c>
      <c r="D212" s="225" t="s">
        <v>457</v>
      </c>
      <c r="E212" s="476" t="s">
        <v>1406</v>
      </c>
      <c r="F212" s="475" t="s">
        <v>57</v>
      </c>
      <c r="G212" s="496" t="s">
        <v>1579</v>
      </c>
      <c r="H212" s="150">
        <f t="shared" ref="H212:H244" si="15">I212+L212+M212</f>
        <v>600000</v>
      </c>
      <c r="I212" s="406">
        <f t="shared" si="14"/>
        <v>600000</v>
      </c>
      <c r="J212" s="407">
        <v>98500</v>
      </c>
      <c r="K212" s="408">
        <v>501500</v>
      </c>
      <c r="L212" s="306">
        <v>0</v>
      </c>
      <c r="M212" s="307">
        <v>0</v>
      </c>
      <c r="N212" s="160" t="s">
        <v>58</v>
      </c>
      <c r="O212" s="267" t="s">
        <v>34</v>
      </c>
      <c r="P212" s="267" t="s">
        <v>549</v>
      </c>
      <c r="Q212" s="267" t="s">
        <v>555</v>
      </c>
      <c r="R212" s="266" t="s">
        <v>559</v>
      </c>
      <c r="S212" s="225" t="s">
        <v>127</v>
      </c>
      <c r="T212" s="287"/>
      <c r="U212" s="219" t="s">
        <v>37</v>
      </c>
      <c r="V212" s="474"/>
    </row>
    <row r="213" spans="1:22" ht="60" customHeight="1" x14ac:dyDescent="0.2">
      <c r="A213" s="141">
        <v>211</v>
      </c>
      <c r="B213" s="170" t="s">
        <v>77</v>
      </c>
      <c r="C213" s="141" t="s">
        <v>447</v>
      </c>
      <c r="D213" s="225" t="s">
        <v>451</v>
      </c>
      <c r="E213" s="410" t="s">
        <v>452</v>
      </c>
      <c r="F213" s="475" t="s">
        <v>78</v>
      </c>
      <c r="G213" s="399" t="s">
        <v>2</v>
      </c>
      <c r="H213" s="150">
        <f t="shared" si="15"/>
        <v>500000</v>
      </c>
      <c r="I213" s="406">
        <f t="shared" si="14"/>
        <v>0</v>
      </c>
      <c r="J213" s="407">
        <v>0</v>
      </c>
      <c r="K213" s="408">
        <v>0</v>
      </c>
      <c r="L213" s="306">
        <v>0</v>
      </c>
      <c r="M213" s="307">
        <v>500000</v>
      </c>
      <c r="N213" s="145" t="s">
        <v>79</v>
      </c>
      <c r="O213" s="267" t="s">
        <v>34</v>
      </c>
      <c r="P213" s="365" t="s">
        <v>542</v>
      </c>
      <c r="Q213" s="267" t="s">
        <v>80</v>
      </c>
      <c r="R213" s="266" t="s">
        <v>81</v>
      </c>
      <c r="S213" s="225" t="s">
        <v>183</v>
      </c>
      <c r="T213" s="286"/>
      <c r="U213" s="219" t="s">
        <v>37</v>
      </c>
      <c r="V213" s="474"/>
    </row>
    <row r="214" spans="1:22" ht="38.25" x14ac:dyDescent="0.2">
      <c r="A214" s="141">
        <v>212</v>
      </c>
      <c r="B214" s="170" t="s">
        <v>77</v>
      </c>
      <c r="C214" s="141" t="s">
        <v>447</v>
      </c>
      <c r="D214" s="225" t="s">
        <v>448</v>
      </c>
      <c r="E214" s="410" t="s">
        <v>449</v>
      </c>
      <c r="F214" s="475" t="s">
        <v>180</v>
      </c>
      <c r="G214" s="399" t="s">
        <v>142</v>
      </c>
      <c r="H214" s="150">
        <f t="shared" si="15"/>
        <v>700000</v>
      </c>
      <c r="I214" s="406">
        <f t="shared" si="14"/>
        <v>0</v>
      </c>
      <c r="J214" s="407">
        <v>0</v>
      </c>
      <c r="K214" s="408">
        <v>0</v>
      </c>
      <c r="L214" s="306">
        <v>0</v>
      </c>
      <c r="M214" s="307">
        <v>700000</v>
      </c>
      <c r="N214" s="145" t="s">
        <v>79</v>
      </c>
      <c r="O214" s="267" t="s">
        <v>34</v>
      </c>
      <c r="P214" s="365" t="s">
        <v>542</v>
      </c>
      <c r="Q214" s="267" t="s">
        <v>80</v>
      </c>
      <c r="R214" s="266" t="s">
        <v>81</v>
      </c>
      <c r="S214" s="225" t="s">
        <v>450</v>
      </c>
      <c r="T214" s="286"/>
      <c r="U214" s="219" t="s">
        <v>37</v>
      </c>
      <c r="V214" s="474"/>
    </row>
    <row r="215" spans="1:22" ht="63.75" x14ac:dyDescent="0.2">
      <c r="A215" s="149">
        <v>213</v>
      </c>
      <c r="B215" s="168" t="s">
        <v>30</v>
      </c>
      <c r="C215" s="149" t="s">
        <v>447</v>
      </c>
      <c r="D215" s="225" t="s">
        <v>454</v>
      </c>
      <c r="E215" s="410" t="s">
        <v>455</v>
      </c>
      <c r="F215" s="480" t="s">
        <v>65</v>
      </c>
      <c r="G215" s="399" t="s">
        <v>142</v>
      </c>
      <c r="H215" s="150">
        <f t="shared" si="15"/>
        <v>50000</v>
      </c>
      <c r="I215" s="406">
        <f t="shared" si="14"/>
        <v>0</v>
      </c>
      <c r="J215" s="407">
        <v>0</v>
      </c>
      <c r="K215" s="408">
        <v>0</v>
      </c>
      <c r="L215" s="306">
        <v>50000</v>
      </c>
      <c r="M215" s="307">
        <v>0</v>
      </c>
      <c r="N215" s="156" t="s">
        <v>49</v>
      </c>
      <c r="O215" s="267" t="s">
        <v>34</v>
      </c>
      <c r="P215" s="267" t="s">
        <v>549</v>
      </c>
      <c r="Q215" s="267" t="s">
        <v>555</v>
      </c>
      <c r="R215" s="266" t="s">
        <v>560</v>
      </c>
      <c r="S215" s="225" t="s">
        <v>92</v>
      </c>
      <c r="T215" s="275"/>
      <c r="U215" s="219" t="s">
        <v>37</v>
      </c>
      <c r="V215" s="474"/>
    </row>
    <row r="216" spans="1:22" ht="49.5" customHeight="1" x14ac:dyDescent="0.2">
      <c r="A216" s="141">
        <v>214</v>
      </c>
      <c r="B216" s="168" t="s">
        <v>73</v>
      </c>
      <c r="C216" s="149" t="s">
        <v>447</v>
      </c>
      <c r="D216" s="225" t="s">
        <v>458</v>
      </c>
      <c r="E216" s="410" t="s">
        <v>459</v>
      </c>
      <c r="F216" s="475" t="s">
        <v>65</v>
      </c>
      <c r="G216" s="399" t="s">
        <v>142</v>
      </c>
      <c r="H216" s="150">
        <f t="shared" si="15"/>
        <v>80000</v>
      </c>
      <c r="I216" s="406">
        <f t="shared" si="14"/>
        <v>0</v>
      </c>
      <c r="J216" s="407">
        <v>0</v>
      </c>
      <c r="K216" s="408">
        <v>0</v>
      </c>
      <c r="L216" s="306">
        <v>40000</v>
      </c>
      <c r="M216" s="307">
        <v>40000</v>
      </c>
      <c r="N216" s="160" t="s">
        <v>460</v>
      </c>
      <c r="O216" s="267" t="s">
        <v>34</v>
      </c>
      <c r="P216" s="364" t="s">
        <v>542</v>
      </c>
      <c r="Q216" s="485" t="s">
        <v>555</v>
      </c>
      <c r="R216" s="266" t="s">
        <v>562</v>
      </c>
      <c r="S216" s="225" t="s">
        <v>106</v>
      </c>
      <c r="T216" s="287"/>
      <c r="U216" s="219" t="s">
        <v>37</v>
      </c>
      <c r="V216" s="474"/>
    </row>
    <row r="217" spans="1:22" s="263" customFormat="1" ht="93" customHeight="1" x14ac:dyDescent="0.25">
      <c r="A217" s="141">
        <v>215</v>
      </c>
      <c r="B217" s="170"/>
      <c r="C217" s="151" t="s">
        <v>447</v>
      </c>
      <c r="D217" s="467" t="s">
        <v>1417</v>
      </c>
      <c r="E217" s="410" t="s">
        <v>1515</v>
      </c>
      <c r="F217" s="475" t="s">
        <v>32</v>
      </c>
      <c r="G217" s="495" t="s">
        <v>1523</v>
      </c>
      <c r="H217" s="150">
        <f t="shared" si="15"/>
        <v>198509</v>
      </c>
      <c r="I217" s="406">
        <f t="shared" si="14"/>
        <v>198509</v>
      </c>
      <c r="J217" s="407">
        <v>32759</v>
      </c>
      <c r="K217" s="408">
        <v>165750</v>
      </c>
      <c r="L217" s="306">
        <v>0</v>
      </c>
      <c r="M217" s="307">
        <v>0</v>
      </c>
      <c r="N217" s="160"/>
      <c r="O217" s="267"/>
      <c r="P217" s="365"/>
      <c r="Q217" s="267"/>
      <c r="R217" s="266"/>
      <c r="S217" s="225" t="s">
        <v>127</v>
      </c>
      <c r="T217" s="287"/>
      <c r="U217" s="219" t="s">
        <v>37</v>
      </c>
      <c r="V217" s="474"/>
    </row>
    <row r="218" spans="1:22" s="263" customFormat="1" ht="76.5" customHeight="1" x14ac:dyDescent="0.25">
      <c r="A218" s="149">
        <v>216</v>
      </c>
      <c r="B218" s="170" t="s">
        <v>73</v>
      </c>
      <c r="C218" s="141" t="s">
        <v>447</v>
      </c>
      <c r="D218" s="467" t="s">
        <v>1417</v>
      </c>
      <c r="E218" s="410" t="s">
        <v>1516</v>
      </c>
      <c r="F218" s="475" t="s">
        <v>32</v>
      </c>
      <c r="G218" s="399" t="s">
        <v>136</v>
      </c>
      <c r="H218" s="150">
        <f t="shared" si="15"/>
        <v>600000</v>
      </c>
      <c r="I218" s="406">
        <f t="shared" si="14"/>
        <v>0</v>
      </c>
      <c r="J218" s="407">
        <v>0</v>
      </c>
      <c r="K218" s="408">
        <v>0</v>
      </c>
      <c r="L218" s="306">
        <v>200000</v>
      </c>
      <c r="M218" s="307">
        <f>250000+150000</f>
        <v>400000</v>
      </c>
      <c r="N218" s="160" t="s">
        <v>33</v>
      </c>
      <c r="O218" s="267" t="s">
        <v>34</v>
      </c>
      <c r="P218" s="364" t="s">
        <v>549</v>
      </c>
      <c r="Q218" s="364" t="s">
        <v>35</v>
      </c>
      <c r="R218" s="266" t="s">
        <v>38</v>
      </c>
      <c r="S218" s="225" t="s">
        <v>127</v>
      </c>
      <c r="T218" s="438"/>
      <c r="U218" s="219" t="s">
        <v>37</v>
      </c>
      <c r="V218" s="474"/>
    </row>
    <row r="219" spans="1:22" ht="122.25" customHeight="1" x14ac:dyDescent="0.2">
      <c r="A219" s="141">
        <v>217</v>
      </c>
      <c r="B219" s="168" t="s">
        <v>93</v>
      </c>
      <c r="C219" s="151" t="s">
        <v>461</v>
      </c>
      <c r="D219" s="225" t="s">
        <v>475</v>
      </c>
      <c r="E219" s="410" t="s">
        <v>1592</v>
      </c>
      <c r="F219" s="475" t="s">
        <v>57</v>
      </c>
      <c r="G219" s="496" t="s">
        <v>1579</v>
      </c>
      <c r="H219" s="146">
        <f t="shared" si="15"/>
        <v>800000</v>
      </c>
      <c r="I219" s="406">
        <f t="shared" si="14"/>
        <v>800000</v>
      </c>
      <c r="J219" s="407">
        <v>138700</v>
      </c>
      <c r="K219" s="408">
        <v>661300</v>
      </c>
      <c r="L219" s="306">
        <v>0</v>
      </c>
      <c r="M219" s="307">
        <v>0</v>
      </c>
      <c r="N219" s="160" t="s">
        <v>58</v>
      </c>
      <c r="O219" s="267" t="s">
        <v>34</v>
      </c>
      <c r="P219" s="267" t="s">
        <v>542</v>
      </c>
      <c r="Q219" s="267" t="s">
        <v>55</v>
      </c>
      <c r="R219" s="266" t="s">
        <v>547</v>
      </c>
      <c r="S219" s="225" t="s">
        <v>106</v>
      </c>
      <c r="T219" s="438"/>
      <c r="U219" s="219" t="s">
        <v>37</v>
      </c>
      <c r="V219" s="474"/>
    </row>
    <row r="220" spans="1:22" ht="56.25" customHeight="1" x14ac:dyDescent="0.2">
      <c r="A220" s="141">
        <v>218</v>
      </c>
      <c r="B220" s="168" t="s">
        <v>93</v>
      </c>
      <c r="C220" s="149" t="s">
        <v>461</v>
      </c>
      <c r="D220" s="225" t="s">
        <v>462</v>
      </c>
      <c r="E220" s="410" t="s">
        <v>463</v>
      </c>
      <c r="F220" s="475" t="s">
        <v>53</v>
      </c>
      <c r="G220" s="419" t="s">
        <v>2</v>
      </c>
      <c r="H220" s="146">
        <f t="shared" si="15"/>
        <v>100000</v>
      </c>
      <c r="I220" s="406">
        <f t="shared" si="14"/>
        <v>0</v>
      </c>
      <c r="J220" s="407">
        <v>0</v>
      </c>
      <c r="K220" s="408">
        <v>0</v>
      </c>
      <c r="L220" s="306">
        <v>0</v>
      </c>
      <c r="M220" s="307">
        <v>100000</v>
      </c>
      <c r="N220" s="156" t="s">
        <v>54</v>
      </c>
      <c r="O220" s="267" t="s">
        <v>34</v>
      </c>
      <c r="P220" s="267" t="s">
        <v>542</v>
      </c>
      <c r="Q220" s="267" t="s">
        <v>55</v>
      </c>
      <c r="R220" s="266" t="s">
        <v>544</v>
      </c>
      <c r="S220" s="225" t="s">
        <v>126</v>
      </c>
      <c r="T220" s="420"/>
      <c r="U220" s="219" t="s">
        <v>37</v>
      </c>
      <c r="V220" s="474"/>
    </row>
    <row r="221" spans="1:22" ht="38.25" customHeight="1" x14ac:dyDescent="0.2">
      <c r="A221" s="149">
        <v>219</v>
      </c>
      <c r="B221" s="168" t="s">
        <v>77</v>
      </c>
      <c r="C221" s="149" t="s">
        <v>461</v>
      </c>
      <c r="D221" s="225" t="s">
        <v>464</v>
      </c>
      <c r="E221" s="410" t="s">
        <v>1372</v>
      </c>
      <c r="F221" s="475" t="s">
        <v>53</v>
      </c>
      <c r="G221" s="419" t="s">
        <v>2</v>
      </c>
      <c r="H221" s="146">
        <f t="shared" si="15"/>
        <v>100000</v>
      </c>
      <c r="I221" s="406">
        <f t="shared" si="14"/>
        <v>0</v>
      </c>
      <c r="J221" s="407">
        <v>0</v>
      </c>
      <c r="K221" s="408">
        <v>0</v>
      </c>
      <c r="L221" s="306">
        <v>100000</v>
      </c>
      <c r="M221" s="307">
        <v>0</v>
      </c>
      <c r="N221" s="156" t="s">
        <v>79</v>
      </c>
      <c r="O221" s="267" t="s">
        <v>34</v>
      </c>
      <c r="P221" s="364" t="s">
        <v>542</v>
      </c>
      <c r="Q221" s="267" t="s">
        <v>80</v>
      </c>
      <c r="R221" s="266" t="s">
        <v>81</v>
      </c>
      <c r="S221" s="225" t="s">
        <v>465</v>
      </c>
      <c r="T221" s="420"/>
      <c r="U221" s="219" t="s">
        <v>37</v>
      </c>
      <c r="V221" s="474"/>
    </row>
    <row r="222" spans="1:22" ht="128.25" customHeight="1" x14ac:dyDescent="0.2">
      <c r="A222" s="141">
        <v>220</v>
      </c>
      <c r="B222" s="168" t="s">
        <v>30</v>
      </c>
      <c r="C222" s="149" t="s">
        <v>461</v>
      </c>
      <c r="D222" s="225" t="s">
        <v>466</v>
      </c>
      <c r="E222" s="410" t="s">
        <v>1373</v>
      </c>
      <c r="F222" s="475" t="s">
        <v>65</v>
      </c>
      <c r="G222" s="399" t="s">
        <v>1546</v>
      </c>
      <c r="H222" s="146">
        <f t="shared" si="15"/>
        <v>50000</v>
      </c>
      <c r="I222" s="406">
        <f t="shared" si="14"/>
        <v>0</v>
      </c>
      <c r="J222" s="407">
        <v>0</v>
      </c>
      <c r="K222" s="408">
        <v>0</v>
      </c>
      <c r="L222" s="306">
        <v>50000</v>
      </c>
      <c r="M222" s="307">
        <v>0</v>
      </c>
      <c r="N222" s="156" t="s">
        <v>49</v>
      </c>
      <c r="O222" s="267" t="s">
        <v>34</v>
      </c>
      <c r="P222" s="266" t="s">
        <v>549</v>
      </c>
      <c r="Q222" s="266" t="s">
        <v>563</v>
      </c>
      <c r="R222" s="266" t="s">
        <v>564</v>
      </c>
      <c r="S222" s="225" t="s">
        <v>127</v>
      </c>
      <c r="T222" s="420"/>
      <c r="U222" s="219" t="s">
        <v>37</v>
      </c>
      <c r="V222" s="474"/>
    </row>
    <row r="223" spans="1:22" ht="81" customHeight="1" x14ac:dyDescent="0.2">
      <c r="A223" s="141">
        <v>221</v>
      </c>
      <c r="B223" s="168" t="s">
        <v>50</v>
      </c>
      <c r="C223" s="149" t="s">
        <v>461</v>
      </c>
      <c r="D223" s="225" t="s">
        <v>467</v>
      </c>
      <c r="E223" s="410" t="s">
        <v>468</v>
      </c>
      <c r="F223" s="475" t="s">
        <v>65</v>
      </c>
      <c r="G223" s="399" t="s">
        <v>1546</v>
      </c>
      <c r="H223" s="146">
        <f t="shared" si="15"/>
        <v>90000</v>
      </c>
      <c r="I223" s="406">
        <f t="shared" si="14"/>
        <v>0</v>
      </c>
      <c r="J223" s="407">
        <v>0</v>
      </c>
      <c r="K223" s="408">
        <v>0</v>
      </c>
      <c r="L223" s="306">
        <v>90000</v>
      </c>
      <c r="M223" s="307">
        <v>0</v>
      </c>
      <c r="N223" s="156" t="s">
        <v>192</v>
      </c>
      <c r="O223" s="151" t="s">
        <v>34</v>
      </c>
      <c r="P223" s="151" t="s">
        <v>542</v>
      </c>
      <c r="Q223" s="437" t="s">
        <v>55</v>
      </c>
      <c r="R223" s="266" t="s">
        <v>545</v>
      </c>
      <c r="S223" s="225" t="s">
        <v>469</v>
      </c>
      <c r="T223" s="275"/>
      <c r="U223" s="219" t="s">
        <v>37</v>
      </c>
      <c r="V223" s="474"/>
    </row>
    <row r="224" spans="1:22" ht="46.5" customHeight="1" x14ac:dyDescent="0.2">
      <c r="A224" s="149">
        <v>222</v>
      </c>
      <c r="B224" s="170" t="s">
        <v>30</v>
      </c>
      <c r="C224" s="141" t="s">
        <v>461</v>
      </c>
      <c r="D224" s="225" t="s">
        <v>470</v>
      </c>
      <c r="E224" s="410" t="s">
        <v>1593</v>
      </c>
      <c r="F224" s="475" t="s">
        <v>65</v>
      </c>
      <c r="G224" s="419" t="s">
        <v>2</v>
      </c>
      <c r="H224" s="146">
        <f t="shared" si="15"/>
        <v>80000</v>
      </c>
      <c r="I224" s="406">
        <f t="shared" si="14"/>
        <v>0</v>
      </c>
      <c r="J224" s="407">
        <v>0</v>
      </c>
      <c r="K224" s="408">
        <v>0</v>
      </c>
      <c r="L224" s="306">
        <v>15000</v>
      </c>
      <c r="M224" s="307">
        <v>65000</v>
      </c>
      <c r="N224" s="156" t="s">
        <v>49</v>
      </c>
      <c r="O224" s="267" t="s">
        <v>34</v>
      </c>
      <c r="P224" s="364" t="s">
        <v>549</v>
      </c>
      <c r="Q224" s="364" t="s">
        <v>35</v>
      </c>
      <c r="R224" s="266" t="s">
        <v>145</v>
      </c>
      <c r="S224" s="225" t="s">
        <v>92</v>
      </c>
      <c r="T224" s="420"/>
      <c r="U224" s="219" t="s">
        <v>37</v>
      </c>
      <c r="V224" s="474"/>
    </row>
    <row r="225" spans="1:22" ht="48.75" customHeight="1" x14ac:dyDescent="0.2">
      <c r="A225" s="141">
        <v>223</v>
      </c>
      <c r="B225" s="168"/>
      <c r="C225" s="160" t="s">
        <v>461</v>
      </c>
      <c r="D225" s="467" t="s">
        <v>1418</v>
      </c>
      <c r="E225" s="410" t="s">
        <v>1517</v>
      </c>
      <c r="F225" s="475" t="s">
        <v>32</v>
      </c>
      <c r="G225" s="495" t="s">
        <v>1425</v>
      </c>
      <c r="H225" s="146">
        <f t="shared" si="15"/>
        <v>89832</v>
      </c>
      <c r="I225" s="406">
        <f t="shared" si="14"/>
        <v>89832</v>
      </c>
      <c r="J225" s="407">
        <v>18432</v>
      </c>
      <c r="K225" s="408">
        <v>71400</v>
      </c>
      <c r="L225" s="306">
        <v>0</v>
      </c>
      <c r="M225" s="307">
        <v>0</v>
      </c>
      <c r="N225" s="160"/>
      <c r="O225" s="267"/>
      <c r="P225" s="267"/>
      <c r="Q225" s="267"/>
      <c r="R225" s="266"/>
      <c r="S225" s="225" t="s">
        <v>127</v>
      </c>
      <c r="T225" s="418"/>
      <c r="U225" s="219" t="s">
        <v>37</v>
      </c>
      <c r="V225" s="474"/>
    </row>
    <row r="226" spans="1:22" ht="77.25" customHeight="1" x14ac:dyDescent="0.2">
      <c r="A226" s="141">
        <v>224</v>
      </c>
      <c r="B226" s="168"/>
      <c r="C226" s="149" t="s">
        <v>461</v>
      </c>
      <c r="D226" s="467" t="s">
        <v>1418</v>
      </c>
      <c r="E226" s="410" t="s">
        <v>1518</v>
      </c>
      <c r="F226" s="475" t="s">
        <v>32</v>
      </c>
      <c r="G226" s="399" t="s">
        <v>136</v>
      </c>
      <c r="H226" s="146">
        <f t="shared" si="15"/>
        <v>300000</v>
      </c>
      <c r="I226" s="406">
        <f t="shared" si="14"/>
        <v>0</v>
      </c>
      <c r="J226" s="407">
        <v>0</v>
      </c>
      <c r="K226" s="408">
        <v>0</v>
      </c>
      <c r="L226" s="306">
        <v>200000</v>
      </c>
      <c r="M226" s="307">
        <v>100000</v>
      </c>
      <c r="N226" s="151" t="s">
        <v>33</v>
      </c>
      <c r="O226" s="267" t="s">
        <v>34</v>
      </c>
      <c r="P226" s="364" t="s">
        <v>549</v>
      </c>
      <c r="Q226" s="364" t="s">
        <v>35</v>
      </c>
      <c r="R226" s="266" t="s">
        <v>38</v>
      </c>
      <c r="S226" s="225" t="s">
        <v>127</v>
      </c>
      <c r="T226" s="270"/>
      <c r="U226" s="219" t="s">
        <v>37</v>
      </c>
      <c r="V226" s="474"/>
    </row>
    <row r="227" spans="1:22" ht="69" customHeight="1" x14ac:dyDescent="0.2">
      <c r="A227" s="149">
        <v>225</v>
      </c>
      <c r="B227" s="170" t="s">
        <v>201</v>
      </c>
      <c r="C227" s="141" t="s">
        <v>461</v>
      </c>
      <c r="D227" s="225" t="s">
        <v>474</v>
      </c>
      <c r="E227" s="476" t="s">
        <v>1594</v>
      </c>
      <c r="F227" s="475" t="s">
        <v>206</v>
      </c>
      <c r="G227" s="399" t="s">
        <v>1546</v>
      </c>
      <c r="H227" s="146">
        <f t="shared" si="15"/>
        <v>1135000</v>
      </c>
      <c r="I227" s="406">
        <f t="shared" si="14"/>
        <v>35000</v>
      </c>
      <c r="J227" s="407">
        <v>35000</v>
      </c>
      <c r="K227" s="408">
        <v>0</v>
      </c>
      <c r="L227" s="306">
        <v>0</v>
      </c>
      <c r="M227" s="307">
        <v>1100000</v>
      </c>
      <c r="N227" s="156" t="s">
        <v>89</v>
      </c>
      <c r="O227" s="267" t="s">
        <v>34</v>
      </c>
      <c r="P227" s="267" t="s">
        <v>542</v>
      </c>
      <c r="Q227" s="267" t="s">
        <v>55</v>
      </c>
      <c r="R227" s="266" t="s">
        <v>547</v>
      </c>
      <c r="S227" s="225" t="s">
        <v>92</v>
      </c>
      <c r="T227" s="275"/>
      <c r="U227" s="219" t="s">
        <v>37</v>
      </c>
      <c r="V227" s="474"/>
    </row>
    <row r="228" spans="1:22" s="263" customFormat="1" ht="38.25" x14ac:dyDescent="0.25">
      <c r="A228" s="141">
        <v>226</v>
      </c>
      <c r="B228" s="168"/>
      <c r="C228" s="149" t="s">
        <v>461</v>
      </c>
      <c r="D228" s="410" t="s">
        <v>1394</v>
      </c>
      <c r="E228" s="410" t="s">
        <v>1395</v>
      </c>
      <c r="F228" s="437" t="s">
        <v>206</v>
      </c>
      <c r="G228" s="419" t="s">
        <v>2</v>
      </c>
      <c r="H228" s="146">
        <f t="shared" si="15"/>
        <v>150000</v>
      </c>
      <c r="I228" s="406">
        <f t="shared" si="14"/>
        <v>0</v>
      </c>
      <c r="J228" s="407">
        <v>0</v>
      </c>
      <c r="K228" s="408">
        <v>0</v>
      </c>
      <c r="L228" s="306">
        <v>0</v>
      </c>
      <c r="M228" s="307">
        <v>150000</v>
      </c>
      <c r="N228" s="149"/>
      <c r="O228" s="503"/>
      <c r="P228" s="505"/>
      <c r="Q228" s="505"/>
      <c r="R228" s="507"/>
      <c r="S228" s="410"/>
      <c r="T228" s="514"/>
      <c r="U228" s="187"/>
      <c r="V228" s="474"/>
    </row>
    <row r="229" spans="1:22" ht="114.75" x14ac:dyDescent="0.2">
      <c r="A229" s="141">
        <v>227</v>
      </c>
      <c r="B229" s="168" t="s">
        <v>112</v>
      </c>
      <c r="C229" s="149" t="s">
        <v>461</v>
      </c>
      <c r="D229" s="225" t="s">
        <v>472</v>
      </c>
      <c r="E229" s="410" t="s">
        <v>473</v>
      </c>
      <c r="F229" s="480" t="s">
        <v>242</v>
      </c>
      <c r="G229" s="399" t="s">
        <v>1546</v>
      </c>
      <c r="H229" s="146">
        <f t="shared" si="15"/>
        <v>500000</v>
      </c>
      <c r="I229" s="406">
        <f t="shared" si="14"/>
        <v>0</v>
      </c>
      <c r="J229" s="407">
        <v>0</v>
      </c>
      <c r="K229" s="408">
        <v>0</v>
      </c>
      <c r="L229" s="306">
        <v>0</v>
      </c>
      <c r="M229" s="307">
        <v>500000</v>
      </c>
      <c r="N229" s="156" t="s">
        <v>49</v>
      </c>
      <c r="O229" s="365" t="s">
        <v>34</v>
      </c>
      <c r="P229" s="266" t="s">
        <v>549</v>
      </c>
      <c r="Q229" s="266" t="s">
        <v>563</v>
      </c>
      <c r="R229" s="266" t="s">
        <v>564</v>
      </c>
      <c r="S229" s="225" t="s">
        <v>169</v>
      </c>
      <c r="T229" s="275"/>
      <c r="U229" s="219" t="s">
        <v>37</v>
      </c>
      <c r="V229" s="474"/>
    </row>
    <row r="230" spans="1:22" ht="51" x14ac:dyDescent="0.2">
      <c r="A230" s="149">
        <v>228</v>
      </c>
      <c r="B230" s="170" t="s">
        <v>189</v>
      </c>
      <c r="C230" s="141" t="s">
        <v>477</v>
      </c>
      <c r="D230" s="225" t="s">
        <v>478</v>
      </c>
      <c r="E230" s="410" t="s">
        <v>1580</v>
      </c>
      <c r="F230" s="475" t="s">
        <v>57</v>
      </c>
      <c r="G230" s="440" t="s">
        <v>142</v>
      </c>
      <c r="H230" s="146">
        <f t="shared" si="15"/>
        <v>700000</v>
      </c>
      <c r="I230" s="406">
        <f t="shared" si="14"/>
        <v>0</v>
      </c>
      <c r="J230" s="407">
        <v>0</v>
      </c>
      <c r="K230" s="408">
        <v>0</v>
      </c>
      <c r="L230" s="306">
        <v>700000</v>
      </c>
      <c r="M230" s="307">
        <v>0</v>
      </c>
      <c r="N230" s="145" t="s">
        <v>58</v>
      </c>
      <c r="O230" s="267" t="s">
        <v>34</v>
      </c>
      <c r="P230" s="267" t="s">
        <v>542</v>
      </c>
      <c r="Q230" s="267" t="s">
        <v>55</v>
      </c>
      <c r="R230" s="266" t="s">
        <v>546</v>
      </c>
      <c r="S230" s="225" t="s">
        <v>479</v>
      </c>
      <c r="T230" s="286"/>
      <c r="U230" s="219" t="s">
        <v>37</v>
      </c>
      <c r="V230" s="474"/>
    </row>
    <row r="231" spans="1:22" ht="63.75" x14ac:dyDescent="0.2">
      <c r="A231" s="141">
        <v>229</v>
      </c>
      <c r="B231" s="168" t="s">
        <v>30</v>
      </c>
      <c r="C231" s="149" t="s">
        <v>477</v>
      </c>
      <c r="D231" s="225" t="s">
        <v>484</v>
      </c>
      <c r="E231" s="410" t="s">
        <v>1581</v>
      </c>
      <c r="F231" s="479" t="s">
        <v>57</v>
      </c>
      <c r="G231" s="440" t="s">
        <v>2</v>
      </c>
      <c r="H231" s="146">
        <f t="shared" si="15"/>
        <v>40000</v>
      </c>
      <c r="I231" s="406">
        <f t="shared" si="14"/>
        <v>0</v>
      </c>
      <c r="J231" s="441">
        <v>0</v>
      </c>
      <c r="K231" s="442">
        <v>0</v>
      </c>
      <c r="L231" s="397">
        <v>40000</v>
      </c>
      <c r="M231" s="398">
        <v>0</v>
      </c>
      <c r="N231" s="210" t="s">
        <v>58</v>
      </c>
      <c r="O231" s="443" t="s">
        <v>34</v>
      </c>
      <c r="P231" s="443" t="s">
        <v>549</v>
      </c>
      <c r="Q231" s="443" t="s">
        <v>555</v>
      </c>
      <c r="R231" s="444" t="s">
        <v>556</v>
      </c>
      <c r="S231" s="133" t="s">
        <v>92</v>
      </c>
      <c r="T231" s="210"/>
      <c r="U231" s="413" t="s">
        <v>37</v>
      </c>
      <c r="V231" s="474"/>
    </row>
    <row r="232" spans="1:22" ht="56.25" customHeight="1" x14ac:dyDescent="0.2">
      <c r="A232" s="141">
        <v>230</v>
      </c>
      <c r="B232" s="170" t="s">
        <v>93</v>
      </c>
      <c r="C232" s="141" t="s">
        <v>477</v>
      </c>
      <c r="D232" s="225" t="s">
        <v>483</v>
      </c>
      <c r="E232" s="476" t="s">
        <v>1374</v>
      </c>
      <c r="F232" s="475" t="s">
        <v>53</v>
      </c>
      <c r="G232" s="399" t="s">
        <v>142</v>
      </c>
      <c r="H232" s="146">
        <f t="shared" si="15"/>
        <v>50000</v>
      </c>
      <c r="I232" s="406">
        <f t="shared" si="14"/>
        <v>0</v>
      </c>
      <c r="J232" s="407">
        <v>0</v>
      </c>
      <c r="K232" s="408">
        <v>0</v>
      </c>
      <c r="L232" s="306">
        <v>0</v>
      </c>
      <c r="M232" s="307">
        <v>50000</v>
      </c>
      <c r="N232" s="156" t="s">
        <v>54</v>
      </c>
      <c r="O232" s="151" t="s">
        <v>34</v>
      </c>
      <c r="P232" s="151" t="s">
        <v>542</v>
      </c>
      <c r="Q232" s="151" t="s">
        <v>55</v>
      </c>
      <c r="R232" s="160" t="s">
        <v>544</v>
      </c>
      <c r="S232" s="225" t="s">
        <v>106</v>
      </c>
      <c r="T232" s="156"/>
      <c r="U232" s="219" t="s">
        <v>37</v>
      </c>
      <c r="V232" s="474"/>
    </row>
    <row r="233" spans="1:22" ht="103.5" customHeight="1" x14ac:dyDescent="0.25">
      <c r="A233" s="149">
        <v>231</v>
      </c>
      <c r="B233" s="170" t="s">
        <v>77</v>
      </c>
      <c r="C233" s="141" t="s">
        <v>477</v>
      </c>
      <c r="D233" s="225" t="s">
        <v>482</v>
      </c>
      <c r="E233" s="410" t="s">
        <v>1548</v>
      </c>
      <c r="F233" s="475" t="s">
        <v>78</v>
      </c>
      <c r="G233" s="399" t="s">
        <v>142</v>
      </c>
      <c r="H233" s="146">
        <f t="shared" si="15"/>
        <v>570000</v>
      </c>
      <c r="I233" s="406">
        <f t="shared" si="14"/>
        <v>0</v>
      </c>
      <c r="J233" s="407">
        <v>0</v>
      </c>
      <c r="K233" s="408">
        <v>0</v>
      </c>
      <c r="L233" s="306">
        <v>70000</v>
      </c>
      <c r="M233" s="307">
        <v>500000</v>
      </c>
      <c r="N233" s="160" t="s">
        <v>79</v>
      </c>
      <c r="O233" s="267" t="s">
        <v>34</v>
      </c>
      <c r="P233" s="266" t="s">
        <v>542</v>
      </c>
      <c r="Q233" s="267" t="s">
        <v>80</v>
      </c>
      <c r="R233" s="266" t="s">
        <v>81</v>
      </c>
      <c r="S233" s="225" t="s">
        <v>183</v>
      </c>
      <c r="T233" s="160"/>
      <c r="U233" s="219" t="s">
        <v>37</v>
      </c>
      <c r="V233" s="395"/>
    </row>
    <row r="234" spans="1:22" s="263" customFormat="1" ht="55.5" customHeight="1" x14ac:dyDescent="0.25">
      <c r="A234" s="141">
        <v>232</v>
      </c>
      <c r="B234" s="170" t="s">
        <v>77</v>
      </c>
      <c r="C234" s="151" t="s">
        <v>477</v>
      </c>
      <c r="D234" s="225" t="s">
        <v>480</v>
      </c>
      <c r="E234" s="476" t="s">
        <v>1407</v>
      </c>
      <c r="F234" s="475" t="s">
        <v>65</v>
      </c>
      <c r="G234" s="399" t="s">
        <v>1546</v>
      </c>
      <c r="H234" s="146">
        <f t="shared" si="15"/>
        <v>650000</v>
      </c>
      <c r="I234" s="406">
        <f t="shared" si="14"/>
        <v>0</v>
      </c>
      <c r="J234" s="407">
        <v>0</v>
      </c>
      <c r="K234" s="408">
        <v>0</v>
      </c>
      <c r="L234" s="306">
        <v>650000</v>
      </c>
      <c r="M234" s="307">
        <v>0</v>
      </c>
      <c r="N234" s="145" t="s">
        <v>192</v>
      </c>
      <c r="O234" s="151" t="s">
        <v>34</v>
      </c>
      <c r="P234" s="145" t="s">
        <v>542</v>
      </c>
      <c r="Q234" s="151" t="s">
        <v>80</v>
      </c>
      <c r="R234" s="160" t="s">
        <v>81</v>
      </c>
      <c r="S234" s="225" t="s">
        <v>481</v>
      </c>
      <c r="T234" s="145"/>
      <c r="U234" s="219" t="s">
        <v>37</v>
      </c>
      <c r="V234" s="474"/>
    </row>
    <row r="235" spans="1:22" ht="63.75" customHeight="1" x14ac:dyDescent="0.2">
      <c r="A235" s="141">
        <v>233</v>
      </c>
      <c r="B235" s="170"/>
      <c r="C235" s="151" t="s">
        <v>477</v>
      </c>
      <c r="D235" s="225" t="s">
        <v>1419</v>
      </c>
      <c r="E235" s="410" t="s">
        <v>1519</v>
      </c>
      <c r="F235" s="475" t="s">
        <v>32</v>
      </c>
      <c r="G235" s="495" t="s">
        <v>1523</v>
      </c>
      <c r="H235" s="146">
        <f t="shared" si="15"/>
        <v>53646</v>
      </c>
      <c r="I235" s="406">
        <f t="shared" si="14"/>
        <v>53646</v>
      </c>
      <c r="J235" s="407">
        <v>53646</v>
      </c>
      <c r="K235" s="408">
        <v>0</v>
      </c>
      <c r="L235" s="306">
        <v>0</v>
      </c>
      <c r="M235" s="307">
        <v>0</v>
      </c>
      <c r="N235" s="156"/>
      <c r="O235" s="151"/>
      <c r="P235" s="151"/>
      <c r="Q235" s="151"/>
      <c r="R235" s="160"/>
      <c r="S235" s="225" t="s">
        <v>92</v>
      </c>
      <c r="T235" s="151"/>
      <c r="U235" s="219" t="s">
        <v>37</v>
      </c>
      <c r="V235" s="474"/>
    </row>
    <row r="236" spans="1:22" ht="63.75" x14ac:dyDescent="0.2">
      <c r="A236" s="149">
        <v>234</v>
      </c>
      <c r="B236" s="168"/>
      <c r="C236" s="151" t="s">
        <v>477</v>
      </c>
      <c r="D236" s="225" t="s">
        <v>1419</v>
      </c>
      <c r="E236" s="410" t="s">
        <v>1520</v>
      </c>
      <c r="F236" s="475" t="s">
        <v>32</v>
      </c>
      <c r="G236" s="399" t="s">
        <v>136</v>
      </c>
      <c r="H236" s="146">
        <f t="shared" si="15"/>
        <v>130000</v>
      </c>
      <c r="I236" s="406">
        <f t="shared" si="14"/>
        <v>0</v>
      </c>
      <c r="J236" s="407">
        <v>0</v>
      </c>
      <c r="K236" s="408">
        <v>0</v>
      </c>
      <c r="L236" s="306">
        <v>130000</v>
      </c>
      <c r="M236" s="307">
        <v>0</v>
      </c>
      <c r="N236" s="151" t="s">
        <v>33</v>
      </c>
      <c r="O236" s="225" t="s">
        <v>127</v>
      </c>
      <c r="P236" s="219" t="s">
        <v>37</v>
      </c>
      <c r="Q236" s="151"/>
      <c r="R236" s="160"/>
      <c r="S236" s="225"/>
      <c r="T236" s="151"/>
      <c r="U236" s="219"/>
      <c r="V236" s="474"/>
    </row>
    <row r="237" spans="1:22" ht="63.75" x14ac:dyDescent="0.2">
      <c r="A237" s="141">
        <v>235</v>
      </c>
      <c r="B237" s="170" t="s">
        <v>77</v>
      </c>
      <c r="C237" s="141" t="s">
        <v>485</v>
      </c>
      <c r="D237" s="225" t="s">
        <v>1585</v>
      </c>
      <c r="E237" s="410" t="s">
        <v>493</v>
      </c>
      <c r="F237" s="151" t="s">
        <v>57</v>
      </c>
      <c r="G237" s="399" t="s">
        <v>2</v>
      </c>
      <c r="H237" s="150">
        <f t="shared" si="15"/>
        <v>4000000</v>
      </c>
      <c r="I237" s="406">
        <f t="shared" si="14"/>
        <v>0</v>
      </c>
      <c r="J237" s="407">
        <v>0</v>
      </c>
      <c r="K237" s="408">
        <v>0</v>
      </c>
      <c r="L237" s="306">
        <v>0</v>
      </c>
      <c r="M237" s="307">
        <v>4000000</v>
      </c>
      <c r="N237" s="160" t="s">
        <v>58</v>
      </c>
      <c r="O237" s="151" t="s">
        <v>34</v>
      </c>
      <c r="P237" s="151" t="s">
        <v>549</v>
      </c>
      <c r="Q237" s="151" t="s">
        <v>555</v>
      </c>
      <c r="R237" s="160" t="s">
        <v>559</v>
      </c>
      <c r="S237" s="225" t="s">
        <v>127</v>
      </c>
      <c r="T237" s="160"/>
      <c r="U237" s="219" t="s">
        <v>37</v>
      </c>
      <c r="V237" s="474"/>
    </row>
    <row r="238" spans="1:22" ht="76.5" x14ac:dyDescent="0.2">
      <c r="A238" s="141">
        <v>236</v>
      </c>
      <c r="B238" s="170" t="s">
        <v>93</v>
      </c>
      <c r="C238" s="151" t="s">
        <v>485</v>
      </c>
      <c r="D238" s="225" t="s">
        <v>1355</v>
      </c>
      <c r="E238" s="410" t="s">
        <v>1582</v>
      </c>
      <c r="F238" s="475" t="s">
        <v>57</v>
      </c>
      <c r="G238" s="399" t="s">
        <v>1546</v>
      </c>
      <c r="H238" s="150">
        <f t="shared" si="15"/>
        <v>2000000</v>
      </c>
      <c r="I238" s="406">
        <f t="shared" si="14"/>
        <v>2000000</v>
      </c>
      <c r="J238" s="407">
        <v>2000000</v>
      </c>
      <c r="K238" s="408">
        <v>0</v>
      </c>
      <c r="L238" s="306">
        <v>0</v>
      </c>
      <c r="M238" s="307">
        <v>0</v>
      </c>
      <c r="N238" s="151" t="s">
        <v>58</v>
      </c>
      <c r="O238" s="151" t="s">
        <v>34</v>
      </c>
      <c r="P238" s="151" t="s">
        <v>542</v>
      </c>
      <c r="Q238" s="151" t="s">
        <v>55</v>
      </c>
      <c r="R238" s="160" t="s">
        <v>544</v>
      </c>
      <c r="S238" s="225" t="s">
        <v>126</v>
      </c>
      <c r="T238" s="151"/>
      <c r="U238" s="219" t="s">
        <v>37</v>
      </c>
      <c r="V238" s="474"/>
    </row>
    <row r="239" spans="1:22" ht="51" x14ac:dyDescent="0.2">
      <c r="A239" s="149">
        <v>237</v>
      </c>
      <c r="B239" s="168" t="s">
        <v>77</v>
      </c>
      <c r="C239" s="141" t="s">
        <v>485</v>
      </c>
      <c r="D239" s="225" t="s">
        <v>1583</v>
      </c>
      <c r="E239" s="410" t="s">
        <v>486</v>
      </c>
      <c r="F239" s="151" t="s">
        <v>78</v>
      </c>
      <c r="G239" s="399" t="s">
        <v>1324</v>
      </c>
      <c r="H239" s="150">
        <f t="shared" si="15"/>
        <v>350000</v>
      </c>
      <c r="I239" s="406">
        <f t="shared" si="14"/>
        <v>0</v>
      </c>
      <c r="J239" s="407">
        <v>0</v>
      </c>
      <c r="K239" s="408">
        <v>0</v>
      </c>
      <c r="L239" s="306">
        <v>350000</v>
      </c>
      <c r="M239" s="307">
        <v>0</v>
      </c>
      <c r="N239" s="160" t="s">
        <v>79</v>
      </c>
      <c r="O239" s="151" t="s">
        <v>34</v>
      </c>
      <c r="P239" s="160" t="s">
        <v>542</v>
      </c>
      <c r="Q239" s="151" t="s">
        <v>80</v>
      </c>
      <c r="R239" s="160" t="s">
        <v>81</v>
      </c>
      <c r="S239" s="225" t="s">
        <v>106</v>
      </c>
      <c r="T239" s="160"/>
      <c r="U239" s="219" t="s">
        <v>37</v>
      </c>
      <c r="V239" s="474"/>
    </row>
    <row r="240" spans="1:22" ht="51" x14ac:dyDescent="0.2">
      <c r="A240" s="141">
        <v>238</v>
      </c>
      <c r="B240" s="168" t="s">
        <v>77</v>
      </c>
      <c r="C240" s="141" t="s">
        <v>485</v>
      </c>
      <c r="D240" s="225" t="s">
        <v>1356</v>
      </c>
      <c r="E240" s="476" t="s">
        <v>498</v>
      </c>
      <c r="F240" s="151" t="s">
        <v>180</v>
      </c>
      <c r="G240" s="399" t="s">
        <v>1546</v>
      </c>
      <c r="H240" s="150">
        <f t="shared" si="15"/>
        <v>800000</v>
      </c>
      <c r="I240" s="406">
        <f t="shared" si="14"/>
        <v>0</v>
      </c>
      <c r="J240" s="407">
        <v>0</v>
      </c>
      <c r="K240" s="408">
        <v>0</v>
      </c>
      <c r="L240" s="306">
        <v>800000</v>
      </c>
      <c r="M240" s="307">
        <v>0</v>
      </c>
      <c r="N240" s="145" t="s">
        <v>79</v>
      </c>
      <c r="O240" s="151" t="s">
        <v>34</v>
      </c>
      <c r="P240" s="145" t="s">
        <v>542</v>
      </c>
      <c r="Q240" s="151" t="s">
        <v>80</v>
      </c>
      <c r="R240" s="160" t="s">
        <v>81</v>
      </c>
      <c r="S240" s="225" t="s">
        <v>499</v>
      </c>
      <c r="T240" s="145"/>
      <c r="U240" s="219" t="s">
        <v>37</v>
      </c>
      <c r="V240" s="474"/>
    </row>
    <row r="241" spans="1:23" ht="51" x14ac:dyDescent="0.2">
      <c r="A241" s="141">
        <v>239</v>
      </c>
      <c r="B241" s="170" t="s">
        <v>77</v>
      </c>
      <c r="C241" s="141" t="s">
        <v>485</v>
      </c>
      <c r="D241" s="225" t="s">
        <v>489</v>
      </c>
      <c r="E241" s="476" t="s">
        <v>1375</v>
      </c>
      <c r="F241" s="151" t="s">
        <v>98</v>
      </c>
      <c r="G241" s="399" t="s">
        <v>1324</v>
      </c>
      <c r="H241" s="150">
        <f t="shared" si="15"/>
        <v>1000000</v>
      </c>
      <c r="I241" s="406">
        <f t="shared" si="14"/>
        <v>0</v>
      </c>
      <c r="J241" s="407">
        <v>0</v>
      </c>
      <c r="K241" s="408">
        <v>0</v>
      </c>
      <c r="L241" s="306">
        <v>0</v>
      </c>
      <c r="M241" s="307">
        <v>1000000</v>
      </c>
      <c r="N241" s="156" t="s">
        <v>192</v>
      </c>
      <c r="O241" s="151" t="s">
        <v>34</v>
      </c>
      <c r="P241" s="151" t="s">
        <v>542</v>
      </c>
      <c r="Q241" s="151" t="s">
        <v>55</v>
      </c>
      <c r="R241" s="160" t="s">
        <v>545</v>
      </c>
      <c r="S241" s="225" t="s">
        <v>490</v>
      </c>
      <c r="T241" s="156"/>
      <c r="U241" s="219" t="s">
        <v>37</v>
      </c>
      <c r="V241" s="474"/>
    </row>
    <row r="242" spans="1:23" ht="38.25" x14ac:dyDescent="0.2">
      <c r="A242" s="149">
        <v>240</v>
      </c>
      <c r="B242" s="170" t="s">
        <v>77</v>
      </c>
      <c r="C242" s="141" t="s">
        <v>485</v>
      </c>
      <c r="D242" s="225" t="s">
        <v>1584</v>
      </c>
      <c r="E242" s="410" t="s">
        <v>488</v>
      </c>
      <c r="F242" s="475" t="s">
        <v>65</v>
      </c>
      <c r="G242" s="399" t="s">
        <v>1324</v>
      </c>
      <c r="H242" s="150">
        <f t="shared" si="15"/>
        <v>50000</v>
      </c>
      <c r="I242" s="406">
        <f t="shared" si="14"/>
        <v>0</v>
      </c>
      <c r="J242" s="407">
        <v>0</v>
      </c>
      <c r="K242" s="408">
        <v>0</v>
      </c>
      <c r="L242" s="306">
        <v>50000</v>
      </c>
      <c r="M242" s="307">
        <v>0</v>
      </c>
      <c r="N242" s="160" t="s">
        <v>79</v>
      </c>
      <c r="O242" s="151" t="s">
        <v>40</v>
      </c>
      <c r="P242" s="156" t="s">
        <v>549</v>
      </c>
      <c r="Q242" s="156" t="s">
        <v>35</v>
      </c>
      <c r="R242" s="160" t="s">
        <v>36</v>
      </c>
      <c r="S242" s="225" t="s">
        <v>183</v>
      </c>
      <c r="T242" s="160"/>
      <c r="U242" s="219" t="s">
        <v>37</v>
      </c>
      <c r="V242" s="474"/>
    </row>
    <row r="243" spans="1:23" ht="76.5" x14ac:dyDescent="0.2">
      <c r="A243" s="141">
        <v>241</v>
      </c>
      <c r="B243" s="170" t="s">
        <v>93</v>
      </c>
      <c r="C243" s="141" t="s">
        <v>485</v>
      </c>
      <c r="D243" s="410" t="s">
        <v>495</v>
      </c>
      <c r="E243" s="476" t="s">
        <v>496</v>
      </c>
      <c r="F243" s="151" t="s">
        <v>65</v>
      </c>
      <c r="G243" s="399" t="s">
        <v>1546</v>
      </c>
      <c r="H243" s="150">
        <f t="shared" si="15"/>
        <v>350000</v>
      </c>
      <c r="I243" s="406">
        <f t="shared" si="14"/>
        <v>350000</v>
      </c>
      <c r="J243" s="407">
        <v>350000</v>
      </c>
      <c r="K243" s="408">
        <v>0</v>
      </c>
      <c r="L243" s="306">
        <v>0</v>
      </c>
      <c r="M243" s="307">
        <v>0</v>
      </c>
      <c r="N243" s="160" t="s">
        <v>49</v>
      </c>
      <c r="O243" s="151" t="s">
        <v>34</v>
      </c>
      <c r="P243" s="151" t="s">
        <v>542</v>
      </c>
      <c r="Q243" s="151" t="s">
        <v>55</v>
      </c>
      <c r="R243" s="160" t="s">
        <v>544</v>
      </c>
      <c r="S243" s="225" t="s">
        <v>126</v>
      </c>
      <c r="T243" s="160"/>
      <c r="U243" s="219" t="s">
        <v>37</v>
      </c>
      <c r="V243" s="474"/>
    </row>
    <row r="244" spans="1:23" ht="147.75" customHeight="1" x14ac:dyDescent="0.2">
      <c r="A244" s="141">
        <v>242</v>
      </c>
      <c r="B244" s="168" t="s">
        <v>73</v>
      </c>
      <c r="C244" s="141" t="s">
        <v>485</v>
      </c>
      <c r="D244" s="238" t="s">
        <v>1521</v>
      </c>
      <c r="E244" s="476" t="s">
        <v>1522</v>
      </c>
      <c r="F244" s="151" t="s">
        <v>32</v>
      </c>
      <c r="G244" s="399" t="s">
        <v>136</v>
      </c>
      <c r="H244" s="150">
        <f t="shared" si="15"/>
        <v>785000</v>
      </c>
      <c r="I244" s="406">
        <f t="shared" si="14"/>
        <v>0</v>
      </c>
      <c r="J244" s="407">
        <v>0</v>
      </c>
      <c r="K244" s="408">
        <v>0</v>
      </c>
      <c r="L244" s="306">
        <f>35000</f>
        <v>35000</v>
      </c>
      <c r="M244" s="307">
        <v>750000</v>
      </c>
      <c r="N244" s="160" t="s">
        <v>33</v>
      </c>
      <c r="O244" s="151" t="s">
        <v>40</v>
      </c>
      <c r="P244" s="156" t="s">
        <v>549</v>
      </c>
      <c r="Q244" s="156" t="s">
        <v>35</v>
      </c>
      <c r="R244" s="160" t="s">
        <v>36</v>
      </c>
      <c r="S244" s="225" t="s">
        <v>92</v>
      </c>
      <c r="T244" s="160"/>
      <c r="U244" s="219" t="s">
        <v>37</v>
      </c>
      <c r="V244" s="474"/>
    </row>
    <row r="245" spans="1:23" s="395" customFormat="1" ht="15.75" x14ac:dyDescent="0.25">
      <c r="A245" s="389"/>
      <c r="B245" s="390"/>
      <c r="C245" s="389"/>
      <c r="D245" s="391"/>
      <c r="E245" s="392"/>
      <c r="F245" s="487" t="s">
        <v>1320</v>
      </c>
      <c r="G245" s="488"/>
      <c r="H245" s="489">
        <f t="shared" ref="H245:M245" si="16">SUBTOTAL(9,H3:H236)</f>
        <v>220955452</v>
      </c>
      <c r="I245" s="489">
        <f t="shared" si="16"/>
        <v>10124091</v>
      </c>
      <c r="J245" s="489">
        <f t="shared" si="16"/>
        <v>4962899</v>
      </c>
      <c r="K245" s="489">
        <f t="shared" si="16"/>
        <v>5161192</v>
      </c>
      <c r="L245" s="489">
        <f t="shared" si="16"/>
        <v>20802000</v>
      </c>
      <c r="M245" s="489">
        <f t="shared" si="16"/>
        <v>190029361</v>
      </c>
      <c r="N245" s="393"/>
      <c r="O245" s="389"/>
      <c r="P245" s="393"/>
      <c r="Q245" s="389"/>
      <c r="R245" s="445"/>
      <c r="S245" s="391"/>
      <c r="T245" s="393"/>
      <c r="U245" s="394"/>
    </row>
    <row r="246" spans="1:23" s="395" customFormat="1" ht="15.75" x14ac:dyDescent="0.25">
      <c r="A246" s="389"/>
      <c r="B246" s="390"/>
      <c r="C246" s="389"/>
      <c r="D246" s="391"/>
      <c r="E246" s="392"/>
      <c r="F246" s="446"/>
      <c r="G246" s="389"/>
      <c r="H246" s="447"/>
      <c r="I246" s="447"/>
      <c r="J246" s="447"/>
      <c r="K246" s="447"/>
      <c r="L246" s="447"/>
      <c r="M246" s="447"/>
      <c r="N246" s="393"/>
      <c r="O246" s="389"/>
      <c r="P246" s="393"/>
      <c r="Q246" s="389"/>
      <c r="R246" s="445"/>
      <c r="S246" s="391"/>
      <c r="T246" s="393"/>
      <c r="U246" s="394"/>
    </row>
    <row r="247" spans="1:23" s="395" customFormat="1" ht="16.5" customHeight="1" x14ac:dyDescent="0.25">
      <c r="A247" s="737"/>
      <c r="B247" s="737"/>
      <c r="C247" s="737"/>
      <c r="D247" s="737"/>
      <c r="E247" s="392"/>
      <c r="F247" s="446"/>
      <c r="G247" s="738" t="s">
        <v>1342</v>
      </c>
      <c r="H247" s="738"/>
      <c r="I247" s="447"/>
      <c r="J247" s="447"/>
      <c r="K247" s="482"/>
      <c r="L247" s="448"/>
      <c r="M247" s="447"/>
      <c r="N247" s="393"/>
      <c r="O247" s="389"/>
      <c r="P247" s="393"/>
      <c r="Q247" s="389"/>
      <c r="R247" s="445"/>
      <c r="S247" s="391"/>
      <c r="T247" s="393"/>
      <c r="U247" s="394"/>
    </row>
    <row r="248" spans="1:23" s="395" customFormat="1" ht="39" customHeight="1" x14ac:dyDescent="0.25">
      <c r="A248" s="737" t="s">
        <v>501</v>
      </c>
      <c r="B248" s="737"/>
      <c r="C248" s="737"/>
      <c r="D248" s="737"/>
      <c r="E248" s="392"/>
      <c r="G248" s="519" t="s">
        <v>0</v>
      </c>
      <c r="H248" s="520" t="s">
        <v>6</v>
      </c>
      <c r="J248" s="470"/>
      <c r="K248" s="470"/>
      <c r="O248" s="523"/>
      <c r="P248" s="523"/>
      <c r="Q248" s="523"/>
      <c r="R248" s="523"/>
      <c r="S248" s="523"/>
      <c r="T248" s="523"/>
      <c r="U248" s="523"/>
      <c r="V248" s="523"/>
      <c r="W248" s="523"/>
    </row>
    <row r="249" spans="1:23" s="395" customFormat="1" ht="27" customHeight="1" x14ac:dyDescent="0.25">
      <c r="A249" s="263" t="s">
        <v>181</v>
      </c>
      <c r="B249" s="735" t="s">
        <v>322</v>
      </c>
      <c r="C249" s="735"/>
      <c r="D249" s="735"/>
      <c r="E249" s="396"/>
      <c r="G249" s="519" t="s">
        <v>1</v>
      </c>
      <c r="H249" s="520" t="s">
        <v>7</v>
      </c>
      <c r="J249" s="473"/>
      <c r="K249" s="470"/>
      <c r="O249" s="739"/>
      <c r="P249" s="739"/>
      <c r="Q249" s="739"/>
      <c r="R249" s="739"/>
      <c r="S249" s="739"/>
      <c r="T249" s="447"/>
      <c r="U249" s="516"/>
      <c r="V249" s="516"/>
      <c r="W249" s="517"/>
    </row>
    <row r="250" spans="1:23" ht="21" customHeight="1" x14ac:dyDescent="0.2">
      <c r="A250" s="263" t="s">
        <v>79</v>
      </c>
      <c r="B250" s="735" t="s">
        <v>502</v>
      </c>
      <c r="C250" s="735"/>
      <c r="D250" s="735"/>
      <c r="E250" s="396"/>
      <c r="F250" s="119"/>
      <c r="G250" s="403" t="s">
        <v>2</v>
      </c>
      <c r="H250" s="520" t="s">
        <v>8</v>
      </c>
      <c r="I250" s="119"/>
      <c r="J250" s="119"/>
      <c r="K250" s="119"/>
      <c r="L250" s="119"/>
      <c r="M250" s="119"/>
      <c r="N250" s="119"/>
      <c r="O250" s="736"/>
      <c r="P250" s="736"/>
      <c r="Q250" s="736"/>
      <c r="R250" s="736"/>
      <c r="S250" s="736"/>
      <c r="T250" s="736"/>
      <c r="U250" s="451"/>
      <c r="V250" s="451"/>
      <c r="W250" s="518"/>
    </row>
    <row r="251" spans="1:23" ht="36" customHeight="1" x14ac:dyDescent="0.2">
      <c r="A251" s="263" t="s">
        <v>503</v>
      </c>
      <c r="B251" s="396" t="s">
        <v>504</v>
      </c>
      <c r="C251" s="263"/>
      <c r="F251" s="119"/>
      <c r="G251" s="403" t="s">
        <v>1301</v>
      </c>
      <c r="H251" s="521" t="s">
        <v>1302</v>
      </c>
      <c r="I251" s="119"/>
      <c r="J251" s="119"/>
      <c r="K251" s="119"/>
      <c r="L251" s="119"/>
      <c r="M251" s="119"/>
      <c r="N251" s="119"/>
      <c r="O251" s="736"/>
      <c r="P251" s="736"/>
      <c r="Q251" s="736"/>
      <c r="R251" s="736"/>
      <c r="S251" s="736"/>
      <c r="T251" s="736"/>
      <c r="U251" s="451"/>
      <c r="V251" s="451"/>
      <c r="W251" s="518"/>
    </row>
    <row r="252" spans="1:23" s="263" customFormat="1" ht="33" customHeight="1" x14ac:dyDescent="0.25">
      <c r="A252" s="263" t="s">
        <v>388</v>
      </c>
      <c r="B252" s="396" t="s">
        <v>505</v>
      </c>
      <c r="D252" s="133"/>
      <c r="E252" s="449"/>
      <c r="G252" s="519" t="s">
        <v>3</v>
      </c>
      <c r="H252" s="520" t="s">
        <v>9</v>
      </c>
      <c r="O252" s="736"/>
      <c r="P252" s="736"/>
      <c r="Q252" s="736"/>
      <c r="R252" s="736"/>
      <c r="S252" s="736"/>
      <c r="T252" s="736"/>
      <c r="U252" s="451"/>
      <c r="V252" s="451"/>
      <c r="W252" s="518"/>
    </row>
    <row r="253" spans="1:23" ht="24.75" customHeight="1" x14ac:dyDescent="0.2">
      <c r="A253" s="263" t="s">
        <v>192</v>
      </c>
      <c r="B253" s="735" t="s">
        <v>506</v>
      </c>
      <c r="C253" s="735"/>
      <c r="D253" s="735"/>
      <c r="F253" s="119"/>
      <c r="G253" s="519" t="s">
        <v>5</v>
      </c>
      <c r="H253" s="520" t="s">
        <v>1300</v>
      </c>
      <c r="O253" s="736"/>
      <c r="P253" s="736"/>
      <c r="Q253" s="736"/>
      <c r="R253" s="736"/>
      <c r="S253" s="736"/>
      <c r="T253" s="736"/>
      <c r="U253" s="451"/>
      <c r="V253" s="451"/>
      <c r="W253" s="518"/>
    </row>
    <row r="254" spans="1:23" ht="30.75" customHeight="1" x14ac:dyDescent="0.2">
      <c r="A254" s="263" t="s">
        <v>507</v>
      </c>
      <c r="B254" s="735" t="s">
        <v>508</v>
      </c>
      <c r="C254" s="735"/>
      <c r="D254" s="735"/>
      <c r="F254" s="119"/>
      <c r="G254" s="522"/>
      <c r="H254" s="520"/>
      <c r="O254" s="740"/>
      <c r="P254" s="740"/>
      <c r="Q254" s="740"/>
      <c r="R254" s="740"/>
      <c r="S254" s="740"/>
      <c r="T254" s="740"/>
      <c r="U254" s="451"/>
      <c r="V254" s="451"/>
      <c r="W254" s="518"/>
    </row>
    <row r="255" spans="1:23" ht="39" customHeight="1" x14ac:dyDescent="0.2">
      <c r="A255" s="263" t="s">
        <v>509</v>
      </c>
      <c r="B255" s="735" t="s">
        <v>510</v>
      </c>
      <c r="C255" s="735"/>
      <c r="D255" s="735"/>
      <c r="F255" s="119"/>
      <c r="O255" s="736"/>
      <c r="P255" s="736"/>
      <c r="Q255" s="736"/>
      <c r="R255" s="736"/>
      <c r="S255" s="736"/>
      <c r="T255" s="736"/>
      <c r="U255" s="451"/>
      <c r="V255" s="451"/>
      <c r="W255" s="518"/>
    </row>
    <row r="256" spans="1:23" ht="18" customHeight="1" x14ac:dyDescent="0.2">
      <c r="A256" s="263" t="s">
        <v>511</v>
      </c>
      <c r="B256" s="735" t="s">
        <v>512</v>
      </c>
      <c r="C256" s="735"/>
      <c r="D256" s="735"/>
      <c r="F256" s="119"/>
      <c r="G256" s="119"/>
      <c r="O256" s="736"/>
      <c r="P256" s="736"/>
      <c r="Q256" s="736"/>
      <c r="R256" s="736"/>
      <c r="S256" s="736"/>
      <c r="T256" s="736"/>
      <c r="U256" s="451"/>
      <c r="V256" s="451"/>
      <c r="W256" s="518"/>
    </row>
    <row r="257" spans="1:23" ht="18" customHeight="1" x14ac:dyDescent="0.2">
      <c r="A257" s="263" t="s">
        <v>513</v>
      </c>
      <c r="B257" s="396" t="s">
        <v>514</v>
      </c>
      <c r="C257" s="457"/>
      <c r="D257" s="457"/>
      <c r="E257" s="457"/>
      <c r="O257" s="736"/>
      <c r="P257" s="736"/>
      <c r="Q257" s="736"/>
      <c r="R257" s="736"/>
      <c r="S257" s="736"/>
      <c r="T257" s="736"/>
      <c r="U257" s="451"/>
      <c r="V257" s="451"/>
      <c r="W257" s="518"/>
    </row>
    <row r="258" spans="1:23" ht="19.5" customHeight="1" x14ac:dyDescent="0.2">
      <c r="A258" s="263" t="s">
        <v>89</v>
      </c>
      <c r="B258" s="396" t="s">
        <v>515</v>
      </c>
      <c r="C258" s="263"/>
      <c r="O258" s="737"/>
      <c r="P258" s="737"/>
      <c r="Q258" s="737"/>
      <c r="R258" s="737"/>
      <c r="S258" s="737"/>
      <c r="T258" s="450"/>
      <c r="U258" s="451"/>
      <c r="V258" s="451"/>
      <c r="W258" s="518"/>
    </row>
    <row r="259" spans="1:23" ht="12.75" x14ac:dyDescent="0.2">
      <c r="A259" s="263" t="s">
        <v>199</v>
      </c>
      <c r="B259" s="396" t="s">
        <v>516</v>
      </c>
      <c r="C259" s="263"/>
      <c r="G259" s="263"/>
      <c r="M259" s="451"/>
      <c r="R259" s="119"/>
    </row>
    <row r="260" spans="1:23" ht="12.75" x14ac:dyDescent="0.2">
      <c r="A260" s="263" t="s">
        <v>110</v>
      </c>
      <c r="B260" s="396" t="s">
        <v>517</v>
      </c>
      <c r="C260" s="263"/>
      <c r="G260" s="263"/>
      <c r="R260" s="119"/>
    </row>
    <row r="261" spans="1:23" ht="12.75" x14ac:dyDescent="0.2">
      <c r="A261" s="263" t="s">
        <v>518</v>
      </c>
      <c r="B261" s="396" t="s">
        <v>519</v>
      </c>
      <c r="C261" s="263"/>
      <c r="G261" s="263"/>
      <c r="R261" s="119"/>
    </row>
    <row r="262" spans="1:23" ht="12.75" x14ac:dyDescent="0.2">
      <c r="A262" s="263" t="s">
        <v>520</v>
      </c>
      <c r="B262" s="396" t="s">
        <v>521</v>
      </c>
      <c r="C262" s="263"/>
      <c r="G262" s="263"/>
      <c r="N262" s="450"/>
      <c r="P262" s="405"/>
      <c r="Q262" s="450"/>
      <c r="R262" s="450"/>
      <c r="S262" s="461"/>
      <c r="T262" s="405"/>
      <c r="U262" s="405"/>
      <c r="V262" s="405"/>
    </row>
    <row r="263" spans="1:23" ht="12.75" x14ac:dyDescent="0.2">
      <c r="A263" s="119" t="s">
        <v>522</v>
      </c>
      <c r="B263" s="396" t="s">
        <v>523</v>
      </c>
      <c r="C263" s="263"/>
      <c r="G263" s="263"/>
      <c r="N263" s="133"/>
      <c r="O263" s="453"/>
      <c r="P263" s="453"/>
      <c r="Q263" s="454"/>
      <c r="R263" s="455"/>
      <c r="S263" s="462"/>
      <c r="T263" s="296"/>
      <c r="U263" s="296"/>
      <c r="V263" s="456"/>
    </row>
    <row r="264" spans="1:23" ht="12.75" x14ac:dyDescent="0.2">
      <c r="A264" s="119" t="s">
        <v>524</v>
      </c>
      <c r="B264" s="396" t="s">
        <v>168</v>
      </c>
      <c r="C264" s="263"/>
      <c r="G264" s="263"/>
      <c r="R264" s="119"/>
    </row>
    <row r="265" spans="1:23" ht="12.75" x14ac:dyDescent="0.2">
      <c r="A265" s="119" t="s">
        <v>45</v>
      </c>
      <c r="B265" s="396" t="s">
        <v>525</v>
      </c>
      <c r="C265" s="263"/>
      <c r="G265" s="263"/>
      <c r="R265" s="119"/>
    </row>
    <row r="266" spans="1:23" ht="12.75" x14ac:dyDescent="0.2">
      <c r="A266" s="119" t="s">
        <v>526</v>
      </c>
      <c r="B266" s="396" t="s">
        <v>527</v>
      </c>
      <c r="C266" s="263"/>
      <c r="G266" s="263"/>
      <c r="R266" s="119"/>
    </row>
    <row r="267" spans="1:23" ht="12.75" x14ac:dyDescent="0.2">
      <c r="A267" s="119" t="s">
        <v>528</v>
      </c>
      <c r="B267" s="396" t="s">
        <v>529</v>
      </c>
      <c r="C267" s="263"/>
      <c r="G267" s="263"/>
      <c r="R267" s="119"/>
    </row>
    <row r="268" spans="1:23" ht="12.75" x14ac:dyDescent="0.2">
      <c r="A268" s="119" t="s">
        <v>105</v>
      </c>
      <c r="B268" s="396" t="s">
        <v>530</v>
      </c>
      <c r="C268" s="263"/>
      <c r="G268" s="263"/>
      <c r="R268" s="119"/>
    </row>
    <row r="269" spans="1:23" ht="12.75" x14ac:dyDescent="0.2">
      <c r="A269" s="119" t="s">
        <v>531</v>
      </c>
      <c r="B269" s="396" t="s">
        <v>75</v>
      </c>
      <c r="C269" s="263"/>
      <c r="G269" s="263"/>
      <c r="R269" s="119"/>
    </row>
    <row r="270" spans="1:23" ht="12.75" x14ac:dyDescent="0.2">
      <c r="A270" s="119" t="s">
        <v>58</v>
      </c>
      <c r="B270" s="396" t="s">
        <v>532</v>
      </c>
      <c r="C270" s="263"/>
      <c r="G270" s="263"/>
      <c r="R270" s="119"/>
    </row>
    <row r="271" spans="1:23" ht="12.75" x14ac:dyDescent="0.2">
      <c r="A271" s="119" t="s">
        <v>413</v>
      </c>
      <c r="B271" s="396" t="s">
        <v>533</v>
      </c>
      <c r="C271" s="263"/>
      <c r="G271" s="263"/>
      <c r="R271" s="119"/>
    </row>
    <row r="272" spans="1:23" ht="12.75" x14ac:dyDescent="0.2">
      <c r="A272" s="119" t="s">
        <v>534</v>
      </c>
      <c r="B272" s="396" t="s">
        <v>535</v>
      </c>
      <c r="C272" s="263"/>
      <c r="R272" s="119"/>
    </row>
    <row r="273" spans="1:18" ht="12.75" x14ac:dyDescent="0.2">
      <c r="A273" s="119" t="s">
        <v>536</v>
      </c>
      <c r="B273" s="396" t="s">
        <v>537</v>
      </c>
      <c r="C273" s="263"/>
      <c r="R273" s="119"/>
    </row>
    <row r="274" spans="1:18" ht="12.75" x14ac:dyDescent="0.2">
      <c r="A274" s="119" t="s">
        <v>538</v>
      </c>
      <c r="B274" s="396" t="s">
        <v>224</v>
      </c>
      <c r="C274" s="263"/>
      <c r="R274" s="119"/>
    </row>
    <row r="275" spans="1:18" ht="12.75" x14ac:dyDescent="0.2">
      <c r="A275" s="119" t="s">
        <v>539</v>
      </c>
      <c r="B275" s="396" t="s">
        <v>315</v>
      </c>
      <c r="C275" s="263"/>
      <c r="R275" s="119"/>
    </row>
    <row r="276" spans="1:18" ht="12.75" x14ac:dyDescent="0.2">
      <c r="A276" s="119" t="s">
        <v>358</v>
      </c>
      <c r="B276" s="396" t="s">
        <v>540</v>
      </c>
      <c r="C276" s="263"/>
      <c r="R276" s="119"/>
    </row>
    <row r="277" spans="1:18" ht="12.75" x14ac:dyDescent="0.2">
      <c r="A277" s="119" t="s">
        <v>58</v>
      </c>
      <c r="B277" s="396" t="s">
        <v>532</v>
      </c>
      <c r="C277" s="263"/>
      <c r="R277" s="119"/>
    </row>
    <row r="278" spans="1:18" ht="12.75" x14ac:dyDescent="0.2">
      <c r="A278" s="119" t="s">
        <v>413</v>
      </c>
      <c r="B278" s="396" t="s">
        <v>533</v>
      </c>
      <c r="C278" s="263"/>
      <c r="R278" s="119"/>
    </row>
    <row r="279" spans="1:18" ht="12.75" x14ac:dyDescent="0.2">
      <c r="A279" s="119" t="s">
        <v>534</v>
      </c>
      <c r="B279" s="396" t="s">
        <v>535</v>
      </c>
      <c r="C279" s="263"/>
      <c r="R279" s="119"/>
    </row>
    <row r="280" spans="1:18" ht="12.75" x14ac:dyDescent="0.2">
      <c r="A280" s="119" t="s">
        <v>536</v>
      </c>
      <c r="B280" s="396" t="s">
        <v>537</v>
      </c>
      <c r="C280" s="263"/>
      <c r="R280" s="119"/>
    </row>
    <row r="281" spans="1:18" ht="12.75" x14ac:dyDescent="0.2">
      <c r="A281" s="119" t="s">
        <v>538</v>
      </c>
      <c r="B281" s="396" t="s">
        <v>224</v>
      </c>
      <c r="C281" s="263"/>
      <c r="R281" s="119"/>
    </row>
    <row r="282" spans="1:18" ht="12.75" x14ac:dyDescent="0.2">
      <c r="A282" s="119" t="s">
        <v>539</v>
      </c>
      <c r="B282" s="396" t="s">
        <v>315</v>
      </c>
      <c r="C282" s="263"/>
      <c r="R282" s="119"/>
    </row>
    <row r="283" spans="1:18" ht="22.5" customHeight="1" x14ac:dyDescent="0.2">
      <c r="A283" s="119" t="s">
        <v>358</v>
      </c>
      <c r="B283" s="396" t="s">
        <v>540</v>
      </c>
      <c r="C283" s="263"/>
      <c r="R283" s="119"/>
    </row>
    <row r="284" spans="1:18" ht="12.75" x14ac:dyDescent="0.2">
      <c r="R284" s="119"/>
    </row>
    <row r="285" spans="1:18" ht="12.75" x14ac:dyDescent="0.2">
      <c r="R285" s="119"/>
    </row>
    <row r="286" spans="1:18" ht="12.75" x14ac:dyDescent="0.2">
      <c r="R286" s="119"/>
    </row>
  </sheetData>
  <autoFilter ref="A2:IR283" xr:uid="{00000000-0009-0000-0000-000004000000}"/>
  <sortState xmlns:xlrd2="http://schemas.microsoft.com/office/spreadsheetml/2017/richdata2" ref="A3:U244">
    <sortCondition ref="C3:C244"/>
    <sortCondition ref="F3:F244"/>
  </sortState>
  <mergeCells count="19">
    <mergeCell ref="B253:D253"/>
    <mergeCell ref="B254:D254"/>
    <mergeCell ref="B255:D255"/>
    <mergeCell ref="O251:T251"/>
    <mergeCell ref="O252:T252"/>
    <mergeCell ref="O253:T253"/>
    <mergeCell ref="O254:T254"/>
    <mergeCell ref="O249:S249"/>
    <mergeCell ref="G247:H247"/>
    <mergeCell ref="B250:D250"/>
    <mergeCell ref="B249:D249"/>
    <mergeCell ref="A247:D247"/>
    <mergeCell ref="A248:D248"/>
    <mergeCell ref="O250:T250"/>
    <mergeCell ref="B256:D256"/>
    <mergeCell ref="O258:S258"/>
    <mergeCell ref="O257:T257"/>
    <mergeCell ref="O256:T256"/>
    <mergeCell ref="O255:T255"/>
  </mergeCells>
  <phoneticPr fontId="55" type="noConversion"/>
  <pageMargins left="0.31496062992126" right="0.31496062992126" top="0.35433070866141703" bottom="0.35433070866141703" header="0.31496062992126" footer="0.31496062992126"/>
  <pageSetup paperSize="8" fitToHeight="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0"/>
    <pageSetUpPr fitToPage="1"/>
  </sheetPr>
  <dimension ref="A1:Y33"/>
  <sheetViews>
    <sheetView view="pageBreakPreview" zoomScale="110" zoomScaleNormal="110" zoomScaleSheetLayoutView="110" workbookViewId="0">
      <pane ySplit="5" topLeftCell="A24" activePane="bottomLeft" state="frozen"/>
      <selection pane="bottomLeft" activeCell="F25" sqref="F25"/>
    </sheetView>
  </sheetViews>
  <sheetFormatPr defaultColWidth="9.140625" defaultRowHeight="12.75" x14ac:dyDescent="0.2"/>
  <cols>
    <col min="1" max="1" width="7.85546875" style="591" customWidth="1"/>
    <col min="2" max="2" width="25.7109375" style="592" hidden="1" customWidth="1"/>
    <col min="3" max="3" width="35.85546875" style="593" customWidth="1"/>
    <col min="4" max="4" width="45" style="594" customWidth="1"/>
    <col min="5" max="5" width="18.140625" style="595" customWidth="1"/>
    <col min="6" max="6" width="50.140625" style="594" customWidth="1"/>
    <col min="7" max="7" width="17.42578125" style="594" customWidth="1"/>
    <col min="8" max="8" width="17.7109375" style="596" hidden="1" customWidth="1"/>
    <col min="9" max="9" width="15.7109375" style="597" hidden="1" customWidth="1"/>
    <col min="10" max="10" width="14" style="596" hidden="1" customWidth="1"/>
    <col min="11" max="14" width="14.42578125" style="598" hidden="1" customWidth="1"/>
    <col min="15" max="15" width="14" style="596" hidden="1" customWidth="1"/>
    <col min="16" max="16" width="14.5703125" style="599" hidden="1" customWidth="1"/>
    <col min="17" max="17" width="18.85546875" style="600" hidden="1" customWidth="1"/>
    <col min="18" max="18" width="22.28515625" style="601" hidden="1" customWidth="1"/>
    <col min="19" max="19" width="18.85546875" style="596" hidden="1" customWidth="1"/>
    <col min="20" max="20" width="19.28515625" style="596" hidden="1" customWidth="1"/>
    <col min="21" max="22" width="19.7109375" style="602" hidden="1" customWidth="1"/>
    <col min="23" max="23" width="14.85546875" style="603" hidden="1" customWidth="1"/>
    <col min="24" max="24" width="15.85546875" style="604" hidden="1" customWidth="1"/>
    <col min="25" max="25" width="35.7109375" style="605" hidden="1" customWidth="1"/>
    <col min="26" max="16384" width="9.140625" style="568"/>
  </cols>
  <sheetData>
    <row r="1" spans="1:25" ht="26.25" customHeight="1" x14ac:dyDescent="0.2">
      <c r="A1" s="606" t="s">
        <v>1783</v>
      </c>
      <c r="B1" s="607"/>
      <c r="C1" s="607"/>
      <c r="D1" s="607"/>
      <c r="E1" s="608"/>
      <c r="F1" s="607"/>
      <c r="G1" s="607"/>
      <c r="H1" s="567"/>
      <c r="I1" s="567"/>
      <c r="J1" s="567"/>
      <c r="K1" s="567"/>
      <c r="L1" s="567"/>
      <c r="M1" s="567"/>
      <c r="N1" s="567"/>
      <c r="O1" s="567"/>
      <c r="P1" s="567"/>
      <c r="Q1" s="567"/>
      <c r="R1" s="567"/>
      <c r="S1" s="567"/>
      <c r="T1" s="567"/>
      <c r="U1" s="567"/>
      <c r="V1" s="567"/>
      <c r="W1" s="567"/>
      <c r="X1" s="567"/>
      <c r="Y1" s="567"/>
    </row>
    <row r="2" spans="1:25" ht="6.75" customHeight="1" x14ac:dyDescent="0.2">
      <c r="A2" s="609"/>
      <c r="B2" s="610"/>
      <c r="C2" s="610"/>
      <c r="D2" s="611"/>
      <c r="E2" s="612"/>
      <c r="F2" s="611"/>
      <c r="G2" s="611"/>
      <c r="H2" s="569"/>
      <c r="I2" s="570"/>
      <c r="J2" s="571"/>
      <c r="K2" s="571"/>
      <c r="L2" s="571"/>
      <c r="M2" s="571"/>
      <c r="N2" s="571"/>
      <c r="O2" s="570"/>
      <c r="P2" s="570"/>
      <c r="Q2" s="570"/>
      <c r="R2" s="570"/>
      <c r="S2" s="570"/>
      <c r="T2" s="570"/>
      <c r="U2" s="570"/>
      <c r="V2" s="570"/>
      <c r="W2" s="570"/>
      <c r="X2" s="570"/>
      <c r="Y2" s="572"/>
    </row>
    <row r="3" spans="1:25" ht="22.5" customHeight="1" x14ac:dyDescent="0.2">
      <c r="A3" s="743" t="s">
        <v>10</v>
      </c>
      <c r="B3" s="744" t="s">
        <v>1435</v>
      </c>
      <c r="C3" s="744" t="s">
        <v>1436</v>
      </c>
      <c r="D3" s="743" t="s">
        <v>1690</v>
      </c>
      <c r="E3" s="745" t="s">
        <v>1754</v>
      </c>
      <c r="F3" s="745" t="s">
        <v>1691</v>
      </c>
      <c r="G3" s="745" t="s">
        <v>1755</v>
      </c>
      <c r="H3" s="742" t="s">
        <v>541</v>
      </c>
      <c r="I3" s="742" t="s">
        <v>1438</v>
      </c>
      <c r="J3" s="742" t="s">
        <v>1439</v>
      </c>
      <c r="K3" s="742" t="s">
        <v>1440</v>
      </c>
      <c r="L3" s="742"/>
      <c r="M3" s="742"/>
      <c r="N3" s="742"/>
      <c r="O3" s="742"/>
      <c r="P3" s="742"/>
      <c r="Q3" s="742"/>
      <c r="R3" s="742"/>
      <c r="S3" s="742"/>
      <c r="T3" s="742"/>
      <c r="U3" s="741" t="s">
        <v>1441</v>
      </c>
      <c r="V3" s="751" t="s">
        <v>1442</v>
      </c>
      <c r="W3" s="741" t="s">
        <v>1443</v>
      </c>
      <c r="X3" s="742" t="s">
        <v>1444</v>
      </c>
      <c r="Y3" s="572"/>
    </row>
    <row r="4" spans="1:25" ht="18" customHeight="1" x14ac:dyDescent="0.2">
      <c r="A4" s="743"/>
      <c r="B4" s="744"/>
      <c r="C4" s="744"/>
      <c r="D4" s="743"/>
      <c r="E4" s="746"/>
      <c r="F4" s="746"/>
      <c r="G4" s="746"/>
      <c r="H4" s="742"/>
      <c r="I4" s="742"/>
      <c r="J4" s="742"/>
      <c r="K4" s="754" t="s">
        <v>1692</v>
      </c>
      <c r="L4" s="742" t="s">
        <v>1693</v>
      </c>
      <c r="M4" s="742" t="s">
        <v>1694</v>
      </c>
      <c r="N4" s="742" t="s">
        <v>1695</v>
      </c>
      <c r="O4" s="754" t="s">
        <v>1696</v>
      </c>
      <c r="P4" s="755" t="s">
        <v>1697</v>
      </c>
      <c r="Q4" s="742" t="s">
        <v>1698</v>
      </c>
      <c r="R4" s="742" t="s">
        <v>1699</v>
      </c>
      <c r="S4" s="742"/>
      <c r="T4" s="742" t="s">
        <v>1700</v>
      </c>
      <c r="U4" s="741"/>
      <c r="V4" s="752"/>
      <c r="W4" s="741"/>
      <c r="X4" s="742"/>
      <c r="Y4" s="572"/>
    </row>
    <row r="5" spans="1:25" s="575" customFormat="1" ht="18" customHeight="1" x14ac:dyDescent="0.25">
      <c r="A5" s="743"/>
      <c r="B5" s="744"/>
      <c r="C5" s="744"/>
      <c r="D5" s="743"/>
      <c r="E5" s="747"/>
      <c r="F5" s="747"/>
      <c r="G5" s="747"/>
      <c r="H5" s="742"/>
      <c r="I5" s="742"/>
      <c r="J5" s="742"/>
      <c r="K5" s="754"/>
      <c r="L5" s="742"/>
      <c r="M5" s="742"/>
      <c r="N5" s="742"/>
      <c r="O5" s="754"/>
      <c r="P5" s="756"/>
      <c r="Q5" s="742"/>
      <c r="R5" s="573" t="s">
        <v>1445</v>
      </c>
      <c r="S5" s="573" t="s">
        <v>1446</v>
      </c>
      <c r="T5" s="742"/>
      <c r="U5" s="741"/>
      <c r="V5" s="753"/>
      <c r="W5" s="741"/>
      <c r="X5" s="742"/>
      <c r="Y5" s="574" t="s">
        <v>1437</v>
      </c>
    </row>
    <row r="6" spans="1:25" s="575" customFormat="1" ht="19.5" customHeight="1" x14ac:dyDescent="0.25">
      <c r="A6" s="757" t="s">
        <v>1447</v>
      </c>
      <c r="B6" s="757"/>
      <c r="C6" s="757"/>
      <c r="D6" s="757"/>
      <c r="E6" s="757"/>
      <c r="F6" s="757"/>
      <c r="G6" s="757"/>
      <c r="H6" s="576"/>
      <c r="I6" s="576"/>
      <c r="J6" s="576"/>
      <c r="K6" s="576"/>
      <c r="L6" s="576"/>
      <c r="M6" s="576"/>
      <c r="N6" s="576"/>
      <c r="O6" s="576"/>
      <c r="P6" s="576"/>
      <c r="Q6" s="576"/>
      <c r="R6" s="576"/>
      <c r="S6" s="576"/>
      <c r="T6" s="576"/>
      <c r="U6" s="576"/>
      <c r="V6" s="576"/>
      <c r="W6" s="576"/>
      <c r="X6" s="576"/>
      <c r="Y6" s="577"/>
    </row>
    <row r="7" spans="1:25" ht="51.75" customHeight="1" x14ac:dyDescent="0.2">
      <c r="A7" s="613">
        <v>1</v>
      </c>
      <c r="B7" s="614"/>
      <c r="C7" s="615" t="s">
        <v>1449</v>
      </c>
      <c r="D7" s="615" t="s">
        <v>1701</v>
      </c>
      <c r="E7" s="616" t="s">
        <v>1702</v>
      </c>
      <c r="F7" s="615" t="s">
        <v>1703</v>
      </c>
      <c r="G7" s="616" t="s">
        <v>1756</v>
      </c>
      <c r="H7" s="578"/>
      <c r="I7" s="579"/>
      <c r="J7" s="579"/>
      <c r="K7" s="580"/>
      <c r="L7" s="580"/>
      <c r="M7" s="580"/>
      <c r="N7" s="580"/>
      <c r="O7" s="579"/>
      <c r="P7" s="581"/>
      <c r="Q7" s="582"/>
      <c r="R7" s="583"/>
      <c r="S7" s="579"/>
      <c r="T7" s="579"/>
      <c r="U7" s="584"/>
      <c r="V7" s="584"/>
      <c r="W7" s="585"/>
      <c r="X7" s="586"/>
      <c r="Y7" s="587"/>
    </row>
    <row r="8" spans="1:25" ht="42" customHeight="1" x14ac:dyDescent="0.2">
      <c r="A8" s="613">
        <v>2</v>
      </c>
      <c r="B8" s="614"/>
      <c r="C8" s="615" t="s">
        <v>1450</v>
      </c>
      <c r="D8" s="615" t="s">
        <v>1704</v>
      </c>
      <c r="E8" s="616" t="s">
        <v>1757</v>
      </c>
      <c r="F8" s="615" t="s">
        <v>1758</v>
      </c>
      <c r="G8" s="616" t="s">
        <v>1035</v>
      </c>
      <c r="H8" s="578"/>
      <c r="I8" s="579"/>
      <c r="J8" s="579"/>
      <c r="K8" s="580"/>
      <c r="L8" s="580"/>
      <c r="M8" s="580"/>
      <c r="N8" s="580"/>
      <c r="O8" s="579"/>
      <c r="P8" s="581"/>
      <c r="Q8" s="582"/>
      <c r="R8" s="583"/>
      <c r="S8" s="579"/>
      <c r="T8" s="579"/>
      <c r="U8" s="584"/>
      <c r="V8" s="584"/>
      <c r="W8" s="585"/>
      <c r="X8" s="586"/>
      <c r="Y8" s="587" t="s">
        <v>1448</v>
      </c>
    </row>
    <row r="9" spans="1:25" s="575" customFormat="1" ht="20.25" customHeight="1" x14ac:dyDescent="0.25">
      <c r="A9" s="758" t="s">
        <v>1451</v>
      </c>
      <c r="B9" s="759"/>
      <c r="C9" s="759"/>
      <c r="D9" s="759"/>
      <c r="E9" s="759"/>
      <c r="F9" s="759"/>
      <c r="G9" s="760"/>
      <c r="H9" s="588"/>
      <c r="I9" s="588"/>
      <c r="J9" s="588"/>
      <c r="K9" s="588"/>
      <c r="L9" s="588"/>
      <c r="M9" s="588"/>
      <c r="N9" s="588"/>
      <c r="O9" s="588"/>
      <c r="P9" s="588"/>
      <c r="Q9" s="588"/>
      <c r="R9" s="588"/>
      <c r="S9" s="588"/>
      <c r="T9" s="588"/>
      <c r="U9" s="588"/>
      <c r="V9" s="588"/>
      <c r="W9" s="588"/>
      <c r="X9" s="588"/>
      <c r="Y9" s="588"/>
    </row>
    <row r="10" spans="1:25" ht="34.5" customHeight="1" x14ac:dyDescent="0.2">
      <c r="A10" s="613">
        <v>3</v>
      </c>
      <c r="B10" s="617"/>
      <c r="C10" s="615" t="s">
        <v>1759</v>
      </c>
      <c r="D10" s="618" t="s">
        <v>1705</v>
      </c>
      <c r="E10" s="619" t="s">
        <v>1760</v>
      </c>
      <c r="F10" s="620" t="s">
        <v>1706</v>
      </c>
      <c r="G10" s="616" t="s">
        <v>1742</v>
      </c>
      <c r="H10" s="589"/>
      <c r="I10" s="579"/>
      <c r="J10" s="579"/>
      <c r="K10" s="580"/>
      <c r="L10" s="580"/>
      <c r="M10" s="580"/>
      <c r="N10" s="580"/>
      <c r="O10" s="579"/>
      <c r="P10" s="581"/>
      <c r="Q10" s="582"/>
      <c r="R10" s="583"/>
      <c r="S10" s="579"/>
      <c r="T10" s="579"/>
      <c r="U10" s="584"/>
      <c r="V10" s="584"/>
      <c r="W10" s="585"/>
      <c r="X10" s="586"/>
      <c r="Y10" s="590"/>
    </row>
    <row r="11" spans="1:25" s="575" customFormat="1" ht="20.25" customHeight="1" x14ac:dyDescent="0.25">
      <c r="A11" s="758" t="s">
        <v>1452</v>
      </c>
      <c r="B11" s="759"/>
      <c r="C11" s="759"/>
      <c r="D11" s="759"/>
      <c r="E11" s="759"/>
      <c r="F11" s="759"/>
      <c r="G11" s="760"/>
      <c r="H11" s="588"/>
      <c r="I11" s="588"/>
      <c r="J11" s="588"/>
      <c r="K11" s="588"/>
      <c r="L11" s="588"/>
      <c r="M11" s="588"/>
      <c r="N11" s="588"/>
      <c r="O11" s="588"/>
      <c r="P11" s="588"/>
      <c r="Q11" s="588"/>
      <c r="R11" s="588"/>
      <c r="S11" s="588"/>
      <c r="T11" s="588"/>
      <c r="U11" s="588"/>
      <c r="V11" s="588"/>
      <c r="W11" s="588"/>
      <c r="X11" s="588"/>
      <c r="Y11" s="588"/>
    </row>
    <row r="12" spans="1:25" ht="54.75" customHeight="1" x14ac:dyDescent="0.2">
      <c r="A12" s="613">
        <v>4</v>
      </c>
      <c r="B12" s="621"/>
      <c r="C12" s="617" t="s">
        <v>1453</v>
      </c>
      <c r="D12" s="617" t="s">
        <v>1707</v>
      </c>
      <c r="E12" s="616" t="s">
        <v>1761</v>
      </c>
      <c r="F12" s="617" t="s">
        <v>1707</v>
      </c>
      <c r="G12" s="616" t="s">
        <v>1748</v>
      </c>
      <c r="H12" s="578"/>
      <c r="I12" s="579"/>
      <c r="J12" s="579"/>
      <c r="K12" s="580"/>
      <c r="L12" s="580"/>
      <c r="M12" s="580"/>
      <c r="N12" s="580"/>
      <c r="O12" s="579"/>
      <c r="P12" s="581"/>
      <c r="Q12" s="582"/>
      <c r="R12" s="583"/>
      <c r="S12" s="579"/>
      <c r="T12" s="579"/>
      <c r="U12" s="584"/>
      <c r="V12" s="584"/>
      <c r="W12" s="585"/>
      <c r="X12" s="586"/>
      <c r="Y12" s="590" t="s">
        <v>1454</v>
      </c>
    </row>
    <row r="13" spans="1:25" ht="65.25" customHeight="1" x14ac:dyDescent="0.2">
      <c r="A13" s="613">
        <v>5</v>
      </c>
      <c r="B13" s="614" t="s">
        <v>1455</v>
      </c>
      <c r="C13" s="617" t="s">
        <v>1456</v>
      </c>
      <c r="D13" s="617" t="s">
        <v>1457</v>
      </c>
      <c r="E13" s="622" t="s">
        <v>1708</v>
      </c>
      <c r="F13" s="615" t="s">
        <v>1709</v>
      </c>
      <c r="G13" s="616" t="s">
        <v>1743</v>
      </c>
      <c r="H13" s="578"/>
      <c r="I13" s="579"/>
      <c r="J13" s="579"/>
      <c r="K13" s="580"/>
      <c r="L13" s="580"/>
      <c r="M13" s="580"/>
      <c r="N13" s="580"/>
      <c r="O13" s="579"/>
      <c r="P13" s="581"/>
      <c r="Q13" s="582"/>
      <c r="R13" s="583"/>
      <c r="S13" s="579"/>
      <c r="T13" s="579"/>
      <c r="U13" s="584"/>
      <c r="V13" s="584"/>
      <c r="W13" s="585"/>
      <c r="X13" s="586"/>
      <c r="Y13" s="590"/>
    </row>
    <row r="14" spans="1:25" ht="25.5" x14ac:dyDescent="0.2">
      <c r="A14" s="613">
        <v>6</v>
      </c>
      <c r="B14" s="614" t="s">
        <v>1455</v>
      </c>
      <c r="C14" s="617" t="s">
        <v>1710</v>
      </c>
      <c r="D14" s="617" t="s">
        <v>1762</v>
      </c>
      <c r="E14" s="622" t="s">
        <v>1711</v>
      </c>
      <c r="F14" s="615" t="s">
        <v>1712</v>
      </c>
      <c r="G14" s="616" t="s">
        <v>1743</v>
      </c>
      <c r="H14" s="578"/>
      <c r="I14" s="579"/>
      <c r="J14" s="579"/>
      <c r="K14" s="580"/>
      <c r="L14" s="580"/>
      <c r="M14" s="580"/>
      <c r="N14" s="580"/>
      <c r="O14" s="579"/>
      <c r="P14" s="581"/>
      <c r="Q14" s="582"/>
      <c r="R14" s="583"/>
      <c r="S14" s="579"/>
      <c r="T14" s="579"/>
      <c r="U14" s="584"/>
      <c r="V14" s="584"/>
      <c r="W14" s="585"/>
      <c r="X14" s="586"/>
      <c r="Y14" s="590"/>
    </row>
    <row r="15" spans="1:25" ht="39.75" customHeight="1" x14ac:dyDescent="0.2">
      <c r="A15" s="613">
        <v>7</v>
      </c>
      <c r="B15" s="621"/>
      <c r="C15" s="617" t="s">
        <v>1725</v>
      </c>
      <c r="D15" s="617" t="s">
        <v>1726</v>
      </c>
      <c r="E15" s="622" t="s">
        <v>1727</v>
      </c>
      <c r="F15" s="615" t="s">
        <v>1728</v>
      </c>
      <c r="G15" s="616" t="s">
        <v>1763</v>
      </c>
      <c r="H15" s="578"/>
      <c r="I15" s="579"/>
      <c r="J15" s="579"/>
      <c r="K15" s="580"/>
      <c r="L15" s="580"/>
      <c r="M15" s="580"/>
      <c r="N15" s="580"/>
      <c r="O15" s="579"/>
      <c r="P15" s="581"/>
      <c r="Q15" s="582"/>
      <c r="R15" s="583"/>
      <c r="S15" s="579"/>
      <c r="T15" s="579"/>
      <c r="U15" s="584"/>
      <c r="V15" s="584"/>
      <c r="W15" s="585"/>
      <c r="X15" s="586"/>
      <c r="Y15" s="590" t="s">
        <v>1466</v>
      </c>
    </row>
    <row r="16" spans="1:25" ht="46.5" customHeight="1" x14ac:dyDescent="0.2">
      <c r="A16" s="613">
        <v>8</v>
      </c>
      <c r="B16" s="621"/>
      <c r="C16" s="617" t="s">
        <v>1713</v>
      </c>
      <c r="D16" s="617" t="s">
        <v>1714</v>
      </c>
      <c r="E16" s="622" t="s">
        <v>1715</v>
      </c>
      <c r="F16" s="617" t="s">
        <v>1716</v>
      </c>
      <c r="G16" s="616" t="s">
        <v>1035</v>
      </c>
      <c r="H16" s="578"/>
      <c r="I16" s="579"/>
      <c r="J16" s="579"/>
      <c r="K16" s="580"/>
      <c r="L16" s="580"/>
      <c r="M16" s="580"/>
      <c r="N16" s="580"/>
      <c r="O16" s="579"/>
      <c r="P16" s="581"/>
      <c r="Q16" s="582"/>
      <c r="R16" s="583"/>
      <c r="S16" s="579"/>
      <c r="T16" s="579"/>
      <c r="U16" s="584"/>
      <c r="V16" s="584"/>
      <c r="W16" s="585"/>
      <c r="X16" s="586"/>
      <c r="Y16" s="590" t="s">
        <v>1458</v>
      </c>
    </row>
    <row r="17" spans="1:25" ht="43.5" customHeight="1" x14ac:dyDescent="0.2">
      <c r="A17" s="613">
        <v>9</v>
      </c>
      <c r="B17" s="621"/>
      <c r="C17" s="617" t="s">
        <v>1459</v>
      </c>
      <c r="D17" s="617" t="s">
        <v>1717</v>
      </c>
      <c r="E17" s="622" t="s">
        <v>1715</v>
      </c>
      <c r="F17" s="615" t="s">
        <v>1764</v>
      </c>
      <c r="G17" s="616" t="s">
        <v>1744</v>
      </c>
      <c r="H17" s="578"/>
      <c r="I17" s="579"/>
      <c r="J17" s="579"/>
      <c r="K17" s="580"/>
      <c r="L17" s="580"/>
      <c r="M17" s="580"/>
      <c r="N17" s="580"/>
      <c r="O17" s="579"/>
      <c r="P17" s="581"/>
      <c r="Q17" s="582"/>
      <c r="R17" s="583"/>
      <c r="S17" s="579"/>
      <c r="T17" s="579"/>
      <c r="U17" s="584"/>
      <c r="V17" s="584"/>
      <c r="W17" s="585"/>
      <c r="X17" s="586"/>
      <c r="Y17" s="590" t="s">
        <v>1460</v>
      </c>
    </row>
    <row r="18" spans="1:25" ht="32.25" customHeight="1" x14ac:dyDescent="0.2">
      <c r="A18" s="613">
        <v>10</v>
      </c>
      <c r="B18" s="623"/>
      <c r="C18" s="617" t="s">
        <v>1461</v>
      </c>
      <c r="D18" s="617" t="s">
        <v>1718</v>
      </c>
      <c r="E18" s="622" t="s">
        <v>1715</v>
      </c>
      <c r="F18" s="615" t="s">
        <v>1719</v>
      </c>
      <c r="G18" s="616" t="s">
        <v>1744</v>
      </c>
      <c r="H18" s="578"/>
      <c r="I18" s="579"/>
      <c r="J18" s="579"/>
      <c r="K18" s="580"/>
      <c r="L18" s="580"/>
      <c r="M18" s="580"/>
      <c r="N18" s="580"/>
      <c r="O18" s="579"/>
      <c r="P18" s="581"/>
      <c r="Q18" s="582"/>
      <c r="R18" s="583"/>
      <c r="S18" s="579"/>
      <c r="T18" s="579"/>
      <c r="U18" s="584"/>
      <c r="V18" s="584"/>
      <c r="W18" s="585"/>
      <c r="X18" s="586"/>
      <c r="Y18" s="590" t="s">
        <v>1454</v>
      </c>
    </row>
    <row r="19" spans="1:25" ht="33" customHeight="1" x14ac:dyDescent="0.2">
      <c r="A19" s="613">
        <v>11</v>
      </c>
      <c r="B19" s="621"/>
      <c r="C19" s="617" t="s">
        <v>1462</v>
      </c>
      <c r="D19" s="617" t="s">
        <v>1720</v>
      </c>
      <c r="E19" s="622" t="s">
        <v>1715</v>
      </c>
      <c r="F19" s="617" t="s">
        <v>1721</v>
      </c>
      <c r="G19" s="616" t="s">
        <v>1765</v>
      </c>
      <c r="H19" s="578"/>
      <c r="I19" s="579"/>
      <c r="J19" s="579"/>
      <c r="K19" s="580"/>
      <c r="L19" s="580"/>
      <c r="M19" s="580"/>
      <c r="N19" s="580"/>
      <c r="O19" s="579"/>
      <c r="P19" s="581"/>
      <c r="Q19" s="582"/>
      <c r="R19" s="583"/>
      <c r="S19" s="579"/>
      <c r="T19" s="579"/>
      <c r="U19" s="584"/>
      <c r="V19" s="584"/>
      <c r="W19" s="585"/>
      <c r="X19" s="586"/>
      <c r="Y19" s="590" t="s">
        <v>1454</v>
      </c>
    </row>
    <row r="20" spans="1:25" ht="86.25" customHeight="1" x14ac:dyDescent="0.2">
      <c r="A20" s="613">
        <v>12</v>
      </c>
      <c r="B20" s="621"/>
      <c r="C20" s="617" t="s">
        <v>1463</v>
      </c>
      <c r="D20" s="617" t="s">
        <v>1722</v>
      </c>
      <c r="E20" s="622" t="s">
        <v>1715</v>
      </c>
      <c r="F20" s="771" t="s">
        <v>1785</v>
      </c>
      <c r="G20" s="616" t="s">
        <v>1766</v>
      </c>
      <c r="H20" s="578"/>
      <c r="I20" s="579"/>
      <c r="J20" s="579"/>
      <c r="K20" s="580"/>
      <c r="L20" s="580"/>
      <c r="M20" s="580"/>
      <c r="N20" s="580"/>
      <c r="O20" s="579"/>
      <c r="P20" s="581"/>
      <c r="Q20" s="582"/>
      <c r="R20" s="583"/>
      <c r="S20" s="579"/>
      <c r="T20" s="579"/>
      <c r="U20" s="584"/>
      <c r="V20" s="584"/>
      <c r="W20" s="585"/>
      <c r="X20" s="586"/>
      <c r="Y20" s="590" t="s">
        <v>1464</v>
      </c>
    </row>
    <row r="21" spans="1:25" ht="40.5" customHeight="1" x14ac:dyDescent="0.2">
      <c r="A21" s="613">
        <v>13</v>
      </c>
      <c r="B21" s="624"/>
      <c r="C21" s="617" t="s">
        <v>1465</v>
      </c>
      <c r="D21" s="617" t="s">
        <v>1723</v>
      </c>
      <c r="E21" s="616" t="s">
        <v>1767</v>
      </c>
      <c r="F21" s="617" t="s">
        <v>1724</v>
      </c>
      <c r="G21" s="616" t="s">
        <v>1765</v>
      </c>
      <c r="H21" s="578"/>
      <c r="I21" s="579"/>
      <c r="J21" s="579"/>
      <c r="K21" s="580"/>
      <c r="L21" s="580"/>
      <c r="M21" s="580"/>
      <c r="N21" s="580"/>
      <c r="O21" s="579"/>
      <c r="P21" s="581"/>
      <c r="Q21" s="582"/>
      <c r="R21" s="583"/>
      <c r="S21" s="579"/>
      <c r="T21" s="579"/>
      <c r="U21" s="584"/>
      <c r="V21" s="584"/>
      <c r="W21" s="585"/>
      <c r="X21" s="586"/>
      <c r="Y21" s="590" t="s">
        <v>1464</v>
      </c>
    </row>
    <row r="22" spans="1:25" s="575" customFormat="1" ht="21.75" customHeight="1" x14ac:dyDescent="0.25">
      <c r="A22" s="758" t="s">
        <v>1467</v>
      </c>
      <c r="B22" s="759"/>
      <c r="C22" s="759"/>
      <c r="D22" s="759"/>
      <c r="E22" s="759"/>
      <c r="F22" s="759"/>
      <c r="G22" s="760"/>
      <c r="H22" s="588"/>
      <c r="I22" s="588"/>
      <c r="J22" s="588"/>
      <c r="K22" s="588"/>
      <c r="L22" s="588"/>
      <c r="M22" s="588"/>
      <c r="N22" s="588"/>
      <c r="O22" s="588"/>
      <c r="P22" s="588"/>
      <c r="Q22" s="588"/>
      <c r="R22" s="588"/>
      <c r="S22" s="588"/>
      <c r="T22" s="588"/>
      <c r="U22" s="588"/>
      <c r="V22" s="588"/>
      <c r="W22" s="588"/>
      <c r="X22" s="588"/>
      <c r="Y22" s="588"/>
    </row>
    <row r="23" spans="1:25" ht="42" customHeight="1" x14ac:dyDescent="0.2">
      <c r="A23" s="613">
        <v>14</v>
      </c>
      <c r="B23" s="614" t="s">
        <v>1455</v>
      </c>
      <c r="C23" s="615" t="s">
        <v>1729</v>
      </c>
      <c r="D23" s="615" t="s">
        <v>1468</v>
      </c>
      <c r="E23" s="616" t="s">
        <v>1730</v>
      </c>
      <c r="F23" s="615" t="s">
        <v>1729</v>
      </c>
      <c r="G23" s="616" t="s">
        <v>1768</v>
      </c>
      <c r="H23" s="578"/>
      <c r="I23" s="579"/>
      <c r="J23" s="579"/>
      <c r="K23" s="580"/>
      <c r="L23" s="580"/>
      <c r="M23" s="580"/>
      <c r="N23" s="580"/>
      <c r="O23" s="579"/>
      <c r="P23" s="581"/>
      <c r="Q23" s="582"/>
      <c r="R23" s="583"/>
      <c r="S23" s="579"/>
      <c r="T23" s="579"/>
      <c r="U23" s="584"/>
      <c r="V23" s="584"/>
      <c r="W23" s="585"/>
      <c r="X23" s="586"/>
      <c r="Y23" s="590"/>
    </row>
    <row r="24" spans="1:25" ht="37.5" customHeight="1" x14ac:dyDescent="0.2">
      <c r="A24" s="613">
        <v>15</v>
      </c>
      <c r="B24" s="614" t="s">
        <v>1455</v>
      </c>
      <c r="C24" s="615" t="s">
        <v>1469</v>
      </c>
      <c r="D24" s="615" t="s">
        <v>1731</v>
      </c>
      <c r="E24" s="616" t="s">
        <v>1732</v>
      </c>
      <c r="F24" s="615" t="s">
        <v>1470</v>
      </c>
      <c r="G24" s="616" t="s">
        <v>1769</v>
      </c>
      <c r="H24" s="578"/>
      <c r="I24" s="579"/>
      <c r="J24" s="579"/>
      <c r="K24" s="580"/>
      <c r="L24" s="580"/>
      <c r="M24" s="580"/>
      <c r="N24" s="580"/>
      <c r="O24" s="579"/>
      <c r="P24" s="581"/>
      <c r="Q24" s="582"/>
      <c r="R24" s="583"/>
      <c r="S24" s="579"/>
      <c r="T24" s="579"/>
      <c r="U24" s="584"/>
      <c r="V24" s="584"/>
      <c r="W24" s="585"/>
      <c r="X24" s="586"/>
      <c r="Y24" s="590"/>
    </row>
    <row r="25" spans="1:25" ht="55.5" customHeight="1" x14ac:dyDescent="0.2">
      <c r="A25" s="613">
        <v>16</v>
      </c>
      <c r="B25" s="614" t="s">
        <v>1455</v>
      </c>
      <c r="C25" s="615" t="s">
        <v>1471</v>
      </c>
      <c r="D25" s="615" t="s">
        <v>1472</v>
      </c>
      <c r="E25" s="616" t="s">
        <v>1732</v>
      </c>
      <c r="F25" s="615" t="s">
        <v>1733</v>
      </c>
      <c r="G25" s="616" t="s">
        <v>1770</v>
      </c>
      <c r="H25" s="578"/>
      <c r="I25" s="579"/>
      <c r="J25" s="579"/>
      <c r="K25" s="580"/>
      <c r="L25" s="580"/>
      <c r="M25" s="580"/>
      <c r="N25" s="580"/>
      <c r="O25" s="579"/>
      <c r="P25" s="581"/>
      <c r="Q25" s="582"/>
      <c r="R25" s="583"/>
      <c r="S25" s="579"/>
      <c r="T25" s="579"/>
      <c r="U25" s="584"/>
      <c r="V25" s="584"/>
      <c r="W25" s="585"/>
      <c r="X25" s="586"/>
      <c r="Y25" s="590" t="s">
        <v>1454</v>
      </c>
    </row>
    <row r="26" spans="1:25" ht="30" customHeight="1" x14ac:dyDescent="0.2">
      <c r="A26" s="613">
        <v>17</v>
      </c>
      <c r="B26" s="614" t="s">
        <v>1455</v>
      </c>
      <c r="C26" s="615" t="s">
        <v>1473</v>
      </c>
      <c r="D26" s="625" t="s">
        <v>1771</v>
      </c>
      <c r="E26" s="626" t="s">
        <v>1734</v>
      </c>
      <c r="F26" s="627" t="s">
        <v>1771</v>
      </c>
      <c r="G26" s="616" t="s">
        <v>1035</v>
      </c>
      <c r="H26" s="578"/>
      <c r="I26" s="579"/>
      <c r="J26" s="579"/>
      <c r="K26" s="580"/>
      <c r="L26" s="580"/>
      <c r="M26" s="580"/>
      <c r="N26" s="580"/>
      <c r="O26" s="579"/>
      <c r="P26" s="581"/>
      <c r="Q26" s="582"/>
      <c r="R26" s="583"/>
      <c r="S26" s="579"/>
      <c r="T26" s="579"/>
      <c r="U26" s="584"/>
      <c r="V26" s="584"/>
      <c r="W26" s="585"/>
      <c r="X26" s="586"/>
      <c r="Y26" s="590"/>
    </row>
    <row r="27" spans="1:25" ht="29.25" customHeight="1" x14ac:dyDescent="0.2">
      <c r="A27" s="613">
        <v>18</v>
      </c>
      <c r="B27" s="628"/>
      <c r="C27" s="615" t="s">
        <v>1474</v>
      </c>
      <c r="D27" s="617" t="s">
        <v>1735</v>
      </c>
      <c r="E27" s="622" t="s">
        <v>1772</v>
      </c>
      <c r="F27" s="617" t="s">
        <v>1736</v>
      </c>
      <c r="G27" s="616" t="s">
        <v>1773</v>
      </c>
      <c r="H27" s="578"/>
      <c r="I27" s="579"/>
      <c r="J27" s="579"/>
      <c r="K27" s="580"/>
      <c r="L27" s="580"/>
      <c r="M27" s="580"/>
      <c r="N27" s="580"/>
      <c r="O27" s="579"/>
      <c r="P27" s="581"/>
      <c r="Q27" s="582"/>
      <c r="R27" s="583"/>
      <c r="S27" s="579"/>
      <c r="T27" s="579"/>
      <c r="U27" s="584"/>
      <c r="V27" s="584"/>
      <c r="W27" s="585"/>
      <c r="X27" s="586"/>
      <c r="Y27" s="590"/>
    </row>
    <row r="28" spans="1:25" ht="23.25" customHeight="1" x14ac:dyDescent="0.2">
      <c r="A28" s="748" t="s">
        <v>1774</v>
      </c>
      <c r="B28" s="749"/>
      <c r="C28" s="749"/>
      <c r="D28" s="749"/>
      <c r="E28" s="749"/>
      <c r="F28" s="749"/>
      <c r="G28" s="750"/>
      <c r="H28" s="588"/>
      <c r="I28" s="588"/>
      <c r="J28" s="588"/>
      <c r="K28" s="588"/>
      <c r="L28" s="588"/>
      <c r="M28" s="588"/>
      <c r="N28" s="588"/>
      <c r="O28" s="588"/>
      <c r="P28" s="588"/>
      <c r="Q28" s="588"/>
      <c r="R28" s="588"/>
      <c r="S28" s="588"/>
      <c r="T28" s="588"/>
      <c r="U28" s="588"/>
      <c r="V28" s="588"/>
      <c r="W28" s="588"/>
      <c r="X28" s="588"/>
      <c r="Y28" s="588"/>
    </row>
    <row r="29" spans="1:25" ht="54" customHeight="1" x14ac:dyDescent="0.2">
      <c r="A29" s="629">
        <v>19</v>
      </c>
      <c r="B29" s="621"/>
      <c r="C29" s="617" t="s">
        <v>1737</v>
      </c>
      <c r="D29" s="617" t="s">
        <v>1475</v>
      </c>
      <c r="E29" s="622" t="s">
        <v>1738</v>
      </c>
      <c r="F29" s="617" t="s">
        <v>1475</v>
      </c>
      <c r="G29" s="616" t="s">
        <v>1775</v>
      </c>
      <c r="H29" s="589"/>
      <c r="I29" s="579"/>
      <c r="J29" s="579"/>
      <c r="K29" s="580"/>
      <c r="L29" s="580"/>
      <c r="M29" s="580"/>
      <c r="N29" s="580"/>
      <c r="O29" s="579"/>
      <c r="P29" s="581"/>
      <c r="Q29" s="582"/>
      <c r="R29" s="583"/>
      <c r="S29" s="579"/>
      <c r="T29" s="579"/>
      <c r="U29" s="584"/>
      <c r="V29" s="584"/>
      <c r="W29" s="585"/>
      <c r="X29" s="586"/>
      <c r="Y29" s="590" t="s">
        <v>1464</v>
      </c>
    </row>
    <row r="30" spans="1:25" ht="21.75" customHeight="1" x14ac:dyDescent="0.2">
      <c r="A30" s="748" t="s">
        <v>1476</v>
      </c>
      <c r="B30" s="749"/>
      <c r="C30" s="749"/>
      <c r="D30" s="749"/>
      <c r="E30" s="749"/>
      <c r="F30" s="749"/>
      <c r="G30" s="750"/>
      <c r="H30" s="588"/>
      <c r="I30" s="588"/>
      <c r="J30" s="588"/>
      <c r="K30" s="588"/>
      <c r="L30" s="588"/>
      <c r="M30" s="588"/>
      <c r="N30" s="588"/>
      <c r="O30" s="588"/>
      <c r="P30" s="588"/>
      <c r="Q30" s="588"/>
      <c r="R30" s="588"/>
      <c r="S30" s="588"/>
      <c r="T30" s="588"/>
      <c r="U30" s="588"/>
      <c r="V30" s="588"/>
      <c r="W30" s="588"/>
      <c r="X30" s="588"/>
      <c r="Y30" s="588"/>
    </row>
    <row r="31" spans="1:25" ht="42" customHeight="1" x14ac:dyDescent="0.2">
      <c r="A31" s="630">
        <v>20</v>
      </c>
      <c r="B31" s="631"/>
      <c r="C31" s="631" t="s">
        <v>1477</v>
      </c>
      <c r="D31" s="620" t="s">
        <v>1739</v>
      </c>
      <c r="E31" s="619" t="s">
        <v>1776</v>
      </c>
      <c r="F31" s="620" t="s">
        <v>1739</v>
      </c>
      <c r="G31" s="616" t="s">
        <v>1777</v>
      </c>
      <c r="H31" s="578"/>
      <c r="I31" s="579"/>
      <c r="J31" s="579"/>
      <c r="K31" s="580"/>
      <c r="L31" s="580"/>
      <c r="M31" s="580"/>
      <c r="N31" s="580"/>
      <c r="O31" s="579"/>
      <c r="P31" s="581"/>
      <c r="Q31" s="582"/>
      <c r="R31" s="583"/>
      <c r="S31" s="579"/>
      <c r="T31" s="579"/>
      <c r="U31" s="584"/>
      <c r="V31" s="584"/>
      <c r="W31" s="585"/>
      <c r="X31" s="586"/>
      <c r="Y31" s="590"/>
    </row>
    <row r="32" spans="1:25" ht="42.75" customHeight="1" x14ac:dyDescent="0.2">
      <c r="A32" s="630">
        <v>21</v>
      </c>
      <c r="B32" s="613" t="s">
        <v>1478</v>
      </c>
      <c r="C32" s="632" t="s">
        <v>1479</v>
      </c>
      <c r="D32" s="618" t="s">
        <v>1740</v>
      </c>
      <c r="E32" s="619" t="s">
        <v>1776</v>
      </c>
      <c r="F32" s="620" t="s">
        <v>1740</v>
      </c>
      <c r="G32" s="616" t="s">
        <v>1778</v>
      </c>
      <c r="H32" s="578"/>
      <c r="I32" s="579"/>
      <c r="J32" s="579"/>
      <c r="K32" s="580"/>
      <c r="L32" s="580"/>
      <c r="M32" s="580"/>
      <c r="N32" s="580"/>
      <c r="O32" s="579"/>
      <c r="P32" s="581"/>
      <c r="Q32" s="582"/>
      <c r="R32" s="583"/>
      <c r="S32" s="579"/>
      <c r="T32" s="579"/>
      <c r="U32" s="584"/>
      <c r="V32" s="584"/>
      <c r="W32" s="585"/>
      <c r="X32" s="586"/>
      <c r="Y32" s="590"/>
    </row>
    <row r="33" spans="1:25" ht="54.75" customHeight="1" x14ac:dyDescent="0.2">
      <c r="A33" s="630">
        <v>22</v>
      </c>
      <c r="B33" s="631"/>
      <c r="C33" s="617" t="s">
        <v>1480</v>
      </c>
      <c r="D33" s="620" t="s">
        <v>1741</v>
      </c>
      <c r="E33" s="619" t="s">
        <v>1779</v>
      </c>
      <c r="F33" s="620" t="s">
        <v>1741</v>
      </c>
      <c r="G33" s="616" t="s">
        <v>1780</v>
      </c>
      <c r="H33" s="578"/>
      <c r="I33" s="579"/>
      <c r="J33" s="579"/>
      <c r="K33" s="580"/>
      <c r="L33" s="580"/>
      <c r="M33" s="580"/>
      <c r="N33" s="580"/>
      <c r="O33" s="579"/>
      <c r="P33" s="581"/>
      <c r="Q33" s="582"/>
      <c r="R33" s="583"/>
      <c r="S33" s="579"/>
      <c r="T33" s="579"/>
      <c r="U33" s="584"/>
      <c r="V33" s="584"/>
      <c r="W33" s="585"/>
      <c r="X33" s="586"/>
      <c r="Y33" s="590"/>
    </row>
  </sheetData>
  <autoFilter ref="A5:X8" xr:uid="{00000000-0009-0000-0000-000005000000}"/>
  <mergeCells count="30">
    <mergeCell ref="A6:G6"/>
    <mergeCell ref="A9:G9"/>
    <mergeCell ref="A11:G11"/>
    <mergeCell ref="A22:G22"/>
    <mergeCell ref="A28:G28"/>
    <mergeCell ref="A30:G30"/>
    <mergeCell ref="V3:V5"/>
    <mergeCell ref="W3:W5"/>
    <mergeCell ref="X3:X5"/>
    <mergeCell ref="K4:K5"/>
    <mergeCell ref="L4:L5"/>
    <mergeCell ref="M4:M5"/>
    <mergeCell ref="N4:N5"/>
    <mergeCell ref="O4:O5"/>
    <mergeCell ref="P4:P5"/>
    <mergeCell ref="Q4:Q5"/>
    <mergeCell ref="G3:G5"/>
    <mergeCell ref="H3:H5"/>
    <mergeCell ref="I3:I5"/>
    <mergeCell ref="J3:J5"/>
    <mergeCell ref="K3:T3"/>
    <mergeCell ref="U3:U5"/>
    <mergeCell ref="R4:S4"/>
    <mergeCell ref="T4:T5"/>
    <mergeCell ref="A3:A5"/>
    <mergeCell ref="B3:B5"/>
    <mergeCell ref="C3:C5"/>
    <mergeCell ref="D3:D5"/>
    <mergeCell ref="E3:E5"/>
    <mergeCell ref="F3:F5"/>
  </mergeCells>
  <pageMargins left="0.43307086614173229" right="0.43307086614173229" top="0.98425196850393704" bottom="0.47244094488188981" header="0.31496062992125984" footer="0.31496062992125984"/>
  <pageSetup paperSize="9" scale="79" fitToHeight="0" orientation="landscape" r:id="rId1"/>
  <headerFooter scaleWithDoc="0">
    <oddHeader>&amp;C
Jelgavas valstspilsētas un Jelgavas novada attīstības programma 2023–2029
Jelgavas novada investīciju plāns</oddHeader>
    <oddFooter>&amp;C&amp;9&amp;P</oddFooter>
  </headerFooter>
  <rowBreaks count="1" manualBreakCount="1">
    <brk id="19" max="16383"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V278"/>
  <sheetViews>
    <sheetView topLeftCell="A258" workbookViewId="0">
      <selection activeCell="Q2" sqref="Q2"/>
    </sheetView>
  </sheetViews>
  <sheetFormatPr defaultRowHeight="15" x14ac:dyDescent="0.25"/>
  <cols>
    <col min="1" max="1" width="9" customWidth="1"/>
    <col min="2" max="3" width="12.42578125" customWidth="1"/>
    <col min="4" max="4" width="24.85546875" customWidth="1"/>
    <col min="5" max="5" width="55.85546875" customWidth="1"/>
    <col min="6" max="21" width="12.42578125" customWidth="1"/>
  </cols>
  <sheetData>
    <row r="1" spans="1:22" s="256" customFormat="1" ht="68.25" customHeight="1" x14ac:dyDescent="0.25">
      <c r="A1" s="293" t="s">
        <v>10</v>
      </c>
      <c r="B1" s="293" t="s">
        <v>11</v>
      </c>
      <c r="C1" s="294" t="s">
        <v>12</v>
      </c>
      <c r="D1" s="294" t="s">
        <v>13</v>
      </c>
      <c r="E1" s="294" t="s">
        <v>14</v>
      </c>
      <c r="F1" s="294" t="s">
        <v>15</v>
      </c>
      <c r="G1" s="334" t="s">
        <v>16</v>
      </c>
      <c r="H1" s="294" t="s">
        <v>17</v>
      </c>
      <c r="I1" s="297" t="s">
        <v>18</v>
      </c>
      <c r="J1" s="298" t="s">
        <v>19</v>
      </c>
      <c r="K1" s="299" t="s">
        <v>20</v>
      </c>
      <c r="L1" s="300" t="s">
        <v>21</v>
      </c>
      <c r="M1" s="301" t="s">
        <v>22</v>
      </c>
      <c r="N1" s="294" t="s">
        <v>23</v>
      </c>
      <c r="O1" s="257" t="s">
        <v>25</v>
      </c>
      <c r="P1" s="345" t="s">
        <v>541</v>
      </c>
      <c r="Q1" s="257" t="s">
        <v>26</v>
      </c>
      <c r="R1" s="271" t="s">
        <v>27</v>
      </c>
      <c r="S1" s="294" t="s">
        <v>28</v>
      </c>
      <c r="T1" s="302" t="s">
        <v>24</v>
      </c>
      <c r="U1" s="294" t="s">
        <v>29</v>
      </c>
      <c r="V1" s="296"/>
    </row>
    <row r="2" spans="1:22" ht="214.5" customHeight="1" x14ac:dyDescent="0.25">
      <c r="A2" s="161" t="e">
        <f>'Investīciju plāns_2023_2027'!#REF!</f>
        <v>#REF!</v>
      </c>
      <c r="B2" s="279" t="e">
        <f>'Investīciju plāns_2023_2027'!#REF!</f>
        <v>#REF!</v>
      </c>
      <c r="C2" s="196" t="e">
        <f>'Investīciju plāns_2023_2027'!#REF!</f>
        <v>#REF!</v>
      </c>
      <c r="D2" s="285" t="e">
        <f>'Investīciju plāns_2023_2027'!#REF!</f>
        <v>#REF!</v>
      </c>
      <c r="E2" s="285" t="e">
        <f>'Investīciju plāns_2023_2027'!#REF!</f>
        <v>#REF!</v>
      </c>
      <c r="F2" s="161" t="e">
        <f>'Investīciju plāns_2023_2027'!#REF!</f>
        <v>#REF!</v>
      </c>
      <c r="G2" s="366" t="e">
        <f>'Investīciju plāns_2023_2027'!#REF!</f>
        <v>#REF!</v>
      </c>
      <c r="H2" s="278" t="e">
        <f>'Investīciju plāns_2023_2027'!#REF!</f>
        <v>#REF!</v>
      </c>
      <c r="I2" s="303" t="e">
        <f>'Investīciju plāns_2023_2027'!#REF!</f>
        <v>#REF!</v>
      </c>
      <c r="J2" s="304" t="e">
        <f>'Investīciju plāns_2023_2027'!#REF!</f>
        <v>#REF!</v>
      </c>
      <c r="K2" s="305" t="e">
        <f>'Investīciju plāns_2023_2027'!#REF!</f>
        <v>#REF!</v>
      </c>
      <c r="L2" s="306" t="e">
        <f>'Investīciju plāns_2023_2027'!#REF!</f>
        <v>#REF!</v>
      </c>
      <c r="M2" s="307" t="e">
        <f>'Investīciju plāns_2023_2027'!#REF!</f>
        <v>#REF!</v>
      </c>
      <c r="N2" s="166" t="e">
        <f>'Investīciju plāns_2023_2027'!#REF!</f>
        <v>#REF!</v>
      </c>
      <c r="O2" s="161" t="e">
        <f>'Investīciju plāns_2023_2027'!#REF!</f>
        <v>#REF!</v>
      </c>
      <c r="P2" s="346" t="e">
        <f>'Investīciju plāns_2023_2027'!#REF!</f>
        <v>#REF!</v>
      </c>
      <c r="Q2" s="166" t="e">
        <f>'Investīciju plāns_2023_2027'!#REF!</f>
        <v>#REF!</v>
      </c>
      <c r="R2" s="196" t="e">
        <f>'Investīciju plāns_2023_2027'!#REF!</f>
        <v>#REF!</v>
      </c>
      <c r="S2" s="161" t="e">
        <f>'Investīciju plāns_2023_2027'!#REF!</f>
        <v>#REF!</v>
      </c>
      <c r="T2" s="166" t="e">
        <f>'Investīciju plāns_2023_2027'!#REF!</f>
        <v>#REF!</v>
      </c>
      <c r="U2" s="282" t="e">
        <f>'Investīciju plāns_2023_2027'!#REF!</f>
        <v>#REF!</v>
      </c>
    </row>
    <row r="3" spans="1:22" x14ac:dyDescent="0.25">
      <c r="A3" s="196" t="e">
        <f>'Investīciju plāns_2023_2027'!#REF!</f>
        <v>#REF!</v>
      </c>
      <c r="B3" s="279" t="e">
        <f>'Investīciju plāns_2023_2027'!#REF!</f>
        <v>#REF!</v>
      </c>
      <c r="C3" s="196" t="e">
        <f>'Investīciju plāns_2023_2027'!#REF!</f>
        <v>#REF!</v>
      </c>
      <c r="D3" s="285" t="e">
        <f>'Investīciju plāns_2023_2027'!#REF!</f>
        <v>#REF!</v>
      </c>
      <c r="E3" s="285" t="e">
        <f>'Investīciju plāns_2023_2027'!#REF!</f>
        <v>#REF!</v>
      </c>
      <c r="F3" s="161" t="e">
        <f>'Investīciju plāns_2023_2027'!#REF!</f>
        <v>#REF!</v>
      </c>
      <c r="G3" s="366" t="e">
        <f>'Investīciju plāns_2023_2027'!#REF!</f>
        <v>#REF!</v>
      </c>
      <c r="H3" s="278" t="e">
        <f>'Investīciju plāns_2023_2027'!#REF!</f>
        <v>#REF!</v>
      </c>
      <c r="I3" s="303" t="e">
        <f>'Investīciju plāns_2023_2027'!#REF!</f>
        <v>#REF!</v>
      </c>
      <c r="J3" s="304" t="e">
        <f>'Investīciju plāns_2023_2027'!#REF!</f>
        <v>#REF!</v>
      </c>
      <c r="K3" s="305" t="e">
        <f>'Investīciju plāns_2023_2027'!#REF!</f>
        <v>#REF!</v>
      </c>
      <c r="L3" s="306" t="e">
        <f>'Investīciju plāns_2023_2027'!#REF!</f>
        <v>#REF!</v>
      </c>
      <c r="M3" s="307" t="e">
        <f>'Investīciju plāns_2023_2027'!#REF!</f>
        <v>#REF!</v>
      </c>
      <c r="N3" s="166" t="e">
        <f>'Investīciju plāns_2023_2027'!#REF!</f>
        <v>#REF!</v>
      </c>
      <c r="O3" s="161" t="e">
        <f>'Investīciju plāns_2023_2027'!#REF!</f>
        <v>#REF!</v>
      </c>
      <c r="P3" s="346" t="e">
        <f>'Investīciju plāns_2023_2027'!#REF!</f>
        <v>#REF!</v>
      </c>
      <c r="Q3" s="166" t="e">
        <f>'Investīciju plāns_2023_2027'!#REF!</f>
        <v>#REF!</v>
      </c>
      <c r="R3" s="196" t="e">
        <f>'Investīciju plāns_2023_2027'!#REF!</f>
        <v>#REF!</v>
      </c>
      <c r="S3" s="161" t="e">
        <f>'Investīciju plāns_2023_2027'!#REF!</f>
        <v>#REF!</v>
      </c>
      <c r="T3" s="166" t="e">
        <f>'Investīciju plāns_2023_2027'!#REF!</f>
        <v>#REF!</v>
      </c>
      <c r="U3" s="282" t="e">
        <f>'Investīciju plāns_2023_2027'!#REF!</f>
        <v>#REF!</v>
      </c>
    </row>
    <row r="4" spans="1:22" x14ac:dyDescent="0.25">
      <c r="A4" s="161" t="e">
        <f>'Investīciju plāns_2023_2027'!#REF!</f>
        <v>#REF!</v>
      </c>
      <c r="B4" s="279" t="e">
        <f>'Investīciju plāns_2023_2027'!#REF!</f>
        <v>#REF!</v>
      </c>
      <c r="C4" s="196" t="e">
        <f>'Investīciju plāns_2023_2027'!#REF!</f>
        <v>#REF!</v>
      </c>
      <c r="D4" s="285" t="e">
        <f>'Investīciju plāns_2023_2027'!#REF!</f>
        <v>#REF!</v>
      </c>
      <c r="E4" s="371" t="e">
        <f>'Investīciju plāns_2023_2027'!#REF!</f>
        <v>#REF!</v>
      </c>
      <c r="F4" s="161" t="e">
        <f>'Investīciju plāns_2023_2027'!#REF!</f>
        <v>#REF!</v>
      </c>
      <c r="G4" s="366" t="e">
        <f>'Investīciju plāns_2023_2027'!#REF!</f>
        <v>#REF!</v>
      </c>
      <c r="H4" s="278" t="e">
        <f>'Investīciju plāns_2023_2027'!#REF!</f>
        <v>#REF!</v>
      </c>
      <c r="I4" s="303" t="e">
        <f>'Investīciju plāns_2023_2027'!#REF!</f>
        <v>#REF!</v>
      </c>
      <c r="J4" s="304" t="e">
        <f>'Investīciju plāns_2023_2027'!#REF!</f>
        <v>#REF!</v>
      </c>
      <c r="K4" s="305" t="e">
        <f>'Investīciju plāns_2023_2027'!#REF!</f>
        <v>#REF!</v>
      </c>
      <c r="L4" s="306" t="e">
        <f>'Investīciju plāns_2023_2027'!#REF!</f>
        <v>#REF!</v>
      </c>
      <c r="M4" s="307" t="e">
        <f>'Investīciju plāns_2023_2027'!#REF!</f>
        <v>#REF!</v>
      </c>
      <c r="N4" s="308" t="e">
        <f>'Investīciju plāns_2023_2027'!#REF!</f>
        <v>#REF!</v>
      </c>
      <c r="O4" s="161" t="e">
        <f>'Investīciju plāns_2023_2027'!#REF!</f>
        <v>#REF!</v>
      </c>
      <c r="P4" s="346" t="e">
        <f>'Investīciju plāns_2023_2027'!#REF!</f>
        <v>#REF!</v>
      </c>
      <c r="Q4" s="308" t="e">
        <f>'Investīciju plāns_2023_2027'!#REF!</f>
        <v>#REF!</v>
      </c>
      <c r="R4" s="312" t="e">
        <f>'Investīciju plāns_2023_2027'!#REF!</f>
        <v>#REF!</v>
      </c>
      <c r="S4" s="161" t="e">
        <f>'Investīciju plāns_2023_2027'!#REF!</f>
        <v>#REF!</v>
      </c>
      <c r="T4" s="166" t="e">
        <f>'Investīciju plāns_2023_2027'!#REF!</f>
        <v>#REF!</v>
      </c>
      <c r="U4" s="314" t="e">
        <f>'Investīciju plāns_2023_2027'!#REF!</f>
        <v>#REF!</v>
      </c>
    </row>
    <row r="5" spans="1:22" x14ac:dyDescent="0.25">
      <c r="A5" s="161" t="e">
        <f>'Investīciju plāns_2023_2027'!#REF!</f>
        <v>#REF!</v>
      </c>
      <c r="B5" s="279" t="e">
        <f>'Investīciju plāns_2023_2027'!#REF!</f>
        <v>#REF!</v>
      </c>
      <c r="C5" s="196" t="e">
        <f>'Investīciju plāns_2023_2027'!#REF!</f>
        <v>#REF!</v>
      </c>
      <c r="D5" s="285" t="e">
        <f>'Investīciju plāns_2023_2027'!#REF!</f>
        <v>#REF!</v>
      </c>
      <c r="E5" s="371" t="e">
        <f>'Investīciju plāns_2023_2027'!#REF!</f>
        <v>#REF!</v>
      </c>
      <c r="F5" s="161" t="e">
        <f>'Investīciju plāns_2023_2027'!#REF!</f>
        <v>#REF!</v>
      </c>
      <c r="G5" s="366" t="e">
        <f>'Investīciju plāns_2023_2027'!#REF!</f>
        <v>#REF!</v>
      </c>
      <c r="H5" s="278" t="e">
        <f>'Investīciju plāns_2023_2027'!#REF!</f>
        <v>#REF!</v>
      </c>
      <c r="I5" s="303" t="e">
        <f>'Investīciju plāns_2023_2027'!#REF!</f>
        <v>#REF!</v>
      </c>
      <c r="J5" s="304" t="e">
        <f>'Investīciju plāns_2023_2027'!#REF!</f>
        <v>#REF!</v>
      </c>
      <c r="K5" s="305" t="e">
        <f>'Investīciju plāns_2023_2027'!#REF!</f>
        <v>#REF!</v>
      </c>
      <c r="L5" s="306" t="e">
        <f>'Investīciju plāns_2023_2027'!#REF!</f>
        <v>#REF!</v>
      </c>
      <c r="M5" s="307" t="e">
        <f>'Investīciju plāns_2023_2027'!#REF!</f>
        <v>#REF!</v>
      </c>
      <c r="N5" s="166" t="e">
        <f>'Investīciju plāns_2023_2027'!#REF!</f>
        <v>#REF!</v>
      </c>
      <c r="O5" s="161" t="e">
        <f>'Investīciju plāns_2023_2027'!#REF!</f>
        <v>#REF!</v>
      </c>
      <c r="P5" s="346" t="e">
        <f>'Investīciju plāns_2023_2027'!#REF!</f>
        <v>#REF!</v>
      </c>
      <c r="Q5" s="166" t="e">
        <f>'Investīciju plāns_2023_2027'!#REF!</f>
        <v>#REF!</v>
      </c>
      <c r="R5" s="196" t="e">
        <f>'Investīciju plāns_2023_2027'!#REF!</f>
        <v>#REF!</v>
      </c>
      <c r="S5" s="161" t="e">
        <f>'Investīciju plāns_2023_2027'!#REF!</f>
        <v>#REF!</v>
      </c>
      <c r="T5" s="291" t="e">
        <f>'Investīciju plāns_2023_2027'!#REF!</f>
        <v>#REF!</v>
      </c>
      <c r="U5" s="282" t="e">
        <f>'Investīciju plāns_2023_2027'!#REF!</f>
        <v>#REF!</v>
      </c>
    </row>
    <row r="6" spans="1:22" x14ac:dyDescent="0.25">
      <c r="A6" s="196" t="e">
        <f>'Investīciju plāns_2023_2027'!#REF!</f>
        <v>#REF!</v>
      </c>
      <c r="B6" s="279" t="e">
        <f>'Investīciju plāns_2023_2027'!#REF!</f>
        <v>#REF!</v>
      </c>
      <c r="C6" s="196" t="e">
        <f>'Investīciju plāns_2023_2027'!#REF!</f>
        <v>#REF!</v>
      </c>
      <c r="D6" s="285" t="e">
        <f>'Investīciju plāns_2023_2027'!#REF!</f>
        <v>#REF!</v>
      </c>
      <c r="E6" s="335" t="e">
        <f>'Investīciju plāns_2023_2027'!#REF!</f>
        <v>#REF!</v>
      </c>
      <c r="F6" s="161" t="e">
        <f>'Investīciju plāns_2023_2027'!#REF!</f>
        <v>#REF!</v>
      </c>
      <c r="G6" s="366" t="e">
        <f>'Investīciju plāns_2023_2027'!#REF!</f>
        <v>#REF!</v>
      </c>
      <c r="H6" s="278" t="e">
        <f>'Investīciju plāns_2023_2027'!#REF!</f>
        <v>#REF!</v>
      </c>
      <c r="I6" s="303" t="e">
        <f>'Investīciju plāns_2023_2027'!#REF!</f>
        <v>#REF!</v>
      </c>
      <c r="J6" s="304" t="e">
        <f>'Investīciju plāns_2023_2027'!#REF!</f>
        <v>#REF!</v>
      </c>
      <c r="K6" s="305" t="e">
        <f>'Investīciju plāns_2023_2027'!#REF!</f>
        <v>#REF!</v>
      </c>
      <c r="L6" s="306" t="e">
        <f>'Investīciju plāns_2023_2027'!#REF!</f>
        <v>#REF!</v>
      </c>
      <c r="M6" s="307" t="e">
        <f>'Investīciju plāns_2023_2027'!#REF!</f>
        <v>#REF!</v>
      </c>
      <c r="N6" s="166" t="e">
        <f>'Investīciju plāns_2023_2027'!#REF!</f>
        <v>#REF!</v>
      </c>
      <c r="O6" s="161" t="e">
        <f>'Investīciju plāns_2023_2027'!#REF!</f>
        <v>#REF!</v>
      </c>
      <c r="P6" s="346" t="e">
        <f>'Investīciju plāns_2023_2027'!#REF!</f>
        <v>#REF!</v>
      </c>
      <c r="Q6" s="166" t="e">
        <f>'Investīciju plāns_2023_2027'!#REF!</f>
        <v>#REF!</v>
      </c>
      <c r="R6" s="196" t="e">
        <f>'Investīciju plāns_2023_2027'!#REF!</f>
        <v>#REF!</v>
      </c>
      <c r="S6" s="161" t="e">
        <f>'Investīciju plāns_2023_2027'!#REF!</f>
        <v>#REF!</v>
      </c>
      <c r="T6" s="291" t="e">
        <f>'Investīciju plāns_2023_2027'!#REF!</f>
        <v>#REF!</v>
      </c>
      <c r="U6" s="282" t="e">
        <f>'Investīciju plāns_2023_2027'!#REF!</f>
        <v>#REF!</v>
      </c>
    </row>
    <row r="7" spans="1:22" x14ac:dyDescent="0.25">
      <c r="A7" s="161" t="e">
        <f>'Investīciju plāns_2023_2027'!#REF!</f>
        <v>#REF!</v>
      </c>
      <c r="B7" s="279" t="e">
        <f>'Investīciju plāns_2023_2027'!#REF!</f>
        <v>#REF!</v>
      </c>
      <c r="C7" s="196" t="e">
        <f>'Investīciju plāns_2023_2027'!#REF!</f>
        <v>#REF!</v>
      </c>
      <c r="D7" s="285" t="e">
        <f>'Investīciju plāns_2023_2027'!#REF!</f>
        <v>#REF!</v>
      </c>
      <c r="E7" s="335" t="e">
        <f>'Investīciju plāns_2023_2027'!#REF!</f>
        <v>#REF!</v>
      </c>
      <c r="F7" s="161" t="e">
        <f>'Investīciju plāns_2023_2027'!#REF!</f>
        <v>#REF!</v>
      </c>
      <c r="G7" s="366" t="e">
        <f>'Investīciju plāns_2023_2027'!#REF!</f>
        <v>#REF!</v>
      </c>
      <c r="H7" s="278" t="e">
        <f>'Investīciju plāns_2023_2027'!#REF!</f>
        <v>#REF!</v>
      </c>
      <c r="I7" s="303" t="e">
        <f>'Investīciju plāns_2023_2027'!#REF!</f>
        <v>#REF!</v>
      </c>
      <c r="J7" s="304" t="e">
        <f>'Investīciju plāns_2023_2027'!#REF!</f>
        <v>#REF!</v>
      </c>
      <c r="K7" s="305" t="e">
        <f>'Investīciju plāns_2023_2027'!#REF!</f>
        <v>#REF!</v>
      </c>
      <c r="L7" s="306" t="e">
        <f>'Investīciju plāns_2023_2027'!#REF!</f>
        <v>#REF!</v>
      </c>
      <c r="M7" s="307" t="e">
        <f>'Investīciju plāns_2023_2027'!#REF!</f>
        <v>#REF!</v>
      </c>
      <c r="N7" s="166" t="e">
        <f>'Investīciju plāns_2023_2027'!#REF!</f>
        <v>#REF!</v>
      </c>
      <c r="O7" s="272" t="e">
        <f>'Investīciju plāns_2023_2027'!#REF!</f>
        <v>#REF!</v>
      </c>
      <c r="P7" s="346" t="e">
        <f>'Investīciju plāns_2023_2027'!#REF!</f>
        <v>#REF!</v>
      </c>
      <c r="Q7" s="166" t="e">
        <f>'Investīciju plāns_2023_2027'!#REF!</f>
        <v>#REF!</v>
      </c>
      <c r="R7" s="196" t="e">
        <f>'Investīciju plāns_2023_2027'!#REF!</f>
        <v>#REF!</v>
      </c>
      <c r="S7" s="161" t="e">
        <f>'Investīciju plāns_2023_2027'!#REF!</f>
        <v>#REF!</v>
      </c>
      <c r="T7" s="291" t="e">
        <f>'Investīciju plāns_2023_2027'!#REF!</f>
        <v>#REF!</v>
      </c>
      <c r="U7" s="282" t="e">
        <f>'Investīciju plāns_2023_2027'!#REF!</f>
        <v>#REF!</v>
      </c>
    </row>
    <row r="8" spans="1:22" x14ac:dyDescent="0.25">
      <c r="A8" s="161" t="e">
        <f>'Investīciju plāns_2023_2027'!#REF!</f>
        <v>#REF!</v>
      </c>
      <c r="B8" s="279" t="e">
        <f>'Investīciju plāns_2023_2027'!#REF!</f>
        <v>#REF!</v>
      </c>
      <c r="C8" s="196" t="e">
        <f>'Investīciju plāns_2023_2027'!#REF!</f>
        <v>#REF!</v>
      </c>
      <c r="D8" s="285" t="e">
        <f>'Investīciju plāns_2023_2027'!#REF!</f>
        <v>#REF!</v>
      </c>
      <c r="E8" s="285" t="e">
        <f>'Investīciju plāns_2023_2027'!#REF!</f>
        <v>#REF!</v>
      </c>
      <c r="F8" s="161" t="e">
        <f>'Investīciju plāns_2023_2027'!#REF!</f>
        <v>#REF!</v>
      </c>
      <c r="G8" s="366" t="e">
        <f>'Investīciju plāns_2023_2027'!#REF!</f>
        <v>#REF!</v>
      </c>
      <c r="H8" s="278" t="e">
        <f>'Investīciju plāns_2023_2027'!#REF!</f>
        <v>#REF!</v>
      </c>
      <c r="I8" s="303" t="e">
        <f>'Investīciju plāns_2023_2027'!#REF!</f>
        <v>#REF!</v>
      </c>
      <c r="J8" s="304" t="e">
        <f>'Investīciju plāns_2023_2027'!#REF!</f>
        <v>#REF!</v>
      </c>
      <c r="K8" s="305" t="e">
        <f>'Investīciju plāns_2023_2027'!#REF!</f>
        <v>#REF!</v>
      </c>
      <c r="L8" s="306" t="e">
        <f>'Investīciju plāns_2023_2027'!#REF!</f>
        <v>#REF!</v>
      </c>
      <c r="M8" s="307" t="e">
        <f>'Investīciju plāns_2023_2027'!#REF!</f>
        <v>#REF!</v>
      </c>
      <c r="N8" s="166" t="e">
        <f>'Investīciju plāns_2023_2027'!#REF!</f>
        <v>#REF!</v>
      </c>
      <c r="O8" s="272" t="e">
        <f>'Investīciju plāns_2023_2027'!#REF!</f>
        <v>#REF!</v>
      </c>
      <c r="P8" s="346" t="e">
        <f>'Investīciju plāns_2023_2027'!#REF!</f>
        <v>#REF!</v>
      </c>
      <c r="Q8" s="166" t="e">
        <f>'Investīciju plāns_2023_2027'!#REF!</f>
        <v>#REF!</v>
      </c>
      <c r="R8" s="196" t="e">
        <f>'Investīciju plāns_2023_2027'!#REF!</f>
        <v>#REF!</v>
      </c>
      <c r="S8" s="336" t="e">
        <f>'Investīciju plāns_2023_2027'!#REF!</f>
        <v>#REF!</v>
      </c>
      <c r="T8" s="291" t="e">
        <f>'Investīciju plāns_2023_2027'!#REF!</f>
        <v>#REF!</v>
      </c>
      <c r="U8" s="282" t="e">
        <f>'Investīciju plāns_2023_2027'!#REF!</f>
        <v>#REF!</v>
      </c>
    </row>
    <row r="9" spans="1:22" ht="76.5" x14ac:dyDescent="0.25">
      <c r="A9" s="196">
        <f>'Investīciju plāns_2023_2027'!A5</f>
        <v>3</v>
      </c>
      <c r="B9" s="279" t="str">
        <f>'Investīciju plāns_2023_2027'!B5</f>
        <v>06</v>
      </c>
      <c r="C9" s="196" t="str">
        <f>'Investīciju plāns_2023_2027'!C5</f>
        <v>Cenas</v>
      </c>
      <c r="D9" s="285" t="str">
        <f>'Investīciju plāns_2023_2027'!D5</f>
        <v>Pašvaldības daudzdzīvokļu ēkas Celtnieku ielā 24, Ānē energoefektivitātes paaugstināšana</v>
      </c>
      <c r="E9" s="285" t="str">
        <f>'Investīciju plāns_2023_2027'!E5</f>
        <v xml:space="preserve">Veikt ēkas pamatu, ārsienu, logu, durvju siltināšanu, centralizētās apkures sistēmas izbūvi.  </v>
      </c>
      <c r="F9" s="161" t="str">
        <f>'Investīciju plāns_2023_2027'!F5</f>
        <v>Energoefektivitāte</v>
      </c>
      <c r="G9" s="366" t="str">
        <f>'Investīciju plāns_2023_2027'!G5</f>
        <v>J/Pag/Iedz
IP/2021</v>
      </c>
      <c r="H9" s="278">
        <f>'Investīciju plāns_2023_2027'!H5</f>
        <v>728000</v>
      </c>
      <c r="I9" s="303">
        <f>'Investīciju plāns_2023_2027'!I5</f>
        <v>0</v>
      </c>
      <c r="J9" s="304">
        <f>'Investīciju plāns_2023_2027'!J5</f>
        <v>0</v>
      </c>
      <c r="K9" s="305">
        <f>'Investīciju plāns_2023_2027'!K5</f>
        <v>0</v>
      </c>
      <c r="L9" s="306">
        <f>'Investīciju plāns_2023_2027'!L5</f>
        <v>0</v>
      </c>
      <c r="M9" s="307">
        <f>'Investīciju plāns_2023_2027'!M5</f>
        <v>728000</v>
      </c>
      <c r="N9" s="161" t="str">
        <f>'Investīciju plāns_2023_2027'!N5</f>
        <v>P2 V RV8</v>
      </c>
      <c r="O9" s="336" t="str">
        <f>'Investīciju plāns_2023_2027'!O5</f>
        <v>P</v>
      </c>
      <c r="P9" s="347" t="str">
        <f>'Investīciju plāns_2023_2027'!P5</f>
        <v>VP2</v>
      </c>
      <c r="Q9" s="336" t="str">
        <f>'Investīciju plāns_2023_2027'!Q5</f>
        <v>RV5</v>
      </c>
      <c r="R9" s="344" t="str">
        <f>'Investīciju plāns_2023_2027'!R5</f>
        <v>U.5.4.</v>
      </c>
      <c r="S9" s="161" t="str">
        <f>'Investīciju plāns_2023_2027'!S5</f>
        <v>Infrastruktūras un saimnieciskā nodrošinājuma nodaļa/Pagasta pārvalde</v>
      </c>
      <c r="T9" s="284">
        <f>'Investīciju plāns_2023_2027'!T5</f>
        <v>0</v>
      </c>
      <c r="U9" s="282" t="str">
        <f>'Investīciju plāns_2023_2027'!U5</f>
        <v>2022-2027</v>
      </c>
    </row>
    <row r="10" spans="1:22" ht="76.5" x14ac:dyDescent="0.25">
      <c r="A10" s="161">
        <f>'Investīciju plāns_2023_2027'!A6</f>
        <v>4</v>
      </c>
      <c r="B10" s="279" t="str">
        <f>'Investīciju plāns_2023_2027'!B6</f>
        <v>06</v>
      </c>
      <c r="C10" s="196" t="str">
        <f>'Investīciju plāns_2023_2027'!C6</f>
        <v>Cenas</v>
      </c>
      <c r="D10" s="285" t="str">
        <f>'Investīciju plāns_2023_2027'!D6</f>
        <v>Branku pakalpojuma centra ēkas energoefektivitātes paaugstināšana</v>
      </c>
      <c r="E10" s="370" t="str">
        <f>'Investīciju plāns_2023_2027'!E6</f>
        <v>Ēkas energoefektivitātes veikšana</v>
      </c>
      <c r="F10" s="161" t="str">
        <f>'Investīciju plāns_2023_2027'!F6</f>
        <v>Energoefektivitāte</v>
      </c>
      <c r="G10" s="366" t="str">
        <f>'Investīciju plāns_2023_2027'!G6</f>
        <v>J/Pag/Iedz
IP/2021</v>
      </c>
      <c r="H10" s="278">
        <f>'Investīciju plāns_2023_2027'!H6</f>
        <v>250000</v>
      </c>
      <c r="I10" s="303">
        <f>'Investīciju plāns_2023_2027'!I6</f>
        <v>0</v>
      </c>
      <c r="J10" s="304">
        <f>'Investīciju plāns_2023_2027'!J6</f>
        <v>0</v>
      </c>
      <c r="K10" s="305">
        <f>'Investīciju plāns_2023_2027'!K6</f>
        <v>0</v>
      </c>
      <c r="L10" s="306">
        <f>'Investīciju plāns_2023_2027'!L6</f>
        <v>0</v>
      </c>
      <c r="M10" s="307">
        <f>'Investīciju plāns_2023_2027'!M6</f>
        <v>250000</v>
      </c>
      <c r="N10" s="161" t="str">
        <f>'Investīciju plāns_2023_2027'!N6</f>
        <v>P2 V RV8</v>
      </c>
      <c r="O10" s="336" t="str">
        <f>'Investīciju plāns_2023_2027'!O6</f>
        <v>D</v>
      </c>
      <c r="P10" s="347" t="str">
        <f>'Investīciju plāns_2023_2027'!P6</f>
        <v>VP2</v>
      </c>
      <c r="Q10" s="336" t="str">
        <f>'Investīciju plāns_2023_2027'!Q6</f>
        <v>RV5</v>
      </c>
      <c r="R10" s="344" t="str">
        <f>'Investīciju plāns_2023_2027'!R6</f>
        <v>U.5.4.</v>
      </c>
      <c r="S10" s="161" t="str">
        <f>'Investīciju plāns_2023_2027'!S6</f>
        <v>Infrastruktūras un saimnieciskā nodrošinājuma nodaļa/Pagasta pārvalde</v>
      </c>
      <c r="T10" s="284">
        <f>'Investīciju plāns_2023_2027'!T6</f>
        <v>0</v>
      </c>
      <c r="U10" s="282" t="str">
        <f>'Investīciju plāns_2023_2027'!U6</f>
        <v>2022-2027</v>
      </c>
    </row>
    <row r="11" spans="1:22" ht="76.5" x14ac:dyDescent="0.25">
      <c r="A11" s="161">
        <f>'Investīciju plāns_2023_2027'!A7</f>
        <v>5</v>
      </c>
      <c r="B11" s="279" t="str">
        <f>'Investīciju plāns_2023_2027'!B7</f>
        <v>08</v>
      </c>
      <c r="C11" s="196" t="str">
        <f>'Investīciju plāns_2023_2027'!C7</f>
        <v>Cenas</v>
      </c>
      <c r="D11" s="285" t="str">
        <f>'Investīciju plāns_2023_2027'!D7</f>
        <v>Ānes Tautas nama fasādes remonts</v>
      </c>
      <c r="E11" s="285" t="str">
        <f>'Investīciju plāns_2023_2027'!E7</f>
        <v xml:space="preserve">Fasādes apmetuma remonts </v>
      </c>
      <c r="F11" s="161" t="str">
        <f>'Investīciju plāns_2023_2027'!F7</f>
        <v>Ēku remontdarbi</v>
      </c>
      <c r="G11" s="366" t="str">
        <f>'Investīciju plāns_2023_2027'!G7</f>
        <v>J/Pag/Iedz
IP/2021</v>
      </c>
      <c r="H11" s="278">
        <f>'Investīciju plāns_2023_2027'!H7</f>
        <v>60000</v>
      </c>
      <c r="I11" s="303">
        <f>'Investīciju plāns_2023_2027'!I7</f>
        <v>0</v>
      </c>
      <c r="J11" s="304">
        <f>'Investīciju plāns_2023_2027'!J7</f>
        <v>0</v>
      </c>
      <c r="K11" s="305">
        <f>'Investīciju plāns_2023_2027'!K7</f>
        <v>0</v>
      </c>
      <c r="L11" s="306">
        <f>'Investīciju plāns_2023_2027'!L7</f>
        <v>0</v>
      </c>
      <c r="M11" s="307">
        <f>'Investīciju plāns_2023_2027'!M7</f>
        <v>60000</v>
      </c>
      <c r="N11" s="161" t="str">
        <f>'Investīciju plāns_2023_2027'!N7</f>
        <v>P2 K RV1</v>
      </c>
      <c r="O11" s="336" t="str">
        <f>'Investīciju plāns_2023_2027'!O7</f>
        <v>P</v>
      </c>
      <c r="P11" s="347" t="str">
        <f>'Investīciju plāns_2023_2027'!P7</f>
        <v>VP1</v>
      </c>
      <c r="Q11" s="336" t="str">
        <f>'Investīciju plāns_2023_2027'!Q7</f>
        <v>RV3</v>
      </c>
      <c r="R11" s="344" t="str">
        <f>'Investīciju plāns_2023_2027'!R7</f>
        <v>3.3.</v>
      </c>
      <c r="S11" s="161" t="str">
        <f>'Investīciju plāns_2023_2027'!S7</f>
        <v>Infrastruktūras un saimnieciskā nodrošinājuma nodaļa/Pagasta pārvalde</v>
      </c>
      <c r="T11" s="284">
        <f>'Investīciju plāns_2023_2027'!T7</f>
        <v>0</v>
      </c>
      <c r="U11" s="282" t="str">
        <f>'Investīciju plāns_2023_2027'!U7</f>
        <v>2022-2027</v>
      </c>
    </row>
    <row r="12" spans="1:22" ht="76.5" x14ac:dyDescent="0.25">
      <c r="A12" s="196">
        <f>'Investīciju plāns_2023_2027'!A8</f>
        <v>6</v>
      </c>
      <c r="B12" s="279" t="str">
        <f>'Investīciju plāns_2023_2027'!B8</f>
        <v>09</v>
      </c>
      <c r="C12" s="196" t="str">
        <f>'Investīciju plāns_2023_2027'!C8</f>
        <v>Cenas</v>
      </c>
      <c r="D12" s="285" t="str">
        <f>'Investīciju plāns_2023_2027'!D8</f>
        <v>Teteles pamatskolas teritorijas labiekārtošana</v>
      </c>
      <c r="E12" s="285" t="str">
        <f>'Investīciju plāns_2023_2027'!E8</f>
        <v>Bruģētu taciņu un laukuma ierīkošana pie tornīša</v>
      </c>
      <c r="F12" s="161" t="str">
        <f>'Investīciju plāns_2023_2027'!F8</f>
        <v>Izglītības iestāžu infrastruktūra</v>
      </c>
      <c r="G12" s="366" t="str">
        <f>'Investīciju plāns_2023_2027'!G8</f>
        <v>J/Pag/Iedz
IP/2021</v>
      </c>
      <c r="H12" s="278">
        <f>'Investīciju plāns_2023_2027'!H8</f>
        <v>50000</v>
      </c>
      <c r="I12" s="303">
        <f>'Investīciju plāns_2023_2027'!I8</f>
        <v>0</v>
      </c>
      <c r="J12" s="304">
        <f>'Investīciju plāns_2023_2027'!J8</f>
        <v>0</v>
      </c>
      <c r="K12" s="305">
        <f>'Investīciju plāns_2023_2027'!K8</f>
        <v>0</v>
      </c>
      <c r="L12" s="306">
        <f>'Investīciju plāns_2023_2027'!L8</f>
        <v>0</v>
      </c>
      <c r="M12" s="307">
        <f>'Investīciju plāns_2023_2027'!M8</f>
        <v>50000</v>
      </c>
      <c r="N12" s="161" t="str">
        <f>'Investīciju plāns_2023_2027'!N8</f>
        <v>P2 I RV1</v>
      </c>
      <c r="O12" s="161" t="str">
        <f>'Investīciju plāns_2023_2027'!O8</f>
        <v>D</v>
      </c>
      <c r="P12" s="347" t="str">
        <f>'Investīciju plāns_2023_2027'!P8</f>
        <v>VP1</v>
      </c>
      <c r="Q12" s="336" t="str">
        <f>'Investīciju plāns_2023_2027'!Q8</f>
        <v>RV1</v>
      </c>
      <c r="R12" s="344" t="str">
        <f>'Investīciju plāns_2023_2027'!R8</f>
        <v>1.1.</v>
      </c>
      <c r="S12" s="161" t="str">
        <f>'Investīciju plāns_2023_2027'!S8</f>
        <v>Infrastruktūras un saimnieciskā nodrošinājuma nodaļa/Pagasta pārvalde</v>
      </c>
      <c r="T12" s="284">
        <f>'Investīciju plāns_2023_2027'!T8</f>
        <v>0</v>
      </c>
      <c r="U12" s="282" t="str">
        <f>'Investīciju plāns_2023_2027'!U8</f>
        <v>2022-2027</v>
      </c>
    </row>
    <row r="13" spans="1:22" ht="76.5" x14ac:dyDescent="0.25">
      <c r="A13" s="161">
        <f>'Investīciju plāns_2023_2027'!A9</f>
        <v>7</v>
      </c>
      <c r="B13" s="279" t="str">
        <f>'Investīciju plāns_2023_2027'!B9</f>
        <v>06</v>
      </c>
      <c r="C13" s="196" t="str">
        <f>'Investīciju plāns_2023_2027'!C9</f>
        <v>Cenas</v>
      </c>
      <c r="D13" s="285" t="str">
        <f>'Investīciju plāns_2023_2027'!D9</f>
        <v>Teteles kapličas būvniecība</v>
      </c>
      <c r="E13" s="285" t="str">
        <f>'Investīciju plāns_2023_2027'!E9</f>
        <v>Izstrādātā būvprojekta aktualizācija</v>
      </c>
      <c r="F13" s="161" t="str">
        <f>'Investīciju plāns_2023_2027'!F9</f>
        <v>Kapu teritorijas labiekārtošana</v>
      </c>
      <c r="G13" s="366" t="str">
        <f>'Investīciju plāns_2023_2027'!G9</f>
        <v>J/Pag/Iedz
IP/2021</v>
      </c>
      <c r="H13" s="278">
        <f>'Investīciju plāns_2023_2027'!H9</f>
        <v>300000</v>
      </c>
      <c r="I13" s="303">
        <f>'Investīciju plāns_2023_2027'!I9</f>
        <v>0</v>
      </c>
      <c r="J13" s="304">
        <f>'Investīciju plāns_2023_2027'!J9</f>
        <v>0</v>
      </c>
      <c r="K13" s="305">
        <f>'Investīciju plāns_2023_2027'!K9</f>
        <v>0</v>
      </c>
      <c r="L13" s="306">
        <f>'Investīciju plāns_2023_2027'!L9</f>
        <v>0</v>
      </c>
      <c r="M13" s="307">
        <f>'Investīciju plāns_2023_2027'!M9</f>
        <v>300000</v>
      </c>
      <c r="N13" s="196" t="str">
        <f>'Investīciju plāns_2023_2027'!N9</f>
        <v>P3 V RV9</v>
      </c>
      <c r="O13" s="161" t="str">
        <f>'Investīciju plāns_2023_2027'!O9</f>
        <v>P</v>
      </c>
      <c r="P13" s="347" t="str">
        <f>'Investīciju plāns_2023_2027'!P9</f>
        <v>VP2</v>
      </c>
      <c r="Q13" s="336" t="str">
        <f>'Investīciju plāns_2023_2027'!Q9</f>
        <v>RV5</v>
      </c>
      <c r="R13" s="344" t="str">
        <f>'Investīciju plāns_2023_2027'!R9</f>
        <v>U.5.5.</v>
      </c>
      <c r="S13" s="161" t="str">
        <f>'Investīciju plāns_2023_2027'!S9</f>
        <v>Infrastruktūras un saimnieciskā nodrošinājuma nodaļa/Pagasta pārvalde</v>
      </c>
      <c r="T13" s="309">
        <f>'Investīciju plāns_2023_2027'!T9</f>
        <v>0</v>
      </c>
      <c r="U13" s="282" t="str">
        <f>'Investīciju plāns_2023_2027'!U9</f>
        <v>2022-2027</v>
      </c>
    </row>
    <row r="14" spans="1:22" ht="76.5" x14ac:dyDescent="0.25">
      <c r="A14" s="161">
        <f>'Investīciju plāns_2023_2027'!A10</f>
        <v>8</v>
      </c>
      <c r="B14" s="279" t="str">
        <f>'Investīciju plāns_2023_2027'!B10</f>
        <v>06</v>
      </c>
      <c r="C14" s="196" t="str">
        <f>'Investīciju plāns_2023_2027'!C10</f>
        <v>Cenas</v>
      </c>
      <c r="D14" s="285" t="str">
        <f>'Investīciju plāns_2023_2027'!D10</f>
        <v xml:space="preserve">Džammu dīķa teritorijas labiekārtošana </v>
      </c>
      <c r="E14" s="285" t="str">
        <f>'Investīciju plāns_2023_2027'!E10</f>
        <v xml:space="preserve">Pludmales izveide, rotaļu iekārtu uzstādīšana </v>
      </c>
      <c r="F14" s="161" t="str">
        <f>'Investīciju plāns_2023_2027'!F10</f>
        <v>Teritorijas labiekārtošana</v>
      </c>
      <c r="G14" s="366" t="str">
        <f>'Investīciju plāns_2023_2027'!G10</f>
        <v>J/Pag/Iedz
IP/2021</v>
      </c>
      <c r="H14" s="278">
        <f>'Investīciju plāns_2023_2027'!H10</f>
        <v>20000</v>
      </c>
      <c r="I14" s="303">
        <f>'Investīciju plāns_2023_2027'!I10</f>
        <v>0</v>
      </c>
      <c r="J14" s="304">
        <f>'Investīciju plāns_2023_2027'!J10</f>
        <v>0</v>
      </c>
      <c r="K14" s="305">
        <f>'Investīciju plāns_2023_2027'!K10</f>
        <v>0</v>
      </c>
      <c r="L14" s="306">
        <f>'Investīciju plāns_2023_2027'!L10</f>
        <v>20000</v>
      </c>
      <c r="M14" s="307">
        <f>'Investīciju plāns_2023_2027'!M10</f>
        <v>0</v>
      </c>
      <c r="N14" s="196" t="str">
        <f>'Investīciju plāns_2023_2027'!N10</f>
        <v>P3 V RV9</v>
      </c>
      <c r="O14" s="161" t="str">
        <f>'Investīciju plāns_2023_2027'!O10</f>
        <v>P</v>
      </c>
      <c r="P14" s="347" t="str">
        <f>'Investīciju plāns_2023_2027'!P10</f>
        <v>VP2</v>
      </c>
      <c r="Q14" s="336" t="str">
        <f>'Investīciju plāns_2023_2027'!Q10</f>
        <v>RV5</v>
      </c>
      <c r="R14" s="344" t="str">
        <f>'Investīciju plāns_2023_2027'!R10</f>
        <v>U.5.5.</v>
      </c>
      <c r="S14" s="161" t="str">
        <f>'Investīciju plāns_2023_2027'!S10</f>
        <v>Infrastruktūras un saimnieciskā nodrošinājuma nodaļa/Pagasta pārvalde</v>
      </c>
      <c r="T14" s="309">
        <f>'Investīciju plāns_2023_2027'!T10</f>
        <v>0</v>
      </c>
      <c r="U14" s="282" t="str">
        <f>'Investīciju plāns_2023_2027'!U10</f>
        <v>2022-2027</v>
      </c>
    </row>
    <row r="15" spans="1:22" ht="76.5" x14ac:dyDescent="0.25">
      <c r="A15" s="196">
        <f>'Investīciju plāns_2023_2027'!A11</f>
        <v>9</v>
      </c>
      <c r="B15" s="279" t="str">
        <f>'Investīciju plāns_2023_2027'!B11</f>
        <v>06</v>
      </c>
      <c r="C15" s="196" t="str">
        <f>'Investīciju plāns_2023_2027'!C11</f>
        <v>Cenas</v>
      </c>
      <c r="D15" s="285" t="str">
        <f>'Investīciju plāns_2023_2027'!D11</f>
        <v>Spartaka sporta laukuma labiekārtošana</v>
      </c>
      <c r="E15" s="285" t="str">
        <f>'Investīciju plāns_2023_2027'!E11</f>
        <v>Vingrošanas rīku izvietošana pie sporta laukuma</v>
      </c>
      <c r="F15" s="161" t="str">
        <f>'Investīciju plāns_2023_2027'!F11</f>
        <v>Teritorijas labiekārtošana</v>
      </c>
      <c r="G15" s="366" t="str">
        <f>'Investīciju plāns_2023_2027'!G11</f>
        <v>J/Pag/Iedz
IP/2021</v>
      </c>
      <c r="H15" s="278">
        <f>'Investīciju plāns_2023_2027'!H11</f>
        <v>15000</v>
      </c>
      <c r="I15" s="303">
        <f>'Investīciju plāns_2023_2027'!I11</f>
        <v>0</v>
      </c>
      <c r="J15" s="304">
        <f>'Investīciju plāns_2023_2027'!J11</f>
        <v>0</v>
      </c>
      <c r="K15" s="305">
        <f>'Investīciju plāns_2023_2027'!K11</f>
        <v>0</v>
      </c>
      <c r="L15" s="306">
        <f>'Investīciju plāns_2023_2027'!L11</f>
        <v>15000</v>
      </c>
      <c r="M15" s="307">
        <f>'Investīciju plāns_2023_2027'!M11</f>
        <v>0</v>
      </c>
      <c r="N15" s="196" t="str">
        <f>'Investīciju plāns_2023_2027'!N11</f>
        <v>P3 V RV9</v>
      </c>
      <c r="O15" s="161" t="str">
        <f>'Investīciju plāns_2023_2027'!O11</f>
        <v>P</v>
      </c>
      <c r="P15" s="347" t="str">
        <f>'Investīciju plāns_2023_2027'!P11</f>
        <v>VP1</v>
      </c>
      <c r="Q15" s="336" t="str">
        <f>'Investīciju plāns_2023_2027'!Q11</f>
        <v>RV3</v>
      </c>
      <c r="R15" s="344" t="str">
        <f>'Investīciju plāns_2023_2027'!R11</f>
        <v>3.1.</v>
      </c>
      <c r="S15" s="161" t="str">
        <f>'Investīciju plāns_2023_2027'!S11</f>
        <v>Infrastruktūras un saimnieciskā nodrošinājuma nodaļa/Pagasta pārvalde</v>
      </c>
      <c r="T15" s="309">
        <f>'Investīciju plāns_2023_2027'!T11</f>
        <v>0</v>
      </c>
      <c r="U15" s="282" t="str">
        <f>'Investīciju plāns_2023_2027'!U11</f>
        <v>2022-2027</v>
      </c>
    </row>
    <row r="16" spans="1:22" ht="76.5" x14ac:dyDescent="0.25">
      <c r="A16" s="161">
        <f>'Investīciju plāns_2023_2027'!A12</f>
        <v>10</v>
      </c>
      <c r="B16" s="279" t="str">
        <f>'Investīciju plāns_2023_2027'!B12</f>
        <v>06</v>
      </c>
      <c r="C16" s="196" t="str">
        <f>'Investīciju plāns_2023_2027'!C12</f>
        <v>Cenas</v>
      </c>
      <c r="D16" s="285" t="str">
        <f>'Investīciju plāns_2023_2027'!D12</f>
        <v>Branku parka teritorijas labiekārtošana</v>
      </c>
      <c r="E16" s="285" t="str">
        <f>'Investīciju plāns_2023_2027'!E12</f>
        <v xml:space="preserve">Taciņu uzbēršana, dīķa aizrakšana, pāraugušo koku izzāģēšana, jaunu koku un krūmu stādīšana. </v>
      </c>
      <c r="F16" s="161" t="str">
        <f>'Investīciju plāns_2023_2027'!F12</f>
        <v>Teritorijas labiekārtošana</v>
      </c>
      <c r="G16" s="366" t="str">
        <f>'Investīciju plāns_2023_2027'!G12</f>
        <v>J/Pag/Iedz
IP/2021</v>
      </c>
      <c r="H16" s="278">
        <f>'Investīciju plāns_2023_2027'!H12</f>
        <v>20000</v>
      </c>
      <c r="I16" s="303">
        <f>'Investīciju plāns_2023_2027'!I12</f>
        <v>0</v>
      </c>
      <c r="J16" s="304">
        <f>'Investīciju plāns_2023_2027'!J12</f>
        <v>0</v>
      </c>
      <c r="K16" s="305">
        <f>'Investīciju plāns_2023_2027'!K12</f>
        <v>0</v>
      </c>
      <c r="L16" s="306">
        <f>'Investīciju plāns_2023_2027'!L12</f>
        <v>20000</v>
      </c>
      <c r="M16" s="307">
        <f>'Investīciju plāns_2023_2027'!M12</f>
        <v>0</v>
      </c>
      <c r="N16" s="196" t="str">
        <f>'Investīciju plāns_2023_2027'!N12</f>
        <v>P3 V RV9</v>
      </c>
      <c r="O16" s="336" t="str">
        <f>'Investīciju plāns_2023_2027'!O12</f>
        <v>P</v>
      </c>
      <c r="P16" s="347" t="str">
        <f>'Investīciju plāns_2023_2027'!P12</f>
        <v>VP2</v>
      </c>
      <c r="Q16" s="336" t="str">
        <f>'Investīciju plāns_2023_2027'!Q12</f>
        <v>RV5</v>
      </c>
      <c r="R16" s="344" t="str">
        <f>'Investīciju plāns_2023_2027'!R12</f>
        <v>U.5.5.</v>
      </c>
      <c r="S16" s="161" t="str">
        <f>'Investīciju plāns_2023_2027'!S12</f>
        <v>Infrastruktūras un saimnieciskā nodrošinājuma nodaļa/Pagasta pārvalde</v>
      </c>
      <c r="T16" s="309">
        <f>'Investīciju plāns_2023_2027'!T12</f>
        <v>0</v>
      </c>
      <c r="U16" s="282" t="str">
        <f>'Investīciju plāns_2023_2027'!U12</f>
        <v>2022-2027</v>
      </c>
    </row>
    <row r="17" spans="1:21" ht="76.5" x14ac:dyDescent="0.25">
      <c r="A17" s="161">
        <f>'Investīciju plāns_2023_2027'!A13</f>
        <v>11</v>
      </c>
      <c r="B17" s="279" t="str">
        <f>'Investīciju plāns_2023_2027'!B13</f>
        <v>06</v>
      </c>
      <c r="C17" s="196" t="str">
        <f>'Investīciju plāns_2023_2027'!C13</f>
        <v>Cenas</v>
      </c>
      <c r="D17" s="285" t="str">
        <f>'Investīciju plāns_2023_2027'!D13</f>
        <v xml:space="preserve">Ānes dīķa teritorijas labiekārtošana
 </v>
      </c>
      <c r="E17" s="285" t="str">
        <f>'Investīciju plāns_2023_2027'!E13</f>
        <v>Taciņas posma izbūve, peldvietas teritorijas labiekārtošana, labiekārtojuma elementu uzstādīšana.  Turpmāk, dīķa teritorijas niedru pļaušana, 2 putnu vērošanas terašu izveide, pontonu laipas izbūve Lielupē. Treniņu laukuma izveide birzī aiz pagrabiem</v>
      </c>
      <c r="F17" s="161" t="str">
        <f>'Investīciju plāns_2023_2027'!F13</f>
        <v>Teritorijas labiekārtošana</v>
      </c>
      <c r="G17" s="366" t="str">
        <f>'Investīciju plāns_2023_2027'!G13</f>
        <v>J/Pag/Iedz
IP/2021</v>
      </c>
      <c r="H17" s="278">
        <f>'Investīciju plāns_2023_2027'!H13</f>
        <v>70000</v>
      </c>
      <c r="I17" s="303">
        <f>'Investīciju plāns_2023_2027'!I13</f>
        <v>0</v>
      </c>
      <c r="J17" s="304">
        <f>'Investīciju plāns_2023_2027'!J13</f>
        <v>0</v>
      </c>
      <c r="K17" s="305">
        <f>'Investīciju plāns_2023_2027'!K13</f>
        <v>0</v>
      </c>
      <c r="L17" s="306">
        <f>'Investīciju plāns_2023_2027'!L13</f>
        <v>0</v>
      </c>
      <c r="M17" s="307">
        <f>'Investīciju plāns_2023_2027'!M13</f>
        <v>70000</v>
      </c>
      <c r="N17" s="196" t="str">
        <f>'Investīciju plāns_2023_2027'!N13</f>
        <v>P3 V RV9</v>
      </c>
      <c r="O17" s="161" t="str">
        <f>'Investīciju plāns_2023_2027'!O13</f>
        <v>P</v>
      </c>
      <c r="P17" s="347" t="str">
        <f>'Investīciju plāns_2023_2027'!P13</f>
        <v>VP2</v>
      </c>
      <c r="Q17" s="336" t="str">
        <f>'Investīciju plāns_2023_2027'!Q13</f>
        <v>RV5</v>
      </c>
      <c r="R17" s="344" t="str">
        <f>'Investīciju plāns_2023_2027'!R13</f>
        <v>U.5.5.</v>
      </c>
      <c r="S17" s="161" t="str">
        <f>'Investīciju plāns_2023_2027'!S13</f>
        <v>Infrastruktūras un saimnieciskā nodrošinājuma nodaļa/Pagasta pārvalde</v>
      </c>
      <c r="T17" s="309">
        <f>'Investīciju plāns_2023_2027'!T13</f>
        <v>0</v>
      </c>
      <c r="U17" s="282" t="str">
        <f>'Investīciju plāns_2023_2027'!U13</f>
        <v>2022-2027</v>
      </c>
    </row>
    <row r="18" spans="1:21" ht="89.25" x14ac:dyDescent="0.25">
      <c r="A18" s="196">
        <f>'Investīciju plāns_2023_2027'!A14</f>
        <v>12</v>
      </c>
      <c r="B18" s="279" t="str">
        <f>'Investīciju plāns_2023_2027'!B14</f>
        <v>06</v>
      </c>
      <c r="C18" s="196" t="str">
        <f>'Investīciju plāns_2023_2027'!C14</f>
        <v>Cenas</v>
      </c>
      <c r="D18" s="285" t="str">
        <f>'Investīciju plāns_2023_2027'!D14</f>
        <v>Ānes parka labiekārtošana</v>
      </c>
      <c r="E18" s="285" t="str">
        <f>'Investīciju plāns_2023_2027'!E14</f>
        <v>Grants seguma taciņu izveide, labiekārtojuma elementu uzstādīšana, bērnu rotaļu laukuma elementu uzstādīšana. 
2022.gadā uzsākta Ānes parka labiekārtošanas celiņu izbūve 1.kārta, ELFLA projekta “Ānes parka labiekārtošana, I kārta” (Nr.22-06-AL019.2203-000005) ietvaros
2022.gadā plānots realizēt projeka 1.kārtu 28000EUR atbilstoši plānotajam</v>
      </c>
      <c r="F18" s="161" t="str">
        <f>'Investīciju plāns_2023_2027'!F14</f>
        <v>Teritorijas labiekārtošana</v>
      </c>
      <c r="G18" s="366" t="str">
        <f>'Investīciju plāns_2023_2027'!G14</f>
        <v xml:space="preserve">PP
</v>
      </c>
      <c r="H18" s="278">
        <f>'Investīciju plāns_2023_2027'!H14</f>
        <v>144494</v>
      </c>
      <c r="I18" s="303">
        <f>'Investīciju plāns_2023_2027'!I14</f>
        <v>39494</v>
      </c>
      <c r="J18" s="304">
        <f>'Investīciju plāns_2023_2027'!J14</f>
        <v>39494</v>
      </c>
      <c r="K18" s="305">
        <f>'Investīciju plāns_2023_2027'!K14</f>
        <v>0</v>
      </c>
      <c r="L18" s="306">
        <f>'Investīciju plāns_2023_2027'!L14</f>
        <v>0</v>
      </c>
      <c r="M18" s="307">
        <f>'Investīciju plāns_2023_2027'!M14</f>
        <v>105000</v>
      </c>
      <c r="N18" s="196" t="str">
        <f>'Investīciju plāns_2023_2027'!N14</f>
        <v>P3 V RV9</v>
      </c>
      <c r="O18" s="161" t="str">
        <f>'Investīciju plāns_2023_2027'!O14</f>
        <v>P</v>
      </c>
      <c r="P18" s="347" t="str">
        <f>'Investīciju plāns_2023_2027'!P14</f>
        <v>VP2</v>
      </c>
      <c r="Q18" s="336" t="str">
        <f>'Investīciju plāns_2023_2027'!Q14</f>
        <v>RV5</v>
      </c>
      <c r="R18" s="344" t="str">
        <f>'Investīciju plāns_2023_2027'!R14</f>
        <v>U.5.5.</v>
      </c>
      <c r="S18" s="161" t="str">
        <f>'Investīciju plāns_2023_2027'!S14</f>
        <v>Infrastruktūras un saimnieciskā nodrošinājuma nodaļa/Pagasta pārvalde</v>
      </c>
      <c r="T18" s="309">
        <f>'Investīciju plāns_2023_2027'!T14</f>
        <v>0</v>
      </c>
      <c r="U18" s="282" t="str">
        <f>'Investīciju plāns_2023_2027'!U14</f>
        <v>2022-2027</v>
      </c>
    </row>
    <row r="19" spans="1:21" ht="89.25" x14ac:dyDescent="0.25">
      <c r="A19" s="161">
        <f>'Investīciju plāns_2023_2027'!A15</f>
        <v>13</v>
      </c>
      <c r="B19" s="279">
        <f>'Investīciju plāns_2023_2027'!B15</f>
        <v>0</v>
      </c>
      <c r="C19" s="196" t="str">
        <f>'Investīciju plāns_2023_2027'!C15</f>
        <v>Cenas</v>
      </c>
      <c r="D19" s="285" t="str">
        <f>'Investīciju plāns_2023_2027'!D15</f>
        <v>Cenu pagasta  transporta infrastruktūras attīstība</v>
      </c>
      <c r="E19" s="285" t="str">
        <f>'Investīciju plāns_2023_2027'!E15</f>
        <v>Transporta infrastruktūras attīstība, t.sk.: 
 2022/2023.gads:
Cietā seguma un apgaismojuma izbūve Ievu ielā, Iecēnu ciemā, Cenu pagastā - būvprojekta izstrāde (9770.75EUR), būvniecība (~260 000EUR)
Iepirkumu procedūra projektēšanai uzsākta 2022.gadā, noslēgti līgumi par projektēšanu</v>
      </c>
      <c r="F19" s="161" t="str">
        <f>'Investīciju plāns_2023_2027'!F15</f>
        <v>Transporta infrastruktūra, t.sk. Apgaismojums</v>
      </c>
      <c r="G19" s="366" t="str">
        <f>'Investīciju plāns_2023_2027'!G15</f>
        <v>AG2023
J/Pag/Iedz
Dep/ieros</v>
      </c>
      <c r="H19" s="278">
        <f>'Investīciju plāns_2023_2027'!H15</f>
        <v>269771</v>
      </c>
      <c r="I19" s="303">
        <f>'Investīciju plāns_2023_2027'!I15</f>
        <v>269771</v>
      </c>
      <c r="J19" s="304">
        <f>'Investīciju plāns_2023_2027'!J15</f>
        <v>48771</v>
      </c>
      <c r="K19" s="305">
        <f>'Investīciju plāns_2023_2027'!K15</f>
        <v>221000</v>
      </c>
      <c r="L19" s="306">
        <f>'Investīciju plāns_2023_2027'!L15</f>
        <v>0</v>
      </c>
      <c r="M19" s="307">
        <f>'Investīciju plāns_2023_2027'!M15</f>
        <v>0</v>
      </c>
      <c r="N19" s="196" t="str">
        <f>'Investīciju plāns_2023_2027'!N15</f>
        <v>P2 V RV1</v>
      </c>
      <c r="O19" s="161">
        <f>'Investīciju plāns_2023_2027'!O15</f>
        <v>0</v>
      </c>
      <c r="P19" s="347">
        <f>'Investīciju plāns_2023_2027'!P15</f>
        <v>0</v>
      </c>
      <c r="Q19" s="336" t="str">
        <f>'Investīciju plāns_2023_2027'!Q15</f>
        <v>RV4</v>
      </c>
      <c r="R19" s="344" t="str">
        <f>'Investīciju plāns_2023_2027'!R15</f>
        <v>4.1.</v>
      </c>
      <c r="S19" s="161" t="str">
        <f>'Investīciju plāns_2023_2027'!S15</f>
        <v>Infrastruktūras un saimnieciskā nodrošinājuma nodaļa/Pagasta pārvalde</v>
      </c>
      <c r="T19" s="309">
        <f>'Investīciju plāns_2023_2027'!T15</f>
        <v>0</v>
      </c>
      <c r="U19" s="282" t="str">
        <f>'Investīciju plāns_2023_2027'!U15</f>
        <v>2022-2027</v>
      </c>
    </row>
    <row r="20" spans="1:21" ht="255" x14ac:dyDescent="0.25">
      <c r="A20" s="161">
        <f>'Investīciju plāns_2023_2027'!A16</f>
        <v>14</v>
      </c>
      <c r="B20" s="279">
        <f>'Investīciju plāns_2023_2027'!B16</f>
        <v>0</v>
      </c>
      <c r="C20" s="196" t="str">
        <f>'Investīciju plāns_2023_2027'!C16</f>
        <v>Cenas</v>
      </c>
      <c r="D20" s="285" t="str">
        <f>'Investīciju plāns_2023_2027'!D16</f>
        <v>Cenu pagasta  transporta infrastruktūras attīstība</v>
      </c>
      <c r="E20" s="285" t="str">
        <f>'Investīciju plāns_2023_2027'!E16</f>
        <v>Transporta infrastruktūras attīstība, t.sk.: 
2024.-2027.gads
1. Parka ielas virskārtas atjaunošana, Branku ciemā , ~330m
Plānots uzsākt projektēšanu 2023.gada otrajā pusē, izmaksas plānot 2024.gadā 
2. Garozas šoseja (Smēdes) - Spartaka iela ceļa posma seguma uzlabošana (Veikt asfaltbetona ceļa seguma izbūvi. Projekts uzņēmējdarbības atbalstam un apdzīvotības veicināšanai)
3. Pašvaldības ceļa  Brankas - Tiltiņi asfalta seguma atjaunošana
4. Valdavu ceļa seguma atjaunošana
5. Muižas ielas gājēju celiņa izbūve - no Teteles pamatskolas līdz autobusu pieturvietai, gājēju - skolēnu un ciema iedzīvotāju drošības nodrošināšanai
6. Gājēju un velo celiņa izbūve no Ānes ciema līdz Jelgavas pilsētas robežai
7. Gājēju pārejas ar apgaismojumu izveide Tetelē (pie P93 gājēju drošības uzlabošanai)
8. Ielu apgaismojuma izbūve no Brankstūriem līdz DUS, t.sk. Gājēju ietves izbūve gar autoceļu V1068 no Ausekļu ielas Branku ciemā līdz DUS ASTARTE "Brankstūri"</v>
      </c>
      <c r="F20" s="161" t="str">
        <f>'Investīciju plāns_2023_2027'!F16</f>
        <v>Transporta infrastruktūra, t.sk. Apgaismojums</v>
      </c>
      <c r="G20" s="366" t="str">
        <f>'Investīciju plāns_2023_2027'!G16</f>
        <v>J/Pag/Iedz
Dep/ieros</v>
      </c>
      <c r="H20" s="278">
        <f>'Investīciju plāns_2023_2027'!H16</f>
        <v>2872000</v>
      </c>
      <c r="I20" s="303">
        <f>'Investīciju plāns_2023_2027'!I16</f>
        <v>0</v>
      </c>
      <c r="J20" s="304">
        <f>'Investīciju plāns_2023_2027'!J16</f>
        <v>0</v>
      </c>
      <c r="K20" s="305">
        <f>'Investīciju plāns_2023_2027'!K16</f>
        <v>0</v>
      </c>
      <c r="L20" s="306">
        <f>'Investīciju plāns_2023_2027'!L16</f>
        <v>100000</v>
      </c>
      <c r="M20" s="307">
        <f>'Investīciju plāns_2023_2027'!M16</f>
        <v>2772000</v>
      </c>
      <c r="N20" s="196" t="str">
        <f>'Investīciju plāns_2023_2027'!N16</f>
        <v>P2 V RV1</v>
      </c>
      <c r="O20" s="161">
        <f>'Investīciju plāns_2023_2027'!O16</f>
        <v>0</v>
      </c>
      <c r="P20" s="347">
        <f>'Investīciju plāns_2023_2027'!P16</f>
        <v>0</v>
      </c>
      <c r="Q20" s="336" t="str">
        <f>'Investīciju plāns_2023_2027'!Q16</f>
        <v>RV4</v>
      </c>
      <c r="R20" s="344" t="str">
        <f>'Investīciju plāns_2023_2027'!R16</f>
        <v>4.1.</v>
      </c>
      <c r="S20" s="161" t="str">
        <f>'Investīciju plāns_2023_2027'!S16</f>
        <v>Infrastruktūras un saimnieciskā nodrošinājuma nodaļa/Pagasta pārvalde</v>
      </c>
      <c r="T20" s="309">
        <f>'Investīciju plāns_2023_2027'!T16</f>
        <v>0</v>
      </c>
      <c r="U20" s="282" t="str">
        <f>'Investīciju plāns_2023_2027'!U16</f>
        <v>2022-2027</v>
      </c>
    </row>
    <row r="21" spans="1:21" ht="76.5" x14ac:dyDescent="0.25">
      <c r="A21" s="196">
        <f>'Investīciju plāns_2023_2027'!A17</f>
        <v>15</v>
      </c>
      <c r="B21" s="279" t="str">
        <f>'Investīciju plāns_2023_2027'!B17</f>
        <v>06</v>
      </c>
      <c r="C21" s="196" t="str">
        <f>'Investīciju plāns_2023_2027'!C17</f>
        <v>Cenas</v>
      </c>
      <c r="D21" s="285" t="str">
        <f>'Investīciju plāns_2023_2027'!D17</f>
        <v>Notekūdeņu attīrīšanas iekārtu izbūve Jaunpēternieku ciemā</v>
      </c>
      <c r="E21" s="285" t="str">
        <f>'Investīciju plāns_2023_2027'!E17</f>
        <v>OKSDU projekts Divām daudzdzīvokļu dzīvojamām mājām jāveic bioloģiskās NAI izbūve.
2023.gadā plānots Jaunu NAI izbūve Jaunpēternieki, Cenu pagasts</v>
      </c>
      <c r="F21" s="161" t="str">
        <f>'Investīciju plāns_2023_2027'!F17</f>
        <v>Ūdenssaimniecības attīstība</v>
      </c>
      <c r="G21" s="366" t="str">
        <f>'Investīciju plāns_2023_2027'!G17</f>
        <v>J/Pag/Iedz
IP/2021</v>
      </c>
      <c r="H21" s="278">
        <f>'Investīciju plāns_2023_2027'!H17</f>
        <v>100000</v>
      </c>
      <c r="I21" s="303">
        <f>'Investīciju plāns_2023_2027'!I17</f>
        <v>0</v>
      </c>
      <c r="J21" s="304">
        <f>'Investīciju plāns_2023_2027'!J17</f>
        <v>0</v>
      </c>
      <c r="K21" s="305">
        <f>'Investīciju plāns_2023_2027'!K17</f>
        <v>0</v>
      </c>
      <c r="L21" s="306">
        <f>'Investīciju plāns_2023_2027'!L17</f>
        <v>100000</v>
      </c>
      <c r="M21" s="307">
        <f>'Investīciju plāns_2023_2027'!M17</f>
        <v>0</v>
      </c>
      <c r="N21" s="196" t="str">
        <f>'Investīciju plāns_2023_2027'!N17</f>
        <v>P2 V RV3</v>
      </c>
      <c r="O21" s="336" t="str">
        <f>'Investīciju plāns_2023_2027'!O17</f>
        <v>P</v>
      </c>
      <c r="P21" s="347" t="str">
        <f>'Investīciju plāns_2023_2027'!P17</f>
        <v>VP2</v>
      </c>
      <c r="Q21" s="336" t="str">
        <f>'Investīciju plāns_2023_2027'!Q17</f>
        <v>RV5</v>
      </c>
      <c r="R21" s="344" t="str">
        <f>'Investīciju plāns_2023_2027'!R17</f>
        <v>U.5.1.</v>
      </c>
      <c r="S21" s="161" t="str">
        <f>'Investīciju plāns_2023_2027'!S17</f>
        <v>Infrastruktūras un saimnieciskā nodrošinājuma nodaļa/Pagasta pārvalde</v>
      </c>
      <c r="T21" s="309">
        <f>'Investīciju plāns_2023_2027'!T17</f>
        <v>0</v>
      </c>
      <c r="U21" s="282" t="str">
        <f>'Investīciju plāns_2023_2027'!U17</f>
        <v>2022-2027</v>
      </c>
    </row>
    <row r="22" spans="1:21" ht="76.5" x14ac:dyDescent="0.25">
      <c r="A22" s="161">
        <f>'Investīciju plāns_2023_2027'!A18</f>
        <v>16</v>
      </c>
      <c r="B22" s="279" t="str">
        <f>'Investīciju plāns_2023_2027'!B18</f>
        <v>06</v>
      </c>
      <c r="C22" s="196" t="str">
        <f>'Investīciju plāns_2023_2027'!C18</f>
        <v>Cenas</v>
      </c>
      <c r="D22" s="285" t="str">
        <f>'Investīciju plāns_2023_2027'!D18</f>
        <v>Ūdenssaimniecības pakalpojumu attīstība Ānes un Teteles ciemu savrupmāju rajonā - ūdens, sadzīves kanalizācija, NAI, LŪK, ietve</v>
      </c>
      <c r="E22" s="285" t="str">
        <f>'Investīciju plāns_2023_2027'!E18</f>
        <v xml:space="preserve">Projektēšana, ietverot Tirgoņu rajonu, Progresa ielas mājas, pārslēdzot esošo kanalizāciju pie kopējiem tīkliem. 
2023.gadā plānots- kanalizācijas tīklu paplašināšana Ānē, Cenu pagastā, 550m garā posmā (Atpūtas iela, Pļavu iela, Tirgotāju iela)  būvprojekta izstrāde 
</v>
      </c>
      <c r="F22" s="161" t="str">
        <f>'Investīciju plāns_2023_2027'!F18</f>
        <v>Ūdenssaimniecības attīstība</v>
      </c>
      <c r="G22" s="366" t="str">
        <f>'Investīciju plāns_2023_2027'!G18</f>
        <v>J/Pag/Iedz
IP/2021</v>
      </c>
      <c r="H22" s="278">
        <f>'Investīciju plāns_2023_2027'!H18</f>
        <v>800000</v>
      </c>
      <c r="I22" s="303">
        <f>'Investīciju plāns_2023_2027'!I18</f>
        <v>0</v>
      </c>
      <c r="J22" s="304">
        <f>'Investīciju plāns_2023_2027'!J18</f>
        <v>0</v>
      </c>
      <c r="K22" s="305">
        <f>'Investīciju plāns_2023_2027'!K18</f>
        <v>0</v>
      </c>
      <c r="L22" s="306">
        <f>'Investīciju plāns_2023_2027'!L18</f>
        <v>100000</v>
      </c>
      <c r="M22" s="307">
        <f>'Investīciju plāns_2023_2027'!M18</f>
        <v>700000</v>
      </c>
      <c r="N22" s="161" t="str">
        <f>'Investīciju plāns_2023_2027'!N18</f>
        <v>P2 V RV3</v>
      </c>
      <c r="O22" s="336" t="str">
        <f>'Investīciju plāns_2023_2027'!O18</f>
        <v>P</v>
      </c>
      <c r="P22" s="347" t="str">
        <f>'Investīciju plāns_2023_2027'!P18</f>
        <v>VP2</v>
      </c>
      <c r="Q22" s="336" t="str">
        <f>'Investīciju plāns_2023_2027'!Q18</f>
        <v>RV5</v>
      </c>
      <c r="R22" s="344" t="str">
        <f>'Investīciju plāns_2023_2027'!R18</f>
        <v>U.5.1.</v>
      </c>
      <c r="S22" s="161" t="str">
        <f>'Investīciju plāns_2023_2027'!S18</f>
        <v>Infrastruktūras un saimnieciskā nodrošinājuma nodaļa/Pagasta pārvalde</v>
      </c>
      <c r="T22" s="284">
        <f>'Investīciju plāns_2023_2027'!T18</f>
        <v>0</v>
      </c>
      <c r="U22" s="282" t="str">
        <f>'Investīciju plāns_2023_2027'!U18</f>
        <v>2022-2027</v>
      </c>
    </row>
    <row r="23" spans="1:21" x14ac:dyDescent="0.25">
      <c r="A23" s="161" t="e">
        <f>'Investīciju plāns_2023_2027'!#REF!</f>
        <v>#REF!</v>
      </c>
      <c r="B23" s="279" t="e">
        <f>'Investīciju plāns_2023_2027'!#REF!</f>
        <v>#REF!</v>
      </c>
      <c r="C23" s="196" t="e">
        <f>'Investīciju plāns_2023_2027'!#REF!</f>
        <v>#REF!</v>
      </c>
      <c r="D23" s="285" t="e">
        <f>'Investīciju plāns_2023_2027'!#REF!</f>
        <v>#REF!</v>
      </c>
      <c r="E23" s="285" t="e">
        <f>'Investīciju plāns_2023_2027'!#REF!</f>
        <v>#REF!</v>
      </c>
      <c r="F23" s="161" t="e">
        <f>'Investīciju plāns_2023_2027'!#REF!</f>
        <v>#REF!</v>
      </c>
      <c r="G23" s="366" t="e">
        <f>'Investīciju plāns_2023_2027'!#REF!</f>
        <v>#REF!</v>
      </c>
      <c r="H23" s="278" t="e">
        <f>'Investīciju plāns_2023_2027'!#REF!</f>
        <v>#REF!</v>
      </c>
      <c r="I23" s="303" t="e">
        <f>'Investīciju plāns_2023_2027'!#REF!</f>
        <v>#REF!</v>
      </c>
      <c r="J23" s="304" t="e">
        <f>'Investīciju plāns_2023_2027'!#REF!</f>
        <v>#REF!</v>
      </c>
      <c r="K23" s="305" t="e">
        <f>'Investīciju plāns_2023_2027'!#REF!</f>
        <v>#REF!</v>
      </c>
      <c r="L23" s="306" t="e">
        <f>'Investīciju plāns_2023_2027'!#REF!</f>
        <v>#REF!</v>
      </c>
      <c r="M23" s="307" t="e">
        <f>'Investīciju plāns_2023_2027'!#REF!</f>
        <v>#REF!</v>
      </c>
      <c r="N23" s="161" t="e">
        <f>'Investīciju plāns_2023_2027'!#REF!</f>
        <v>#REF!</v>
      </c>
      <c r="O23" s="336" t="e">
        <f>'Investīciju plāns_2023_2027'!#REF!</f>
        <v>#REF!</v>
      </c>
      <c r="P23" s="347" t="e">
        <f>'Investīciju plāns_2023_2027'!#REF!</f>
        <v>#REF!</v>
      </c>
      <c r="Q23" s="336" t="e">
        <f>'Investīciju plāns_2023_2027'!#REF!</f>
        <v>#REF!</v>
      </c>
      <c r="R23" s="344" t="e">
        <f>'Investīciju plāns_2023_2027'!#REF!</f>
        <v>#REF!</v>
      </c>
      <c r="S23" s="161" t="e">
        <f>'Investīciju plāns_2023_2027'!#REF!</f>
        <v>#REF!</v>
      </c>
      <c r="T23" s="284" t="e">
        <f>'Investīciju plāns_2023_2027'!#REF!</f>
        <v>#REF!</v>
      </c>
      <c r="U23" s="282" t="e">
        <f>'Investīciju plāns_2023_2027'!#REF!</f>
        <v>#REF!</v>
      </c>
    </row>
    <row r="24" spans="1:21" ht="178.5" x14ac:dyDescent="0.25">
      <c r="A24" s="196">
        <f>'Investīciju plāns_2023_2027'!A19</f>
        <v>17</v>
      </c>
      <c r="B24" s="279" t="str">
        <f>'Investīciju plāns_2023_2027'!B19</f>
        <v>04</v>
      </c>
      <c r="C24" s="196" t="str">
        <f>'Investīciju plāns_2023_2027'!C19</f>
        <v>Eleja</v>
      </c>
      <c r="D24" s="285" t="str">
        <f>'Investīciju plāns_2023_2027'!D19</f>
        <v>Atjaunojamo energoresursu izmantošanas veicināšana - ģeotermālās enerģijas izmantošana</v>
      </c>
      <c r="E24" s="285" t="str">
        <f>'Investīciju plāns_2023_2027'!E19</f>
        <v>Sadarbojoties pilsētu un lauku teritorijām, attīstīt  uzņēmējdarbību ģeotermālās enerģijas ieguves vietā- peldbaseina, vannas, pirtis un balneoloģiju, lauksaimniecība, akvakultūra.
Ģeotermālās enerģijas izmantošanas izpēte Elejas pagastā. 2 izpētes tehnisko projektu izstrāde Elejas termālajiem ūdeņiem, zemes dzīļu skanēšana. Ģeotermālās enerģijas izmantošana Elejas pagastā Jelgavas novadā (saistība ar reģionālo projektu). Provizoriski kopējā summa 33 200 000 EUR
Ģeotermālās enerģijas izmantošana Elejā ir iespējama vairākos veidos:
• siltumapgāde un dzesēšana, iekļaujot arī centralizēto siltumapgādi;
• peldbaseini, vannas, pirtis un balneoloģija;
• lauksaimniecība;
• akvakultūra;
• ražošana ( ir interese no dažādiem uzņēmējiem)</v>
      </c>
      <c r="F24" s="161" t="str">
        <f>'Investīciju plāns_2023_2027'!F19</f>
        <v>Atbalsts uzņēmējdarbībai</v>
      </c>
      <c r="G24" s="366" t="str">
        <f>'Investīciju plāns_2023_2027'!G19</f>
        <v xml:space="preserve">J/Pag/Iedz
</v>
      </c>
      <c r="H24" s="278">
        <f>'Investīciju plāns_2023_2027'!H19</f>
        <v>33200000</v>
      </c>
      <c r="I24" s="303">
        <f>'Investīciju plāns_2023_2027'!I19</f>
        <v>0</v>
      </c>
      <c r="J24" s="304">
        <f>'Investīciju plāns_2023_2027'!J19</f>
        <v>0</v>
      </c>
      <c r="K24" s="305">
        <f>'Investīciju plāns_2023_2027'!K19</f>
        <v>0</v>
      </c>
      <c r="L24" s="306">
        <f>'Investīciju plāns_2023_2027'!L19</f>
        <v>0</v>
      </c>
      <c r="M24" s="307">
        <f>'Investīciju plāns_2023_2027'!M19</f>
        <v>33200000</v>
      </c>
      <c r="N24" s="161" t="str">
        <f>'Investīciju plāns_2023_2027'!N19</f>
        <v>P2 U RV1</v>
      </c>
      <c r="O24" s="336" t="str">
        <f>'Investīciju plāns_2023_2027'!O19</f>
        <v>D</v>
      </c>
      <c r="P24" s="347" t="str">
        <f>'Investīciju plāns_2023_2027'!P19</f>
        <v>VP3</v>
      </c>
      <c r="Q24" s="336" t="str">
        <f>'Investīciju plāns_2023_2027'!Q19</f>
        <v>RV7</v>
      </c>
      <c r="R24" s="344" t="str">
        <f>'Investīciju plāns_2023_2027'!R19</f>
        <v>U.7.1.</v>
      </c>
      <c r="S24" s="161" t="str">
        <f>'Investīciju plāns_2023_2027'!S19</f>
        <v>Attīstības nodaļa/Infrastruktūras un saimnieciskā nodrošinājuma nodaļa/pagasta pārvalde</v>
      </c>
      <c r="T24" s="284">
        <f>'Investīciju plāns_2023_2027'!T19</f>
        <v>0</v>
      </c>
      <c r="U24" s="282" t="str">
        <f>'Investīciju plāns_2023_2027'!U19</f>
        <v>2022-2027</v>
      </c>
    </row>
    <row r="25" spans="1:21" x14ac:dyDescent="0.25">
      <c r="A25" s="161" t="e">
        <f>'Investīciju plāns_2023_2027'!#REF!</f>
        <v>#REF!</v>
      </c>
      <c r="B25" s="279" t="e">
        <f>'Investīciju plāns_2023_2027'!#REF!</f>
        <v>#REF!</v>
      </c>
      <c r="C25" s="196" t="e">
        <f>'Investīciju plāns_2023_2027'!#REF!</f>
        <v>#REF!</v>
      </c>
      <c r="D25" s="285" t="e">
        <f>'Investīciju plāns_2023_2027'!#REF!</f>
        <v>#REF!</v>
      </c>
      <c r="E25" s="285" t="e">
        <f>'Investīciju plāns_2023_2027'!#REF!</f>
        <v>#REF!</v>
      </c>
      <c r="F25" s="161" t="e">
        <f>'Investīciju plāns_2023_2027'!#REF!</f>
        <v>#REF!</v>
      </c>
      <c r="G25" s="366" t="e">
        <f>'Investīciju plāns_2023_2027'!#REF!</f>
        <v>#REF!</v>
      </c>
      <c r="H25" s="278" t="e">
        <f>'Investīciju plāns_2023_2027'!#REF!</f>
        <v>#REF!</v>
      </c>
      <c r="I25" s="303" t="e">
        <f>'Investīciju plāns_2023_2027'!#REF!</f>
        <v>#REF!</v>
      </c>
      <c r="J25" s="304" t="e">
        <f>'Investīciju plāns_2023_2027'!#REF!</f>
        <v>#REF!</v>
      </c>
      <c r="K25" s="305" t="e">
        <f>'Investīciju plāns_2023_2027'!#REF!</f>
        <v>#REF!</v>
      </c>
      <c r="L25" s="306" t="e">
        <f>'Investīciju plāns_2023_2027'!#REF!</f>
        <v>#REF!</v>
      </c>
      <c r="M25" s="307" t="e">
        <f>'Investīciju plāns_2023_2027'!#REF!</f>
        <v>#REF!</v>
      </c>
      <c r="N25" s="161" t="e">
        <f>'Investīciju plāns_2023_2027'!#REF!</f>
        <v>#REF!</v>
      </c>
      <c r="O25" s="336" t="e">
        <f>'Investīciju plāns_2023_2027'!#REF!</f>
        <v>#REF!</v>
      </c>
      <c r="P25" s="346" t="e">
        <f>'Investīciju plāns_2023_2027'!#REF!</f>
        <v>#REF!</v>
      </c>
      <c r="Q25" s="348" t="e">
        <f>'Investīciju plāns_2023_2027'!#REF!</f>
        <v>#REF!</v>
      </c>
      <c r="R25" s="344" t="e">
        <f>'Investīciju plāns_2023_2027'!#REF!</f>
        <v>#REF!</v>
      </c>
      <c r="S25" s="161" t="e">
        <f>'Investīciju plāns_2023_2027'!#REF!</f>
        <v>#REF!</v>
      </c>
      <c r="T25" s="284" t="e">
        <f>'Investīciju plāns_2023_2027'!#REF!</f>
        <v>#REF!</v>
      </c>
      <c r="U25" s="282" t="e">
        <f>'Investīciju plāns_2023_2027'!#REF!</f>
        <v>#REF!</v>
      </c>
    </row>
    <row r="26" spans="1:21" x14ac:dyDescent="0.25">
      <c r="A26" s="161" t="e">
        <f>'Investīciju plāns_2023_2027'!#REF!</f>
        <v>#REF!</v>
      </c>
      <c r="B26" s="279" t="e">
        <f>'Investīciju plāns_2023_2027'!#REF!</f>
        <v>#REF!</v>
      </c>
      <c r="C26" s="196" t="e">
        <f>'Investīciju plāns_2023_2027'!#REF!</f>
        <v>#REF!</v>
      </c>
      <c r="D26" s="285" t="e">
        <f>'Investīciju plāns_2023_2027'!#REF!</f>
        <v>#REF!</v>
      </c>
      <c r="E26" s="335" t="e">
        <f>'Investīciju plāns_2023_2027'!#REF!</f>
        <v>#REF!</v>
      </c>
      <c r="F26" s="161" t="e">
        <f>'Investīciju plāns_2023_2027'!#REF!</f>
        <v>#REF!</v>
      </c>
      <c r="G26" s="366" t="e">
        <f>'Investīciju plāns_2023_2027'!#REF!</f>
        <v>#REF!</v>
      </c>
      <c r="H26" s="278" t="e">
        <f>'Investīciju plāns_2023_2027'!#REF!</f>
        <v>#REF!</v>
      </c>
      <c r="I26" s="303" t="e">
        <f>'Investīciju plāns_2023_2027'!#REF!</f>
        <v>#REF!</v>
      </c>
      <c r="J26" s="304" t="e">
        <f>'Investīciju plāns_2023_2027'!#REF!</f>
        <v>#REF!</v>
      </c>
      <c r="K26" s="305" t="e">
        <f>'Investīciju plāns_2023_2027'!#REF!</f>
        <v>#REF!</v>
      </c>
      <c r="L26" s="306" t="e">
        <f>'Investīciju plāns_2023_2027'!#REF!</f>
        <v>#REF!</v>
      </c>
      <c r="M26" s="307" t="e">
        <f>'Investīciju plāns_2023_2027'!#REF!</f>
        <v>#REF!</v>
      </c>
      <c r="N26" s="161" t="e">
        <f>'Investīciju plāns_2023_2027'!#REF!</f>
        <v>#REF!</v>
      </c>
      <c r="O26" s="336" t="e">
        <f>'Investīciju plāns_2023_2027'!#REF!</f>
        <v>#REF!</v>
      </c>
      <c r="P26" s="346" t="e">
        <f>'Investīciju plāns_2023_2027'!#REF!</f>
        <v>#REF!</v>
      </c>
      <c r="Q26" s="348" t="e">
        <f>'Investīciju plāns_2023_2027'!#REF!</f>
        <v>#REF!</v>
      </c>
      <c r="R26" s="344" t="e">
        <f>'Investīciju plāns_2023_2027'!#REF!</f>
        <v>#REF!</v>
      </c>
      <c r="S26" s="161" t="e">
        <f>'Investīciju plāns_2023_2027'!#REF!</f>
        <v>#REF!</v>
      </c>
      <c r="T26" s="284" t="e">
        <f>'Investīciju plāns_2023_2027'!#REF!</f>
        <v>#REF!</v>
      </c>
      <c r="U26" s="282" t="e">
        <f>'Investīciju plāns_2023_2027'!#REF!</f>
        <v>#REF!</v>
      </c>
    </row>
    <row r="27" spans="1:21" ht="76.5" x14ac:dyDescent="0.25">
      <c r="A27" s="196">
        <f>'Investīciju plāns_2023_2027'!A20</f>
        <v>18</v>
      </c>
      <c r="B27" s="277" t="str">
        <f>'Investīciju plāns_2023_2027'!B20</f>
        <v>09</v>
      </c>
      <c r="C27" s="161" t="str">
        <f>'Investīciju plāns_2023_2027'!C20</f>
        <v>Eleja</v>
      </c>
      <c r="D27" s="285" t="str">
        <f>'Investīciju plāns_2023_2027'!D20</f>
        <v>Elejas vidusskolas mājturības un tehnoloģiju darbnīcas energoefektivitātes paaugstināšana</v>
      </c>
      <c r="E27" s="295" t="str">
        <f>'Investīciju plāns_2023_2027'!E20</f>
        <v>Uzsākts dizaina un tehnoloģiju virziens vidējā izglītībā no 7.-12.kl. Nepieciešams ēkas energoefektivitātes paaugstināšana. 2023.gadā uzsākta iepirkumu procedūra būvprojekta izstrādi ~ 15 000 EUR un būvdarbus plānots uzsākt 2023.gadā ~ 400000 EUR)</v>
      </c>
      <c r="F27" s="161" t="str">
        <f>'Investīciju plāns_2023_2027'!F20</f>
        <v>Energoefektivitāte</v>
      </c>
      <c r="G27" s="366" t="str">
        <f>'Investīciju plāns_2023_2027'!G20</f>
        <v xml:space="preserve">J/Pag/Iedz
</v>
      </c>
      <c r="H27" s="290">
        <f>'Investīciju plāns_2023_2027'!H20</f>
        <v>415000</v>
      </c>
      <c r="I27" s="303">
        <f>'Investīciju plāns_2023_2027'!I20</f>
        <v>415000</v>
      </c>
      <c r="J27" s="304">
        <f>'Investīciju plāns_2023_2027'!J20</f>
        <v>55000</v>
      </c>
      <c r="K27" s="305">
        <f>'Investīciju plāns_2023_2027'!K20</f>
        <v>360000</v>
      </c>
      <c r="L27" s="306">
        <f>'Investīciju plāns_2023_2027'!L20</f>
        <v>0</v>
      </c>
      <c r="M27" s="307">
        <f>'Investīciju plāns_2023_2027'!M20</f>
        <v>0</v>
      </c>
      <c r="N27" s="195" t="str">
        <f>'Investīciju plāns_2023_2027'!N20</f>
        <v>P2 I RV1</v>
      </c>
      <c r="O27" s="336" t="str">
        <f>'Investīciju plāns_2023_2027'!O20</f>
        <v>P</v>
      </c>
      <c r="P27" s="349" t="str">
        <f>'Investīciju plāns_2023_2027'!P20</f>
        <v>VP1</v>
      </c>
      <c r="Q27" s="336" t="str">
        <f>'Investīciju plāns_2023_2027'!Q20</f>
        <v>RV1</v>
      </c>
      <c r="R27" s="344" t="str">
        <f>'Investīciju plāns_2023_2027'!R20</f>
        <v>1.1.</v>
      </c>
      <c r="S27" s="161" t="str">
        <f>'Investīciju plāns_2023_2027'!S20</f>
        <v>Infrastruktūras un saimnieciskā nodrošinājuma nodaļa/Izglītības pārvalde</v>
      </c>
      <c r="T27" s="310">
        <f>'Investīciju plāns_2023_2027'!T20</f>
        <v>0</v>
      </c>
      <c r="U27" s="282" t="str">
        <f>'Investīciju plāns_2023_2027'!U20</f>
        <v>2022-2027</v>
      </c>
    </row>
    <row r="28" spans="1:21" ht="127.5" x14ac:dyDescent="0.25">
      <c r="A28" s="161">
        <f>'Investīciju plāns_2023_2027'!A21</f>
        <v>19</v>
      </c>
      <c r="B28" s="277" t="str">
        <f>'Investīciju plāns_2023_2027'!B21</f>
        <v>10</v>
      </c>
      <c r="C28" s="161" t="str">
        <f>'Investīciju plāns_2023_2027'!C21</f>
        <v>Eleja</v>
      </c>
      <c r="D28" s="285" t="str">
        <f>'Investīciju plāns_2023_2027'!D21</f>
        <v>SARC Eleja ēku energoefektivitātes paaugstināšana un pārbūve</v>
      </c>
      <c r="E28" s="285" t="str">
        <f>'Investīciju plāns_2023_2027'!E21</f>
        <v>2022.gadā uzsāktais investīciju projekts saskaņā ar 2022.gada 8.februāra noteikumiem Nr.112 “Kārtība, kādā piešķiramas un izlietojamas mērķdotācijas investīcijām pašvaldībām”  - 1 500 000EUR= PB finansējums būvuzraudzība 12099 EUR un autoruzraudzība 12099EUR
Finansējuma sadalījums pa gadiem:
2022.gads 65% = 975000 būvdarbi mērķdotācijas projekts +autoruzraudzība 7864 EUR+ būvuzraudzība 7864 =990 728 EUR
2023.gads 35% = 525000 EUR būvdarbi mērķdotācijas projekts + autoruzraudzība 423EUR5+ būvuzraudzība 4235EUR=533 468 EUR</v>
      </c>
      <c r="F28" s="161" t="str">
        <f>'Investīciju plāns_2023_2027'!F21</f>
        <v>Energoefektivitāte</v>
      </c>
      <c r="G28" s="368" t="str">
        <f>'Investīciju plāns_2023_2027'!G21</f>
        <v xml:space="preserve">PP
J/Pag/Iedz
</v>
      </c>
      <c r="H28" s="278">
        <f>'Investīciju plāns_2023_2027'!H21</f>
        <v>533470</v>
      </c>
      <c r="I28" s="303">
        <f>'Investīciju plāns_2023_2027'!I21</f>
        <v>533470</v>
      </c>
      <c r="J28" s="304">
        <f>'Investīciju plāns_2023_2027'!J21</f>
        <v>533470</v>
      </c>
      <c r="K28" s="305">
        <f>'Investīciju plāns_2023_2027'!K21</f>
        <v>0</v>
      </c>
      <c r="L28" s="306">
        <f>'Investīciju plāns_2023_2027'!L21</f>
        <v>0</v>
      </c>
      <c r="M28" s="307">
        <f>'Investīciju plāns_2023_2027'!M21</f>
        <v>0</v>
      </c>
      <c r="N28" s="166" t="str">
        <f>'Investīciju plāns_2023_2027'!N21</f>
        <v>P2 V RV8</v>
      </c>
      <c r="O28" s="336" t="str">
        <f>'Investīciju plāns_2023_2027'!O21</f>
        <v>P</v>
      </c>
      <c r="P28" s="347" t="str">
        <f>'Investīciju plāns_2023_2027'!P21</f>
        <v>VP1</v>
      </c>
      <c r="Q28" s="336" t="str">
        <f>'Investīciju plāns_2023_2027'!Q21</f>
        <v>RV2</v>
      </c>
      <c r="R28" s="344" t="str">
        <f>'Investīciju plāns_2023_2027'!R21</f>
        <v>2.2.</v>
      </c>
      <c r="S28" s="161" t="str">
        <f>'Investīciju plāns_2023_2027'!S21</f>
        <v xml:space="preserve">Infrastruktūras un saimnieciskā nodrošinājuma nodaļa/SARC Eleja </v>
      </c>
      <c r="T28" s="291">
        <f>'Investīciju plāns_2023_2027'!T21</f>
        <v>0</v>
      </c>
      <c r="U28" s="282" t="str">
        <f>'Investīciju plāns_2023_2027'!U21</f>
        <v>2022-2027</v>
      </c>
    </row>
    <row r="29" spans="1:21" ht="76.5" x14ac:dyDescent="0.25">
      <c r="A29" s="161">
        <f>'Investīciju plāns_2023_2027'!A22</f>
        <v>20</v>
      </c>
      <c r="B29" s="277" t="str">
        <f>'Investīciju plāns_2023_2027'!B22</f>
        <v>08k</v>
      </c>
      <c r="C29" s="161" t="str">
        <f>'Investīciju plāns_2023_2027'!C22</f>
        <v>Eleja</v>
      </c>
      <c r="D29" s="285" t="str">
        <f>'Investīciju plāns_2023_2027'!D22</f>
        <v>Elejas vidusskolas sporta zāles pārveidošana par kultūras pakalpojumu iestādi</v>
      </c>
      <c r="E29" s="285" t="str">
        <f>'Investīciju plāns_2023_2027'!E22</f>
        <v xml:space="preserve">Vecās skolas sporta zāles pārveide par  kultūras centru, jo Elejas pagastā nav nodrošināta vieta kultūras iekštelpu  pasākumiem. Secīgi darbi pēc Elejas pagasta sporta kompleksa būvniecības.
Izstrādāts būvprojekts estrādes būvniecībai - derīgs līdz 2024.gadam
</v>
      </c>
      <c r="F29" s="161" t="str">
        <f>'Investīciju plāns_2023_2027'!F22</f>
        <v>Kultūras iestāžu infrastruktūra</v>
      </c>
      <c r="G29" s="366" t="str">
        <f>'Investīciju plāns_2023_2027'!G22</f>
        <v xml:space="preserve">AG
J/Pag/Iedz
</v>
      </c>
      <c r="H29" s="278">
        <f>'Investīciju plāns_2023_2027'!H22</f>
        <v>1600000</v>
      </c>
      <c r="I29" s="303">
        <f>'Investīciju plāns_2023_2027'!I22</f>
        <v>0</v>
      </c>
      <c r="J29" s="304">
        <f>'Investīciju plāns_2023_2027'!J22</f>
        <v>0</v>
      </c>
      <c r="K29" s="305">
        <f>'Investīciju plāns_2023_2027'!K22</f>
        <v>0</v>
      </c>
      <c r="L29" s="306">
        <f>'Investīciju plāns_2023_2027'!L22</f>
        <v>0</v>
      </c>
      <c r="M29" s="307">
        <f>'Investīciju plāns_2023_2027'!M22</f>
        <v>1600000</v>
      </c>
      <c r="N29" s="196" t="str">
        <f>'Investīciju plāns_2023_2027'!N22</f>
        <v>P2 V RV8</v>
      </c>
      <c r="O29" s="336" t="str">
        <f>'Investīciju plāns_2023_2027'!O22</f>
        <v>P</v>
      </c>
      <c r="P29" s="346" t="str">
        <f>'Investīciju plāns_2023_2027'!P22</f>
        <v>VP1</v>
      </c>
      <c r="Q29" s="348" t="str">
        <f>'Investīciju plāns_2023_2027'!Q22</f>
        <v>RV3</v>
      </c>
      <c r="R29" s="344" t="str">
        <f>'Investīciju plāns_2023_2027'!R22</f>
        <v>3.3.</v>
      </c>
      <c r="S29" s="161" t="str">
        <f>'Investīciju plāns_2023_2027'!S22</f>
        <v>Infrastruktūras un saimnieciskā nodrošinājuma nodaļa/pagasta pārvalde</v>
      </c>
      <c r="T29" s="309">
        <f>'Investīciju plāns_2023_2027'!T22</f>
        <v>0</v>
      </c>
      <c r="U29" s="282" t="str">
        <f>'Investīciju plāns_2023_2027'!U22</f>
        <v>2022-2027</v>
      </c>
    </row>
    <row r="30" spans="1:21" ht="63.75" x14ac:dyDescent="0.25">
      <c r="A30" s="196">
        <f>'Investīciju plāns_2023_2027'!A23</f>
        <v>21</v>
      </c>
      <c r="B30" s="279" t="str">
        <f>'Investīciju plāns_2023_2027'!B23</f>
        <v>04</v>
      </c>
      <c r="C30" s="196" t="str">
        <f>'Investīciju plāns_2023_2027'!C23</f>
        <v>Eleja</v>
      </c>
      <c r="D30" s="285" t="str">
        <f>'Investīciju plāns_2023_2027'!D23</f>
        <v>Elejas pagasta Elejas ciema Lietus ūdens un kanalizācijas (LKT) sistēmas pārbūve 2.kārta</v>
      </c>
      <c r="E30" s="285" t="str">
        <f>'Investīciju plāns_2023_2027'!E23</f>
        <v>Lietus ūdens un kanalizācijas (LKT) sakārtošanai Bauskas, Parka, Pelšes un Ievu ielām (būvprojekts, būvniecība)</v>
      </c>
      <c r="F30" s="161" t="str">
        <f>'Investīciju plāns_2023_2027'!F23</f>
        <v>LŪK attīstība</v>
      </c>
      <c r="G30" s="366" t="str">
        <f>'Investīciju plāns_2023_2027'!G23</f>
        <v xml:space="preserve">J/Pag/Iedz
</v>
      </c>
      <c r="H30" s="278">
        <f>'Investīciju plāns_2023_2027'!H23</f>
        <v>330000</v>
      </c>
      <c r="I30" s="303">
        <f>'Investīciju plāns_2023_2027'!I23</f>
        <v>0</v>
      </c>
      <c r="J30" s="304">
        <f>'Investīciju plāns_2023_2027'!J23</f>
        <v>0</v>
      </c>
      <c r="K30" s="305">
        <f>'Investīciju plāns_2023_2027'!K23</f>
        <v>0</v>
      </c>
      <c r="L30" s="306">
        <f>'Investīciju plāns_2023_2027'!L23</f>
        <v>5000</v>
      </c>
      <c r="M30" s="307">
        <f>'Investīciju plāns_2023_2027'!M23</f>
        <v>325000</v>
      </c>
      <c r="N30" s="196" t="str">
        <f>'Investīciju plāns_2023_2027'!N23</f>
        <v>P2 V RV6</v>
      </c>
      <c r="O30" s="336" t="str">
        <f>'Investīciju plāns_2023_2027'!O23</f>
        <v>P</v>
      </c>
      <c r="P30" s="347" t="str">
        <f>'Investīciju plāns_2023_2027'!P23</f>
        <v>VP2</v>
      </c>
      <c r="Q30" s="336" t="str">
        <f>'Investīciju plāns_2023_2027'!Q23</f>
        <v>RV5</v>
      </c>
      <c r="R30" s="344" t="str">
        <f>'Investīciju plāns_2023_2027'!R23</f>
        <v>U.5.2.</v>
      </c>
      <c r="S30" s="161" t="str">
        <f>'Investīciju plāns_2023_2027'!S23</f>
        <v>Infrastruktūras un saimnieciskā nodrošinājuma nodaļa</v>
      </c>
      <c r="T30" s="309">
        <f>'Investīciju plāns_2023_2027'!T23</f>
        <v>0</v>
      </c>
      <c r="U30" s="282" t="str">
        <f>'Investīciju plāns_2023_2027'!U23</f>
        <v>2022-2027</v>
      </c>
    </row>
    <row r="31" spans="1:21" ht="76.5" x14ac:dyDescent="0.25">
      <c r="A31" s="161">
        <f>'Investīciju plāns_2023_2027'!A24</f>
        <v>22</v>
      </c>
      <c r="B31" s="277" t="str">
        <f>'Investīciju plāns_2023_2027'!B24</f>
        <v>10</v>
      </c>
      <c r="C31" s="161" t="str">
        <f>'Investīciju plāns_2023_2027'!C24</f>
        <v>Eleja</v>
      </c>
      <c r="D31" s="285" t="str">
        <f>'Investīciju plāns_2023_2027'!D24</f>
        <v xml:space="preserve">SARC Eleja, Lietuvas 19 teritorijas labiekārtošana </v>
      </c>
      <c r="E31" s="295" t="str">
        <f>'Investīciju plāns_2023_2027'!E24</f>
        <v>Žoga izbūve, celiņu izbūve, apgaismojuma, LŪK, ūdensapgāde, elektroapgāde, siltumapgāde, kanalizācijas labiekārtošana.
Teritorijas labiekārtošana ~300 000 EUR + izstrādājot atsevišķu projektēšanu (cenu aptauja par projektēšanu 8470 EUR)</v>
      </c>
      <c r="F31" s="161" t="str">
        <f>'Investīciju plāns_2023_2027'!F24</f>
        <v>Sociālo pakalpojumu infrastruktūra</v>
      </c>
      <c r="G31" s="366" t="str">
        <f>'Investīciju plāns_2023_2027'!G24</f>
        <v xml:space="preserve">PP
J/Pag/Iedz
</v>
      </c>
      <c r="H31" s="278">
        <f>'Investīciju plāns_2023_2027'!H24</f>
        <v>308470</v>
      </c>
      <c r="I31" s="303">
        <f>'Investīciju plāns_2023_2027'!I24</f>
        <v>308470</v>
      </c>
      <c r="J31" s="304">
        <f>'Investīciju plāns_2023_2027'!J24</f>
        <v>308470</v>
      </c>
      <c r="K31" s="305">
        <f>'Investīciju plāns_2023_2027'!K24</f>
        <v>0</v>
      </c>
      <c r="L31" s="306">
        <f>'Investīciju plāns_2023_2027'!L24</f>
        <v>0</v>
      </c>
      <c r="M31" s="307">
        <f>'Investīciju plāns_2023_2027'!M24</f>
        <v>0</v>
      </c>
      <c r="N31" s="195" t="str">
        <f>'Investīciju plāns_2023_2027'!N24</f>
        <v>P2 L RV2</v>
      </c>
      <c r="O31" s="336" t="str">
        <f>'Investīciju plāns_2023_2027'!O24</f>
        <v>P</v>
      </c>
      <c r="P31" s="347" t="str">
        <f>'Investīciju plāns_2023_2027'!P24</f>
        <v>VP1</v>
      </c>
      <c r="Q31" s="336" t="str">
        <f>'Investīciju plāns_2023_2027'!Q24</f>
        <v>RV2</v>
      </c>
      <c r="R31" s="344" t="str">
        <f>'Investīciju plāns_2023_2027'!R24</f>
        <v>2.2.</v>
      </c>
      <c r="S31" s="161" t="str">
        <f>'Investīciju plāns_2023_2027'!S24</f>
        <v xml:space="preserve">Infrastruktūras un saimnieciskā nodrošinājuma nodaļa/SARC Eleja </v>
      </c>
      <c r="T31" s="310">
        <f>'Investīciju plāns_2023_2027'!T24</f>
        <v>0</v>
      </c>
      <c r="U31" s="282" t="str">
        <f>'Investīciju plāns_2023_2027'!U24</f>
        <v>2022-2027</v>
      </c>
    </row>
    <row r="32" spans="1:21" x14ac:dyDescent="0.25">
      <c r="A32" s="161" t="e">
        <f>'Investīciju plāns_2023_2027'!#REF!</f>
        <v>#REF!</v>
      </c>
      <c r="B32" s="279" t="e">
        <f>'Investīciju plāns_2023_2027'!#REF!</f>
        <v>#REF!</v>
      </c>
      <c r="C32" s="161" t="e">
        <f>'Investīciju plāns_2023_2027'!#REF!</f>
        <v>#REF!</v>
      </c>
      <c r="D32" s="285" t="e">
        <f>'Investīciju plāns_2023_2027'!#REF!</f>
        <v>#REF!</v>
      </c>
      <c r="E32" s="285" t="e">
        <f>'Investīciju plāns_2023_2027'!#REF!</f>
        <v>#REF!</v>
      </c>
      <c r="F32" s="161" t="e">
        <f>'Investīciju plāns_2023_2027'!#REF!</f>
        <v>#REF!</v>
      </c>
      <c r="G32" s="368" t="e">
        <f>'Investīciju plāns_2023_2027'!#REF!</f>
        <v>#REF!</v>
      </c>
      <c r="H32" s="278" t="e">
        <f>'Investīciju plāns_2023_2027'!#REF!</f>
        <v>#REF!</v>
      </c>
      <c r="I32" s="303" t="e">
        <f>'Investīciju plāns_2023_2027'!#REF!</f>
        <v>#REF!</v>
      </c>
      <c r="J32" s="304" t="e">
        <f>'Investīciju plāns_2023_2027'!#REF!</f>
        <v>#REF!</v>
      </c>
      <c r="K32" s="305" t="e">
        <f>'Investīciju plāns_2023_2027'!#REF!</f>
        <v>#REF!</v>
      </c>
      <c r="L32" s="306" t="e">
        <f>'Investīciju plāns_2023_2027'!#REF!</f>
        <v>#REF!</v>
      </c>
      <c r="M32" s="307" t="e">
        <f>'Investīciju plāns_2023_2027'!#REF!</f>
        <v>#REF!</v>
      </c>
      <c r="N32" s="195" t="e">
        <f>'Investīciju plāns_2023_2027'!#REF!</f>
        <v>#REF!</v>
      </c>
      <c r="O32" s="336" t="e">
        <f>'Investīciju plāns_2023_2027'!#REF!</f>
        <v>#REF!</v>
      </c>
      <c r="P32" s="349" t="e">
        <f>'Investīciju plāns_2023_2027'!#REF!</f>
        <v>#REF!</v>
      </c>
      <c r="Q32" s="336" t="e">
        <f>'Investīciju plāns_2023_2027'!#REF!</f>
        <v>#REF!</v>
      </c>
      <c r="R32" s="344" t="e">
        <f>'Investīciju plāns_2023_2027'!#REF!</f>
        <v>#REF!</v>
      </c>
      <c r="S32" s="161" t="e">
        <f>'Investīciju plāns_2023_2027'!#REF!</f>
        <v>#REF!</v>
      </c>
      <c r="T32" s="310" t="e">
        <f>'Investīciju plāns_2023_2027'!#REF!</f>
        <v>#REF!</v>
      </c>
      <c r="U32" s="282" t="e">
        <f>'Investīciju plāns_2023_2027'!#REF!</f>
        <v>#REF!</v>
      </c>
    </row>
    <row r="33" spans="1:21" ht="76.5" x14ac:dyDescent="0.25">
      <c r="A33" s="196">
        <f>'Investīciju plāns_2023_2027'!A25</f>
        <v>23</v>
      </c>
      <c r="B33" s="277" t="str">
        <f>'Investīciju plāns_2023_2027'!B25</f>
        <v>08s</v>
      </c>
      <c r="C33" s="161" t="str">
        <f>'Investīciju plāns_2023_2027'!C25</f>
        <v>Eleja</v>
      </c>
      <c r="D33" s="285" t="str">
        <f>'Investīciju plāns_2023_2027'!D25</f>
        <v>Elejas pagasta sporta kompleksa būvniecība</v>
      </c>
      <c r="E33" s="295" t="str">
        <f>'Investīciju plāns_2023_2027'!E25</f>
        <v xml:space="preserve">Jaunas sporta infrastruktūras vietas izveidošana.
2023.gadā uzsākta iepirkumu procedūra par būvprojekta pārstrāde (termiņš 2023.g.decembris). ~50 000 EUR;
Būvdarbi 2024/2025.gads ~ 2 000 000EUR 
</v>
      </c>
      <c r="F33" s="161" t="str">
        <f>'Investīciju plāns_2023_2027'!F25</f>
        <v>Sporta infrastruktūra</v>
      </c>
      <c r="G33" s="366" t="str">
        <f>'Investīciju plāns_2023_2027'!G25</f>
        <v xml:space="preserve">AG
J/Pag/Iedz
</v>
      </c>
      <c r="H33" s="278">
        <f>'Investīciju plāns_2023_2027'!H25</f>
        <v>6050000</v>
      </c>
      <c r="I33" s="303">
        <f>'Investīciju plāns_2023_2027'!I25</f>
        <v>50000</v>
      </c>
      <c r="J33" s="304">
        <f>'Investīciju plāns_2023_2027'!J25</f>
        <v>50000</v>
      </c>
      <c r="K33" s="305">
        <f>'Investīciju plāns_2023_2027'!K25</f>
        <v>0</v>
      </c>
      <c r="L33" s="306">
        <f>'Investīciju plāns_2023_2027'!L25</f>
        <v>0</v>
      </c>
      <c r="M33" s="307">
        <f>'Investīciju plāns_2023_2027'!M25</f>
        <v>6000000</v>
      </c>
      <c r="N33" s="166" t="str">
        <f>'Investīciju plāns_2023_2027'!N25</f>
        <v xml:space="preserve">P2 S RV1
</v>
      </c>
      <c r="O33" s="336" t="str">
        <f>'Investīciju plāns_2023_2027'!O25</f>
        <v>P</v>
      </c>
      <c r="P33" s="347" t="str">
        <f>'Investīciju plāns_2023_2027'!P25</f>
        <v>VP1</v>
      </c>
      <c r="Q33" s="336" t="str">
        <f>'Investīciju plāns_2023_2027'!Q25</f>
        <v>RV3</v>
      </c>
      <c r="R33" s="357" t="str">
        <f>'Investīciju plāns_2023_2027'!R25</f>
        <v>3.2.</v>
      </c>
      <c r="S33" s="161" t="str">
        <f>'Investīciju plāns_2023_2027'!S25</f>
        <v>Infrastruktūras un saimnieciskā nodrošinājuma nodaļa/pagasta pārvalde</v>
      </c>
      <c r="T33" s="291">
        <f>'Investīciju plāns_2023_2027'!T25</f>
        <v>0</v>
      </c>
      <c r="U33" s="282" t="str">
        <f>'Investīciju plāns_2023_2027'!U25</f>
        <v>2022-2027</v>
      </c>
    </row>
    <row r="34" spans="1:21" ht="114.75" x14ac:dyDescent="0.25">
      <c r="A34" s="161">
        <f>'Investīciju plāns_2023_2027'!A27</f>
        <v>25</v>
      </c>
      <c r="B34" s="277" t="str">
        <f>'Investīciju plāns_2023_2027'!B27</f>
        <v>04</v>
      </c>
      <c r="C34" s="161" t="str">
        <f>'Investīciju plāns_2023_2027'!C27</f>
        <v>Eleja</v>
      </c>
      <c r="D34" s="285" t="str">
        <f>'Investīciju plāns_2023_2027'!D27</f>
        <v>Elejas pagasta  transporta infrastruktūras attīstība</v>
      </c>
      <c r="E34" s="295" t="str">
        <f>'Investīciju plāns_2023_2027'!E27</f>
        <v xml:space="preserve">Transporta infrastruktūras attīstība, t.sk.: 
 2022/2023.gads:
1.Parka ielas, Eleja- virskārtas atjaunošana 820 m (projektēšana 4114 EUR, būvdarbi ~ 123 000EUR)
2.Stacijas ielas, Eleja - virskārtas atjaunošana 80 m (projektēšana 3146 EUR, būvdarbi ~ 12 000 EUR)
Iepirkumu procedūra projektēšanai uzsākta 2022.gadā, noslēgti līgumi par projektēšanu
</v>
      </c>
      <c r="F34" s="161" t="str">
        <f>'Investīciju plāns_2023_2027'!F27</f>
        <v>Transporta infrastruktūra, t.sk. Apgaismojums</v>
      </c>
      <c r="G34" s="366" t="str">
        <f>'Investīciju plāns_2023_2027'!G27</f>
        <v>AG2023
J/Pag/Iedz
Dep/ieros</v>
      </c>
      <c r="H34" s="278">
        <f>'Investīciju plāns_2023_2027'!H27</f>
        <v>142260</v>
      </c>
      <c r="I34" s="303">
        <f>'Investīciju plāns_2023_2027'!I27</f>
        <v>142260</v>
      </c>
      <c r="J34" s="304">
        <f>'Investīciju plāns_2023_2027'!J27</f>
        <v>27510</v>
      </c>
      <c r="K34" s="305">
        <f>'Investīciju plāns_2023_2027'!K27</f>
        <v>114750</v>
      </c>
      <c r="L34" s="306">
        <f>'Investīciju plāns_2023_2027'!L27</f>
        <v>0</v>
      </c>
      <c r="M34" s="307">
        <f>'Investīciju plāns_2023_2027'!M27</f>
        <v>0</v>
      </c>
      <c r="N34" s="196" t="str">
        <f>'Investīciju plāns_2023_2027'!N27</f>
        <v>P2 V RV1</v>
      </c>
      <c r="O34" s="336">
        <f>'Investīciju plāns_2023_2027'!O27</f>
        <v>0</v>
      </c>
      <c r="P34" s="350">
        <f>'Investīciju plāns_2023_2027'!P27</f>
        <v>0</v>
      </c>
      <c r="Q34" s="344" t="str">
        <f>'Investīciju plāns_2023_2027'!Q27</f>
        <v>RV4</v>
      </c>
      <c r="R34" s="344" t="str">
        <f>'Investīciju plāns_2023_2027'!R27</f>
        <v>4.1.</v>
      </c>
      <c r="S34" s="161" t="str">
        <f>'Investīciju plāns_2023_2027'!S27</f>
        <v>Infrastruktūras un saimnieciskā nodrošinājuma nodaļa/Pagasta pārvalde</v>
      </c>
      <c r="T34" s="309">
        <f>'Investīciju plāns_2023_2027'!T27</f>
        <v>0</v>
      </c>
      <c r="U34" s="282" t="str">
        <f>'Investīciju plāns_2023_2027'!U27</f>
        <v>2022-2027</v>
      </c>
    </row>
    <row r="35" spans="1:21" ht="127.5" x14ac:dyDescent="0.25">
      <c r="A35" s="161">
        <f>'Investīciju plāns_2023_2027'!A28</f>
        <v>26</v>
      </c>
      <c r="B35" s="277" t="str">
        <f>'Investīciju plāns_2023_2027'!B28</f>
        <v>08</v>
      </c>
      <c r="C35" s="161" t="str">
        <f>'Investīciju plāns_2023_2027'!C28</f>
        <v>Eleja</v>
      </c>
      <c r="D35" s="285" t="str">
        <f>'Investīciju plāns_2023_2027'!D28</f>
        <v>Elejas muižas parka teritorijas infrastruktūras atjaunošana</v>
      </c>
      <c r="E35" s="295" t="str">
        <f>'Investīciju plāns_2023_2027'!E28</f>
        <v>Elejas muižas parka teritorijas infrastruktūras atjaunošana- izstāžu zāles izveidošana (uzsākts 2021.gadā) un iekārtošana (ekspozīcija, mēbeles, interjers), estrādes  rekonstrukcija/būvniecība (Izstrādāts būvprojekts estrādes būvniecībai - derīgs līdz 2023.gadam, būvdarbi provizoriski būtu jāuzsāk 2024.gadā). 
Teritorijas infrastruktūras atjaunošanai piesaistīti vairāki ES fondu projektu  un pašvaldības finansējums.
2023. gadā paredzmie darbi:
Lietus ūdens kanalizācijas sakārtošana pie izstāžu zāles apliecinājuma kartes iztrāde -  3025 EUR; darbi 2023.gadā ~120 000 EUR</v>
      </c>
      <c r="F35" s="161" t="str">
        <f>'Investīciju plāns_2023_2027'!F28</f>
        <v>Vēstures mantojums - teritorija</v>
      </c>
      <c r="G35" s="366" t="str">
        <f>'Investīciju plāns_2023_2027'!G28</f>
        <v>PP
AG</v>
      </c>
      <c r="H35" s="278">
        <f>'Investīciju plāns_2023_2027'!H28</f>
        <v>1123025</v>
      </c>
      <c r="I35" s="303">
        <f>'Investīciju plāns_2023_2027'!I28</f>
        <v>123025</v>
      </c>
      <c r="J35" s="304">
        <f>'Investīciju plāns_2023_2027'!J28</f>
        <v>123025</v>
      </c>
      <c r="K35" s="305">
        <f>'Investīciju plāns_2023_2027'!K28</f>
        <v>0</v>
      </c>
      <c r="L35" s="306">
        <f>'Investīciju plāns_2023_2027'!L28</f>
        <v>400000</v>
      </c>
      <c r="M35" s="307">
        <f>'Investīciju plāns_2023_2027'!M28</f>
        <v>600000</v>
      </c>
      <c r="N35" s="166" t="str">
        <f>'Investīciju plāns_2023_2027'!N28</f>
        <v>P4 T RV2</v>
      </c>
      <c r="O35" s="281" t="str">
        <f>'Investīciju plāns_2023_2027'!O28</f>
        <v>P</v>
      </c>
      <c r="P35" s="275" t="str">
        <f>'Investīciju plāns_2023_2027'!P28</f>
        <v>VP1</v>
      </c>
      <c r="Q35" s="195" t="str">
        <f>'Investīciju plāns_2023_2027'!Q28</f>
        <v>RV3</v>
      </c>
      <c r="R35" s="268" t="str">
        <f>'Investīciju plāns_2023_2027'!R28</f>
        <v>3.3.</v>
      </c>
      <c r="S35" s="161" t="str">
        <f>'Investīciju plāns_2023_2027'!S28</f>
        <v>Infrastruktūras un saimnieciskā nodrošinājuma nodaļa/pagasta pārvalde/Attīstības nodaļa</v>
      </c>
      <c r="T35" s="291">
        <f>'Investīciju plāns_2023_2027'!T28</f>
        <v>0</v>
      </c>
      <c r="U35" s="282" t="str">
        <f>'Investīciju plāns_2023_2027'!U28</f>
        <v>2022-2027</v>
      </c>
    </row>
    <row r="36" spans="1:21" ht="140.25" x14ac:dyDescent="0.25">
      <c r="A36" s="196">
        <f>'Investīciju plāns_2023_2027'!A29</f>
        <v>27</v>
      </c>
      <c r="B36" s="277" t="str">
        <f>'Investīciju plāns_2023_2027'!B29</f>
        <v>09</v>
      </c>
      <c r="C36" s="161" t="str">
        <f>'Investīciju plāns_2023_2027'!C29</f>
        <v>Glūda</v>
      </c>
      <c r="D36" s="285" t="str">
        <f>'Investīciju plāns_2023_2027'!D29</f>
        <v>Jelgavas novada Mūzikas un mākslas skolas ēkas un teritorijas labiekārtošana</v>
      </c>
      <c r="E36" s="295" t="str">
        <f>'Investīciju plāns_2023_2027'!E29</f>
        <v>Būvprojekta izstrāde-izstāžu zāle, vēstures liecību krātuve, autostāvlaukuma izbūve, zaļās klases izveide, estrādes būvniecība,  teritorijas labiekārtošana.
Vizuāli skolas teritorija neatbilst tās būtībai un mērķim veicināt estētisku un ētisku lietu skatījumu. Autostāvlaukuma izbūve pie ēkas. Skolas ēkā izvietots arī vēstures informācijas centrs, tādēļ teritorijā būtu lietderīgi atvēlēt vietu vēstures liecību (priekšmetu) krātuvei.  Teritorija tiek izmantota arī kultūras pasākumiem, tajā plānots izbūvēt estrādi. Veicot teritorijas labiekārtošanu, ieguvēji būtu ne tikai MMS audzēkņi un pedagogi, bet arī kultūras un sporta atbalstītāji un baudītāji.</v>
      </c>
      <c r="F36" s="161" t="str">
        <f>'Investīciju plāns_2023_2027'!F29</f>
        <v>Izglītības iestāžu infrastruktūra</v>
      </c>
      <c r="G36" s="366" t="str">
        <f>'Investīciju plāns_2023_2027'!G29</f>
        <v>J/Pag/Iedz</v>
      </c>
      <c r="H36" s="278">
        <f>'Investīciju plāns_2023_2027'!H29</f>
        <v>600000</v>
      </c>
      <c r="I36" s="303">
        <f>'Investīciju plāns_2023_2027'!I29</f>
        <v>0</v>
      </c>
      <c r="J36" s="304">
        <f>'Investīciju plāns_2023_2027'!J29</f>
        <v>0</v>
      </c>
      <c r="K36" s="305">
        <f>'Investīciju plāns_2023_2027'!K29</f>
        <v>0</v>
      </c>
      <c r="L36" s="306">
        <f>'Investīciju plāns_2023_2027'!L29</f>
        <v>0</v>
      </c>
      <c r="M36" s="307">
        <f>'Investīciju plāns_2023_2027'!M29</f>
        <v>600000</v>
      </c>
      <c r="N36" s="196" t="str">
        <f>'Investīciju plāns_2023_2027'!N29</f>
        <v>P2 I RV1</v>
      </c>
      <c r="O36" s="151" t="str">
        <f>'Investīciju plāns_2023_2027'!O29</f>
        <v>P</v>
      </c>
      <c r="P36" s="287" t="str">
        <f>'Investīciju plāns_2023_2027'!P29</f>
        <v>VP1</v>
      </c>
      <c r="Q36" s="195" t="str">
        <f>'Investīciju plāns_2023_2027'!Q29</f>
        <v>RV1</v>
      </c>
      <c r="R36" s="268" t="str">
        <f>'Investīciju plāns_2023_2027'!R29</f>
        <v>1.1.</v>
      </c>
      <c r="S36" s="161" t="str">
        <f>'Investīciju plāns_2023_2027'!S29</f>
        <v>Infrastruktūras un saimnieciskā nodrošinājuma nodaļa</v>
      </c>
      <c r="T36" s="309">
        <f>'Investīciju plāns_2023_2027'!T29</f>
        <v>0</v>
      </c>
      <c r="U36" s="282" t="str">
        <f>'Investīciju plāns_2023_2027'!U29</f>
        <v>2022-2027</v>
      </c>
    </row>
    <row r="37" spans="1:21" ht="102" x14ac:dyDescent="0.25">
      <c r="A37" s="161">
        <f>'Investīciju plāns_2023_2027'!A30</f>
        <v>28</v>
      </c>
      <c r="B37" s="277" t="str">
        <f>'Investīciju plāns_2023_2027'!B30</f>
        <v>09</v>
      </c>
      <c r="C37" s="161" t="str">
        <f>'Investīciju plāns_2023_2027'!C30</f>
        <v>Glūda</v>
      </c>
      <c r="D37" s="285" t="str">
        <f>'Investīciju plāns_2023_2027'!D30</f>
        <v>Glūdas pagasta Šķibes pamatskolas pirmsskolas ēkas teritorijas labiekārtošana</v>
      </c>
      <c r="E37" s="295" t="str">
        <f>'Investīciju plāns_2023_2027'!E30</f>
        <v xml:space="preserve">Bērnudārza tehniskā laukuma asfaltēšana satiksmes noteikumu apmācību laukuma izbūve. Teritorijas apgaismojuma izbūve. Teritorijas labiekārtošana (celiņi, soliņi, rotaļu elementi, nožogojums). Tehnisko (saimniecisko) telpu izbūve ēkas galā.
Plānots uzsākt projektēšanu 2023.gada otrajā pusē, izmaksas plānot 2024.gadā </v>
      </c>
      <c r="F37" s="161" t="str">
        <f>'Investīciju plāns_2023_2027'!F30</f>
        <v>Izglītības iestāžu infrastruktūra</v>
      </c>
      <c r="G37" s="368" t="str">
        <f>'Investīciju plāns_2023_2027'!G30</f>
        <v>J/Pag/Iedz</v>
      </c>
      <c r="H37" s="278">
        <f>'Investīciju plāns_2023_2027'!H30</f>
        <v>300000</v>
      </c>
      <c r="I37" s="303">
        <f>'Investīciju plāns_2023_2027'!I30</f>
        <v>0</v>
      </c>
      <c r="J37" s="304">
        <f>'Investīciju plāns_2023_2027'!J30</f>
        <v>0</v>
      </c>
      <c r="K37" s="305">
        <f>'Investīciju plāns_2023_2027'!K30</f>
        <v>0</v>
      </c>
      <c r="L37" s="306">
        <f>'Investīciju plāns_2023_2027'!L30</f>
        <v>300000</v>
      </c>
      <c r="M37" s="307">
        <f>'Investīciju plāns_2023_2027'!M30</f>
        <v>0</v>
      </c>
      <c r="N37" s="196" t="str">
        <f>'Investīciju plāns_2023_2027'!N30</f>
        <v>P2 I RV1</v>
      </c>
      <c r="O37" s="352" t="str">
        <f>'Investīciju plāns_2023_2027'!O30</f>
        <v>P</v>
      </c>
      <c r="P37" s="356" t="str">
        <f>'Investīciju plāns_2023_2027'!P30</f>
        <v>VP1</v>
      </c>
      <c r="Q37" s="336" t="str">
        <f>'Investīciju plāns_2023_2027'!Q30</f>
        <v>RV1</v>
      </c>
      <c r="R37" s="344" t="str">
        <f>'Investīciju plāns_2023_2027'!R30</f>
        <v>1.1.</v>
      </c>
      <c r="S37" s="161" t="str">
        <f>'Investīciju plāns_2023_2027'!S30</f>
        <v>Infrastruktūras un saimnieciskā nodrošinājuma nodaļa'/pagasta pārvalde/Izglītības pārvalde</v>
      </c>
      <c r="T37" s="309">
        <f>'Investīciju plāns_2023_2027'!T30</f>
        <v>0</v>
      </c>
      <c r="U37" s="282" t="str">
        <f>'Investīciju plāns_2023_2027'!U30</f>
        <v>2022-2027</v>
      </c>
    </row>
    <row r="38" spans="1:21" ht="114.75" x14ac:dyDescent="0.25">
      <c r="A38" s="161">
        <f>'Investīciju plāns_2023_2027'!A31</f>
        <v>29</v>
      </c>
      <c r="B38" s="279" t="str">
        <f>'Investīciju plāns_2023_2027'!B31</f>
        <v>04</v>
      </c>
      <c r="C38" s="196" t="str">
        <f>'Investīciju plāns_2023_2027'!C31</f>
        <v>Glūda</v>
      </c>
      <c r="D38" s="285" t="str">
        <f>'Investīciju plāns_2023_2027'!D31</f>
        <v>Glūdas pagasta  transporta infrastruktūras attīstība</v>
      </c>
      <c r="E38" s="285" t="str">
        <f>'Investīciju plāns_2023_2027'!E31</f>
        <v>Transporta infrastruktūras attīstība, t.sk.: 
2024.-2027.gads
1. Glūdas pagasta ceļa „Dailes”- Tomsona iela virskārtas atjaunošana , t.sk. gājēju celiņu un ielu apgaismojuma izbūve
Plānots uzsākt projektēšanu 2023.gada otrajā pusē, izmaksas plānot 2024.gadā 
2. Ielu apgaismojuma izbūve Glūdas pagasta Ūdelēs
3. Kalnenieku ceļa sakārtošana Glūdas pagastā ( Mētras – Mazkaušnieki – Kalnenieki – Zemgaļi)</v>
      </c>
      <c r="F38" s="161" t="str">
        <f>'Investīciju plāns_2023_2027'!F31</f>
        <v>Transporta infrastruktūra, t.sk. Apgaismojums</v>
      </c>
      <c r="G38" s="367" t="str">
        <f>'Investīciju plāns_2023_2027'!G31</f>
        <v xml:space="preserve">J/Pag/Iedz
</v>
      </c>
      <c r="H38" s="278">
        <f>'Investīciju plāns_2023_2027'!H31</f>
        <v>840000</v>
      </c>
      <c r="I38" s="303">
        <f>'Investīciju plāns_2023_2027'!I31</f>
        <v>0</v>
      </c>
      <c r="J38" s="304">
        <f>'Investīciju plāns_2023_2027'!J31</f>
        <v>0</v>
      </c>
      <c r="K38" s="305">
        <f>'Investīciju plāns_2023_2027'!K31</f>
        <v>0</v>
      </c>
      <c r="L38" s="306">
        <f>'Investīciju plāns_2023_2027'!L31</f>
        <v>200000</v>
      </c>
      <c r="M38" s="307">
        <f>'Investīciju plāns_2023_2027'!M31</f>
        <v>640000</v>
      </c>
      <c r="N38" s="166" t="str">
        <f>'Investīciju plāns_2023_2027'!N31</f>
        <v>P2 V RV1</v>
      </c>
      <c r="O38" s="336">
        <f>'Investīciju plāns_2023_2027'!O31</f>
        <v>0</v>
      </c>
      <c r="P38" s="346" t="str">
        <f>'Investīciju plāns_2023_2027'!P31</f>
        <v>VP2</v>
      </c>
      <c r="Q38" s="336" t="str">
        <f>'Investīciju plāns_2023_2027'!Q31</f>
        <v>RV4</v>
      </c>
      <c r="R38" s="344" t="str">
        <f>'Investīciju plāns_2023_2027'!R31</f>
        <v>4.1.</v>
      </c>
      <c r="S38" s="161" t="str">
        <f>'Investīciju plāns_2023_2027'!S31</f>
        <v>Infrastruktūras un saimnieciskā nodrošinājuma nodaļa/Pagasta pārvalde</v>
      </c>
      <c r="T38" s="291">
        <f>'Investīciju plāns_2023_2027'!T31</f>
        <v>0</v>
      </c>
      <c r="U38" s="282" t="str">
        <f>'Investīciju plāns_2023_2027'!U31</f>
        <v>2022-2027</v>
      </c>
    </row>
    <row r="39" spans="1:21" ht="89.25" x14ac:dyDescent="0.25">
      <c r="A39" s="196">
        <f>'Investīciju plāns_2023_2027'!A32</f>
        <v>30</v>
      </c>
      <c r="B39" s="279" t="str">
        <f>'Investīciju plāns_2023_2027'!B32</f>
        <v>04</v>
      </c>
      <c r="C39" s="196" t="str">
        <f>'Investīciju plāns_2023_2027'!C32</f>
        <v>Glūda</v>
      </c>
      <c r="D39" s="285" t="str">
        <f>'Investīciju plāns_2023_2027'!D32</f>
        <v>Glūdas pagasta  transporta infrastruktūras attīstība</v>
      </c>
      <c r="E39" s="285" t="str">
        <f>'Investīciju plāns_2023_2027'!E32</f>
        <v xml:space="preserve">Transporta infrastruktūras attīstība, t.sk.: 
 2022/2023.gads:
Skolas un Dārza iela, Glūda -  virskārtas atjaunošana 1km (projektēšana 12584 EUR, būvdarbi ~ 150 000EUR)
Iepirkumu procedūra projektēšanai uzsākta 2022.gadā, noslēgti līgumi par projektēšanu
</v>
      </c>
      <c r="F39" s="161" t="str">
        <f>'Investīciju plāns_2023_2027'!F32</f>
        <v>Transporta infrastruktūra, t.sk. Apgaismojums</v>
      </c>
      <c r="G39" s="367" t="str">
        <f>'Investīciju plāns_2023_2027'!G32</f>
        <v>AG2023
J/Pag/Iedz
Dep/ieros</v>
      </c>
      <c r="H39" s="278">
        <f>'Investīciju plāns_2023_2027'!H32</f>
        <v>162584</v>
      </c>
      <c r="I39" s="303">
        <f>'Investīciju plāns_2023_2027'!I32</f>
        <v>162584</v>
      </c>
      <c r="J39" s="304">
        <f>'Investīciju plāns_2023_2027'!J32</f>
        <v>35084</v>
      </c>
      <c r="K39" s="305">
        <f>'Investīciju plāns_2023_2027'!K32</f>
        <v>127500</v>
      </c>
      <c r="L39" s="306">
        <f>'Investīciju plāns_2023_2027'!L32</f>
        <v>0</v>
      </c>
      <c r="M39" s="307">
        <f>'Investīciju plāns_2023_2027'!M32</f>
        <v>0</v>
      </c>
      <c r="N39" s="166" t="str">
        <f>'Investīciju plāns_2023_2027'!N32</f>
        <v>P2 V RV1</v>
      </c>
      <c r="O39" s="336">
        <f>'Investīciju plāns_2023_2027'!O32</f>
        <v>0</v>
      </c>
      <c r="P39" s="346" t="str">
        <f>'Investīciju plāns_2023_2027'!P32</f>
        <v>VP2</v>
      </c>
      <c r="Q39" s="336" t="str">
        <f>'Investīciju plāns_2023_2027'!Q32</f>
        <v>RV4</v>
      </c>
      <c r="R39" s="344" t="str">
        <f>'Investīciju plāns_2023_2027'!R32</f>
        <v>4.1.</v>
      </c>
      <c r="S39" s="161" t="str">
        <f>'Investīciju plāns_2023_2027'!S32</f>
        <v>Infrastruktūras un saimnieciskā nodrošinājuma nodaļa/Pagasta pārvalde</v>
      </c>
      <c r="T39" s="291">
        <f>'Investīciju plāns_2023_2027'!T32</f>
        <v>0</v>
      </c>
      <c r="U39" s="282">
        <f>'Investīciju plāns_2023_2027'!U32</f>
        <v>0</v>
      </c>
    </row>
    <row r="40" spans="1:21" x14ac:dyDescent="0.25">
      <c r="A40" s="161" t="e">
        <f>'Investīciju plāns_2023_2027'!#REF!</f>
        <v>#REF!</v>
      </c>
      <c r="B40" s="279" t="e">
        <f>'Investīciju plāns_2023_2027'!#REF!</f>
        <v>#REF!</v>
      </c>
      <c r="C40" s="196" t="e">
        <f>'Investīciju plāns_2023_2027'!#REF!</f>
        <v>#REF!</v>
      </c>
      <c r="D40" s="285" t="e">
        <f>'Investīciju plāns_2023_2027'!#REF!</f>
        <v>#REF!</v>
      </c>
      <c r="E40" s="285" t="e">
        <f>'Investīciju plāns_2023_2027'!#REF!</f>
        <v>#REF!</v>
      </c>
      <c r="F40" s="161" t="e">
        <f>'Investīciju plāns_2023_2027'!#REF!</f>
        <v>#REF!</v>
      </c>
      <c r="G40" s="366" t="e">
        <f>'Investīciju plāns_2023_2027'!#REF!</f>
        <v>#REF!</v>
      </c>
      <c r="H40" s="278" t="e">
        <f>'Investīciju plāns_2023_2027'!#REF!</f>
        <v>#REF!</v>
      </c>
      <c r="I40" s="303" t="e">
        <f>'Investīciju plāns_2023_2027'!#REF!</f>
        <v>#REF!</v>
      </c>
      <c r="J40" s="304" t="e">
        <f>'Investīciju plāns_2023_2027'!#REF!</f>
        <v>#REF!</v>
      </c>
      <c r="K40" s="305" t="e">
        <f>'Investīciju plāns_2023_2027'!#REF!</f>
        <v>#REF!</v>
      </c>
      <c r="L40" s="306" t="e">
        <f>'Investīciju plāns_2023_2027'!#REF!</f>
        <v>#REF!</v>
      </c>
      <c r="M40" s="307" t="e">
        <f>'Investīciju plāns_2023_2027'!#REF!</f>
        <v>#REF!</v>
      </c>
      <c r="N40" s="161" t="e">
        <f>'Investīciju plāns_2023_2027'!#REF!</f>
        <v>#REF!</v>
      </c>
      <c r="O40" s="352" t="e">
        <f>'Investīciju plāns_2023_2027'!#REF!</f>
        <v>#REF!</v>
      </c>
      <c r="P40" s="383" t="e">
        <f>'Investīciju plāns_2023_2027'!#REF!</f>
        <v>#REF!</v>
      </c>
      <c r="Q40" s="355" t="e">
        <f>'Investīciju plāns_2023_2027'!#REF!</f>
        <v>#REF!</v>
      </c>
      <c r="R40" s="354" t="e">
        <f>'Investīciju plāns_2023_2027'!#REF!</f>
        <v>#REF!</v>
      </c>
      <c r="S40" s="161" t="e">
        <f>'Investīciju plāns_2023_2027'!#REF!</f>
        <v>#REF!</v>
      </c>
      <c r="T40" s="284" t="e">
        <f>'Investīciju plāns_2023_2027'!#REF!</f>
        <v>#REF!</v>
      </c>
      <c r="U40" s="282" t="e">
        <f>'Investīciju plāns_2023_2027'!#REF!</f>
        <v>#REF!</v>
      </c>
    </row>
    <row r="41" spans="1:21" x14ac:dyDescent="0.25">
      <c r="A41" s="161" t="e">
        <f>'Investīciju plāns_2023_2027'!#REF!</f>
        <v>#REF!</v>
      </c>
      <c r="B41" s="279" t="e">
        <f>'Investīciju plāns_2023_2027'!#REF!</f>
        <v>#REF!</v>
      </c>
      <c r="C41" s="196" t="e">
        <f>'Investīciju plāns_2023_2027'!#REF!</f>
        <v>#REF!</v>
      </c>
      <c r="D41" s="285" t="e">
        <f>'Investīciju plāns_2023_2027'!#REF!</f>
        <v>#REF!</v>
      </c>
      <c r="E41" s="285" t="e">
        <f>'Investīciju plāns_2023_2027'!#REF!</f>
        <v>#REF!</v>
      </c>
      <c r="F41" s="161" t="e">
        <f>'Investīciju plāns_2023_2027'!#REF!</f>
        <v>#REF!</v>
      </c>
      <c r="G41" s="366" t="e">
        <f>'Investīciju plāns_2023_2027'!#REF!</f>
        <v>#REF!</v>
      </c>
      <c r="H41" s="278" t="e">
        <f>'Investīciju plāns_2023_2027'!#REF!</f>
        <v>#REF!</v>
      </c>
      <c r="I41" s="303" t="e">
        <f>'Investīciju plāns_2023_2027'!#REF!</f>
        <v>#REF!</v>
      </c>
      <c r="J41" s="304" t="e">
        <f>'Investīciju plāns_2023_2027'!#REF!</f>
        <v>#REF!</v>
      </c>
      <c r="K41" s="305" t="e">
        <f>'Investīciju plāns_2023_2027'!#REF!</f>
        <v>#REF!</v>
      </c>
      <c r="L41" s="306" t="e">
        <f>'Investīciju plāns_2023_2027'!#REF!</f>
        <v>#REF!</v>
      </c>
      <c r="M41" s="307" t="e">
        <f>'Investīciju plāns_2023_2027'!#REF!</f>
        <v>#REF!</v>
      </c>
      <c r="N41" s="161" t="e">
        <f>'Investīciju plāns_2023_2027'!#REF!</f>
        <v>#REF!</v>
      </c>
      <c r="O41" s="336" t="e">
        <f>'Investīciju plāns_2023_2027'!#REF!</f>
        <v>#REF!</v>
      </c>
      <c r="P41" s="346" t="e">
        <f>'Investīciju plāns_2023_2027'!#REF!</f>
        <v>#REF!</v>
      </c>
      <c r="Q41" s="348" t="e">
        <f>'Investīciju plāns_2023_2027'!#REF!</f>
        <v>#REF!</v>
      </c>
      <c r="R41" s="344" t="e">
        <f>'Investīciju plāns_2023_2027'!#REF!</f>
        <v>#REF!</v>
      </c>
      <c r="S41" s="161" t="e">
        <f>'Investīciju plāns_2023_2027'!#REF!</f>
        <v>#REF!</v>
      </c>
      <c r="T41" s="284" t="e">
        <f>'Investīciju plāns_2023_2027'!#REF!</f>
        <v>#REF!</v>
      </c>
      <c r="U41" s="282" t="e">
        <f>'Investīciju plāns_2023_2027'!#REF!</f>
        <v>#REF!</v>
      </c>
    </row>
    <row r="42" spans="1:21" x14ac:dyDescent="0.25">
      <c r="A42" s="196" t="e">
        <f>'Investīciju plāns_2023_2027'!#REF!</f>
        <v>#REF!</v>
      </c>
      <c r="B42" s="279" t="e">
        <f>'Investīciju plāns_2023_2027'!#REF!</f>
        <v>#REF!</v>
      </c>
      <c r="C42" s="196" t="e">
        <f>'Investīciju plāns_2023_2027'!#REF!</f>
        <v>#REF!</v>
      </c>
      <c r="D42" s="285" t="e">
        <f>'Investīciju plāns_2023_2027'!#REF!</f>
        <v>#REF!</v>
      </c>
      <c r="E42" s="285" t="e">
        <f>'Investīciju plāns_2023_2027'!#REF!</f>
        <v>#REF!</v>
      </c>
      <c r="F42" s="161" t="e">
        <f>'Investīciju plāns_2023_2027'!#REF!</f>
        <v>#REF!</v>
      </c>
      <c r="G42" s="368" t="e">
        <f>'Investīciju plāns_2023_2027'!#REF!</f>
        <v>#REF!</v>
      </c>
      <c r="H42" s="290" t="e">
        <f>'Investīciju plāns_2023_2027'!#REF!</f>
        <v>#REF!</v>
      </c>
      <c r="I42" s="303" t="e">
        <f>'Investīciju plāns_2023_2027'!#REF!</f>
        <v>#REF!</v>
      </c>
      <c r="J42" s="304" t="e">
        <f>'Investīciju plāns_2023_2027'!#REF!</f>
        <v>#REF!</v>
      </c>
      <c r="K42" s="305" t="e">
        <f>'Investīciju plāns_2023_2027'!#REF!</f>
        <v>#REF!</v>
      </c>
      <c r="L42" s="306" t="e">
        <f>'Investīciju plāns_2023_2027'!#REF!</f>
        <v>#REF!</v>
      </c>
      <c r="M42" s="307" t="e">
        <f>'Investīciju plāns_2023_2027'!#REF!</f>
        <v>#REF!</v>
      </c>
      <c r="N42" s="195" t="e">
        <f>'Investīciju plāns_2023_2027'!#REF!</f>
        <v>#REF!</v>
      </c>
      <c r="O42" s="336" t="e">
        <f>'Investīciju plāns_2023_2027'!#REF!</f>
        <v>#REF!</v>
      </c>
      <c r="P42" s="347" t="e">
        <f>'Investīciju plāns_2023_2027'!#REF!</f>
        <v>#REF!</v>
      </c>
      <c r="Q42" s="351" t="e">
        <f>'Investīciju plāns_2023_2027'!#REF!</f>
        <v>#REF!</v>
      </c>
      <c r="R42" s="344" t="e">
        <f>'Investīciju plāns_2023_2027'!#REF!</f>
        <v>#REF!</v>
      </c>
      <c r="S42" s="161" t="e">
        <f>'Investīciju plāns_2023_2027'!#REF!</f>
        <v>#REF!</v>
      </c>
      <c r="T42" s="310" t="e">
        <f>'Investīciju plāns_2023_2027'!#REF!</f>
        <v>#REF!</v>
      </c>
      <c r="U42" s="282" t="e">
        <f>'Investīciju plāns_2023_2027'!#REF!</f>
        <v>#REF!</v>
      </c>
    </row>
    <row r="43" spans="1:21" ht="140.25" x14ac:dyDescent="0.25">
      <c r="A43" s="161">
        <f>'Investīciju plāns_2023_2027'!A35</f>
        <v>33</v>
      </c>
      <c r="B43" s="277" t="str">
        <f>'Investīciju plāns_2023_2027'!B35</f>
        <v>09</v>
      </c>
      <c r="C43" s="161" t="str">
        <f>'Investīciju plāns_2023_2027'!C35</f>
        <v>Jaunsvirlauka</v>
      </c>
      <c r="D43" s="285" t="str">
        <f>'Investīciju plāns_2023_2027'!D35</f>
        <v>Staļģenes vidusskolas teritorijas labiekārtošana</v>
      </c>
      <c r="E43" s="285" t="str">
        <f>'Investīciju plāns_2023_2027'!E35</f>
        <v>1.kārta: teritorijas norobežojošā žoga un vārtu uzstādīšana, vienlaikus paplašinot skolas teritoriju. Uzlabota bērnu drošība teritorijā; gājēju un transporta celiņu atjaunošana, nomainot sadrupušo asfaltu ar betona bruģi un jaunu asfalta segumu; jaunas teritorijas apgaismojuma izbūve;	 lietus ūdens kanalizācijas sistēmas izbūve; sporta laukuma ierīkošana; āra sporta un rotaļu rīku, atbilstoši  LR normatīvajiem aktiem, uzstādīšana; teritorijas apzaļumošana un košumkrūmu iestādīšana. Pabeigti darbi 2021.gadā
Izstrādāts būvprojekts (derīgs līdz 2023.gadam): 
2.kārta: Staļģenes vidusskolas parka teritorijas labiekārtošana.
3.kārta: Staļģenes vidusskolas galvenās ieejas puses labiekārtošana.</v>
      </c>
      <c r="F43" s="161" t="str">
        <f>'Investīciju plāns_2023_2027'!F35</f>
        <v>Izglītības iestāžu teritorijas labiekārtošana</v>
      </c>
      <c r="G43" s="366" t="str">
        <f>'Investīciju plāns_2023_2027'!G35</f>
        <v xml:space="preserve">AG
J/Pag/Iedz
</v>
      </c>
      <c r="H43" s="278">
        <f>'Investīciju plāns_2023_2027'!H35</f>
        <v>600000</v>
      </c>
      <c r="I43" s="303">
        <f>'Investīciju plāns_2023_2027'!I35</f>
        <v>0</v>
      </c>
      <c r="J43" s="304">
        <f>'Investīciju plāns_2023_2027'!J35</f>
        <v>0</v>
      </c>
      <c r="K43" s="305">
        <f>'Investīciju plāns_2023_2027'!K35</f>
        <v>0</v>
      </c>
      <c r="L43" s="306">
        <f>'Investīciju plāns_2023_2027'!L35</f>
        <v>0</v>
      </c>
      <c r="M43" s="307">
        <f>'Investīciju plāns_2023_2027'!M35</f>
        <v>600000</v>
      </c>
      <c r="N43" s="166" t="str">
        <f>'Investīciju plāns_2023_2027'!N35</f>
        <v>P2 I RV1</v>
      </c>
      <c r="O43" s="352" t="str">
        <f>'Investīciju plāns_2023_2027'!O35</f>
        <v>P</v>
      </c>
      <c r="P43" s="353" t="str">
        <f>'Investīciju plāns_2023_2027'!P35</f>
        <v>VP1</v>
      </c>
      <c r="Q43" s="336" t="str">
        <f>'Investīciju plāns_2023_2027'!Q35</f>
        <v>RV1</v>
      </c>
      <c r="R43" s="344" t="str">
        <f>'Investīciju plāns_2023_2027'!R35</f>
        <v>1.1.</v>
      </c>
      <c r="S43" s="161" t="str">
        <f>'Investīciju plāns_2023_2027'!S35</f>
        <v>Infrastruktūras un saimnieciskā nodrošinājuma nodaļa</v>
      </c>
      <c r="T43" s="291">
        <f>'Investīciju plāns_2023_2027'!T35</f>
        <v>0</v>
      </c>
      <c r="U43" s="282" t="str">
        <f>'Investīciju plāns_2023_2027'!U35</f>
        <v>2022-2027</v>
      </c>
    </row>
    <row r="44" spans="1:21" x14ac:dyDescent="0.25">
      <c r="A44" s="161" t="e">
        <f>'Investīciju plāns_2023_2027'!#REF!</f>
        <v>#REF!</v>
      </c>
      <c r="B44" s="279" t="e">
        <f>'Investīciju plāns_2023_2027'!#REF!</f>
        <v>#REF!</v>
      </c>
      <c r="C44" s="196" t="e">
        <f>'Investīciju plāns_2023_2027'!#REF!</f>
        <v>#REF!</v>
      </c>
      <c r="D44" s="285" t="e">
        <f>'Investīciju plāns_2023_2027'!#REF!</f>
        <v>#REF!</v>
      </c>
      <c r="E44" s="285" t="e">
        <f>'Investīciju plāns_2023_2027'!#REF!</f>
        <v>#REF!</v>
      </c>
      <c r="F44" s="161" t="e">
        <f>'Investīciju plāns_2023_2027'!#REF!</f>
        <v>#REF!</v>
      </c>
      <c r="G44" s="368" t="e">
        <f>'Investīciju plāns_2023_2027'!#REF!</f>
        <v>#REF!</v>
      </c>
      <c r="H44" s="278" t="e">
        <f>'Investīciju plāns_2023_2027'!#REF!</f>
        <v>#REF!</v>
      </c>
      <c r="I44" s="303" t="e">
        <f>'Investīciju plāns_2023_2027'!#REF!</f>
        <v>#REF!</v>
      </c>
      <c r="J44" s="304" t="e">
        <f>'Investīciju plāns_2023_2027'!#REF!</f>
        <v>#REF!</v>
      </c>
      <c r="K44" s="305" t="e">
        <f>'Investīciju plāns_2023_2027'!#REF!</f>
        <v>#REF!</v>
      </c>
      <c r="L44" s="306" t="e">
        <f>'Investīciju plāns_2023_2027'!#REF!</f>
        <v>#REF!</v>
      </c>
      <c r="M44" s="307" t="e">
        <f>'Investīciju plāns_2023_2027'!#REF!</f>
        <v>#REF!</v>
      </c>
      <c r="N44" s="166" t="e">
        <f>'Investīciju plāns_2023_2027'!#REF!</f>
        <v>#REF!</v>
      </c>
      <c r="O44" s="336" t="e">
        <f>'Investīciju plāns_2023_2027'!#REF!</f>
        <v>#REF!</v>
      </c>
      <c r="P44" s="346" t="e">
        <f>'Investīciju plāns_2023_2027'!#REF!</f>
        <v>#REF!</v>
      </c>
      <c r="Q44" s="348" t="e">
        <f>'Investīciju plāns_2023_2027'!#REF!</f>
        <v>#REF!</v>
      </c>
      <c r="R44" s="344" t="e">
        <f>'Investīciju plāns_2023_2027'!#REF!</f>
        <v>#REF!</v>
      </c>
      <c r="S44" s="161" t="e">
        <f>'Investīciju plāns_2023_2027'!#REF!</f>
        <v>#REF!</v>
      </c>
      <c r="T44" s="291" t="e">
        <f>'Investīciju plāns_2023_2027'!#REF!</f>
        <v>#REF!</v>
      </c>
      <c r="U44" s="282" t="e">
        <f>'Investīciju plāns_2023_2027'!#REF!</f>
        <v>#REF!</v>
      </c>
    </row>
    <row r="45" spans="1:21" ht="102" x14ac:dyDescent="0.25">
      <c r="A45" s="196">
        <f>'Investīciju plāns_2023_2027'!A36</f>
        <v>34</v>
      </c>
      <c r="B45" s="277" t="str">
        <f>'Investīciju plāns_2023_2027'!B36</f>
        <v>08k</v>
      </c>
      <c r="C45" s="161" t="str">
        <f>'Investīciju plāns_2023_2027'!C36</f>
        <v>Jaunsvirlauka</v>
      </c>
      <c r="D45" s="285" t="str">
        <f>'Investīciju plāns_2023_2027'!D36</f>
        <v>Jaunsvirlaukas pagasta IKSC „Līdumi” ēkas remontdarbi, renovācija</v>
      </c>
      <c r="E45" s="285" t="str">
        <f>'Investīciju plāns_2023_2027'!E36</f>
        <v>Fasādes remonts, pamatu hidroizolācija, pagraba renovācija, telpu izbūve u.c., ventilācijas sistēmas rekonstrukcija.</v>
      </c>
      <c r="F45" s="161" t="str">
        <f>'Investīciju plāns_2023_2027'!F36</f>
        <v>Kultūras iestāžu infrastruktūra</v>
      </c>
      <c r="G45" s="366" t="str">
        <f>'Investīciju plāns_2023_2027'!G36</f>
        <v>J/Pag/Iedz</v>
      </c>
      <c r="H45" s="278">
        <f>'Investīciju plāns_2023_2027'!H36</f>
        <v>100000</v>
      </c>
      <c r="I45" s="303">
        <f>'Investīciju plāns_2023_2027'!I36</f>
        <v>0</v>
      </c>
      <c r="J45" s="304">
        <f>'Investīciju plāns_2023_2027'!J36</f>
        <v>0</v>
      </c>
      <c r="K45" s="305">
        <f>'Investīciju plāns_2023_2027'!K36</f>
        <v>0</v>
      </c>
      <c r="L45" s="306">
        <f>'Investīciju plāns_2023_2027'!L36</f>
        <v>70000</v>
      </c>
      <c r="M45" s="307">
        <f>'Investīciju plāns_2023_2027'!M36</f>
        <v>30000</v>
      </c>
      <c r="N45" s="166" t="str">
        <f>'Investīciju plāns_2023_2027'!N36</f>
        <v>P2 K RV1</v>
      </c>
      <c r="O45" s="336" t="str">
        <f>'Investīciju plāns_2023_2027'!O36</f>
        <v>P</v>
      </c>
      <c r="P45" s="347" t="str">
        <f>'Investīciju plāns_2023_2027'!P36</f>
        <v>VP1</v>
      </c>
      <c r="Q45" s="336" t="str">
        <f>'Investīciju plāns_2023_2027'!Q36</f>
        <v>RV3</v>
      </c>
      <c r="R45" s="344" t="str">
        <f>'Investīciju plāns_2023_2027'!R36</f>
        <v>3.3.</v>
      </c>
      <c r="S45" s="161" t="str">
        <f>'Investīciju plāns_2023_2027'!S36</f>
        <v>Infrastruktūras un saimnieciskā nodrošinājuma nodaļa/Kultūras pārvalde/Pagasta pārvalde</v>
      </c>
      <c r="T45" s="291">
        <f>'Investīciju plāns_2023_2027'!T36</f>
        <v>0</v>
      </c>
      <c r="U45" s="282" t="str">
        <f>'Investīciju plāns_2023_2027'!U36</f>
        <v>2022-2027</v>
      </c>
    </row>
    <row r="46" spans="1:21" x14ac:dyDescent="0.25">
      <c r="A46" s="161" t="e">
        <f>'Investīciju plāns_2023_2027'!#REF!</f>
        <v>#REF!</v>
      </c>
      <c r="B46" s="277" t="e">
        <f>'Investīciju plāns_2023_2027'!#REF!</f>
        <v>#REF!</v>
      </c>
      <c r="C46" s="161" t="e">
        <f>'Investīciju plāns_2023_2027'!#REF!</f>
        <v>#REF!</v>
      </c>
      <c r="D46" s="285" t="e">
        <f>'Investīciju plāns_2023_2027'!#REF!</f>
        <v>#REF!</v>
      </c>
      <c r="E46" s="285" t="e">
        <f>'Investīciju plāns_2023_2027'!#REF!</f>
        <v>#REF!</v>
      </c>
      <c r="F46" s="161" t="e">
        <f>'Investīciju plāns_2023_2027'!#REF!</f>
        <v>#REF!</v>
      </c>
      <c r="G46" s="366" t="e">
        <f>'Investīciju plāns_2023_2027'!#REF!</f>
        <v>#REF!</v>
      </c>
      <c r="H46" s="278" t="e">
        <f>'Investīciju plāns_2023_2027'!#REF!</f>
        <v>#REF!</v>
      </c>
      <c r="I46" s="303" t="e">
        <f>'Investīciju plāns_2023_2027'!#REF!</f>
        <v>#REF!</v>
      </c>
      <c r="J46" s="304" t="e">
        <f>'Investīciju plāns_2023_2027'!#REF!</f>
        <v>#REF!</v>
      </c>
      <c r="K46" s="305" t="e">
        <f>'Investīciju plāns_2023_2027'!#REF!</f>
        <v>#REF!</v>
      </c>
      <c r="L46" s="306" t="e">
        <f>'Investīciju plāns_2023_2027'!#REF!</f>
        <v>#REF!</v>
      </c>
      <c r="M46" s="307" t="e">
        <f>'Investīciju plāns_2023_2027'!#REF!</f>
        <v>#REF!</v>
      </c>
      <c r="N46" s="161" t="e">
        <f>'Investīciju plāns_2023_2027'!#REF!</f>
        <v>#REF!</v>
      </c>
      <c r="O46" s="336" t="e">
        <f>'Investīciju plāns_2023_2027'!#REF!</f>
        <v>#REF!</v>
      </c>
      <c r="P46" s="346" t="e">
        <f>'Investīciju plāns_2023_2027'!#REF!</f>
        <v>#REF!</v>
      </c>
      <c r="Q46" s="348" t="e">
        <f>'Investīciju plāns_2023_2027'!#REF!</f>
        <v>#REF!</v>
      </c>
      <c r="R46" s="344" t="e">
        <f>'Investīciju plāns_2023_2027'!#REF!</f>
        <v>#REF!</v>
      </c>
      <c r="S46" s="161" t="e">
        <f>'Investīciju plāns_2023_2027'!#REF!</f>
        <v>#REF!</v>
      </c>
      <c r="T46" s="284" t="e">
        <f>'Investīciju plāns_2023_2027'!#REF!</f>
        <v>#REF!</v>
      </c>
      <c r="U46" s="282" t="e">
        <f>'Investīciju plāns_2023_2027'!#REF!</f>
        <v>#REF!</v>
      </c>
    </row>
    <row r="47" spans="1:21" ht="127.5" x14ac:dyDescent="0.25">
      <c r="A47" s="161">
        <f>'Investīciju plāns_2023_2027'!A38</f>
        <v>36</v>
      </c>
      <c r="B47" s="277">
        <f>'Investīciju plāns_2023_2027'!B38</f>
        <v>0</v>
      </c>
      <c r="C47" s="161" t="str">
        <f>'Investīciju plāns_2023_2027'!C38</f>
        <v>Jaunsvirlauka</v>
      </c>
      <c r="D47" s="285" t="str">
        <f>'Investīciju plāns_2023_2027'!D38</f>
        <v>Jaunsvirlaukas pagasta  transporta infrastruktūras attīstība</v>
      </c>
      <c r="E47" s="285" t="str">
        <f>'Investīciju plāns_2023_2027'!E38</f>
        <v xml:space="preserve">Transporta infrastruktūras attīstība, t.sk.: 
2023.-2027gads:
Jaunsvirlaukas pagastā gar P94 no Staļģenes līdz Emburgai gājēju celiņa izbūve  (projektēšana 12 000 EUR, būvdarbi ~ 260 000 EUR)
Plānots uzsākt projektēšanu 2023.gada otrajā pusē, izmaksas plānot 2024.gadā 
2. Jaunsvirlaukas pagasta  Dzirnieku ciema ielu virskārtas atjaunošana
3. Apgaismojuma ierīkošana un ielas cietā seguma uzklāšana Meža ielā, Mežciemā
</v>
      </c>
      <c r="F47" s="161" t="str">
        <f>'Investīciju plāns_2023_2027'!F38</f>
        <v>Transporta infrastruktūra, t.sk. Apgaismojums</v>
      </c>
      <c r="G47" s="366" t="str">
        <f>'Investīciju plāns_2023_2027'!G38</f>
        <v>J/Pag/Iedz</v>
      </c>
      <c r="H47" s="278">
        <f>'Investīciju plāns_2023_2027'!H38</f>
        <v>400000</v>
      </c>
      <c r="I47" s="303">
        <f>'Investīciju plāns_2023_2027'!I38</f>
        <v>0</v>
      </c>
      <c r="J47" s="304">
        <f>'Investīciju plāns_2023_2027'!J38</f>
        <v>0</v>
      </c>
      <c r="K47" s="305">
        <f>'Investīciju plāns_2023_2027'!K38</f>
        <v>0</v>
      </c>
      <c r="L47" s="306">
        <f>'Investīciju plāns_2023_2027'!L38</f>
        <v>25000</v>
      </c>
      <c r="M47" s="307">
        <f>'Investīciju plāns_2023_2027'!M38</f>
        <v>375000</v>
      </c>
      <c r="N47" s="283">
        <f>'Investīciju plāns_2023_2027'!N38</f>
        <v>0</v>
      </c>
      <c r="O47" s="336">
        <f>'Investīciju plāns_2023_2027'!O38</f>
        <v>0</v>
      </c>
      <c r="P47" s="347">
        <f>'Investīciju plāns_2023_2027'!P38</f>
        <v>0</v>
      </c>
      <c r="Q47" s="336">
        <f>'Investīciju plāns_2023_2027'!Q38</f>
        <v>0</v>
      </c>
      <c r="R47" s="344">
        <f>'Investīciju plāns_2023_2027'!R38</f>
        <v>0</v>
      </c>
      <c r="S47" s="161" t="str">
        <f>'Investīciju plāns_2023_2027'!S38</f>
        <v>Infrastruktūras un saimnieciskā nodrošinājuma nodaļa/Pagasta pārvalde</v>
      </c>
      <c r="T47" s="311">
        <f>'Investīciju plāns_2023_2027'!T38</f>
        <v>0</v>
      </c>
      <c r="U47" s="282" t="str">
        <f>'Investīciju plāns_2023_2027'!U38</f>
        <v>2022-2027</v>
      </c>
    </row>
    <row r="48" spans="1:21" ht="127.5" x14ac:dyDescent="0.25">
      <c r="A48" s="196">
        <f>'Investīciju plāns_2023_2027'!A39</f>
        <v>37</v>
      </c>
      <c r="B48" s="277" t="str">
        <f>'Investīciju plāns_2023_2027'!B39</f>
        <v>09</v>
      </c>
      <c r="C48" s="161" t="str">
        <f>'Investīciju plāns_2023_2027'!C39</f>
        <v>Kalnciems</v>
      </c>
      <c r="D48" s="285" t="str">
        <f>'Investīciju plāns_2023_2027'!D39</f>
        <v>Kalnciema pagasta vidusskolas telpu atjaunošana un teritorijas labiekārtošana</v>
      </c>
      <c r="E48" s="285" t="str">
        <f>'Investīciju plāns_2023_2027'!E39</f>
        <v>Paredzēts veikt ēkas energoefektivitātes paaugstināšanu, veidojot jaunu izskatu esošajai ēkai, ietverot jaunas iekšējās un ārējās inženierkomunikācijas, izbūvējot liftu un nodrošinot visā ēkā nokļūšanu cilvēkiem ar kustības traucējumiem.
Profesionālās ievirzes izglītības programmas attīstība,  šūšanas kabinetu un darbmācības kabinetu labiekārtošana Telpas pielāgot atbilstoši Latvijas Būvnormatīvu, VUGD un Veselības Inspekcijas prasībām.
2021.gadā veikts 1.stāva gaiteņa un garderobes remonts 
Izstrādāts būvprojekts (derīgs līdz 2024.gadam)</v>
      </c>
      <c r="F48" s="161" t="str">
        <f>'Investīciju plāns_2023_2027'!F39</f>
        <v>Izglītības iestāžu teritorijas labiekārtošana</v>
      </c>
      <c r="G48" s="366" t="str">
        <f>'Investīciju plāns_2023_2027'!G39</f>
        <v xml:space="preserve">AG
J/Pag/Iedz
</v>
      </c>
      <c r="H48" s="278">
        <f>'Investīciju plāns_2023_2027'!H39</f>
        <v>4300000</v>
      </c>
      <c r="I48" s="303">
        <f>'Investīciju plāns_2023_2027'!I39</f>
        <v>0</v>
      </c>
      <c r="J48" s="304">
        <f>'Investīciju plāns_2023_2027'!J39</f>
        <v>0</v>
      </c>
      <c r="K48" s="305">
        <f>'Investīciju plāns_2023_2027'!K39</f>
        <v>0</v>
      </c>
      <c r="L48" s="306">
        <f>'Investīciju plāns_2023_2027'!L39</f>
        <v>300000</v>
      </c>
      <c r="M48" s="307">
        <f>'Investīciju plāns_2023_2027'!M39</f>
        <v>4000000</v>
      </c>
      <c r="N48" s="166" t="str">
        <f>'Investīciju plāns_2023_2027'!N39</f>
        <v>P2 I RV1</v>
      </c>
      <c r="O48" s="336" t="str">
        <f>'Investīciju plāns_2023_2027'!O39</f>
        <v>P</v>
      </c>
      <c r="P48" s="347" t="str">
        <f>'Investīciju plāns_2023_2027'!P39</f>
        <v>VP1</v>
      </c>
      <c r="Q48" s="336" t="str">
        <f>'Investīciju plāns_2023_2027'!Q39</f>
        <v>RV1</v>
      </c>
      <c r="R48" s="344" t="str">
        <f>'Investīciju plāns_2023_2027'!R39</f>
        <v>1.1.</v>
      </c>
      <c r="S48" s="161" t="str">
        <f>'Investīciju plāns_2023_2027'!S39</f>
        <v>Infrastruktūras un saimnieciskā nodrošinājuma nodaļa/Izglītības pārvalde</v>
      </c>
      <c r="T48" s="291">
        <f>'Investīciju plāns_2023_2027'!T39</f>
        <v>0</v>
      </c>
      <c r="U48" s="282" t="str">
        <f>'Investīciju plāns_2023_2027'!U39</f>
        <v>2022-2027</v>
      </c>
    </row>
    <row r="49" spans="1:21" ht="76.5" x14ac:dyDescent="0.25">
      <c r="A49" s="161">
        <f>'Investīciju plāns_2023_2027'!A40</f>
        <v>38</v>
      </c>
      <c r="B49" s="277" t="str">
        <f>'Investīciju plāns_2023_2027'!B40</f>
        <v>04</v>
      </c>
      <c r="C49" s="161" t="str">
        <f>'Investīciju plāns_2023_2027'!C40</f>
        <v>Kalnciems</v>
      </c>
      <c r="D49" s="285" t="str">
        <f>'Investīciju plāns_2023_2027'!D40</f>
        <v>Kalnciema pagasta Lielupes ielas pagarinājuma, dambja būvniecība</v>
      </c>
      <c r="E49" s="295" t="str">
        <f>'Investīciju plāns_2023_2027'!E40</f>
        <v>Esošā posma asfalta seguma atjaunošana, jauna ceļa posma - plūdu aizsargdambja izbūve. 
Pastāv augsts risks zemju applūšanai ar palu ūdeni, jo aizsargdambis tikai daļēji pilda savas funkcijas. Nepieciešams veikt būvdarbus, lai nodrošinātu Kalnciema apdzīvotās vietas aizsardzību pret paliem. 2018. gadā veikta aizsargdambja inventarizācija un izpēte</v>
      </c>
      <c r="F49" s="161" t="str">
        <f>'Investīciju plāns_2023_2027'!F40</f>
        <v>Meliorācijas sistēmu sakārtošana</v>
      </c>
      <c r="G49" s="366" t="str">
        <f>'Investīciju plāns_2023_2027'!G40</f>
        <v>J/Pag/Iedz</v>
      </c>
      <c r="H49" s="278">
        <f>'Investīciju plāns_2023_2027'!H40</f>
        <v>1200000</v>
      </c>
      <c r="I49" s="303">
        <f>'Investīciju plāns_2023_2027'!I40</f>
        <v>0</v>
      </c>
      <c r="J49" s="304">
        <f>'Investīciju plāns_2023_2027'!J40</f>
        <v>0</v>
      </c>
      <c r="K49" s="305">
        <f>'Investīciju plāns_2023_2027'!K40</f>
        <v>0</v>
      </c>
      <c r="L49" s="306">
        <f>'Investīciju plāns_2023_2027'!L40</f>
        <v>0</v>
      </c>
      <c r="M49" s="307">
        <f>'Investīciju plāns_2023_2027'!M40</f>
        <v>1200000</v>
      </c>
      <c r="N49" s="195" t="str">
        <f>'Investīciju plāns_2023_2027'!N40</f>
        <v>P2 V RV6</v>
      </c>
      <c r="O49" s="336" t="str">
        <f>'Investīciju plāns_2023_2027'!O40</f>
        <v>P</v>
      </c>
      <c r="P49" s="349" t="str">
        <f>'Investīciju plāns_2023_2027'!P40</f>
        <v>VP2</v>
      </c>
      <c r="Q49" s="336" t="str">
        <f>'Investīciju plāns_2023_2027'!Q40</f>
        <v>RV4</v>
      </c>
      <c r="R49" s="344" t="str">
        <f>'Investīciju plāns_2023_2027'!R40</f>
        <v>4.1.</v>
      </c>
      <c r="S49" s="161" t="str">
        <f>'Investīciju plāns_2023_2027'!S40</f>
        <v>Infrastruktūras un saimnieciskā nodrošinājuma nodaļa/Pagasta pārvalde</v>
      </c>
      <c r="T49" s="310">
        <f>'Investīciju plāns_2023_2027'!T40</f>
        <v>0</v>
      </c>
      <c r="U49" s="282" t="str">
        <f>'Investīciju plāns_2023_2027'!U40</f>
        <v>2022-2027</v>
      </c>
    </row>
    <row r="50" spans="1:21" x14ac:dyDescent="0.25">
      <c r="A50" s="161" t="e">
        <f>'Investīciju plāns_2023_2027'!#REF!</f>
        <v>#REF!</v>
      </c>
      <c r="B50" s="277" t="e">
        <f>'Investīciju plāns_2023_2027'!#REF!</f>
        <v>#REF!</v>
      </c>
      <c r="C50" s="161" t="e">
        <f>'Investīciju plāns_2023_2027'!#REF!</f>
        <v>#REF!</v>
      </c>
      <c r="D50" s="285" t="e">
        <f>'Investīciju plāns_2023_2027'!#REF!</f>
        <v>#REF!</v>
      </c>
      <c r="E50" s="295" t="e">
        <f>'Investīciju plāns_2023_2027'!#REF!</f>
        <v>#REF!</v>
      </c>
      <c r="F50" s="161" t="e">
        <f>'Investīciju plāns_2023_2027'!#REF!</f>
        <v>#REF!</v>
      </c>
      <c r="G50" s="368" t="e">
        <f>'Investīciju plāns_2023_2027'!#REF!</f>
        <v>#REF!</v>
      </c>
      <c r="H50" s="278" t="e">
        <f>'Investīciju plāns_2023_2027'!#REF!</f>
        <v>#REF!</v>
      </c>
      <c r="I50" s="303" t="e">
        <f>'Investīciju plāns_2023_2027'!#REF!</f>
        <v>#REF!</v>
      </c>
      <c r="J50" s="304" t="e">
        <f>'Investīciju plāns_2023_2027'!#REF!</f>
        <v>#REF!</v>
      </c>
      <c r="K50" s="305" t="e">
        <f>'Investīciju plāns_2023_2027'!#REF!</f>
        <v>#REF!</v>
      </c>
      <c r="L50" s="306" t="e">
        <f>'Investīciju plāns_2023_2027'!#REF!</f>
        <v>#REF!</v>
      </c>
      <c r="M50" s="307" t="e">
        <f>'Investīciju plāns_2023_2027'!#REF!</f>
        <v>#REF!</v>
      </c>
      <c r="N50" s="195" t="e">
        <f>'Investīciju plāns_2023_2027'!#REF!</f>
        <v>#REF!</v>
      </c>
      <c r="O50" s="336" t="e">
        <f>'Investīciju plāns_2023_2027'!#REF!</f>
        <v>#REF!</v>
      </c>
      <c r="P50" s="347" t="e">
        <f>'Investīciju plāns_2023_2027'!#REF!</f>
        <v>#REF!</v>
      </c>
      <c r="Q50" s="336" t="e">
        <f>'Investīciju plāns_2023_2027'!#REF!</f>
        <v>#REF!</v>
      </c>
      <c r="R50" s="344" t="e">
        <f>'Investīciju plāns_2023_2027'!#REF!</f>
        <v>#REF!</v>
      </c>
      <c r="S50" s="161" t="e">
        <f>'Investīciju plāns_2023_2027'!#REF!</f>
        <v>#REF!</v>
      </c>
      <c r="T50" s="310" t="e">
        <f>'Investīciju plāns_2023_2027'!#REF!</f>
        <v>#REF!</v>
      </c>
      <c r="U50" s="282" t="e">
        <f>'Investīciju plāns_2023_2027'!#REF!</f>
        <v>#REF!</v>
      </c>
    </row>
    <row r="51" spans="1:21" ht="102" x14ac:dyDescent="0.25">
      <c r="A51" s="196">
        <f>'Investīciju plāns_2023_2027'!A41</f>
        <v>39</v>
      </c>
      <c r="B51" s="277" t="str">
        <f>'Investīciju plāns_2023_2027'!B41</f>
        <v>10</v>
      </c>
      <c r="C51" s="161" t="str">
        <f>'Investīciju plāns_2023_2027'!C41</f>
        <v>Kalnciems</v>
      </c>
      <c r="D51" s="285" t="str">
        <f>'Investīciju plāns_2023_2027'!D41</f>
        <v>SARC Kalnciems ēkas remonts un teritorijas labiekārtošana</v>
      </c>
      <c r="E51" s="295" t="str">
        <f>'Investīciju plāns_2023_2027'!E41</f>
        <v>Teritorijas labiekārtošana, iežogošana, kāpņu remonts, lai nodrošinātu drošu un estētiski sakārtotu vidi cilvēkiem ar kustību un funkcionāliem traucējumiem atpūtai un kvalitatīvai laika pavadīšanai. Teritorijas iežogošana nepieciešama, lai radītu klientiem drošību, lai pasargātu cilvēkus ar demenci un garīga rakstura traucējumiem no iekļūšanas bīstamās situācijās, aizklīšanas, nomaldīšanās, kā arī lai pasargātu teritoriju no izdemolēšanas, nepiederošām personām un SARC klientu miera traucēšanas nakts stundās.</v>
      </c>
      <c r="F51" s="161" t="str">
        <f>'Investīciju plāns_2023_2027'!F41</f>
        <v>Teritorijas labiekārtošana</v>
      </c>
      <c r="G51" s="366" t="str">
        <f>'Investīciju plāns_2023_2027'!G41</f>
        <v xml:space="preserve">J/Pag/Iedz
</v>
      </c>
      <c r="H51" s="278">
        <f>'Investīciju plāns_2023_2027'!H41</f>
        <v>150000</v>
      </c>
      <c r="I51" s="303">
        <f>'Investīciju plāns_2023_2027'!I41</f>
        <v>0</v>
      </c>
      <c r="J51" s="304">
        <f>'Investīciju plāns_2023_2027'!J41</f>
        <v>0</v>
      </c>
      <c r="K51" s="305">
        <f>'Investīciju plāns_2023_2027'!K41</f>
        <v>0</v>
      </c>
      <c r="L51" s="306">
        <f>'Investīciju plāns_2023_2027'!L41</f>
        <v>150000</v>
      </c>
      <c r="M51" s="307">
        <f>'Investīciju plāns_2023_2027'!M41</f>
        <v>0</v>
      </c>
      <c r="N51" s="161" t="str">
        <f>'Investīciju plāns_2023_2027'!N41</f>
        <v>P2 L RV2</v>
      </c>
      <c r="O51" s="336" t="str">
        <f>'Investīciju plāns_2023_2027'!O41</f>
        <v>P</v>
      </c>
      <c r="P51" s="346" t="str">
        <f>'Investīciju plāns_2023_2027'!P41</f>
        <v>VP1</v>
      </c>
      <c r="Q51" s="348" t="str">
        <f>'Investīciju plāns_2023_2027'!Q41</f>
        <v>RV2</v>
      </c>
      <c r="R51" s="344" t="str">
        <f>'Investīciju plāns_2023_2027'!R41</f>
        <v>2.2.</v>
      </c>
      <c r="S51" s="161" t="str">
        <f>'Investīciju plāns_2023_2027'!S41</f>
        <v>Infrastruktūras un saimnieciskā nodrošinājuma nodaļa/pagasta pārvalde/Labklājības pārvalde</v>
      </c>
      <c r="T51" s="284">
        <f>'Investīciju plāns_2023_2027'!T41</f>
        <v>0</v>
      </c>
      <c r="U51" s="282" t="str">
        <f>'Investīciju plāns_2023_2027'!U41</f>
        <v>2022-2027</v>
      </c>
    </row>
    <row r="52" spans="1:21" ht="76.5" x14ac:dyDescent="0.25">
      <c r="A52" s="161">
        <f>'Investīciju plāns_2023_2027'!A42</f>
        <v>40</v>
      </c>
      <c r="B52" s="277" t="str">
        <f>'Investīciju plāns_2023_2027'!B42</f>
        <v>04</v>
      </c>
      <c r="C52" s="161" t="str">
        <f>'Investīciju plāns_2023_2027'!C42</f>
        <v>Kalnciems</v>
      </c>
      <c r="D52" s="285" t="str">
        <f>'Investīciju plāns_2023_2027'!D42</f>
        <v>Kalnciema pagasta  transporta infrastruktūras attīstība</v>
      </c>
      <c r="E52" s="295" t="str">
        <f>'Investīciju plāns_2023_2027'!E42</f>
        <v>Ielas seguma atjaunošana t.sk.:
2022/2023.gads
Lielā iela un Mazā iela - (projektēšana 4211 EUR, būvdarbi ~ 60 000EUR)
Iepirkumu procedūra projektēšanai uzsākta 2022.gadā, noslēgti līgumi par projektēšanu</v>
      </c>
      <c r="F52" s="161" t="str">
        <f>'Investīciju plāns_2023_2027'!F42</f>
        <v>Transporta infrastruktūra, t.sk. Apgaismojums</v>
      </c>
      <c r="G52" s="366" t="str">
        <f>'Investīciju plāns_2023_2027'!G42</f>
        <v>AG2023
J/Pag/Iedz
Dep/ieros</v>
      </c>
      <c r="H52" s="278">
        <f>'Investīciju plāns_2023_2027'!H42</f>
        <v>64211</v>
      </c>
      <c r="I52" s="303">
        <f>'Investīciju plāns_2023_2027'!I42</f>
        <v>64211</v>
      </c>
      <c r="J52" s="304">
        <f>'Investīciju plāns_2023_2027'!J42</f>
        <v>13211</v>
      </c>
      <c r="K52" s="305">
        <f>'Investīciju plāns_2023_2027'!K42</f>
        <v>51000</v>
      </c>
      <c r="L52" s="306">
        <f>'Investīciju plāns_2023_2027'!L42</f>
        <v>0</v>
      </c>
      <c r="M52" s="307">
        <f>'Investīciju plāns_2023_2027'!M42</f>
        <v>0</v>
      </c>
      <c r="N52" s="161" t="str">
        <f>'Investīciju plāns_2023_2027'!N42</f>
        <v>P2 V RV1</v>
      </c>
      <c r="O52" s="336" t="str">
        <f>'Investīciju plāns_2023_2027'!O42</f>
        <v>P</v>
      </c>
      <c r="P52" s="346" t="str">
        <f>'Investīciju plāns_2023_2027'!P42</f>
        <v>VP2</v>
      </c>
      <c r="Q52" s="348" t="str">
        <f>'Investīciju plāns_2023_2027'!Q42</f>
        <v>RV4</v>
      </c>
      <c r="R52" s="344" t="str">
        <f>'Investīciju plāns_2023_2027'!R42</f>
        <v>4.1.</v>
      </c>
      <c r="S52" s="161" t="str">
        <f>'Investīciju plāns_2023_2027'!S42</f>
        <v>Infrastruktūras un saimnieciskā nodrošinājuma nodaļa/Pagasta pārvalde</v>
      </c>
      <c r="T52" s="284">
        <f>'Investīciju plāns_2023_2027'!T42</f>
        <v>0</v>
      </c>
      <c r="U52" s="282" t="str">
        <f>'Investīciju plāns_2023_2027'!U42</f>
        <v>2022-2027</v>
      </c>
    </row>
    <row r="53" spans="1:21" ht="76.5" x14ac:dyDescent="0.25">
      <c r="A53" s="161">
        <f>'Investīciju plāns_2023_2027'!A44</f>
        <v>42</v>
      </c>
      <c r="B53" s="277" t="str">
        <f>'Investīciju plāns_2023_2027'!B44</f>
        <v>10</v>
      </c>
      <c r="C53" s="161" t="str">
        <f>'Investīciju plāns_2023_2027'!C44</f>
        <v>Lielplatone</v>
      </c>
      <c r="D53" s="285" t="str">
        <f>'Investīciju plāns_2023_2027'!D44</f>
        <v xml:space="preserve">Aktivitāšu centra Birztaliņas ēkas energoefektivitāte </v>
      </c>
      <c r="E53" s="285" t="str">
        <f>'Investīciju plāns_2023_2027'!E44</f>
        <v>Jumta seguma nomaiņa, ēkas sienu siltināšana, apkures sistēmas nomaiņa</v>
      </c>
      <c r="F53" s="161" t="str">
        <f>'Investīciju plāns_2023_2027'!F44</f>
        <v xml:space="preserve">Energoefektivitāte </v>
      </c>
      <c r="G53" s="366" t="str">
        <f>'Investīciju plāns_2023_2027'!G44</f>
        <v>J/Pag/Iedz
IP/2021</v>
      </c>
      <c r="H53" s="278">
        <f>'Investīciju plāns_2023_2027'!H44</f>
        <v>150000</v>
      </c>
      <c r="I53" s="303">
        <f>'Investīciju plāns_2023_2027'!I44</f>
        <v>0</v>
      </c>
      <c r="J53" s="304">
        <f>'Investīciju plāns_2023_2027'!J44</f>
        <v>0</v>
      </c>
      <c r="K53" s="305">
        <f>'Investīciju plāns_2023_2027'!K44</f>
        <v>0</v>
      </c>
      <c r="L53" s="306">
        <f>'Investīciju plāns_2023_2027'!L44</f>
        <v>0</v>
      </c>
      <c r="M53" s="307">
        <f>'Investīciju plāns_2023_2027'!M44</f>
        <v>150000</v>
      </c>
      <c r="N53" s="195" t="str">
        <f>'Investīciju plāns_2023_2027'!N44</f>
        <v>P2 V RV8</v>
      </c>
      <c r="O53" s="151" t="str">
        <f>'Investīciju plāns_2023_2027'!O44</f>
        <v>P</v>
      </c>
      <c r="P53" s="286" t="str">
        <f>'Investīciju plāns_2023_2027'!P44</f>
        <v>VP2</v>
      </c>
      <c r="Q53" s="145" t="str">
        <f>'Investīciju plāns_2023_2027'!Q44</f>
        <v>RV5</v>
      </c>
      <c r="R53" s="268" t="str">
        <f>'Investīciju plāns_2023_2027'!R44</f>
        <v>U.5.4.</v>
      </c>
      <c r="S53" s="161" t="str">
        <f>'Investīciju plāns_2023_2027'!S44</f>
        <v>Infrastruktūras un saimnieciskā nodrošinājuma nodaļa/pagasta pārvalde</v>
      </c>
      <c r="T53" s="310">
        <f>'Investīciju plāns_2023_2027'!T44</f>
        <v>0</v>
      </c>
      <c r="U53" s="282" t="str">
        <f>'Investīciju plāns_2023_2027'!U44</f>
        <v>2022-2027</v>
      </c>
    </row>
    <row r="54" spans="1:21" ht="63.75" x14ac:dyDescent="0.25">
      <c r="A54" s="196">
        <f>'Investīciju plāns_2023_2027'!A45</f>
        <v>43</v>
      </c>
      <c r="B54" s="277" t="str">
        <f>'Investīciju plāns_2023_2027'!B45</f>
        <v>08k</v>
      </c>
      <c r="C54" s="161" t="str">
        <f>'Investīciju plāns_2023_2027'!C45</f>
        <v>Lielplatone</v>
      </c>
      <c r="D54" s="285" t="str">
        <f>'Investīciju plāns_2023_2027'!D45</f>
        <v>Lielplatones pagasta tautas nama rekonstrukcija, teritorijas labiekārtošana, apgaismojuma izbūve</v>
      </c>
      <c r="E54" s="285" t="str">
        <f>'Investīciju plāns_2023_2027'!E45</f>
        <v>Tautas nama rekonstrukcija, teritorijas labiekārtošana un apgaismojuma izbūve.
Aktuāls problēma lielās zāles un skatuves grīdas remonta darbi</v>
      </c>
      <c r="F54" s="161" t="str">
        <f>'Investīciju plāns_2023_2027'!F45</f>
        <v>Kultūras iestāžu infrastruktūra</v>
      </c>
      <c r="G54" s="366" t="str">
        <f>'Investīciju plāns_2023_2027'!G45</f>
        <v>J/Pag/Iedz
IP/2021</v>
      </c>
      <c r="H54" s="278">
        <f>'Investīciju plāns_2023_2027'!H45</f>
        <v>500000</v>
      </c>
      <c r="I54" s="303">
        <f>'Investīciju plāns_2023_2027'!I45</f>
        <v>0</v>
      </c>
      <c r="J54" s="304">
        <f>'Investīciju plāns_2023_2027'!J45</f>
        <v>0</v>
      </c>
      <c r="K54" s="305">
        <f>'Investīciju plāns_2023_2027'!K45</f>
        <v>0</v>
      </c>
      <c r="L54" s="306">
        <f>'Investīciju plāns_2023_2027'!L45</f>
        <v>0</v>
      </c>
      <c r="M54" s="307">
        <f>'Investīciju plāns_2023_2027'!M45</f>
        <v>500000</v>
      </c>
      <c r="N54" s="196" t="str">
        <f>'Investīciju plāns_2023_2027'!N45</f>
        <v>P2 K RV1</v>
      </c>
      <c r="O54" s="336" t="str">
        <f>'Investīciju plāns_2023_2027'!O45</f>
        <v>P</v>
      </c>
      <c r="P54" s="347" t="str">
        <f>'Investīciju plāns_2023_2027'!P45</f>
        <v>VP1</v>
      </c>
      <c r="Q54" s="336" t="str">
        <f>'Investīciju plāns_2023_2027'!Q45</f>
        <v>RV3</v>
      </c>
      <c r="R54" s="344" t="str">
        <f>'Investīciju plāns_2023_2027'!R45</f>
        <v>3.3.</v>
      </c>
      <c r="S54" s="161" t="str">
        <f>'Investīciju plāns_2023_2027'!S45</f>
        <v>Infrastruktūras un saimnieciskā nodrošinājuma nodaļa</v>
      </c>
      <c r="T54" s="309">
        <f>'Investīciju plāns_2023_2027'!T45</f>
        <v>0</v>
      </c>
      <c r="U54" s="282" t="str">
        <f>'Investīciju plāns_2023_2027'!U45</f>
        <v>2022-2027</v>
      </c>
    </row>
    <row r="55" spans="1:21" ht="76.5" x14ac:dyDescent="0.25">
      <c r="A55" s="161">
        <f>'Investīciju plāns_2023_2027'!A46</f>
        <v>44</v>
      </c>
      <c r="B55" s="277" t="str">
        <f>'Investīciju plāns_2023_2027'!B46</f>
        <v>04</v>
      </c>
      <c r="C55" s="161" t="str">
        <f>'Investīciju plāns_2023_2027'!C46</f>
        <v>Lielplatone</v>
      </c>
      <c r="D55" s="285" t="str">
        <f>'Investīciju plāns_2023_2027'!D46</f>
        <v>Stāvlaukuma izveide pie Lielplatones muižas</v>
      </c>
      <c r="E55" s="285" t="str">
        <f>'Investīciju plāns_2023_2027'!E46</f>
        <v>Stāvlaukuma izbūve, drošas satiksmes vides nodrošināšanai</v>
      </c>
      <c r="F55" s="161" t="str">
        <f>'Investīciju plāns_2023_2027'!F46</f>
        <v>Teritorijas labiekārtošana</v>
      </c>
      <c r="G55" s="366" t="str">
        <f>'Investīciju plāns_2023_2027'!G46</f>
        <v>J/Pag/Iedz
IP/2021</v>
      </c>
      <c r="H55" s="278">
        <f>'Investīciju plāns_2023_2027'!H46</f>
        <v>80000</v>
      </c>
      <c r="I55" s="303">
        <f>'Investīciju plāns_2023_2027'!I46</f>
        <v>0</v>
      </c>
      <c r="J55" s="304">
        <f>'Investīciju plāns_2023_2027'!J46</f>
        <v>0</v>
      </c>
      <c r="K55" s="305">
        <f>'Investīciju plāns_2023_2027'!K46</f>
        <v>0</v>
      </c>
      <c r="L55" s="306">
        <f>'Investīciju plāns_2023_2027'!L46</f>
        <v>80000</v>
      </c>
      <c r="M55" s="307">
        <f>'Investīciju plāns_2023_2027'!M46</f>
        <v>0</v>
      </c>
      <c r="N55" s="196" t="str">
        <f>'Investīciju plāns_2023_2027'!N46</f>
        <v>P3 V RV9</v>
      </c>
      <c r="O55" s="336" t="str">
        <f>'Investīciju plāns_2023_2027'!O46</f>
        <v>P</v>
      </c>
      <c r="P55" s="346">
        <f>'Investīciju plāns_2023_2027'!P46</f>
        <v>0</v>
      </c>
      <c r="Q55" s="348">
        <f>'Investīciju plāns_2023_2027'!Q46</f>
        <v>0</v>
      </c>
      <c r="R55" s="344">
        <f>'Investīciju plāns_2023_2027'!R46</f>
        <v>0</v>
      </c>
      <c r="S55" s="161" t="str">
        <f>'Investīciju plāns_2023_2027'!S46</f>
        <v>Infrastruktūras un saimnieciskā nodrošinājuma nodaļa/Pagasta pārvalde</v>
      </c>
      <c r="T55" s="309">
        <f>'Investīciju plāns_2023_2027'!T46</f>
        <v>0</v>
      </c>
      <c r="U55" s="282" t="str">
        <f>'Investīciju plāns_2023_2027'!U46</f>
        <v>2022-2027</v>
      </c>
    </row>
    <row r="56" spans="1:21" ht="102" x14ac:dyDescent="0.25">
      <c r="A56" s="161">
        <f>'Investīciju plāns_2023_2027'!A47</f>
        <v>45</v>
      </c>
      <c r="B56" s="277" t="str">
        <f>'Investīciju plāns_2023_2027'!B47</f>
        <v>09</v>
      </c>
      <c r="C56" s="161" t="str">
        <f>'Investīciju plāns_2023_2027'!C47</f>
        <v>Lielplatone</v>
      </c>
      <c r="D56" s="285" t="str">
        <f>'Investīciju plāns_2023_2027'!D47</f>
        <v>Lielplatones pamatskola - atbalsta centra teritorijas  labiekārtošana</v>
      </c>
      <c r="E56" s="285" t="str">
        <f>'Investīciju plāns_2023_2027'!E47</f>
        <v>Katlu mājas pāreja no fosilās apkures uz atjaunojamiem resursiem, apkures mobilā bloka montāža un ugunsdrošības jautājuma risinājums (dīķis, piekļūšana, teritorija) pabeigts 2020.gadā. Nepieciešama teritorijas labiekārtošana. Izstrādāts būvprojekts teritorijas labiekārtošanai (derīgs līdz 2023.gadam)</v>
      </c>
      <c r="F56" s="161" t="str">
        <f>'Investīciju plāns_2023_2027'!F47</f>
        <v>Teritorijas labiekārtošana</v>
      </c>
      <c r="G56" s="366" t="str">
        <f>'Investīciju plāns_2023_2027'!G47</f>
        <v xml:space="preserve">AG
J/Pag/Iedz
</v>
      </c>
      <c r="H56" s="278">
        <f>'Investīciju plāns_2023_2027'!H47</f>
        <v>200000</v>
      </c>
      <c r="I56" s="303">
        <f>'Investīciju plāns_2023_2027'!I47</f>
        <v>0</v>
      </c>
      <c r="J56" s="304">
        <f>'Investīciju plāns_2023_2027'!J47</f>
        <v>0</v>
      </c>
      <c r="K56" s="305">
        <f>'Investīciju plāns_2023_2027'!K47</f>
        <v>0</v>
      </c>
      <c r="L56" s="306">
        <f>'Investīciju plāns_2023_2027'!L47</f>
        <v>200000</v>
      </c>
      <c r="M56" s="307">
        <f>'Investīciju plāns_2023_2027'!M47</f>
        <v>0</v>
      </c>
      <c r="N56" s="196" t="str">
        <f>'Investīciju plāns_2023_2027'!N47</f>
        <v>P2 I RV1</v>
      </c>
      <c r="O56" s="336" t="str">
        <f>'Investīciju plāns_2023_2027'!O47</f>
        <v>P</v>
      </c>
      <c r="P56" s="346" t="str">
        <f>'Investīciju plāns_2023_2027'!P47</f>
        <v>VP1</v>
      </c>
      <c r="Q56" s="348" t="str">
        <f>'Investīciju plāns_2023_2027'!Q47</f>
        <v>RV1</v>
      </c>
      <c r="R56" s="344" t="str">
        <f>'Investīciju plāns_2023_2027'!R47</f>
        <v>1.1.</v>
      </c>
      <c r="S56" s="161" t="str">
        <f>'Investīciju plāns_2023_2027'!S47</f>
        <v>Infrastruktūras un saimnieciskā nodrošinājuma nodaļa/pagasta pārvalde/Izglītības pārvalde</v>
      </c>
      <c r="T56" s="309">
        <f>'Investīciju plāns_2023_2027'!T47</f>
        <v>0</v>
      </c>
      <c r="U56" s="282" t="str">
        <f>'Investīciju plāns_2023_2027'!U47</f>
        <v>2022-2027</v>
      </c>
    </row>
    <row r="57" spans="1:21" x14ac:dyDescent="0.25">
      <c r="A57" s="196" t="e">
        <f>'Investīciju plāns_2023_2027'!#REF!</f>
        <v>#REF!</v>
      </c>
      <c r="B57" s="277" t="e">
        <f>'Investīciju plāns_2023_2027'!#REF!</f>
        <v>#REF!</v>
      </c>
      <c r="C57" s="161" t="e">
        <f>'Investīciju plāns_2023_2027'!#REF!</f>
        <v>#REF!</v>
      </c>
      <c r="D57" s="285" t="e">
        <f>'Investīciju plāns_2023_2027'!#REF!</f>
        <v>#REF!</v>
      </c>
      <c r="E57" s="285" t="e">
        <f>'Investīciju plāns_2023_2027'!#REF!</f>
        <v>#REF!</v>
      </c>
      <c r="F57" s="161" t="e">
        <f>'Investīciju plāns_2023_2027'!#REF!</f>
        <v>#REF!</v>
      </c>
      <c r="G57" s="366" t="e">
        <f>'Investīciju plāns_2023_2027'!#REF!</f>
        <v>#REF!</v>
      </c>
      <c r="H57" s="278" t="e">
        <f>'Investīciju plāns_2023_2027'!#REF!</f>
        <v>#REF!</v>
      </c>
      <c r="I57" s="303" t="e">
        <f>'Investīciju plāns_2023_2027'!#REF!</f>
        <v>#REF!</v>
      </c>
      <c r="J57" s="304" t="e">
        <f>'Investīciju plāns_2023_2027'!#REF!</f>
        <v>#REF!</v>
      </c>
      <c r="K57" s="305" t="e">
        <f>'Investīciju plāns_2023_2027'!#REF!</f>
        <v>#REF!</v>
      </c>
      <c r="L57" s="306" t="e">
        <f>'Investīciju plāns_2023_2027'!#REF!</f>
        <v>#REF!</v>
      </c>
      <c r="M57" s="307" t="e">
        <f>'Investīciju plāns_2023_2027'!#REF!</f>
        <v>#REF!</v>
      </c>
      <c r="N57" s="196" t="e">
        <f>'Investīciju plāns_2023_2027'!#REF!</f>
        <v>#REF!</v>
      </c>
      <c r="O57" s="151" t="e">
        <f>'Investīciju plāns_2023_2027'!#REF!</f>
        <v>#REF!</v>
      </c>
      <c r="P57" s="291" t="e">
        <f>'Investīciju plāns_2023_2027'!#REF!</f>
        <v>#REF!</v>
      </c>
      <c r="Q57" s="166" t="e">
        <f>'Investīciju plāns_2023_2027'!#REF!</f>
        <v>#REF!</v>
      </c>
      <c r="R57" s="160" t="e">
        <f>'Investīciju plāns_2023_2027'!#REF!</f>
        <v>#REF!</v>
      </c>
      <c r="S57" s="161" t="e">
        <f>'Investīciju plāns_2023_2027'!#REF!</f>
        <v>#REF!</v>
      </c>
      <c r="T57" s="309" t="e">
        <f>'Investīciju plāns_2023_2027'!#REF!</f>
        <v>#REF!</v>
      </c>
      <c r="U57" s="282" t="e">
        <f>'Investīciju plāns_2023_2027'!#REF!</f>
        <v>#REF!</v>
      </c>
    </row>
    <row r="58" spans="1:21" ht="89.25" x14ac:dyDescent="0.25">
      <c r="A58" s="161">
        <f>'Investīciju plāns_2023_2027'!A48</f>
        <v>46</v>
      </c>
      <c r="B58" s="279" t="str">
        <f>'Investīciju plāns_2023_2027'!B48</f>
        <v>04</v>
      </c>
      <c r="C58" s="161" t="str">
        <f>'Investīciju plāns_2023_2027'!C48</f>
        <v>Lielplatone</v>
      </c>
      <c r="D58" s="285" t="str">
        <f>'Investīciju plāns_2023_2027'!D48</f>
        <v>Lielplatones pagasta transporta infrastruktūras attīstība</v>
      </c>
      <c r="E58" s="285" t="str">
        <f>'Investīciju plāns_2023_2027'!E48</f>
        <v>Inženierizpēte, seguma atjaunošana, joslas paplašināšana, stāvvietas izveide, satiksmes kustības uzlabošanai
2022/2023.gads: 
Tirgus ielas virskārtas seguma atjaunošana-  (projektēšana 3509 EUR, būvdarbi ~ 60 000EUR)
Iepirkumu procedūra projektēšanai uzsākta 2022.gadā, noslēgti līgumi par projektēšanu</v>
      </c>
      <c r="F58" s="161" t="str">
        <f>'Investīciju plāns_2023_2027'!F48</f>
        <v>Transporta infrastruktūra, t.sk. Apgaismojums</v>
      </c>
      <c r="G58" s="366" t="str">
        <f>'Investīciju plāns_2023_2027'!G48</f>
        <v xml:space="preserve">AG2023
J/Pag/Iedz
</v>
      </c>
      <c r="H58" s="278">
        <f>'Investīciju plāns_2023_2027'!H48</f>
        <v>63509</v>
      </c>
      <c r="I58" s="303">
        <f>'Investīciju plāns_2023_2027'!I48</f>
        <v>63509</v>
      </c>
      <c r="J58" s="304">
        <f>'Investīciju plāns_2023_2027'!J48</f>
        <v>12509</v>
      </c>
      <c r="K58" s="305">
        <f>'Investīciju plāns_2023_2027'!K48</f>
        <v>51000</v>
      </c>
      <c r="L58" s="306">
        <f>'Investīciju plāns_2023_2027'!L48</f>
        <v>0</v>
      </c>
      <c r="M58" s="307">
        <f>'Investīciju plāns_2023_2027'!M48</f>
        <v>0</v>
      </c>
      <c r="N58" s="196" t="str">
        <f>'Investīciju plāns_2023_2027'!N48</f>
        <v>P2 V RV1</v>
      </c>
      <c r="O58" s="151" t="str">
        <f>'Investīciju plāns_2023_2027'!O48</f>
        <v>P</v>
      </c>
      <c r="P58" s="284" t="str">
        <f>'Investīciju plāns_2023_2027'!P48</f>
        <v>VP2</v>
      </c>
      <c r="Q58" s="281" t="str">
        <f>'Investīciju plāns_2023_2027'!Q48</f>
        <v>RV4</v>
      </c>
      <c r="R58" s="312" t="str">
        <f>'Investīciju plāns_2023_2027'!R48</f>
        <v>4.2.</v>
      </c>
      <c r="S58" s="161" t="str">
        <f>'Investīciju plāns_2023_2027'!S48</f>
        <v>Infrastruktūras un saimnieciskā nodrošinājuma nodaļa/Pagasta pārvalde</v>
      </c>
      <c r="T58" s="309">
        <f>'Investīciju plāns_2023_2027'!T48</f>
        <v>0</v>
      </c>
      <c r="U58" s="282" t="str">
        <f>'Investīciju plāns_2023_2027'!U48</f>
        <v>2022-2027</v>
      </c>
    </row>
    <row r="59" spans="1:21" ht="76.5" x14ac:dyDescent="0.25">
      <c r="A59" s="161">
        <f>'Investīciju plāns_2023_2027'!A49</f>
        <v>47</v>
      </c>
      <c r="B59" s="279" t="str">
        <f>'Investīciju plāns_2023_2027'!B49</f>
        <v>04</v>
      </c>
      <c r="C59" s="196" t="str">
        <f>'Investīciju plāns_2023_2027'!C49</f>
        <v>Lielplatone</v>
      </c>
      <c r="D59" s="285" t="str">
        <f>'Investīciju plāns_2023_2027'!D49</f>
        <v>Lielplatones pagasta transporta infrastruktūras attīstība</v>
      </c>
      <c r="E59" s="285" t="str">
        <f>'Investīciju plāns_2023_2027'!E49</f>
        <v xml:space="preserve">Transporta infrastruktūras attīstība, t.sk.: 
2024.-2027gads:
1. Gājēju celiņa un apgaismojuma izbūve gar Alejas ielu līdz Tirgus ielai un gar ceļu Alejas iela-Mazeleja, drošas satiksmes vides nodrošināšanai 
2. Mazplatones ielas apgaismojuma būvniecība </v>
      </c>
      <c r="F59" s="161" t="str">
        <f>'Investīciju plāns_2023_2027'!F49</f>
        <v>Transporta infrastruktūra, t.sk. Apgaismojums</v>
      </c>
      <c r="G59" s="366" t="str">
        <f>'Investīciju plāns_2023_2027'!G49</f>
        <v xml:space="preserve">J/Pag/Iedz
</v>
      </c>
      <c r="H59" s="278">
        <f>'Investīciju plāns_2023_2027'!H49</f>
        <v>220000</v>
      </c>
      <c r="I59" s="303">
        <f>'Investīciju plāns_2023_2027'!I49</f>
        <v>0</v>
      </c>
      <c r="J59" s="304">
        <f>'Investīciju plāns_2023_2027'!J49</f>
        <v>0</v>
      </c>
      <c r="K59" s="305">
        <f>'Investīciju plāns_2023_2027'!K49</f>
        <v>0</v>
      </c>
      <c r="L59" s="306">
        <f>'Investīciju plāns_2023_2027'!L49</f>
        <v>0</v>
      </c>
      <c r="M59" s="307">
        <f>'Investīciju plāns_2023_2027'!M49</f>
        <v>220000</v>
      </c>
      <c r="N59" s="196" t="str">
        <f>'Investīciju plāns_2023_2027'!N49</f>
        <v>P2 V RV1</v>
      </c>
      <c r="O59" s="151" t="str">
        <f>'Investīciju plāns_2023_2027'!O49</f>
        <v>P</v>
      </c>
      <c r="P59" s="291" t="str">
        <f>'Investīciju plāns_2023_2027'!P49</f>
        <v>VP2</v>
      </c>
      <c r="Q59" s="166" t="str">
        <f>'Investīciju plāns_2023_2027'!Q49</f>
        <v>RV4</v>
      </c>
      <c r="R59" s="160" t="str">
        <f>'Investīciju plāns_2023_2027'!R49</f>
        <v>4.3.</v>
      </c>
      <c r="S59" s="161" t="str">
        <f>'Investīciju plāns_2023_2027'!S49</f>
        <v>Infrastruktūras un saimnieciskā nodrošinājuma nodaļa/Pagasta pārvalde</v>
      </c>
      <c r="T59" s="309">
        <f>'Investīciju plāns_2023_2027'!T49</f>
        <v>0</v>
      </c>
      <c r="U59" s="282" t="str">
        <f>'Investīciju plāns_2023_2027'!U49</f>
        <v>2022-2027</v>
      </c>
    </row>
    <row r="60" spans="1:21" ht="51" x14ac:dyDescent="0.25">
      <c r="A60" s="196">
        <f>'Investīciju plāns_2023_2027'!A50</f>
        <v>48</v>
      </c>
      <c r="B60" s="277" t="str">
        <f>'Investīciju plāns_2023_2027'!B50</f>
        <v>04</v>
      </c>
      <c r="C60" s="161" t="str">
        <f>'Investīciju plāns_2023_2027'!C50</f>
        <v>Līvbērze</v>
      </c>
      <c r="D60" s="285" t="str">
        <f>'Investīciju plāns_2023_2027'!D50</f>
        <v>“Laflora” vēja parks un Zaļās industriālās zonas iecere Kaigu purvā, Jelgavas novadā</v>
      </c>
      <c r="E60" s="295" t="str">
        <f>'Investīciju plāns_2023_2027'!E50</f>
        <v>Zaļās enerģijas avots uzņēmuma ražošanas un tehnoloģiskajos procesos • 
Vēja parks kā atjaunīgo enerģijas nesēju avots - ceļa infrastruktūras uzlabošana</v>
      </c>
      <c r="F60" s="161" t="str">
        <f>'Investīciju plāns_2023_2027'!F50</f>
        <v>Atbalsts uzņēmējdarbībai</v>
      </c>
      <c r="G60" s="366" t="str">
        <f>'Investīciju plāns_2023_2027'!G50</f>
        <v>J/Pag/Iedz</v>
      </c>
      <c r="H60" s="278">
        <f>'Investīciju plāns_2023_2027'!H50</f>
        <v>600000</v>
      </c>
      <c r="I60" s="303">
        <f>'Investīciju plāns_2023_2027'!I50</f>
        <v>0</v>
      </c>
      <c r="J60" s="304">
        <f>'Investīciju plāns_2023_2027'!J50</f>
        <v>0</v>
      </c>
      <c r="K60" s="305">
        <f>'Investīciju plāns_2023_2027'!K50</f>
        <v>0</v>
      </c>
      <c r="L60" s="306">
        <f>'Investīciju plāns_2023_2027'!L50</f>
        <v>0</v>
      </c>
      <c r="M60" s="307">
        <f>'Investīciju plāns_2023_2027'!M50</f>
        <v>600000</v>
      </c>
      <c r="N60" s="195" t="str">
        <f>'Investīciju plāns_2023_2027'!N50</f>
        <v>P2 U RV1</v>
      </c>
      <c r="O60" s="151" t="str">
        <f>'Investīciju plāns_2023_2027'!O50</f>
        <v>D</v>
      </c>
      <c r="P60" s="286" t="str">
        <f>'Investīciju plāns_2023_2027'!P50</f>
        <v>VP3</v>
      </c>
      <c r="Q60" s="151" t="str">
        <f>'Investīciju plāns_2023_2027'!Q50</f>
        <v>RV7</v>
      </c>
      <c r="R60" s="160" t="str">
        <f>'Investīciju plāns_2023_2027'!R50</f>
        <v>U.7.1.</v>
      </c>
      <c r="S60" s="161" t="str">
        <f>'Investīciju plāns_2023_2027'!S50</f>
        <v>ZPR, Jelgavas novada pašvaldība</v>
      </c>
      <c r="T60" s="310">
        <f>'Investīciju plāns_2023_2027'!T50</f>
        <v>0</v>
      </c>
      <c r="U60" s="282" t="str">
        <f>'Investīciju plāns_2023_2027'!U50</f>
        <v>2022-2027</v>
      </c>
    </row>
    <row r="61" spans="1:21" ht="76.5" x14ac:dyDescent="0.25">
      <c r="A61" s="161">
        <f>'Investīciju plāns_2023_2027'!A51</f>
        <v>49</v>
      </c>
      <c r="B61" s="277">
        <f>'Investīciju plāns_2023_2027'!B51</f>
        <v>0</v>
      </c>
      <c r="C61" s="161" t="str">
        <f>'Investīciju plāns_2023_2027'!C51</f>
        <v>Līvbērze</v>
      </c>
      <c r="D61" s="285" t="str">
        <f>'Investīciju plāns_2023_2027'!D51</f>
        <v>Līvbērzes pagasta pārvaldes ēkas  energoefektivitātes paaugstināšana</v>
      </c>
      <c r="E61" s="285" t="str">
        <f>'Investīciju plāns_2023_2027'!E51</f>
        <v>Ēkas energoefektivitātes paaugstināšana , tai skaitā projekts EUR 10 000, būvdarbi EUR 590 000 
 2022/2023.gads:
Energosertifikāta izstrāde, būvprojekta izstrāde, būvdarbi</v>
      </c>
      <c r="F61" s="161" t="str">
        <f>'Investīciju plāns_2023_2027'!F51</f>
        <v>Energoefektivitāte</v>
      </c>
      <c r="G61" s="366" t="str">
        <f>'Investīciju plāns_2023_2027'!G51</f>
        <v xml:space="preserve">AG2024
J/Pag/Iedz
</v>
      </c>
      <c r="H61" s="278">
        <f>'Investīciju plāns_2023_2027'!H51</f>
        <v>600000</v>
      </c>
      <c r="I61" s="303">
        <f>'Investīciju plāns_2023_2027'!I51</f>
        <v>600000</v>
      </c>
      <c r="J61" s="304">
        <f>'Investīciju plāns_2023_2027'!J51</f>
        <v>98500</v>
      </c>
      <c r="K61" s="305">
        <f>'Investīciju plāns_2023_2027'!K51</f>
        <v>501500</v>
      </c>
      <c r="L61" s="306">
        <f>'Investīciju plāns_2023_2027'!L51</f>
        <v>0</v>
      </c>
      <c r="M61" s="307">
        <f>'Investīciju plāns_2023_2027'!M51</f>
        <v>0</v>
      </c>
      <c r="N61" s="196">
        <f>'Investīciju plāns_2023_2027'!N51</f>
        <v>0</v>
      </c>
      <c r="O61" s="161">
        <f>'Investīciju plāns_2023_2027'!O51</f>
        <v>0</v>
      </c>
      <c r="P61" s="284">
        <f>'Investīciju plāns_2023_2027'!P51</f>
        <v>0</v>
      </c>
      <c r="Q61" s="161">
        <f>'Investīciju plāns_2023_2027'!Q51</f>
        <v>0</v>
      </c>
      <c r="R61" s="160">
        <f>'Investīciju plāns_2023_2027'!R51</f>
        <v>0</v>
      </c>
      <c r="S61" s="336" t="str">
        <f>'Investīciju plāns_2023_2027'!S51</f>
        <v>Infrastruktūras  pārvaldības nodaļa/Projektu nodaļa/Pagasta pārvalde</v>
      </c>
      <c r="T61" s="309">
        <f>'Investīciju plāns_2023_2027'!T51</f>
        <v>0</v>
      </c>
      <c r="U61" s="282" t="str">
        <f>'Investīciju plāns_2023_2027'!U51</f>
        <v>2022-2027</v>
      </c>
    </row>
    <row r="62" spans="1:21" ht="76.5" x14ac:dyDescent="0.25">
      <c r="A62" s="161">
        <f>'Investīciju plāns_2023_2027'!A52</f>
        <v>50</v>
      </c>
      <c r="B62" s="277">
        <f>'Investīciju plāns_2023_2027'!B52</f>
        <v>0</v>
      </c>
      <c r="C62" s="161" t="str">
        <f>'Investīciju plāns_2023_2027'!C52</f>
        <v>Līvbērze</v>
      </c>
      <c r="D62" s="285" t="str">
        <f>'Investīciju plāns_2023_2027'!D52</f>
        <v>Līvbērzes pagasta Aktivitāšu centrs " Līvbērze" , Ceriņu iela 2, Vārpa  energoefektivitātes paaugstināšana</v>
      </c>
      <c r="E62" s="285" t="str">
        <f>'Investīciju plāns_2023_2027'!E52</f>
        <v>Ēkas energoefektivitātes paaugstināšana, ta iskaitā projekts EUR 10 000, būvdarbi EUR 590 000
 2022/2023.gads:
Energosertifikāta izstrāde, būvprojekta izstrāde, būvdarbi</v>
      </c>
      <c r="F62" s="161" t="str">
        <f>'Investīciju plāns_2023_2027'!F52</f>
        <v>Energoefektivitāte</v>
      </c>
      <c r="G62" s="366" t="str">
        <f>'Investīciju plāns_2023_2027'!G52</f>
        <v xml:space="preserve">AG2024
J/Pag/Iedz
</v>
      </c>
      <c r="H62" s="278">
        <f>'Investīciju plāns_2023_2027'!H52</f>
        <v>600000</v>
      </c>
      <c r="I62" s="303">
        <f>'Investīciju plāns_2023_2027'!I52</f>
        <v>600000</v>
      </c>
      <c r="J62" s="304">
        <f>'Investīciju plāns_2023_2027'!J52</f>
        <v>98500</v>
      </c>
      <c r="K62" s="305">
        <f>'Investīciju plāns_2023_2027'!K52</f>
        <v>501500</v>
      </c>
      <c r="L62" s="306">
        <f>'Investīciju plāns_2023_2027'!L52</f>
        <v>0</v>
      </c>
      <c r="M62" s="307">
        <f>'Investīciju plāns_2023_2027'!M52</f>
        <v>0</v>
      </c>
      <c r="N62" s="196">
        <f>'Investīciju plāns_2023_2027'!N52</f>
        <v>0</v>
      </c>
      <c r="O62" s="161">
        <f>'Investīciju plāns_2023_2027'!O52</f>
        <v>0</v>
      </c>
      <c r="P62" s="161">
        <f>'Investīciju plāns_2023_2027'!P52</f>
        <v>0</v>
      </c>
      <c r="Q62" s="161">
        <f>'Investīciju plāns_2023_2027'!Q52</f>
        <v>0</v>
      </c>
      <c r="R62" s="160">
        <f>'Investīciju plāns_2023_2027'!R52</f>
        <v>0</v>
      </c>
      <c r="S62" s="161" t="str">
        <f>'Investīciju plāns_2023_2027'!S52</f>
        <v>Infrastruktūras  pārvaldības nodaļa/Projektu nodaļa/Pagasta pārvalde</v>
      </c>
      <c r="T62" s="309">
        <f>'Investīciju plāns_2023_2027'!T52</f>
        <v>0</v>
      </c>
      <c r="U62" s="282" t="str">
        <f>'Investīciju plāns_2023_2027'!U52</f>
        <v>2022-2027</v>
      </c>
    </row>
    <row r="63" spans="1:21" x14ac:dyDescent="0.25">
      <c r="A63" s="196" t="e">
        <f>'Investīciju plāns_2023_2027'!#REF!</f>
        <v>#REF!</v>
      </c>
      <c r="B63" s="277" t="e">
        <f>'Investīciju plāns_2023_2027'!#REF!</f>
        <v>#REF!</v>
      </c>
      <c r="C63" s="161" t="e">
        <f>'Investīciju plāns_2023_2027'!#REF!</f>
        <v>#REF!</v>
      </c>
      <c r="D63" s="285" t="e">
        <f>'Investīciju plāns_2023_2027'!#REF!</f>
        <v>#REF!</v>
      </c>
      <c r="E63" s="285" t="e">
        <f>'Investīciju plāns_2023_2027'!#REF!</f>
        <v>#REF!</v>
      </c>
      <c r="F63" s="161" t="e">
        <f>'Investīciju plāns_2023_2027'!#REF!</f>
        <v>#REF!</v>
      </c>
      <c r="G63" s="366" t="e">
        <f>'Investīciju plāns_2023_2027'!#REF!</f>
        <v>#REF!</v>
      </c>
      <c r="H63" s="278" t="e">
        <f>'Investīciju plāns_2023_2027'!#REF!</f>
        <v>#REF!</v>
      </c>
      <c r="I63" s="303" t="e">
        <f>'Investīciju plāns_2023_2027'!#REF!</f>
        <v>#REF!</v>
      </c>
      <c r="J63" s="304" t="e">
        <f>'Investīciju plāns_2023_2027'!#REF!</f>
        <v>#REF!</v>
      </c>
      <c r="K63" s="305" t="e">
        <f>'Investīciju plāns_2023_2027'!#REF!</f>
        <v>#REF!</v>
      </c>
      <c r="L63" s="306" t="e">
        <f>'Investīciju plāns_2023_2027'!#REF!</f>
        <v>#REF!</v>
      </c>
      <c r="M63" s="307" t="e">
        <f>'Investīciju plāns_2023_2027'!#REF!</f>
        <v>#REF!</v>
      </c>
      <c r="N63" s="196" t="e">
        <f>'Investīciju plāns_2023_2027'!#REF!</f>
        <v>#REF!</v>
      </c>
      <c r="O63" s="151" t="e">
        <f>'Investīciju plāns_2023_2027'!#REF!</f>
        <v>#REF!</v>
      </c>
      <c r="P63" s="166" t="e">
        <f>'Investīciju plāns_2023_2027'!#REF!</f>
        <v>#REF!</v>
      </c>
      <c r="Q63" s="166" t="e">
        <f>'Investīciju plāns_2023_2027'!#REF!</f>
        <v>#REF!</v>
      </c>
      <c r="R63" s="160" t="e">
        <f>'Investīciju plāns_2023_2027'!#REF!</f>
        <v>#REF!</v>
      </c>
      <c r="S63" s="161" t="e">
        <f>'Investīciju plāns_2023_2027'!#REF!</f>
        <v>#REF!</v>
      </c>
      <c r="T63" s="309" t="e">
        <f>'Investīciju plāns_2023_2027'!#REF!</f>
        <v>#REF!</v>
      </c>
      <c r="U63" s="282" t="e">
        <f>'Investīciju plāns_2023_2027'!#REF!</f>
        <v>#REF!</v>
      </c>
    </row>
    <row r="64" spans="1:21" x14ac:dyDescent="0.25">
      <c r="A64" s="161" t="e">
        <f>'Investīciju plāns_2023_2027'!#REF!</f>
        <v>#REF!</v>
      </c>
      <c r="B64" s="279" t="e">
        <f>'Investīciju plāns_2023_2027'!#REF!</f>
        <v>#REF!</v>
      </c>
      <c r="C64" s="196" t="e">
        <f>'Investīciju plāns_2023_2027'!#REF!</f>
        <v>#REF!</v>
      </c>
      <c r="D64" s="285" t="e">
        <f>'Investīciju plāns_2023_2027'!#REF!</f>
        <v>#REF!</v>
      </c>
      <c r="E64" s="285" t="e">
        <f>'Investīciju plāns_2023_2027'!#REF!</f>
        <v>#REF!</v>
      </c>
      <c r="F64" s="161" t="e">
        <f>'Investīciju plāns_2023_2027'!#REF!</f>
        <v>#REF!</v>
      </c>
      <c r="G64" s="368" t="e">
        <f>'Investīciju plāns_2023_2027'!#REF!</f>
        <v>#REF!</v>
      </c>
      <c r="H64" s="278" t="e">
        <f>'Investīciju plāns_2023_2027'!#REF!</f>
        <v>#REF!</v>
      </c>
      <c r="I64" s="303" t="e">
        <f>'Investīciju plāns_2023_2027'!#REF!</f>
        <v>#REF!</v>
      </c>
      <c r="J64" s="304" t="e">
        <f>'Investīciju plāns_2023_2027'!#REF!</f>
        <v>#REF!</v>
      </c>
      <c r="K64" s="305" t="e">
        <f>'Investīciju plāns_2023_2027'!#REF!</f>
        <v>#REF!</v>
      </c>
      <c r="L64" s="306" t="e">
        <f>'Investīciju plāns_2023_2027'!#REF!</f>
        <v>#REF!</v>
      </c>
      <c r="M64" s="307" t="e">
        <f>'Investīciju plāns_2023_2027'!#REF!</f>
        <v>#REF!</v>
      </c>
      <c r="N64" s="196" t="e">
        <f>'Investīciju plāns_2023_2027'!#REF!</f>
        <v>#REF!</v>
      </c>
      <c r="O64" s="161" t="e">
        <f>'Investīciju plāns_2023_2027'!#REF!</f>
        <v>#REF!</v>
      </c>
      <c r="P64" s="161" t="e">
        <f>'Investīciju plāns_2023_2027'!#REF!</f>
        <v>#REF!</v>
      </c>
      <c r="Q64" s="161" t="e">
        <f>'Investīciju plāns_2023_2027'!#REF!</f>
        <v>#REF!</v>
      </c>
      <c r="R64" s="160" t="e">
        <f>'Investīciju plāns_2023_2027'!#REF!</f>
        <v>#REF!</v>
      </c>
      <c r="S64" s="161" t="e">
        <f>'Investīciju plāns_2023_2027'!#REF!</f>
        <v>#REF!</v>
      </c>
      <c r="T64" s="309" t="e">
        <f>'Investīciju plāns_2023_2027'!#REF!</f>
        <v>#REF!</v>
      </c>
      <c r="U64" s="282" t="e">
        <f>'Investīciju plāns_2023_2027'!#REF!</f>
        <v>#REF!</v>
      </c>
    </row>
    <row r="65" spans="1:21" ht="76.5" x14ac:dyDescent="0.25">
      <c r="A65" s="161">
        <f>'Investīciju plāns_2023_2027'!A54</f>
        <v>52</v>
      </c>
      <c r="B65" s="279" t="str">
        <f>'Investīciju plāns_2023_2027'!B54</f>
        <v>04</v>
      </c>
      <c r="C65" s="196" t="str">
        <f>'Investīciju plāns_2023_2027'!C54</f>
        <v>Līvbērze</v>
      </c>
      <c r="D65" s="285" t="str">
        <f>'Investīciju plāns_2023_2027'!D54</f>
        <v xml:space="preserve">Līvbērzes pagasta katlu mājas (noliktavas) pārbūve </v>
      </c>
      <c r="E65" s="285" t="str">
        <f>'Investīciju plāns_2023_2027'!E54</f>
        <v>Katlu mājas (noliktavas) rekonstrukcija, energoefektivitāte (Jelgavas iela 19 (2.korpuss))</v>
      </c>
      <c r="F65" s="161" t="str">
        <f>'Investīciju plāns_2023_2027'!F54</f>
        <v>Ēku apsaimniekošana</v>
      </c>
      <c r="G65" s="366" t="str">
        <f>'Investīciju plāns_2023_2027'!G54</f>
        <v xml:space="preserve">J/Pag/Iedz
</v>
      </c>
      <c r="H65" s="278">
        <f>'Investīciju plāns_2023_2027'!H54</f>
        <v>100000</v>
      </c>
      <c r="I65" s="303">
        <f>'Investīciju plāns_2023_2027'!I54</f>
        <v>0</v>
      </c>
      <c r="J65" s="304">
        <f>'Investīciju plāns_2023_2027'!J54</f>
        <v>0</v>
      </c>
      <c r="K65" s="305">
        <f>'Investīciju plāns_2023_2027'!K54</f>
        <v>0</v>
      </c>
      <c r="L65" s="306">
        <f>'Investīciju plāns_2023_2027'!L54</f>
        <v>0</v>
      </c>
      <c r="M65" s="307">
        <f>'Investīciju plāns_2023_2027'!M54</f>
        <v>100000</v>
      </c>
      <c r="N65" s="166" t="str">
        <f>'Investīciju plāns_2023_2027'!N54</f>
        <v>P3 V RV9</v>
      </c>
      <c r="O65" s="151" t="str">
        <f>'Investīciju plāns_2023_2027'!O54</f>
        <v>P</v>
      </c>
      <c r="P65" s="156" t="str">
        <f>'Investīciju plāns_2023_2027'!P54</f>
        <v>VP2</v>
      </c>
      <c r="Q65" s="151" t="str">
        <f>'Investīciju plāns_2023_2027'!Q54</f>
        <v>RV5</v>
      </c>
      <c r="R65" s="160" t="str">
        <f>'Investīciju plāns_2023_2027'!R54</f>
        <v>U.5.4.</v>
      </c>
      <c r="S65" s="161" t="str">
        <f>'Investīciju plāns_2023_2027'!S54</f>
        <v>Infrastruktūras un saimnieciskā nodrošinājuma nodaļa/pagasta pārvalde</v>
      </c>
      <c r="T65" s="291">
        <f>'Investīciju plāns_2023_2027'!T54</f>
        <v>0</v>
      </c>
      <c r="U65" s="282" t="str">
        <f>'Investīciju plāns_2023_2027'!U54</f>
        <v>2022-2027</v>
      </c>
    </row>
    <row r="66" spans="1:21" ht="102" x14ac:dyDescent="0.25">
      <c r="A66" s="196">
        <f>'Investīciju plāns_2023_2027'!A55</f>
        <v>53</v>
      </c>
      <c r="B66" s="277" t="str">
        <f>'Investīciju plāns_2023_2027'!B55</f>
        <v>09</v>
      </c>
      <c r="C66" s="161" t="str">
        <f>'Investīciju plāns_2023_2027'!C55</f>
        <v>Līvbērze</v>
      </c>
      <c r="D66" s="285" t="str">
        <f>'Investīciju plāns_2023_2027'!D55</f>
        <v>Aizupes pamatskolas teritorijas labiekārtošana un apbūve</v>
      </c>
      <c r="E66" s="295" t="str">
        <f>'Investīciju plāns_2023_2027'!E55</f>
        <v>Aizupes pamatskolas teritorijas labiekārtošana un apbūve - zema enerģijas patēriņa ēkas būvniecība (piebūve, teritorijas labiekārtošana mācību procesa nodrošināšanai). Paredzamie darbi - topogrāfija un saskaņošanas darbi, komunikācijas, projektēšana un būvniecība.
Tiks nodrošinātas telpas pirmsskolas izglītības grupām un nodrošināti tehnoloģiju un dabas zinātņu kabineti, slēgta tipa pāreja un sporta zāle.
2021.gadā noslēdzies metu konkurss, secīgi jāiztrādā būvprojekts</v>
      </c>
      <c r="F66" s="161" t="str">
        <f>'Investīciju plāns_2023_2027'!F55</f>
        <v>Izglītības iestāžu infrastruktūra</v>
      </c>
      <c r="G66" s="366" t="str">
        <f>'Investīciju plāns_2023_2027'!G55</f>
        <v xml:space="preserve">AG
J/Pag/Iedz
</v>
      </c>
      <c r="H66" s="278">
        <f>'Investīciju plāns_2023_2027'!H55</f>
        <v>5300000</v>
      </c>
      <c r="I66" s="303">
        <f>'Investīciju plāns_2023_2027'!I55</f>
        <v>0</v>
      </c>
      <c r="J66" s="304">
        <f>'Investīciju plāns_2023_2027'!J55</f>
        <v>0</v>
      </c>
      <c r="K66" s="305">
        <f>'Investīciju plāns_2023_2027'!K55</f>
        <v>0</v>
      </c>
      <c r="L66" s="306">
        <f>'Investīciju plāns_2023_2027'!L55</f>
        <v>300000</v>
      </c>
      <c r="M66" s="307">
        <f>'Investīciju plāns_2023_2027'!M55</f>
        <v>5000000</v>
      </c>
      <c r="N66" s="166" t="str">
        <f>'Investīciju plāns_2023_2027'!N55</f>
        <v>P2 I RV1</v>
      </c>
      <c r="O66" s="151" t="str">
        <f>'Investīciju plāns_2023_2027'!O55</f>
        <v>P</v>
      </c>
      <c r="P66" s="156" t="str">
        <f>'Investīciju plāns_2023_2027'!P55</f>
        <v>VP1</v>
      </c>
      <c r="Q66" s="156" t="str">
        <f>'Investīciju plāns_2023_2027'!Q55</f>
        <v>RV1</v>
      </c>
      <c r="R66" s="160" t="str">
        <f>'Investīciju plāns_2023_2027'!R55</f>
        <v>1.1.</v>
      </c>
      <c r="S66" s="161" t="str">
        <f>'Investīciju plāns_2023_2027'!S55</f>
        <v>Infrastruktūras un saimnieciskā nodrošinājuma nodaļa/Izglītības pārvalde</v>
      </c>
      <c r="T66" s="291">
        <f>'Investīciju plāns_2023_2027'!T55</f>
        <v>0</v>
      </c>
      <c r="U66" s="282" t="str">
        <f>'Investīciju plāns_2023_2027'!U55</f>
        <v>2022-2027</v>
      </c>
    </row>
    <row r="67" spans="1:21" ht="76.5" x14ac:dyDescent="0.25">
      <c r="A67" s="161">
        <f>'Investīciju plāns_2023_2027'!A58</f>
        <v>56</v>
      </c>
      <c r="B67" s="279" t="str">
        <f>'Investīciju plāns_2023_2027'!B58</f>
        <v>04</v>
      </c>
      <c r="C67" s="196" t="str">
        <f>'Investīciju plāns_2023_2027'!C58</f>
        <v>Līvbērze</v>
      </c>
      <c r="D67" s="285" t="str">
        <f>'Investīciju plāns_2023_2027'!D58</f>
        <v>Līvbērzes pagasta  transporta infrastruktūras attīstība</v>
      </c>
      <c r="E67" s="285" t="str">
        <f>'Investīciju plāns_2023_2027'!E58</f>
        <v>Transporta infrastruktūras attīstība, t.sk.: 
2025.-2027gads:
Būriņu ceļa pārbūve - sakarā ar lielo transporta intensitāti, iespējams kopīgs risinājums ar Jelgavas valstspilsētu</v>
      </c>
      <c r="F67" s="161" t="str">
        <f>'Investīciju plāns_2023_2027'!F58</f>
        <v>Transporta infrastruktūra, t.sk. Apgaismojums</v>
      </c>
      <c r="G67" s="367" t="str">
        <f>'Investīciju plāns_2023_2027'!G58</f>
        <v xml:space="preserve">J/Pag/Iedz
</v>
      </c>
      <c r="H67" s="278">
        <f>'Investīciju plāns_2023_2027'!H58</f>
        <v>1000000</v>
      </c>
      <c r="I67" s="303">
        <f>'Investīciju plāns_2023_2027'!I58</f>
        <v>0</v>
      </c>
      <c r="J67" s="304">
        <f>'Investīciju plāns_2023_2027'!J58</f>
        <v>0</v>
      </c>
      <c r="K67" s="305">
        <f>'Investīciju plāns_2023_2027'!K58</f>
        <v>0</v>
      </c>
      <c r="L67" s="306">
        <f>'Investīciju plāns_2023_2027'!L58</f>
        <v>0</v>
      </c>
      <c r="M67" s="307">
        <f>'Investīciju plāns_2023_2027'!M58</f>
        <v>1000000</v>
      </c>
      <c r="N67" s="196" t="str">
        <f>'Investīciju plāns_2023_2027'!N58</f>
        <v>P2 V RV1</v>
      </c>
      <c r="O67" s="161" t="str">
        <f>'Investīciju plāns_2023_2027'!O58</f>
        <v>P</v>
      </c>
      <c r="P67" s="196" t="str">
        <f>'Investīciju plāns_2023_2027'!P58</f>
        <v>VP2</v>
      </c>
      <c r="Q67" s="196" t="str">
        <f>'Investīciju plāns_2023_2027'!Q58</f>
        <v>RV4</v>
      </c>
      <c r="R67" s="196" t="str">
        <f>'Investīciju plāns_2023_2027'!R58</f>
        <v>4.1.</v>
      </c>
      <c r="S67" s="161" t="str">
        <f>'Investīciju plāns_2023_2027'!S58</f>
        <v>Infrastruktūras un saimnieciskā nodrošinājuma nodaļa/Pagasta pārvalde</v>
      </c>
      <c r="T67" s="309">
        <f>'Investīciju plāns_2023_2027'!T58</f>
        <v>0</v>
      </c>
      <c r="U67" s="282" t="str">
        <f>'Investīciju plāns_2023_2027'!U58</f>
        <v>2022-2027</v>
      </c>
    </row>
    <row r="68" spans="1:21" ht="76.5" x14ac:dyDescent="0.25">
      <c r="A68" s="161">
        <f>'Investīciju plāns_2023_2027'!A59</f>
        <v>57</v>
      </c>
      <c r="B68" s="277" t="str">
        <f>'Investīciju plāns_2023_2027'!B59</f>
        <v>06</v>
      </c>
      <c r="C68" s="161" t="str">
        <f>'Investīciju plāns_2023_2027'!C59</f>
        <v>Novads</v>
      </c>
      <c r="D68" s="285" t="str">
        <f>'Investīciju plāns_2023_2027'!D59</f>
        <v>Āra apgaismojuma uzlabošanas darbi Jelgavas novadā - pārbūve/izbūve/armatūru nomaiņa</v>
      </c>
      <c r="E68" s="295" t="str">
        <f>'Investīciju plāns_2023_2027'!E59</f>
        <v>Āra apgaismojuma uzlabošanas darbi Jelgavas novadā, vienots iepirkums, lai nodrošinātu publisko teritoriju apgaismojumu uzturēšanu</v>
      </c>
      <c r="F68" s="161" t="str">
        <f>'Investīciju plāns_2023_2027'!F59</f>
        <v>Apgaismojuma infrastruktūra</v>
      </c>
      <c r="G68" s="366" t="str">
        <f>'Investīciju plāns_2023_2027'!G59</f>
        <v>Kopīgs/J/Pag/Iedz</v>
      </c>
      <c r="H68" s="290">
        <f>'Investīciju plāns_2023_2027'!H59</f>
        <v>1100000</v>
      </c>
      <c r="I68" s="303">
        <f>'Investīciju plāns_2023_2027'!I59</f>
        <v>0</v>
      </c>
      <c r="J68" s="304">
        <f>'Investīciju plāns_2023_2027'!J59</f>
        <v>0</v>
      </c>
      <c r="K68" s="305">
        <f>'Investīciju plāns_2023_2027'!K59</f>
        <v>0</v>
      </c>
      <c r="L68" s="306">
        <f>'Investīciju plāns_2023_2027'!L59</f>
        <v>100000</v>
      </c>
      <c r="M68" s="307">
        <f>'Investīciju plāns_2023_2027'!M59</f>
        <v>1000000</v>
      </c>
      <c r="N68" s="195" t="str">
        <f>'Investīciju plāns_2023_2027'!N59</f>
        <v>P2 V RV8</v>
      </c>
      <c r="O68" s="151" t="str">
        <f>'Investīciju plāns_2023_2027'!O59</f>
        <v>P</v>
      </c>
      <c r="P68" s="161" t="str">
        <f>'Investīciju plāns_2023_2027'!P59</f>
        <v>VP2</v>
      </c>
      <c r="Q68" s="161" t="str">
        <f>'Investīciju plāns_2023_2027'!Q59</f>
        <v>RV4</v>
      </c>
      <c r="R68" s="196" t="str">
        <f>'Investīciju plāns_2023_2027'!R59</f>
        <v>4.2.</v>
      </c>
      <c r="S68" s="161" t="str">
        <f>'Investīciju plāns_2023_2027'!S59</f>
        <v>Infrastruktūras un saimnieciskā nodrošinājuma nodaļa/pagasta pārvalde</v>
      </c>
      <c r="T68" s="310">
        <f>'Investīciju plāns_2023_2027'!T59</f>
        <v>0</v>
      </c>
      <c r="U68" s="282" t="str">
        <f>'Investīciju plāns_2023_2027'!U59</f>
        <v>2022-2027</v>
      </c>
    </row>
    <row r="69" spans="1:21" ht="76.5" x14ac:dyDescent="0.25">
      <c r="A69" s="196">
        <f>'Investīciju plāns_2023_2027'!A60</f>
        <v>58</v>
      </c>
      <c r="B69" s="277" t="str">
        <f>'Investīciju plāns_2023_2027'!B60</f>
        <v>04</v>
      </c>
      <c r="C69" s="161" t="str">
        <f>'Investīciju plāns_2023_2027'!C60</f>
        <v>Novads</v>
      </c>
      <c r="D69" s="285" t="str">
        <f>'Investīciju plāns_2023_2027'!D60</f>
        <v>Ekonomiskās attīstības veicināšanai pašvaldības ceļu atjaunošana visā novada teritorijā</v>
      </c>
      <c r="E69" s="295" t="str">
        <f>'Investīciju plāns_2023_2027'!E60</f>
        <v>Ceļu  atjaunošana visā novada teritorijā ekonomiskās attīstības veicināšanai</v>
      </c>
      <c r="F69" s="161" t="str">
        <f>'Investīciju plāns_2023_2027'!F60</f>
        <v>Atbalsts uzņēmējdarbībai</v>
      </c>
      <c r="G69" s="366" t="str">
        <f>'Investīciju plāns_2023_2027'!G60</f>
        <v>Kopīgs/J/Pag/Iedz</v>
      </c>
      <c r="H69" s="290">
        <f>'Investīciju plāns_2023_2027'!H60</f>
        <v>4000000</v>
      </c>
      <c r="I69" s="303">
        <f>'Investīciju plāns_2023_2027'!I60</f>
        <v>0</v>
      </c>
      <c r="J69" s="304">
        <f>'Investīciju plāns_2023_2027'!J60</f>
        <v>0</v>
      </c>
      <c r="K69" s="305">
        <f>'Investīciju plāns_2023_2027'!K60</f>
        <v>0</v>
      </c>
      <c r="L69" s="306">
        <f>'Investīciju plāns_2023_2027'!L60</f>
        <v>1000000</v>
      </c>
      <c r="M69" s="307">
        <f>'Investīciju plāns_2023_2027'!M60</f>
        <v>3000000</v>
      </c>
      <c r="N69" s="195" t="str">
        <f>'Investīciju plāns_2023_2027'!N60</f>
        <v>P2 U RV1</v>
      </c>
      <c r="O69" s="151" t="str">
        <f>'Investīciju plāns_2023_2027'!O60</f>
        <v>P</v>
      </c>
      <c r="P69" s="161" t="str">
        <f>'Investīciju plāns_2023_2027'!P60</f>
        <v>VP2</v>
      </c>
      <c r="Q69" s="161" t="str">
        <f>'Investīciju plāns_2023_2027'!Q60</f>
        <v>RV4</v>
      </c>
      <c r="R69" s="196" t="str">
        <f>'Investīciju plāns_2023_2027'!R60</f>
        <v>4.1.</v>
      </c>
      <c r="S69" s="161" t="str">
        <f>'Investīciju plāns_2023_2027'!S60</f>
        <v>Infrastruktūras un saimnieciskā nodrošinājuma nodaļa/pagasta pārvalde</v>
      </c>
      <c r="T69" s="310">
        <f>'Investīciju plāns_2023_2027'!T60</f>
        <v>0</v>
      </c>
      <c r="U69" s="282" t="str">
        <f>'Investīciju plāns_2023_2027'!U60</f>
        <v>2022-2027</v>
      </c>
    </row>
    <row r="70" spans="1:21" ht="38.25" x14ac:dyDescent="0.25">
      <c r="A70" s="161">
        <f>'Investīciju plāns_2023_2027'!A61</f>
        <v>59</v>
      </c>
      <c r="B70" s="277" t="str">
        <f>'Investīciju plāns_2023_2027'!B61</f>
        <v>04</v>
      </c>
      <c r="C70" s="161" t="str">
        <f>'Investīciju plāns_2023_2027'!C61</f>
        <v>Novads</v>
      </c>
      <c r="D70" s="285" t="str">
        <f>'Investīciju plāns_2023_2027'!D61</f>
        <v xml:space="preserve">Tirdzniecības vietu ierīkošana/iekārtošana Jelgavas novada ciemos </v>
      </c>
      <c r="E70" s="341" t="str">
        <f>'Investīciju plāns_2023_2027'!E61</f>
        <v>Tirdzniecības vietu ierīkošana/iekārtošana Jelgavas novada ciemos</v>
      </c>
      <c r="F70" s="161" t="str">
        <f>'Investīciju plāns_2023_2027'!F61</f>
        <v>Atbalsts uzņēmējdarbībai</v>
      </c>
      <c r="G70" s="366" t="str">
        <f>'Investīciju plāns_2023_2027'!G61</f>
        <v>Kopīgs/J/Pag/Iedz</v>
      </c>
      <c r="H70" s="290">
        <f>'Investīciju plāns_2023_2027'!H61</f>
        <v>200000</v>
      </c>
      <c r="I70" s="303">
        <f>'Investīciju plāns_2023_2027'!I61</f>
        <v>0</v>
      </c>
      <c r="J70" s="304">
        <f>'Investīciju plāns_2023_2027'!J61</f>
        <v>0</v>
      </c>
      <c r="K70" s="305">
        <f>'Investīciju plāns_2023_2027'!K61</f>
        <v>0</v>
      </c>
      <c r="L70" s="306">
        <f>'Investīciju plāns_2023_2027'!L61</f>
        <v>0</v>
      </c>
      <c r="M70" s="307">
        <f>'Investīciju plāns_2023_2027'!M61</f>
        <v>200000</v>
      </c>
      <c r="N70" s="195" t="str">
        <f>'Investīciju plāns_2023_2027'!N61</f>
        <v>P2 U RV1</v>
      </c>
      <c r="O70" s="151" t="str">
        <f>'Investīciju plāns_2023_2027'!O61</f>
        <v>D</v>
      </c>
      <c r="P70" s="145" t="str">
        <f>'Investīciju plāns_2023_2027'!P61</f>
        <v>VP3</v>
      </c>
      <c r="Q70" s="151" t="str">
        <f>'Investīciju plāns_2023_2027'!Q61</f>
        <v>RV7</v>
      </c>
      <c r="R70" s="151" t="str">
        <f>'Investīciju plāns_2023_2027'!R61</f>
        <v>U.7.2.</v>
      </c>
      <c r="S70" s="161" t="str">
        <f>'Investīciju plāns_2023_2027'!S61</f>
        <v>Pagasta pārvalde/Attīstības nodaļa</v>
      </c>
      <c r="T70" s="310">
        <f>'Investīciju plāns_2023_2027'!T61</f>
        <v>0</v>
      </c>
      <c r="U70" s="282" t="str">
        <f>'Investīciju plāns_2023_2027'!U61</f>
        <v>2022-2027</v>
      </c>
    </row>
    <row r="71" spans="1:21" ht="51" x14ac:dyDescent="0.25">
      <c r="A71" s="161">
        <f>'Investīciju plāns_2023_2027'!A62</f>
        <v>60</v>
      </c>
      <c r="B71" s="277" t="str">
        <f>'Investīciju plāns_2023_2027'!B62</f>
        <v>04</v>
      </c>
      <c r="C71" s="161" t="str">
        <f>'Investīciju plāns_2023_2027'!C62</f>
        <v>Novads</v>
      </c>
      <c r="D71" s="285" t="str">
        <f>'Investīciju plāns_2023_2027'!D62</f>
        <v>Pārejas uz klimatneitralitāti radīto ekonomisko, sociālo un vides seku mazināšana visvairāk skartajos reģionos</v>
      </c>
      <c r="E71" s="295" t="str">
        <f>'Investīciju plāns_2023_2027'!E62</f>
        <v xml:space="preserve">Atbalsts uzņēmējdarbībai nepieciešamās publiskās infrastruktūras attīstībai, veicinot pāreju uz klimatneitrālu ekonomiku industriālajās zonās </v>
      </c>
      <c r="F71" s="161" t="str">
        <f>'Investīciju plāns_2023_2027'!F62</f>
        <v>Atbalsts uzņēmējdarbībai</v>
      </c>
      <c r="G71" s="366" t="str">
        <f>'Investīciju plāns_2023_2027'!G62</f>
        <v>Kopīgs/J/Pag/Iedz
SAM</v>
      </c>
      <c r="H71" s="290">
        <f>'Investīciju plāns_2023_2027'!H62</f>
        <v>2000000</v>
      </c>
      <c r="I71" s="303">
        <f>'Investīciju plāns_2023_2027'!I62</f>
        <v>0</v>
      </c>
      <c r="J71" s="304">
        <f>'Investīciju plāns_2023_2027'!J62</f>
        <v>0</v>
      </c>
      <c r="K71" s="305">
        <f>'Investīciju plāns_2023_2027'!K62</f>
        <v>0</v>
      </c>
      <c r="L71" s="306">
        <f>'Investīciju plāns_2023_2027'!L62</f>
        <v>0</v>
      </c>
      <c r="M71" s="307">
        <f>'Investīciju plāns_2023_2027'!M62</f>
        <v>2000000</v>
      </c>
      <c r="N71" s="195" t="str">
        <f>'Investīciju plāns_2023_2027'!N62</f>
        <v>P2 U RV1</v>
      </c>
      <c r="O71" s="151" t="str">
        <f>'Investīciju plāns_2023_2027'!O62</f>
        <v>D</v>
      </c>
      <c r="P71" s="145" t="str">
        <f>'Investīciju plāns_2023_2027'!P62</f>
        <v>VP3</v>
      </c>
      <c r="Q71" s="151" t="str">
        <f>'Investīciju plāns_2023_2027'!Q62</f>
        <v>RV7</v>
      </c>
      <c r="R71" s="160" t="str">
        <f>'Investīciju plāns_2023_2027'!R62</f>
        <v>U.7.2.</v>
      </c>
      <c r="S71" s="161" t="str">
        <f>'Investīciju plāns_2023_2027'!S62</f>
        <v>Plānošanas un attīstības departamenta</v>
      </c>
      <c r="T71" s="310">
        <f>'Investīciju plāns_2023_2027'!T62</f>
        <v>0</v>
      </c>
      <c r="U71" s="282" t="str">
        <f>'Investīciju plāns_2023_2027'!U62</f>
        <v>2022-2027</v>
      </c>
    </row>
    <row r="72" spans="1:21" ht="51" x14ac:dyDescent="0.25">
      <c r="A72" s="196">
        <f>'Investīciju plāns_2023_2027'!A63</f>
        <v>61</v>
      </c>
      <c r="B72" s="279" t="str">
        <f>'Investīciju plāns_2023_2027'!B63</f>
        <v>04</v>
      </c>
      <c r="C72" s="161" t="str">
        <f>'Investīciju plāns_2023_2027'!C63</f>
        <v>Novads</v>
      </c>
      <c r="D72" s="285" t="str">
        <f>'Investīciju plāns_2023_2027'!D63</f>
        <v>Investīcijas uzņēmējdarbības publiskajā infrastruktūrā industriālo parku un teritoriju attīstīšanai reģionos</v>
      </c>
      <c r="E72" s="285" t="str">
        <f>'Investīciju plāns_2023_2027'!E63</f>
        <v>Investīcijas uzņēmējdarbības publiskajā infrastruktūrā industriālo parku un teritoriju attīstīšanai reģionos</v>
      </c>
      <c r="F72" s="161" t="str">
        <f>'Investīciju plāns_2023_2027'!F63</f>
        <v>Atbalsts uzņēmējdarbībai</v>
      </c>
      <c r="G72" s="366" t="str">
        <f>'Investīciju plāns_2023_2027'!G63</f>
        <v>Kopīgs/J/Pag/Iedz
SAM</v>
      </c>
      <c r="H72" s="290">
        <f>'Investīciju plāns_2023_2027'!H63</f>
        <v>2000000</v>
      </c>
      <c r="I72" s="303">
        <f>'Investīciju plāns_2023_2027'!I63</f>
        <v>0</v>
      </c>
      <c r="J72" s="304">
        <f>'Investīciju plāns_2023_2027'!J63</f>
        <v>0</v>
      </c>
      <c r="K72" s="305">
        <f>'Investīciju plāns_2023_2027'!K63</f>
        <v>0</v>
      </c>
      <c r="L72" s="306">
        <f>'Investīciju plāns_2023_2027'!L63</f>
        <v>0</v>
      </c>
      <c r="M72" s="307">
        <f>'Investīciju plāns_2023_2027'!M63</f>
        <v>2000000</v>
      </c>
      <c r="N72" s="196" t="str">
        <f>'Investīciju plāns_2023_2027'!N63</f>
        <v>P2 U RV1</v>
      </c>
      <c r="O72" s="151" t="str">
        <f>'Investīciju plāns_2023_2027'!O63</f>
        <v>D</v>
      </c>
      <c r="P72" s="160" t="str">
        <f>'Investīciju plāns_2023_2027'!P63</f>
        <v>VP3</v>
      </c>
      <c r="Q72" s="151" t="str">
        <f>'Investīciju plāns_2023_2027'!Q63</f>
        <v>RV7</v>
      </c>
      <c r="R72" s="160" t="str">
        <f>'Investīciju plāns_2023_2027'!R63</f>
        <v>U.7.2.</v>
      </c>
      <c r="S72" s="161" t="str">
        <f>'Investīciju plāns_2023_2027'!S63</f>
        <v>Plānošanas un attīstības departamenta</v>
      </c>
      <c r="T72" s="309">
        <f>'Investīciju plāns_2023_2027'!T63</f>
        <v>0</v>
      </c>
      <c r="U72" s="282" t="str">
        <f>'Investīciju plāns_2023_2027'!U63</f>
        <v>2022-2027</v>
      </c>
    </row>
    <row r="73" spans="1:21" ht="89.25" x14ac:dyDescent="0.25">
      <c r="A73" s="161">
        <f>'Investīciju plāns_2023_2027'!A64</f>
        <v>62</v>
      </c>
      <c r="B73" s="279" t="str">
        <f>'Investīciju plāns_2023_2027'!B64</f>
        <v>04</v>
      </c>
      <c r="C73" s="161" t="str">
        <f>'Investīciju plāns_2023_2027'!C64</f>
        <v>Novads</v>
      </c>
      <c r="D73" s="285" t="str">
        <f>'Investīciju plāns_2023_2027'!D64</f>
        <v>Civilās aizsardzības sistēmas attīstība un pilnveide</v>
      </c>
      <c r="E73" s="295" t="str">
        <f>'Investīciju plāns_2023_2027'!E64</f>
        <v xml:space="preserve">Pilnveidot sadarbību civilās aizsardzības jautājumos starp pilsētu un novadu, kā arī ar kaimiņu teritorijām.
2022.gadā. Civilās aizsardzības plāns izstrādāts Jelgavas novada pašvaldības teritorijai
Droša vide, informēta sabiedrība, saskaņota rīcība starp dažādām institūcijām mazina draudu riskus. 
</v>
      </c>
      <c r="F73" s="161" t="str">
        <f>'Investīciju plāns_2023_2027'!F64</f>
        <v>Civilā aizsardzība</v>
      </c>
      <c r="G73" s="366" t="str">
        <f>'Investīciju plāns_2023_2027'!G64</f>
        <v>Kopīgs/J/Pag/Iedz</v>
      </c>
      <c r="H73" s="278">
        <f>'Investīciju plāns_2023_2027'!H64</f>
        <v>810000</v>
      </c>
      <c r="I73" s="303">
        <f>'Investīciju plāns_2023_2027'!I64</f>
        <v>0</v>
      </c>
      <c r="J73" s="304">
        <f>'Investīciju plāns_2023_2027'!J64</f>
        <v>0</v>
      </c>
      <c r="K73" s="305">
        <f>'Investīciju plāns_2023_2027'!K64</f>
        <v>0</v>
      </c>
      <c r="L73" s="306">
        <f>'Investīciju plāns_2023_2027'!L64</f>
        <v>10000</v>
      </c>
      <c r="M73" s="307">
        <f>'Investīciju plāns_2023_2027'!M64</f>
        <v>800000</v>
      </c>
      <c r="N73" s="166" t="str">
        <f>'Investīciju plāns_2023_2027'!N64</f>
        <v>P5 A RV5</v>
      </c>
      <c r="O73" s="151" t="str">
        <f>'Investīciju plāns_2023_2027'!O64</f>
        <v>D</v>
      </c>
      <c r="P73" s="161" t="str">
        <f>'Investīciju plāns_2023_2027'!P64</f>
        <v>HP5</v>
      </c>
      <c r="Q73" s="161" t="str">
        <f>'Investīciju plāns_2023_2027'!Q64</f>
        <v>RV5</v>
      </c>
      <c r="R73" s="196">
        <f>'Investīciju plāns_2023_2027'!R64</f>
        <v>5.7</v>
      </c>
      <c r="S73" s="161" t="str">
        <f>'Investīciju plāns_2023_2027'!S64</f>
        <v>Darba aizsardzības, ugunsdrošības
un civilās aizsardzības nodaļa</v>
      </c>
      <c r="T73" s="291">
        <f>'Investīciju plāns_2023_2027'!T64</f>
        <v>0</v>
      </c>
      <c r="U73" s="282" t="str">
        <f>'Investīciju plāns_2023_2027'!U64</f>
        <v>2022-2027</v>
      </c>
    </row>
    <row r="74" spans="1:21" ht="63.75" x14ac:dyDescent="0.25">
      <c r="A74" s="161">
        <f>'Investīciju plāns_2023_2027'!A65</f>
        <v>63</v>
      </c>
      <c r="B74" s="277" t="str">
        <f>'Investīciju plāns_2023_2027'!B65</f>
        <v>03</v>
      </c>
      <c r="C74" s="161" t="str">
        <f>'Investīciju plāns_2023_2027'!C65</f>
        <v>Novads</v>
      </c>
      <c r="D74" s="285" t="str">
        <f>'Investīciju plāns_2023_2027'!D65</f>
        <v>Jelgavas novada pašvaldības policijas infrastruktūras un materiāltehniskā nodrošinājuma attīstība un pilnveidošana</v>
      </c>
      <c r="E74" s="285" t="str">
        <f>'Investīciju plāns_2023_2027'!E65</f>
        <v>Materiāltehniskās bāzes atjaunošana/papildināšana/modernizēšana, drošības pasākumu nodrošināšanai Jelgavas novada teritorijā (specializēts transports, materiāltehniskās bāzes papildināšana t.sk. zivju fonda….)</v>
      </c>
      <c r="F74" s="161" t="str">
        <f>'Investīciju plāns_2023_2027'!F65</f>
        <v>Drošības pasākumu īstenošana</v>
      </c>
      <c r="G74" s="366" t="str">
        <f>'Investīciju plāns_2023_2027'!G65</f>
        <v>Kopīgs/J/Pag/Iedz</v>
      </c>
      <c r="H74" s="278">
        <f>'Investīciju plāns_2023_2027'!H65</f>
        <v>550000</v>
      </c>
      <c r="I74" s="303">
        <f>'Investīciju plāns_2023_2027'!I65</f>
        <v>0</v>
      </c>
      <c r="J74" s="304">
        <f>'Investīciju plāns_2023_2027'!J65</f>
        <v>0</v>
      </c>
      <c r="K74" s="305">
        <f>'Investīciju plāns_2023_2027'!K65</f>
        <v>0</v>
      </c>
      <c r="L74" s="306">
        <f>'Investīciju plāns_2023_2027'!L65</f>
        <v>50000</v>
      </c>
      <c r="M74" s="307">
        <f>'Investīciju plāns_2023_2027'!M65</f>
        <v>500000</v>
      </c>
      <c r="N74" s="166" t="str">
        <f>'Investīciju plāns_2023_2027'!N65</f>
        <v>P1 A RV1</v>
      </c>
      <c r="O74" s="151" t="str">
        <f>'Investīciju plāns_2023_2027'!O65</f>
        <v>D</v>
      </c>
      <c r="P74" s="161" t="str">
        <f>'Investīciju plāns_2023_2027'!P65</f>
        <v>HP4</v>
      </c>
      <c r="Q74" s="161" t="str">
        <f>'Investīciju plāns_2023_2027'!Q65</f>
        <v>RV8</v>
      </c>
      <c r="R74" s="160">
        <f>'Investīciju plāns_2023_2027'!R65</f>
        <v>8.1</v>
      </c>
      <c r="S74" s="161" t="str">
        <f>'Investīciju plāns_2023_2027'!S65</f>
        <v>Pašvaldības policija</v>
      </c>
      <c r="T74" s="291">
        <f>'Investīciju plāns_2023_2027'!T65</f>
        <v>0</v>
      </c>
      <c r="U74" s="282" t="str">
        <f>'Investīciju plāns_2023_2027'!U65</f>
        <v>2022-2027</v>
      </c>
    </row>
    <row r="75" spans="1:21" ht="102" x14ac:dyDescent="0.25">
      <c r="A75" s="196">
        <f>'Investīciju plāns_2023_2027'!A66</f>
        <v>64</v>
      </c>
      <c r="B75" s="277" t="str">
        <f>'Investīciju plāns_2023_2027'!B66</f>
        <v>06</v>
      </c>
      <c r="C75" s="161" t="str">
        <f>'Investīciju plāns_2023_2027'!C66</f>
        <v>Novads</v>
      </c>
      <c r="D75" s="285" t="str">
        <f>'Investīciju plāns_2023_2027'!D66</f>
        <v>Pašvaldību ēku un infrastruktūras uzlabošana, veicinot pāreju uz atjaunojamo energoresursu tehnoloģiju izmantošanu un uzlabojot energoefektivitāti, t.sk. siltumnīcefekta gāzu emisiju samazināšana</v>
      </c>
      <c r="E75" s="285" t="str">
        <f>'Investīciju plāns_2023_2027'!E66</f>
        <v>Pašvaldību ēku un infrastruktūras uzlabošana, veicinot pāreju uz atjaunojamo energoresursu tehnoloģiju izmantošanu un uzlabojot energoefektivitāti, t.sk. siltumnīcefekta gāzu emisiju samazināšana. Pasākumu komplekss ēku energoefektivitātes uzlabošanai ieviešot viedus risinājumus pašvaldības ēkās, t.sk. automatizētas ēku pārvaldības sistēmas attīstīšana un energoefektīvu pasākumu nodrošināšana (alokatori, u.c, ēku energosertifikācija)</v>
      </c>
      <c r="F75" s="161" t="str">
        <f>'Investīciju plāns_2023_2027'!F66</f>
        <v>Energoefektivitāte</v>
      </c>
      <c r="G75" s="366" t="str">
        <f>'Investīciju plāns_2023_2027'!G66</f>
        <v>Kopīgs/J/Pag/Iedz
SAM</v>
      </c>
      <c r="H75" s="278">
        <f>'Investīciju plāns_2023_2027'!H66</f>
        <v>8000000</v>
      </c>
      <c r="I75" s="303">
        <f>'Investīciju plāns_2023_2027'!I66</f>
        <v>0</v>
      </c>
      <c r="J75" s="304">
        <f>'Investīciju plāns_2023_2027'!J66</f>
        <v>0</v>
      </c>
      <c r="K75" s="305">
        <f>'Investīciju plāns_2023_2027'!K66</f>
        <v>0</v>
      </c>
      <c r="L75" s="306">
        <f>'Investīciju plāns_2023_2027'!L66</f>
        <v>0</v>
      </c>
      <c r="M75" s="307">
        <f>'Investīciju plāns_2023_2027'!M66</f>
        <v>8000000</v>
      </c>
      <c r="N75" s="166" t="str">
        <f>'Investīciju plāns_2023_2027'!N66</f>
        <v>P2 V RV8</v>
      </c>
      <c r="O75" s="151" t="str">
        <f>'Investīciju plāns_2023_2027'!O66</f>
        <v>D</v>
      </c>
      <c r="P75" s="284" t="str">
        <f>'Investīciju plāns_2023_2027'!P66</f>
        <v>VP2</v>
      </c>
      <c r="Q75" s="161" t="str">
        <f>'Investīciju plāns_2023_2027'!Q66</f>
        <v>RV5</v>
      </c>
      <c r="R75" s="160" t="str">
        <f>'Investīciju plāns_2023_2027'!R66</f>
        <v>U.5.4.</v>
      </c>
      <c r="S75" s="161" t="str">
        <f>'Investīciju plāns_2023_2027'!S66</f>
        <v>Infrastruktūras un saimnieciskā nodrošinājuma nodaļa/pagasta pārvalde</v>
      </c>
      <c r="T75" s="291">
        <f>'Investīciju plāns_2023_2027'!T66</f>
        <v>0</v>
      </c>
      <c r="U75" s="282" t="str">
        <f>'Investīciju plāns_2023_2027'!U66</f>
        <v>2022-2027</v>
      </c>
    </row>
    <row r="76" spans="1:21" ht="140.25" x14ac:dyDescent="0.25">
      <c r="A76" s="161">
        <f>'Investīciju plāns_2023_2027'!A67</f>
        <v>65</v>
      </c>
      <c r="B76" s="279" t="str">
        <f>'Investīciju plāns_2023_2027'!B67</f>
        <v>09</v>
      </c>
      <c r="C76" s="161" t="str">
        <f>'Investīciju plāns_2023_2027'!C67</f>
        <v>Novads</v>
      </c>
      <c r="D76" s="285" t="str">
        <f>'Investīciju plāns_2023_2027'!D67</f>
        <v>Izglītības iestāžu remontdarbi, telpu aprīkošana, modernizācija</v>
      </c>
      <c r="E76" s="285" t="str">
        <f>'Investīciju plāns_2023_2027'!E67</f>
        <v>Izglītības iestāžu remontdarbi, telpu aprīkošana, modernizācija (ventilācijas, ugunsdrošības un elektroinstalācijas u.c.),  lai tiktu nodrošināts kvalitatīvs, drošs izglītības pakalpojums - ieviešot un attīstot dažādas izglītības programmas Jelgavas novada izglītības iestādēs, tajā skaitā:
*Skolu mājturības kabinetiem programmējamie darbagaldi;
*Vispārējo pamatizglītības iestāžu dabaszinātņu kabinetu iekārtošana;
*Inovatīvu IKT risinājumu ieviešana vispārizglītojošo skolu mācību procesā;
*Atbalsts metodisko centru funkciju īstenošanai IKT jomā;
*Vides izglītības programmu attīstība un aprīkošana;</v>
      </c>
      <c r="F76" s="161" t="str">
        <f>'Investīciju plāns_2023_2027'!F67</f>
        <v>Ēku remontdarbi</v>
      </c>
      <c r="G76" s="366" t="str">
        <f>'Investīciju plāns_2023_2027'!G67</f>
        <v>Kopīgs/J/Pag/Iedz</v>
      </c>
      <c r="H76" s="278">
        <f>'Investīciju plāns_2023_2027'!H67</f>
        <v>1500000</v>
      </c>
      <c r="I76" s="303">
        <f>'Investīciju plāns_2023_2027'!I67</f>
        <v>0</v>
      </c>
      <c r="J76" s="304">
        <f>'Investīciju plāns_2023_2027'!J67</f>
        <v>0</v>
      </c>
      <c r="K76" s="305">
        <f>'Investīciju plāns_2023_2027'!K67</f>
        <v>0</v>
      </c>
      <c r="L76" s="306">
        <f>'Investīciju plāns_2023_2027'!L67</f>
        <v>500000</v>
      </c>
      <c r="M76" s="307">
        <f>'Investīciju plāns_2023_2027'!M67</f>
        <v>1000000</v>
      </c>
      <c r="N76" s="166" t="str">
        <f>'Investīciju plāns_2023_2027'!N67</f>
        <v>P2 I RV1</v>
      </c>
      <c r="O76" s="161" t="str">
        <f>'Investīciju plāns_2023_2027'!O67</f>
        <v>P</v>
      </c>
      <c r="P76" s="196" t="str">
        <f>'Investīciju plāns_2023_2027'!P67</f>
        <v>VP1</v>
      </c>
      <c r="Q76" s="196" t="str">
        <f>'Investīciju plāns_2023_2027'!Q67</f>
        <v>RV1</v>
      </c>
      <c r="R76" s="196" t="str">
        <f>'Investīciju plāns_2023_2027'!R67</f>
        <v>1.1.</v>
      </c>
      <c r="S76" s="161" t="str">
        <f>'Investīciju plāns_2023_2027'!S67</f>
        <v>Infrastruktūras un saimnieciskā nodrošinājuma nodaļa/Izglītības pārvalde</v>
      </c>
      <c r="T76" s="291">
        <f>'Investīciju plāns_2023_2027'!T67</f>
        <v>0</v>
      </c>
      <c r="U76" s="282" t="str">
        <f>'Investīciju plāns_2023_2027'!U67</f>
        <v>2022-2027</v>
      </c>
    </row>
    <row r="77" spans="1:21" ht="76.5" x14ac:dyDescent="0.25">
      <c r="A77" s="161">
        <f>'Investīciju plāns_2023_2027'!A68</f>
        <v>66</v>
      </c>
      <c r="B77" s="277" t="str">
        <f>'Investīciju plāns_2023_2027'!B68</f>
        <v>01</v>
      </c>
      <c r="C77" s="161" t="str">
        <f>'Investīciju plāns_2023_2027'!C68</f>
        <v>Novads</v>
      </c>
      <c r="D77" s="285" t="str">
        <f>'Investīciju plāns_2023_2027'!D68</f>
        <v>Pašvaldības ēku remontdarbi</v>
      </c>
      <c r="E77" s="295" t="str">
        <f>'Investīciju plāns_2023_2027'!E68</f>
        <v>Pašvaldības ēku remonti - fasādes krāsošanas, tīrīšanas, vides pieejamības nodrošināšana, telpu remonti, t.sk. administratīvās ēkas Jelgava, Pasta ielas 37 remontdarbi -  kabinetu durvju nomaiņa un koridoru kosmētiskais remonts, logu nomaiņa, grīdas seguma remonts lielajai zālei</v>
      </c>
      <c r="F77" s="161" t="str">
        <f>'Investīciju plāns_2023_2027'!F68</f>
        <v>Ēku remontdarbi</v>
      </c>
      <c r="G77" s="366" t="str">
        <f>'Investīciju plāns_2023_2027'!G68</f>
        <v>Kopīgs/J/Pag/Iedz</v>
      </c>
      <c r="H77" s="278">
        <f>'Investīciju plāns_2023_2027'!H68</f>
        <v>2000000</v>
      </c>
      <c r="I77" s="303">
        <f>'Investīciju plāns_2023_2027'!I68</f>
        <v>0</v>
      </c>
      <c r="J77" s="304">
        <f>'Investīciju plāns_2023_2027'!J68</f>
        <v>0</v>
      </c>
      <c r="K77" s="305">
        <f>'Investīciju plāns_2023_2027'!K68</f>
        <v>0</v>
      </c>
      <c r="L77" s="306">
        <f>'Investīciju plāns_2023_2027'!L68</f>
        <v>0</v>
      </c>
      <c r="M77" s="307">
        <f>'Investīciju plāns_2023_2027'!M68</f>
        <v>2000000</v>
      </c>
      <c r="N77" s="166" t="str">
        <f>'Investīciju plāns_2023_2027'!N68</f>
        <v>P3 V RV9</v>
      </c>
      <c r="O77" s="161" t="str">
        <f>'Investīciju plāns_2023_2027'!O68</f>
        <v>D</v>
      </c>
      <c r="P77" s="196" t="str">
        <f>'Investīciju plāns_2023_2027'!P68</f>
        <v>VP2</v>
      </c>
      <c r="Q77" s="196" t="str">
        <f>'Investīciju plāns_2023_2027'!Q68</f>
        <v>RV5</v>
      </c>
      <c r="R77" s="196" t="str">
        <f>'Investīciju plāns_2023_2027'!R68</f>
        <v>U.5.4.</v>
      </c>
      <c r="S77" s="161" t="str">
        <f>'Investīciju plāns_2023_2027'!S68</f>
        <v>Infrastruktūras un saimnieciskā nodrošinājuma nodaļa/pagasta pārvalde</v>
      </c>
      <c r="T77" s="291">
        <f>'Investīciju plāns_2023_2027'!T68</f>
        <v>0</v>
      </c>
      <c r="U77" s="282" t="str">
        <f>'Investīciju plāns_2023_2027'!U68</f>
        <v>2022-2027</v>
      </c>
    </row>
    <row r="78" spans="1:21" x14ac:dyDescent="0.25">
      <c r="A78" s="196" t="e">
        <f>'Investīciju plāns_2023_2027'!#REF!</f>
        <v>#REF!</v>
      </c>
      <c r="B78" s="277" t="e">
        <f>'Investīciju plāns_2023_2027'!#REF!</f>
        <v>#REF!</v>
      </c>
      <c r="C78" s="161" t="e">
        <f>'Investīciju plāns_2023_2027'!#REF!</f>
        <v>#REF!</v>
      </c>
      <c r="D78" s="285" t="e">
        <f>'Investīciju plāns_2023_2027'!#REF!</f>
        <v>#REF!</v>
      </c>
      <c r="E78" s="295" t="e">
        <f>'Investīciju plāns_2023_2027'!#REF!</f>
        <v>#REF!</v>
      </c>
      <c r="F78" s="161" t="e">
        <f>'Investīciju plāns_2023_2027'!#REF!</f>
        <v>#REF!</v>
      </c>
      <c r="G78" s="366" t="e">
        <f>'Investīciju plāns_2023_2027'!#REF!</f>
        <v>#REF!</v>
      </c>
      <c r="H78" s="278" t="e">
        <f>'Investīciju plāns_2023_2027'!#REF!</f>
        <v>#REF!</v>
      </c>
      <c r="I78" s="303" t="e">
        <f>'Investīciju plāns_2023_2027'!#REF!</f>
        <v>#REF!</v>
      </c>
      <c r="J78" s="304" t="e">
        <f>'Investīciju plāns_2023_2027'!#REF!</f>
        <v>#REF!</v>
      </c>
      <c r="K78" s="305" t="e">
        <f>'Investīciju plāns_2023_2027'!#REF!</f>
        <v>#REF!</v>
      </c>
      <c r="L78" s="306" t="e">
        <f>'Investīciju plāns_2023_2027'!#REF!</f>
        <v>#REF!</v>
      </c>
      <c r="M78" s="307" t="e">
        <f>'Investīciju plāns_2023_2027'!#REF!</f>
        <v>#REF!</v>
      </c>
      <c r="N78" s="166" t="e">
        <f>'Investīciju plāns_2023_2027'!#REF!</f>
        <v>#REF!</v>
      </c>
      <c r="O78" s="161" t="e">
        <f>'Investīciju plāns_2023_2027'!#REF!</f>
        <v>#REF!</v>
      </c>
      <c r="P78" s="196" t="e">
        <f>'Investīciju plāns_2023_2027'!#REF!</f>
        <v>#REF!</v>
      </c>
      <c r="Q78" s="196" t="e">
        <f>'Investīciju plāns_2023_2027'!#REF!</f>
        <v>#REF!</v>
      </c>
      <c r="R78" s="196" t="e">
        <f>'Investīciju plāns_2023_2027'!#REF!</f>
        <v>#REF!</v>
      </c>
      <c r="S78" s="336" t="e">
        <f>'Investīciju plāns_2023_2027'!#REF!</f>
        <v>#REF!</v>
      </c>
      <c r="T78" s="291" t="e">
        <f>'Investīciju plāns_2023_2027'!#REF!</f>
        <v>#REF!</v>
      </c>
      <c r="U78" s="282" t="e">
        <f>'Investīciju plāns_2023_2027'!#REF!</f>
        <v>#REF!</v>
      </c>
    </row>
    <row r="79" spans="1:21" ht="63.75" x14ac:dyDescent="0.25">
      <c r="A79" s="161">
        <f>'Investīciju plāns_2023_2027'!A69</f>
        <v>67</v>
      </c>
      <c r="B79" s="196" t="str">
        <f>'Investīciju plāns_2023_2027'!B69</f>
        <v>09</v>
      </c>
      <c r="C79" s="161" t="str">
        <f>'Investīciju plāns_2023_2027'!C69</f>
        <v>Novads</v>
      </c>
      <c r="D79" s="285" t="str">
        <f>'Investīciju plāns_2023_2027'!D69</f>
        <v>Izglītības iestāžu infrastruktūras sakārtošana/teritorijas labiekārtošana/modernizācija/atjaunošana/remonti</v>
      </c>
      <c r="E79" s="285" t="str">
        <f>'Investīciju plāns_2023_2027'!E69</f>
        <v>Izglītības iestāžu teritoriju infrastruktūras sakārtošana/modernizācija/atjaunošana/labiekārtošana (t.sk. rotaļlaukumi, jaunsardzes attīstīšana, tehniskie laukumi, ceļu satiksmes noteikumu mācību laukuma ierīkošana/būvniecība) Jelgavas novada izglītības iestādēs</v>
      </c>
      <c r="F79" s="161" t="str">
        <f>'Investīciju plāns_2023_2027'!F69</f>
        <v>Izglītības iestāžu infrastruktūra</v>
      </c>
      <c r="G79" s="366" t="str">
        <f>'Investīciju plāns_2023_2027'!G69</f>
        <v>Kopīgs/J/Pag/Iedz
SAM</v>
      </c>
      <c r="H79" s="278">
        <f>'Investīciju plāns_2023_2027'!H69</f>
        <v>1200000</v>
      </c>
      <c r="I79" s="303">
        <f>'Investīciju plāns_2023_2027'!I69</f>
        <v>0</v>
      </c>
      <c r="J79" s="304">
        <f>'Investīciju plāns_2023_2027'!J69</f>
        <v>0</v>
      </c>
      <c r="K79" s="305">
        <f>'Investīciju plāns_2023_2027'!K69</f>
        <v>0</v>
      </c>
      <c r="L79" s="306">
        <f>'Investīciju plāns_2023_2027'!L69</f>
        <v>200000</v>
      </c>
      <c r="M79" s="307">
        <f>'Investīciju plāns_2023_2027'!M69</f>
        <v>1000000</v>
      </c>
      <c r="N79" s="196" t="str">
        <f>'Investīciju plāns_2023_2027'!N69</f>
        <v>P2 I RV1</v>
      </c>
      <c r="O79" s="151" t="str">
        <f>'Investīciju plāns_2023_2027'!O69</f>
        <v>P</v>
      </c>
      <c r="P79" s="284" t="str">
        <f>'Investīciju plāns_2023_2027'!P69</f>
        <v>VP1</v>
      </c>
      <c r="Q79" s="161" t="str">
        <f>'Investīciju plāns_2023_2027'!Q69</f>
        <v>RV1</v>
      </c>
      <c r="R79" s="160" t="str">
        <f>'Investīciju plāns_2023_2027'!R69</f>
        <v>1.1.</v>
      </c>
      <c r="S79" s="161" t="str">
        <f>'Investīciju plāns_2023_2027'!S69</f>
        <v>Izglītības pārvalde</v>
      </c>
      <c r="T79" s="309">
        <f>'Investīciju plāns_2023_2027'!T69</f>
        <v>0</v>
      </c>
      <c r="U79" s="282" t="str">
        <f>'Investīciju plāns_2023_2027'!U69</f>
        <v>2022-2027</v>
      </c>
    </row>
    <row r="80" spans="1:21" ht="306" x14ac:dyDescent="0.25">
      <c r="A80" s="161">
        <f>'Investīciju plāns_2023_2027'!A70</f>
        <v>68</v>
      </c>
      <c r="B80" s="196" t="str">
        <f>'Investīciju plāns_2023_2027'!B70</f>
        <v>09</v>
      </c>
      <c r="C80" s="196" t="str">
        <f>'Investīciju plāns_2023_2027'!C70</f>
        <v>Novads</v>
      </c>
      <c r="D80" s="285" t="str">
        <f>'Investīciju plāns_2023_2027'!D70</f>
        <v>Izglītības iestāžu  mācību vides pilnveidošana un materiāli tehniskās bāzes atjaunošana Jelgavas novada izglītības iestādēs</v>
      </c>
      <c r="E80" s="285" t="str">
        <f>'Investīciju plāns_2023_2027'!E70</f>
        <v>Mācību vides pilnveidošana un materiāli tehniskās bāzes atjaunošana Jelgavas novada izglītības iestādēs, izglītības iestāžu  nodrošinājums jaunā mācību satura kvalitatīvai ieviešana, tajā skaitā:
*Informācijas tehnoloģiju iegāde Jelgavas novada pašvaldības izglītības iestādēs mācību procesa nodrošināšanai;
*Profesionālās izglītības mācību vides pilnveidošana atbilstoši tautsaimniecības nozaru attīstībai (Zaļenieku KAV);
*Profesionālās ievirzes izglītības programmu ieviešana vispārizglītojošās skolās atbilstoši tautsaimniecības nozaru attīstībai;
*Mazo lauku skolu tīkla un darbības pilnveide (Izveidot mācību klases Lauku skolu projekta īstenošanai, lai izglītojamie varētu apgūt obligāto mācību saturu ārpusskolas mācībās);
*Sākotnējās profesionālās izglītības programmu īstenošana ( pamatbāzes izveide izvēlēto profesiju pamatu apguvei. Skolās ir atšķirīga profesionālā izvēle. Līdzekļi nepieciešami mācību satura veidošanai un mācību programmu izstrādei);
*Praktiskās mācības un mācību prakses profesionālajā izglītībā (Sadarbības attīstīšana ar LLU un darba devējiem);
*Jelgavas novada jaunsargu bāzes inventāra iegāde (Pārgājienu inventāra iegāde jaunsargiem Valgundē, nojumes iekārtošana "Tīsu "bāzē. Parka sadaļas pielāgošana fizisko aktivitāšu vajadzībām Kalnciema Vsk. Šautuves labiekārtošana un ieroču iegāde Kalnciema vsk. un Kalnciema pagasta vsk. Konteinera iegāde jaunsargu ekipējuma un materiālu glabāšanai) u.c.</v>
      </c>
      <c r="F80" s="161" t="str">
        <f>'Investīciju plāns_2023_2027'!F70</f>
        <v xml:space="preserve">Izglītības iestāžu materiāli tehniskā bāze </v>
      </c>
      <c r="G80" s="366" t="str">
        <f>'Investīciju plāns_2023_2027'!G70</f>
        <v>Kopīgs/J/Pag/Iedz
SAM</v>
      </c>
      <c r="H80" s="278">
        <f>'Investīciju plāns_2023_2027'!H70</f>
        <v>4000000</v>
      </c>
      <c r="I80" s="303">
        <f>'Investīciju plāns_2023_2027'!I70</f>
        <v>0</v>
      </c>
      <c r="J80" s="304">
        <f>'Investīciju plāns_2023_2027'!J70</f>
        <v>0</v>
      </c>
      <c r="K80" s="305">
        <f>'Investīciju plāns_2023_2027'!K70</f>
        <v>0</v>
      </c>
      <c r="L80" s="306">
        <f>'Investīciju plāns_2023_2027'!L70</f>
        <v>1000000</v>
      </c>
      <c r="M80" s="307">
        <f>'Investīciju plāns_2023_2027'!M70</f>
        <v>3000000</v>
      </c>
      <c r="N80" s="161" t="str">
        <f>'Investīciju plāns_2023_2027'!N70</f>
        <v>P1 I RV1</v>
      </c>
      <c r="O80" s="151" t="str">
        <f>'Investīciju plāns_2023_2027'!O70</f>
        <v>D</v>
      </c>
      <c r="P80" s="151" t="str">
        <f>'Investīciju plāns_2023_2027'!P70</f>
        <v>VP1</v>
      </c>
      <c r="Q80" s="151" t="str">
        <f>'Investīciju plāns_2023_2027'!Q70</f>
        <v>RV1</v>
      </c>
      <c r="R80" s="196" t="str">
        <f>'Investīciju plāns_2023_2027'!R70</f>
        <v>1.1.
1.2.</v>
      </c>
      <c r="S80" s="161" t="str">
        <f>'Investīciju plāns_2023_2027'!S70</f>
        <v>Izglītības pārvalde</v>
      </c>
      <c r="T80" s="284">
        <f>'Investīciju plāns_2023_2027'!T70</f>
        <v>0</v>
      </c>
      <c r="U80" s="282" t="str">
        <f>'Investīciju plāns_2023_2027'!U70</f>
        <v>2022-2027</v>
      </c>
    </row>
    <row r="81" spans="1:21" ht="38.25" x14ac:dyDescent="0.25">
      <c r="A81" s="196">
        <f>'Investīciju plāns_2023_2027'!A71</f>
        <v>69</v>
      </c>
      <c r="B81" s="277" t="str">
        <f>'Investīciju plāns_2023_2027'!B71</f>
        <v>06</v>
      </c>
      <c r="C81" s="161" t="str">
        <f>'Investīciju plāns_2023_2027'!C71</f>
        <v>Novads</v>
      </c>
      <c r="D81" s="285" t="str">
        <f>'Investīciju plāns_2023_2027'!D71</f>
        <v>Kapu teritoriju paplašināšana, uzturēšana; kapliču remonts Jelgavas novada teritorijā</v>
      </c>
      <c r="E81" s="295" t="str">
        <f>'Investīciju plāns_2023_2027'!E71</f>
        <v>Paplašināta kapsēta, kapliču remonti, uzturēšana Jelgavas novada teritorijā</v>
      </c>
      <c r="F81" s="161" t="str">
        <f>'Investīciju plāns_2023_2027'!F71</f>
        <v>Kapu teritoriju paplašināšana</v>
      </c>
      <c r="G81" s="366" t="str">
        <f>'Investīciju plāns_2023_2027'!G71</f>
        <v>Kopīgs/J/Pag/Iedz</v>
      </c>
      <c r="H81" s="278">
        <f>'Investīciju plāns_2023_2027'!H71</f>
        <v>898898</v>
      </c>
      <c r="I81" s="303">
        <f>'Investīciju plāns_2023_2027'!I71</f>
        <v>598898</v>
      </c>
      <c r="J81" s="304">
        <f>'Investīciju plāns_2023_2027'!J71</f>
        <v>598898</v>
      </c>
      <c r="K81" s="305">
        <f>'Investīciju plāns_2023_2027'!K71</f>
        <v>0</v>
      </c>
      <c r="L81" s="306">
        <f>'Investīciju plāns_2023_2027'!L71</f>
        <v>0</v>
      </c>
      <c r="M81" s="307">
        <f>'Investīciju plāns_2023_2027'!M71</f>
        <v>300000</v>
      </c>
      <c r="N81" s="195" t="str">
        <f>'Investīciju plāns_2023_2027'!N71</f>
        <v>P3 V RV11</v>
      </c>
      <c r="O81" s="336" t="str">
        <f>'Investīciju plāns_2023_2027'!O71</f>
        <v>D</v>
      </c>
      <c r="P81" s="284" t="str">
        <f>'Investīciju plāns_2023_2027'!P71</f>
        <v>VP2</v>
      </c>
      <c r="Q81" s="196" t="str">
        <f>'Investīciju plāns_2023_2027'!Q71</f>
        <v>RV5</v>
      </c>
      <c r="R81" s="336" t="str">
        <f>'Investīciju plāns_2023_2027'!R71</f>
        <v>U.5.5.</v>
      </c>
      <c r="S81" s="161" t="str">
        <f>'Investīciju plāns_2023_2027'!S71</f>
        <v>Īpašuma pārvaldības nodaļa</v>
      </c>
      <c r="T81" s="310">
        <f>'Investīciju plāns_2023_2027'!T71</f>
        <v>0</v>
      </c>
      <c r="U81" s="282" t="str">
        <f>'Investīciju plāns_2023_2027'!U71</f>
        <v>2022-2027</v>
      </c>
    </row>
    <row r="82" spans="1:21" ht="76.5" x14ac:dyDescent="0.25">
      <c r="A82" s="161">
        <f>'Investīciju plāns_2023_2027'!A72</f>
        <v>70</v>
      </c>
      <c r="B82" s="277" t="str">
        <f>'Investīciju plāns_2023_2027'!B72</f>
        <v>08</v>
      </c>
      <c r="C82" s="161" t="str">
        <f>'Investīciju plāns_2023_2027'!C72</f>
        <v>Novads</v>
      </c>
      <c r="D82" s="285" t="str">
        <f>'Investīciju plāns_2023_2027'!D72</f>
        <v>Kultūras iestāžu  infrastruktūras sakārtošana/ēku labiekārtošana/modernizācija/atjaunošana/remonti Jelgavas novada kultūras iestādēs</v>
      </c>
      <c r="E82" s="285" t="str">
        <f>'Investīciju plāns_2023_2027'!E72</f>
        <v>Kultūras iestāžu ēku infrastruktūras sakārtošana/modernizācija/atjaunošana/labiekārtošana</v>
      </c>
      <c r="F82" s="161" t="str">
        <f>'Investīciju plāns_2023_2027'!F72</f>
        <v>Kultūras iestāžu infrastruktūra</v>
      </c>
      <c r="G82" s="366" t="str">
        <f>'Investīciju plāns_2023_2027'!G72</f>
        <v>Kopīgs/J/Pag/Iedz</v>
      </c>
      <c r="H82" s="278">
        <f>'Investīciju plāns_2023_2027'!H72</f>
        <v>3000000</v>
      </c>
      <c r="I82" s="303">
        <f>'Investīciju plāns_2023_2027'!I72</f>
        <v>0</v>
      </c>
      <c r="J82" s="304">
        <f>'Investīciju plāns_2023_2027'!J72</f>
        <v>0</v>
      </c>
      <c r="K82" s="305">
        <f>'Investīciju plāns_2023_2027'!K72</f>
        <v>0</v>
      </c>
      <c r="L82" s="306">
        <f>'Investīciju plāns_2023_2027'!L72</f>
        <v>1000000</v>
      </c>
      <c r="M82" s="307">
        <f>'Investīciju plāns_2023_2027'!M72</f>
        <v>2000000</v>
      </c>
      <c r="N82" s="195" t="str">
        <f>'Investīciju plāns_2023_2027'!N72</f>
        <v>P2 K RV1</v>
      </c>
      <c r="O82" s="151" t="str">
        <f>'Investīciju plāns_2023_2027'!O72</f>
        <v>P</v>
      </c>
      <c r="P82" s="145" t="str">
        <f>'Investīciju plāns_2023_2027'!P72</f>
        <v>VP1</v>
      </c>
      <c r="Q82" s="145" t="str">
        <f>'Investīciju plāns_2023_2027'!Q72</f>
        <v>RV3</v>
      </c>
      <c r="R82" s="160" t="str">
        <f>'Investīciju plāns_2023_2027'!R72</f>
        <v>3.3.</v>
      </c>
      <c r="S82" s="161" t="str">
        <f>'Investīciju plāns_2023_2027'!S72</f>
        <v>Kultūraspārvalde/pagastu pārvaldes</v>
      </c>
      <c r="T82" s="310">
        <f>'Investīciju plāns_2023_2027'!T72</f>
        <v>0</v>
      </c>
      <c r="U82" s="282" t="str">
        <f>'Investīciju plāns_2023_2027'!U72</f>
        <v>2022-2027</v>
      </c>
    </row>
    <row r="83" spans="1:21" ht="102" x14ac:dyDescent="0.25">
      <c r="A83" s="161">
        <f>'Investīciju plāns_2023_2027'!A73</f>
        <v>71</v>
      </c>
      <c r="B83" s="277" t="str">
        <f>'Investīciju plāns_2023_2027'!B73</f>
        <v>08k</v>
      </c>
      <c r="C83" s="161" t="str">
        <f>'Investīciju plāns_2023_2027'!C73</f>
        <v>Novads</v>
      </c>
      <c r="D83" s="285" t="str">
        <f>'Investīciju plāns_2023_2027'!D73</f>
        <v>Modernizēti kultūras un tautas nami ar viedajiem risinājumiem</v>
      </c>
      <c r="E83" s="285" t="str">
        <f>'Investīciju plāns_2023_2027'!E73</f>
        <v>Ieviesti digitalizēti risinājumi kultūras un tautas namos Jelgavas novadā - apmeklētāju plūsmas uzskaite, biļešu elektroniska kontrole u.c. digitalizēti risinājumi</v>
      </c>
      <c r="F83" s="161" t="str">
        <f>'Investīciju plāns_2023_2027'!F73</f>
        <v>Kultūras iestāžu infrastruktūra</v>
      </c>
      <c r="G83" s="366" t="str">
        <f>'Investīciju plāns_2023_2027'!G73</f>
        <v>Kopīgs/J/Pag/Iedz</v>
      </c>
      <c r="H83" s="278">
        <f>'Investīciju plāns_2023_2027'!H73</f>
        <v>500000</v>
      </c>
      <c r="I83" s="303">
        <f>'Investīciju plāns_2023_2027'!I73</f>
        <v>0</v>
      </c>
      <c r="J83" s="304">
        <f>'Investīciju plāns_2023_2027'!J73</f>
        <v>0</v>
      </c>
      <c r="K83" s="305">
        <f>'Investīciju plāns_2023_2027'!K73</f>
        <v>0</v>
      </c>
      <c r="L83" s="306">
        <f>'Investīciju plāns_2023_2027'!L73</f>
        <v>0</v>
      </c>
      <c r="M83" s="307">
        <f>'Investīciju plāns_2023_2027'!M73</f>
        <v>500000</v>
      </c>
      <c r="N83" s="196" t="str">
        <f>'Investīciju plāns_2023_2027'!N73</f>
        <v>P2 K RV1</v>
      </c>
      <c r="O83" s="336" t="str">
        <f>'Investīciju plāns_2023_2027'!O73</f>
        <v>P</v>
      </c>
      <c r="P83" s="161" t="str">
        <f>'Investīciju plāns_2023_2027'!P73</f>
        <v>VP1</v>
      </c>
      <c r="Q83" s="196" t="str">
        <f>'Investīciju plāns_2023_2027'!Q73</f>
        <v>RV3</v>
      </c>
      <c r="R83" s="336" t="str">
        <f>'Investīciju plāns_2023_2027'!R73</f>
        <v>3.3.</v>
      </c>
      <c r="S83" s="161" t="str">
        <f>'Investīciju plāns_2023_2027'!S73</f>
        <v>Infrastruktūras un saimnieciskā nodrošinājuma nodaļa/Kultūras pārvalde/Pagasta pārvalde</v>
      </c>
      <c r="T83" s="309">
        <f>'Investīciju plāns_2023_2027'!T73</f>
        <v>0</v>
      </c>
      <c r="U83" s="282" t="str">
        <f>'Investīciju plāns_2023_2027'!U73</f>
        <v>2022-2027</v>
      </c>
    </row>
    <row r="84" spans="1:21" x14ac:dyDescent="0.25">
      <c r="A84" s="196" t="e">
        <f>'Investīciju plāns_2023_2027'!#REF!</f>
        <v>#REF!</v>
      </c>
      <c r="B84" s="279" t="e">
        <f>'Investīciju plāns_2023_2027'!#REF!</f>
        <v>#REF!</v>
      </c>
      <c r="C84" s="196" t="e">
        <f>'Investīciju plāns_2023_2027'!#REF!</f>
        <v>#REF!</v>
      </c>
      <c r="D84" s="285" t="e">
        <f>'Investīciju plāns_2023_2027'!#REF!</f>
        <v>#REF!</v>
      </c>
      <c r="E84" s="285" t="e">
        <f>'Investīciju plāns_2023_2027'!#REF!</f>
        <v>#REF!</v>
      </c>
      <c r="F84" s="161" t="e">
        <f>'Investīciju plāns_2023_2027'!#REF!</f>
        <v>#REF!</v>
      </c>
      <c r="G84" s="366" t="e">
        <f>'Investīciju plāns_2023_2027'!#REF!</f>
        <v>#REF!</v>
      </c>
      <c r="H84" s="278" t="e">
        <f>'Investīciju plāns_2023_2027'!#REF!</f>
        <v>#REF!</v>
      </c>
      <c r="I84" s="303" t="e">
        <f>'Investīciju plāns_2023_2027'!#REF!</f>
        <v>#REF!</v>
      </c>
      <c r="J84" s="304" t="e">
        <f>'Investīciju plāns_2023_2027'!#REF!</f>
        <v>#REF!</v>
      </c>
      <c r="K84" s="305" t="e">
        <f>'Investīciju plāns_2023_2027'!#REF!</f>
        <v>#REF!</v>
      </c>
      <c r="L84" s="306" t="e">
        <f>'Investīciju plāns_2023_2027'!#REF!</f>
        <v>#REF!</v>
      </c>
      <c r="M84" s="307" t="e">
        <f>'Investīciju plāns_2023_2027'!#REF!</f>
        <v>#REF!</v>
      </c>
      <c r="N84" s="166" t="e">
        <f>'Investīciju plāns_2023_2027'!#REF!</f>
        <v>#REF!</v>
      </c>
      <c r="O84" s="336" t="e">
        <f>'Investīciju plāns_2023_2027'!#REF!</f>
        <v>#REF!</v>
      </c>
      <c r="P84" s="348" t="e">
        <f>'Investīciju plāns_2023_2027'!#REF!</f>
        <v>#REF!</v>
      </c>
      <c r="Q84" s="348" t="e">
        <f>'Investīciju plāns_2023_2027'!#REF!</f>
        <v>#REF!</v>
      </c>
      <c r="R84" s="337" t="e">
        <f>'Investīciju plāns_2023_2027'!#REF!</f>
        <v>#REF!</v>
      </c>
      <c r="S84" s="161" t="e">
        <f>'Investīciju plāns_2023_2027'!#REF!</f>
        <v>#REF!</v>
      </c>
      <c r="T84" s="291" t="e">
        <f>'Investīciju plāns_2023_2027'!#REF!</f>
        <v>#REF!</v>
      </c>
      <c r="U84" s="282" t="e">
        <f>'Investīciju plāns_2023_2027'!#REF!</f>
        <v>#REF!</v>
      </c>
    </row>
    <row r="85" spans="1:21" ht="51" x14ac:dyDescent="0.25">
      <c r="A85" s="161">
        <f>'Investīciju plāns_2023_2027'!A74</f>
        <v>72</v>
      </c>
      <c r="B85" s="279" t="str">
        <f>'Investīciju plāns_2023_2027'!B74</f>
        <v>04</v>
      </c>
      <c r="C85" s="161" t="str">
        <f>'Investīciju plāns_2023_2027'!C74</f>
        <v>Novads</v>
      </c>
      <c r="D85" s="335" t="str">
        <f>'Investīciju plāns_2023_2027'!D74</f>
        <v>Digitālo mārketinga rīku izmantošana tūrisma objektu popularizēšanā Jelgavas novadā</v>
      </c>
      <c r="E85" s="341" t="str">
        <f>'Investīciju plāns_2023_2027'!E74</f>
        <v>Attīstīt digitālo rīku izmantošanas tūrisma objektos, muižās, parkos Jelgavas novadā - mobilās aplikācijas -  QR kodi, audio gidi, apmeklētāju skaitītāji un tml.  Muižu un pagastu vēsturiskā materiāla digitalizācija, noformēšana, interaktīvu ekspozīciju izveidošana.</v>
      </c>
      <c r="F85" s="161" t="str">
        <f>'Investīciju plāns_2023_2027'!F74</f>
        <v>Kultūras iestāžu infrastruktūra</v>
      </c>
      <c r="G85" s="366" t="str">
        <f>'Investīciju plāns_2023_2027'!G74</f>
        <v>Kopīgs/J/Pag/Iedz</v>
      </c>
      <c r="H85" s="278">
        <f>'Investīciju plāns_2023_2027'!H74</f>
        <v>500000</v>
      </c>
      <c r="I85" s="303">
        <f>'Investīciju plāns_2023_2027'!I74</f>
        <v>0</v>
      </c>
      <c r="J85" s="304">
        <f>'Investīciju plāns_2023_2027'!J74</f>
        <v>0</v>
      </c>
      <c r="K85" s="305">
        <f>'Investīciju plāns_2023_2027'!K74</f>
        <v>0</v>
      </c>
      <c r="L85" s="306">
        <f>'Investīciju plāns_2023_2027'!L74</f>
        <v>0</v>
      </c>
      <c r="M85" s="307">
        <f>'Investīciju plāns_2023_2027'!M74</f>
        <v>500000</v>
      </c>
      <c r="N85" s="166" t="str">
        <f>'Investīciju plāns_2023_2027'!N74</f>
        <v>P4 T RV2</v>
      </c>
      <c r="O85" s="336" t="str">
        <f>'Investīciju plāns_2023_2027'!O74</f>
        <v>P</v>
      </c>
      <c r="P85" s="336" t="str">
        <f>'Investīciju plāns_2023_2027'!P74</f>
        <v>VP1</v>
      </c>
      <c r="Q85" s="348" t="str">
        <f>'Investīciju plāns_2023_2027'!Q74</f>
        <v>RV1</v>
      </c>
      <c r="R85" s="336" t="str">
        <f>'Investīciju plāns_2023_2027'!R74</f>
        <v>1.1.</v>
      </c>
      <c r="S85" s="161" t="str">
        <f>'Investīciju plāns_2023_2027'!S74</f>
        <v>Attīstības nodaļa</v>
      </c>
      <c r="T85" s="291">
        <f>'Investīciju plāns_2023_2027'!T74</f>
        <v>0</v>
      </c>
      <c r="U85" s="282" t="str">
        <f>'Investīciju plāns_2023_2027'!U74</f>
        <v>2022-2027</v>
      </c>
    </row>
    <row r="86" spans="1:21" x14ac:dyDescent="0.25">
      <c r="A86" s="161" t="e">
        <f>'Investīciju plāns_2023_2027'!#REF!</f>
        <v>#REF!</v>
      </c>
      <c r="B86" s="279" t="e">
        <f>'Investīciju plāns_2023_2027'!#REF!</f>
        <v>#REF!</v>
      </c>
      <c r="C86" s="161" t="e">
        <f>'Investīciju plāns_2023_2027'!#REF!</f>
        <v>#REF!</v>
      </c>
      <c r="D86" s="285" t="e">
        <f>'Investīciju plāns_2023_2027'!#REF!</f>
        <v>#REF!</v>
      </c>
      <c r="E86" s="295" t="e">
        <f>'Investīciju plāns_2023_2027'!#REF!</f>
        <v>#REF!</v>
      </c>
      <c r="F86" s="161" t="e">
        <f>'Investīciju plāns_2023_2027'!#REF!</f>
        <v>#REF!</v>
      </c>
      <c r="G86" s="366" t="e">
        <f>'Investīciju plāns_2023_2027'!#REF!</f>
        <v>#REF!</v>
      </c>
      <c r="H86" s="278" t="e">
        <f>'Investīciju plāns_2023_2027'!#REF!</f>
        <v>#REF!</v>
      </c>
      <c r="I86" s="303" t="e">
        <f>'Investīciju plāns_2023_2027'!#REF!</f>
        <v>#REF!</v>
      </c>
      <c r="J86" s="304" t="e">
        <f>'Investīciju plāns_2023_2027'!#REF!</f>
        <v>#REF!</v>
      </c>
      <c r="K86" s="305" t="e">
        <f>'Investīciju plāns_2023_2027'!#REF!</f>
        <v>#REF!</v>
      </c>
      <c r="L86" s="306" t="e">
        <f>'Investīciju plāns_2023_2027'!#REF!</f>
        <v>#REF!</v>
      </c>
      <c r="M86" s="307" t="e">
        <f>'Investīciju plāns_2023_2027'!#REF!</f>
        <v>#REF!</v>
      </c>
      <c r="N86" s="317" t="e">
        <f>'Investīciju plāns_2023_2027'!#REF!</f>
        <v>#REF!</v>
      </c>
      <c r="O86" s="336" t="e">
        <f>'Investīciju plāns_2023_2027'!#REF!</f>
        <v>#REF!</v>
      </c>
      <c r="P86" s="336" t="e">
        <f>'Investīciju plāns_2023_2027'!#REF!</f>
        <v>#REF!</v>
      </c>
      <c r="Q86" s="348" t="e">
        <f>'Investīciju plāns_2023_2027'!#REF!</f>
        <v>#REF!</v>
      </c>
      <c r="R86" s="336" t="e">
        <f>'Investīciju plāns_2023_2027'!#REF!</f>
        <v>#REF!</v>
      </c>
      <c r="S86" s="336" t="e">
        <f>'Investīciju plāns_2023_2027'!#REF!</f>
        <v>#REF!</v>
      </c>
      <c r="T86" s="318" t="e">
        <f>'Investīciju plāns_2023_2027'!#REF!</f>
        <v>#REF!</v>
      </c>
      <c r="U86" s="282" t="e">
        <f>'Investīciju plāns_2023_2027'!#REF!</f>
        <v>#REF!</v>
      </c>
    </row>
    <row r="87" spans="1:21" ht="102" x14ac:dyDescent="0.25">
      <c r="A87" s="196">
        <f>'Investīciju plāns_2023_2027'!A75</f>
        <v>73</v>
      </c>
      <c r="B87" s="279" t="str">
        <f>'Investīciju plāns_2023_2027'!B75</f>
        <v>09</v>
      </c>
      <c r="C87" s="161" t="str">
        <f>'Investīciju plāns_2023_2027'!C75</f>
        <v>Novads</v>
      </c>
      <c r="D87" s="285" t="str">
        <f>'Investīciju plāns_2023_2027'!D75</f>
        <v>Uzlabot piekļuvi iekļaujošiem un kvalitatīviem pakalpojumiem izglītībā, mācībās un mūžizglītībā, attīstot infrastruktūru, tostarp stiprinot tālmācību, tiešsaistes izglītību un mācības</v>
      </c>
      <c r="E87" s="295" t="str">
        <f>'Investīciju plāns_2023_2027'!E75</f>
        <v>Izglītības iestāžu  nodrošinājums jaunā mācību satura kvalitatīvai ieviešanai t.sk. vai -   izglītības iestāžu infrastruktūras uzlabošanu un mācību vides labiekārtošanu mūsdienīgas un kvalitatīvas izglītības nodrošināšanai veselībai drošos apstākļos  -  speciālās izglītības efektīvai nodrošināšanai;
kvalitatīvas un mūsdienīgas izglītības īstenošanai pirmskolas izglītības iestādēs;
pirmskolas izglītības infrastruktūras attīstībai.</v>
      </c>
      <c r="F87" s="161" t="str">
        <f>'Investīciju plāns_2023_2027'!F75</f>
        <v>Kvalitatīva un mūsdienīga izglītība</v>
      </c>
      <c r="G87" s="366" t="str">
        <f>'Investīciju plāns_2023_2027'!G75</f>
        <v>Kopīgs/J/Pag/Iedz
SAM</v>
      </c>
      <c r="H87" s="278">
        <f>'Investīciju plāns_2023_2027'!H75</f>
        <v>600000</v>
      </c>
      <c r="I87" s="303">
        <f>'Investīciju plāns_2023_2027'!I75</f>
        <v>0</v>
      </c>
      <c r="J87" s="304">
        <f>'Investīciju plāns_2023_2027'!J75</f>
        <v>0</v>
      </c>
      <c r="K87" s="305">
        <f>'Investīciju plāns_2023_2027'!K75</f>
        <v>0</v>
      </c>
      <c r="L87" s="306">
        <f>'Investīciju plāns_2023_2027'!L75</f>
        <v>100000</v>
      </c>
      <c r="M87" s="307">
        <f>'Investīciju plāns_2023_2027'!M75</f>
        <v>500000</v>
      </c>
      <c r="N87" s="166" t="str">
        <f>'Investīciju plāns_2023_2027'!N75</f>
        <v>P1 I RV1</v>
      </c>
      <c r="O87" s="336" t="str">
        <f>'Investīciju plāns_2023_2027'!O75</f>
        <v>D</v>
      </c>
      <c r="P87" s="347" t="str">
        <f>'Investīciju plāns_2023_2027'!P75</f>
        <v>VP1</v>
      </c>
      <c r="Q87" s="348" t="str">
        <f>'Investīciju plāns_2023_2027'!Q75</f>
        <v>RV1</v>
      </c>
      <c r="R87" s="336" t="str">
        <f>'Investīciju plāns_2023_2027'!R75</f>
        <v>1.1.</v>
      </c>
      <c r="S87" s="161" t="str">
        <f>'Investīciju plāns_2023_2027'!S75</f>
        <v>Izglītības pārvalde</v>
      </c>
      <c r="T87" s="291">
        <f>'Investīciju plāns_2023_2027'!T75</f>
        <v>0</v>
      </c>
      <c r="U87" s="282" t="str">
        <f>'Investīciju plāns_2023_2027'!U75</f>
        <v>2022-2027</v>
      </c>
    </row>
    <row r="88" spans="1:21" ht="165.75" x14ac:dyDescent="0.25">
      <c r="A88" s="161">
        <f>'Investīciju plāns_2023_2027'!A76</f>
        <v>74</v>
      </c>
      <c r="B88" s="279" t="str">
        <f>'Investīciju plāns_2023_2027'!B76</f>
        <v>09</v>
      </c>
      <c r="C88" s="161" t="str">
        <f>'Investīciju plāns_2023_2027'!C76</f>
        <v>Novads</v>
      </c>
      <c r="D88" s="285" t="str">
        <f>'Investīciju plāns_2023_2027'!D76</f>
        <v>Veicināt vienlīdzīgu piekļuvi kvalitatīvai un iekļaujošai izglītībai un mācībām un to pabeigšanu, jo īpaši nelabvēlīgā situācijā esošām grupām, sākot no agrīnās pirmsskolas izglītības un aprūpes līdz pat vispārējai, profesionālajai un augstākajai izglītībai, kā arī pieaugušo izglītībā un mācībās, tostarp veicinot mācību mobilitāti visiem</v>
      </c>
      <c r="E88" s="285" t="str">
        <f>'Investīciju plāns_2023_2027'!E76</f>
        <v>Integrēta "skola-kopiena" sadarbības programma atstumtības riska mazināšanai izglītības iestādēs.
Interešu izglītības, brīvā laika un bērnu pieskatīšanas pakalpojumu pieejamības paplašināšana sociālās atstumtības riskam pakļautiem izglītojamajiem un bērniem ar speciālām vajadzībām</v>
      </c>
      <c r="F88" s="161" t="str">
        <f>'Investīciju plāns_2023_2027'!F76</f>
        <v>Kvalitatīva un mūsdienīga izglītība</v>
      </c>
      <c r="G88" s="366" t="str">
        <f>'Investīciju plāns_2023_2027'!G76</f>
        <v>Kopīgs/J/Pag/Iedz
SAM</v>
      </c>
      <c r="H88" s="278">
        <f>'Investīciju plāns_2023_2027'!H76</f>
        <v>600000</v>
      </c>
      <c r="I88" s="303">
        <f>'Investīciju plāns_2023_2027'!I76</f>
        <v>0</v>
      </c>
      <c r="J88" s="304">
        <f>'Investīciju plāns_2023_2027'!J76</f>
        <v>0</v>
      </c>
      <c r="K88" s="305">
        <f>'Investīciju plāns_2023_2027'!K76</f>
        <v>0</v>
      </c>
      <c r="L88" s="306">
        <f>'Investīciju plāns_2023_2027'!L76</f>
        <v>100000</v>
      </c>
      <c r="M88" s="307">
        <f>'Investīciju plāns_2023_2027'!M76</f>
        <v>500000</v>
      </c>
      <c r="N88" s="196" t="str">
        <f>'Investīciju plāns_2023_2027'!N76</f>
        <v>P1 I RV1</v>
      </c>
      <c r="O88" s="336" t="str">
        <f>'Investīciju plāns_2023_2027'!O76</f>
        <v>D</v>
      </c>
      <c r="P88" s="347" t="str">
        <f>'Investīciju plāns_2023_2027'!P76</f>
        <v>VP1</v>
      </c>
      <c r="Q88" s="348" t="str">
        <f>'Investīciju plāns_2023_2027'!Q76</f>
        <v>RV1</v>
      </c>
      <c r="R88" s="336" t="str">
        <f>'Investīciju plāns_2023_2027'!R76</f>
        <v>1.2.</v>
      </c>
      <c r="S88" s="161" t="str">
        <f>'Investīciju plāns_2023_2027'!S76</f>
        <v>Izglītības pārvalde</v>
      </c>
      <c r="T88" s="309">
        <f>'Investīciju plāns_2023_2027'!T76</f>
        <v>0</v>
      </c>
      <c r="U88" s="282" t="str">
        <f>'Investīciju plāns_2023_2027'!U76</f>
        <v>2022-2027</v>
      </c>
    </row>
    <row r="89" spans="1:21" ht="153" x14ac:dyDescent="0.25">
      <c r="A89" s="161">
        <f>'Investīciju plāns_2023_2027'!A77</f>
        <v>75</v>
      </c>
      <c r="B89" s="277" t="str">
        <f>'Investīciju plāns_2023_2027'!B77</f>
        <v>09</v>
      </c>
      <c r="C89" s="161" t="str">
        <f>'Investīciju plāns_2023_2027'!C77</f>
        <v>Novads</v>
      </c>
      <c r="D89" s="285" t="str">
        <f>'Investīciju plāns_2023_2027'!D77</f>
        <v>Veicināt mūžizglītību, jo īpaši paredzot elastīgas kvalifikācijas paaugstināšanas un pārkvalificēšanās iespējas visiem, ņemot vērā digitālās prasmes, labāk paredzot pārmaiņas un jaunas prasības pēc prasmēm, kas balstītas  uz darba tirgus vajadzībām, atvieglojot karjeras maiņu un veicinot profesionālo mobilitāti</v>
      </c>
      <c r="E89" s="285" t="str">
        <f>'Investīciju plāns_2023_2027'!E77</f>
        <v>Digitālo prasmju pilnveide</v>
      </c>
      <c r="F89" s="161" t="str">
        <f>'Investīciju plāns_2023_2027'!F77</f>
        <v>Kvalitatīva un mūsdienīga izglītība</v>
      </c>
      <c r="G89" s="366" t="str">
        <f>'Investīciju plāns_2023_2027'!G77</f>
        <v>Kopīgs/J/Pag/Iedz
SAM</v>
      </c>
      <c r="H89" s="278">
        <f>'Investīciju plāns_2023_2027'!H77</f>
        <v>500000</v>
      </c>
      <c r="I89" s="303">
        <f>'Investīciju plāns_2023_2027'!I77</f>
        <v>0</v>
      </c>
      <c r="J89" s="304">
        <f>'Investīciju plāns_2023_2027'!J77</f>
        <v>0</v>
      </c>
      <c r="K89" s="305">
        <f>'Investīciju plāns_2023_2027'!K77</f>
        <v>0</v>
      </c>
      <c r="L89" s="306">
        <f>'Investīciju plāns_2023_2027'!L77</f>
        <v>50000</v>
      </c>
      <c r="M89" s="307">
        <f>'Investīciju plāns_2023_2027'!M77</f>
        <v>450000</v>
      </c>
      <c r="N89" s="196" t="str">
        <f>'Investīciju plāns_2023_2027'!N77</f>
        <v>P1 I RV1</v>
      </c>
      <c r="O89" s="151" t="str">
        <f>'Investīciju plāns_2023_2027'!O77</f>
        <v>D</v>
      </c>
      <c r="P89" s="284" t="str">
        <f>'Investīciju plāns_2023_2027'!P77</f>
        <v>VP1</v>
      </c>
      <c r="Q89" s="161" t="str">
        <f>'Investīciju plāns_2023_2027'!Q77</f>
        <v>RV1</v>
      </c>
      <c r="R89" s="160" t="str">
        <f>'Investīciju plāns_2023_2027'!R77</f>
        <v>1.4.</v>
      </c>
      <c r="S89" s="161" t="str">
        <f>'Investīciju plāns_2023_2027'!S77</f>
        <v>Izglītības pārvalde/ IT nodaļa</v>
      </c>
      <c r="T89" s="309">
        <f>'Investīciju plāns_2023_2027'!T77</f>
        <v>0</v>
      </c>
      <c r="U89" s="282" t="str">
        <f>'Investīciju plāns_2023_2027'!U77</f>
        <v>2022-2027</v>
      </c>
    </row>
    <row r="90" spans="1:21" ht="63.75" x14ac:dyDescent="0.25">
      <c r="A90" s="196">
        <f>'Investīciju plāns_2023_2027'!A78</f>
        <v>76</v>
      </c>
      <c r="B90" s="277" t="str">
        <f>'Investīciju plāns_2023_2027'!B78</f>
        <v>04</v>
      </c>
      <c r="C90" s="161" t="str">
        <f>'Investīciju plāns_2023_2027'!C78</f>
        <v>Novads</v>
      </c>
      <c r="D90" s="285" t="str">
        <f>'Investīciju plāns_2023_2027'!D78</f>
        <v>Lietus ūdens un kanalizācijas (LKT)  sistēmas izbūve/pārbūve Jelgavas novada pagastos</v>
      </c>
      <c r="E90" s="285" t="str">
        <f>'Investīciju plāns_2023_2027'!E78</f>
        <v>Lietus ūdens un kanalizācijas (LKT)  sistēmas izbūve Jelgavas novada pagastos</v>
      </c>
      <c r="F90" s="161" t="str">
        <f>'Investīciju plāns_2023_2027'!F78</f>
        <v>LŪK attīstība</v>
      </c>
      <c r="G90" s="366" t="str">
        <f>'Investīciju plāns_2023_2027'!G78</f>
        <v>Kopīgs/J/Pag/Iedz</v>
      </c>
      <c r="H90" s="278">
        <f>'Investīciju plāns_2023_2027'!H78</f>
        <v>800000</v>
      </c>
      <c r="I90" s="303">
        <f>'Investīciju plāns_2023_2027'!I78</f>
        <v>0</v>
      </c>
      <c r="J90" s="304">
        <f>'Investīciju plāns_2023_2027'!J78</f>
        <v>0</v>
      </c>
      <c r="K90" s="305">
        <f>'Investīciju plāns_2023_2027'!K78</f>
        <v>0</v>
      </c>
      <c r="L90" s="306">
        <f>'Investīciju plāns_2023_2027'!L78</f>
        <v>100000</v>
      </c>
      <c r="M90" s="307">
        <f>'Investīciju plāns_2023_2027'!M78</f>
        <v>700000</v>
      </c>
      <c r="N90" s="196" t="str">
        <f>'Investīciju plāns_2023_2027'!N78</f>
        <v>P2 V RV6</v>
      </c>
      <c r="O90" s="161" t="str">
        <f>'Investīciju plāns_2023_2027'!O78</f>
        <v>D</v>
      </c>
      <c r="P90" s="161" t="str">
        <f>'Investīciju plāns_2023_2027'!P78</f>
        <v>VP2</v>
      </c>
      <c r="Q90" s="161" t="str">
        <f>'Investīciju plāns_2023_2027'!Q78</f>
        <v>RV5</v>
      </c>
      <c r="R90" s="358" t="str">
        <f>'Investīciju plāns_2023_2027'!R78</f>
        <v>U.5.2.</v>
      </c>
      <c r="S90" s="161" t="str">
        <f>'Investīciju plāns_2023_2027'!S78</f>
        <v>Infrastruktūras un saimnieciskā nodrošinājuma nodaļa</v>
      </c>
      <c r="T90" s="309">
        <f>'Investīciju plāns_2023_2027'!T78</f>
        <v>0</v>
      </c>
      <c r="U90" s="282" t="str">
        <f>'Investīciju plāns_2023_2027'!U78</f>
        <v>2022-2027</v>
      </c>
    </row>
    <row r="91" spans="1:21" ht="76.5" x14ac:dyDescent="0.25">
      <c r="A91" s="161">
        <f>'Investīciju plāns_2023_2027'!A79</f>
        <v>77</v>
      </c>
      <c r="B91" s="277" t="str">
        <f>'Investīciju plāns_2023_2027'!B79</f>
        <v>04</v>
      </c>
      <c r="C91" s="161" t="str">
        <f>'Investīciju plāns_2023_2027'!C79</f>
        <v>Novads</v>
      </c>
      <c r="D91" s="285" t="str">
        <f>'Investīciju plāns_2023_2027'!D79</f>
        <v>Jaunas kopmītņu tipa dzīvojamās ēkas būvniecība</v>
      </c>
      <c r="E91" s="335" t="str">
        <f>'Investīciju plāns_2023_2027'!E79</f>
        <v>Pašvaldības dzīvojamā fonda attīstīšana novadā, t.sk. zemas īres mājokļu būvniecība. Projektēšana un būvniecība</v>
      </c>
      <c r="F91" s="161" t="str">
        <f>'Investīciju plāns_2023_2027'!F79</f>
        <v>Mājokļu politikas realizācija</v>
      </c>
      <c r="G91" s="366" t="str">
        <f>'Investīciju plāns_2023_2027'!G79</f>
        <v>J/Pag/Iedz
IP/2021</v>
      </c>
      <c r="H91" s="278">
        <f>'Investīciju plāns_2023_2027'!H79</f>
        <v>5000000</v>
      </c>
      <c r="I91" s="303">
        <f>'Investīciju plāns_2023_2027'!I79</f>
        <v>0</v>
      </c>
      <c r="J91" s="304">
        <f>'Investīciju plāns_2023_2027'!J79</f>
        <v>0</v>
      </c>
      <c r="K91" s="305">
        <f>'Investīciju plāns_2023_2027'!K79</f>
        <v>0</v>
      </c>
      <c r="L91" s="306">
        <f>'Investīciju plāns_2023_2027'!L79</f>
        <v>0</v>
      </c>
      <c r="M91" s="307">
        <f>'Investīciju plāns_2023_2027'!M79</f>
        <v>5000000</v>
      </c>
      <c r="N91" s="196" t="str">
        <f>'Investīciju plāns_2023_2027'!N79</f>
        <v>P2 V RV7</v>
      </c>
      <c r="O91" s="151" t="str">
        <f>'Investīciju plāns_2023_2027'!O79</f>
        <v>P</v>
      </c>
      <c r="P91" s="166" t="str">
        <f>'Investīciju plāns_2023_2027'!P79</f>
        <v>VP2</v>
      </c>
      <c r="Q91" s="166" t="str">
        <f>'Investīciju plāns_2023_2027'!Q79</f>
        <v>RV5</v>
      </c>
      <c r="R91" s="160" t="str">
        <f>'Investīciju plāns_2023_2027'!R79</f>
        <v>U.5.4.</v>
      </c>
      <c r="S91" s="161" t="str">
        <f>'Investīciju plāns_2023_2027'!S79</f>
        <v>Infrastruktūras un saimnieciskā nodrošinājuma nodaļa/Pagasta pārvalde</v>
      </c>
      <c r="T91" s="309">
        <f>'Investīciju plāns_2023_2027'!T79</f>
        <v>0</v>
      </c>
      <c r="U91" s="282" t="str">
        <f>'Investīciju plāns_2023_2027'!U79</f>
        <v>2022-2027</v>
      </c>
    </row>
    <row r="92" spans="1:21" ht="38.25" x14ac:dyDescent="0.25">
      <c r="A92" s="161">
        <f>'Investīciju plāns_2023_2027'!A80</f>
        <v>78</v>
      </c>
      <c r="B92" s="277" t="str">
        <f>'Investīciju plāns_2023_2027'!B80</f>
        <v>06</v>
      </c>
      <c r="C92" s="161" t="str">
        <f>'Investīciju plāns_2023_2027'!C80</f>
        <v>Novads</v>
      </c>
      <c r="D92" s="285" t="str">
        <f>'Investīciju plāns_2023_2027'!D80</f>
        <v>Īres dzīvokļu renovācija Jelgavas novadā</v>
      </c>
      <c r="E92" s="285" t="str">
        <f>'Investīciju plāns_2023_2027'!E80</f>
        <v xml:space="preserve">Funkciju veikšanai nepieciešamo sociālo īres namu pārvaldība - īres dzīvokļu renovācija, nodrošinot kvalitatīvu pakalpojumu novada iedzīvotājiem krīzes situācijās </v>
      </c>
      <c r="F92" s="161" t="str">
        <f>'Investīciju plāns_2023_2027'!F80</f>
        <v>Mājokļu politikas realizācija</v>
      </c>
      <c r="G92" s="366" t="str">
        <f>'Investīciju plāns_2023_2027'!G80</f>
        <v>Kopīgs/J/Pag/Iedz</v>
      </c>
      <c r="H92" s="278">
        <f>'Investīciju plāns_2023_2027'!H80</f>
        <v>500000</v>
      </c>
      <c r="I92" s="303">
        <f>'Investīciju plāns_2023_2027'!I80</f>
        <v>0</v>
      </c>
      <c r="J92" s="304">
        <f>'Investīciju plāns_2023_2027'!J80</f>
        <v>0</v>
      </c>
      <c r="K92" s="305">
        <f>'Investīciju plāns_2023_2027'!K80</f>
        <v>0</v>
      </c>
      <c r="L92" s="306">
        <f>'Investīciju plāns_2023_2027'!L80</f>
        <v>0</v>
      </c>
      <c r="M92" s="307">
        <f>'Investīciju plāns_2023_2027'!M80</f>
        <v>500000</v>
      </c>
      <c r="N92" s="196" t="str">
        <f>'Investīciju plāns_2023_2027'!N80</f>
        <v>P2 V RV7</v>
      </c>
      <c r="O92" s="161" t="str">
        <f>'Investīciju plāns_2023_2027'!O80</f>
        <v>D</v>
      </c>
      <c r="P92" s="161" t="str">
        <f>'Investīciju plāns_2023_2027'!P80</f>
        <v>VP2</v>
      </c>
      <c r="Q92" s="161" t="str">
        <f>'Investīciju plāns_2023_2027'!Q80</f>
        <v>RV5</v>
      </c>
      <c r="R92" s="359" t="str">
        <f>'Investīciju plāns_2023_2027'!R80</f>
        <v>U.5.4.</v>
      </c>
      <c r="S92" s="161" t="str">
        <f>'Investīciju plāns_2023_2027'!S80</f>
        <v>Īpašuma pārvaldības nodaļa</v>
      </c>
      <c r="T92" s="309">
        <f>'Investīciju plāns_2023_2027'!T80</f>
        <v>0</v>
      </c>
      <c r="U92" s="282" t="str">
        <f>'Investīciju plāns_2023_2027'!U80</f>
        <v>2022-2027</v>
      </c>
    </row>
    <row r="93" spans="1:21" ht="63.75" x14ac:dyDescent="0.25">
      <c r="A93" s="196">
        <f>'Investīciju plāns_2023_2027'!A81</f>
        <v>79</v>
      </c>
      <c r="B93" s="279" t="str">
        <f>'Investīciju plāns_2023_2027'!B81</f>
        <v>04</v>
      </c>
      <c r="C93" s="161" t="str">
        <f>'Investīciju plāns_2023_2027'!C81</f>
        <v>Novads</v>
      </c>
      <c r="D93" s="285" t="str">
        <f>'Investīciju plāns_2023_2027'!D81</f>
        <v>Meliorācijas sistēmu atjaunošana/pārbūve Jelgavas novada teritorijā</v>
      </c>
      <c r="E93" s="285" t="str">
        <f>'Investīciju plāns_2023_2027'!E81</f>
        <v xml:space="preserve">Esošo grāvju profila atjaunošana, grāvju pārtīrīšana, caurteku nomaiņa un pārbūve Jelgavas novada teritorijā un sadarbībā ar valstspilsētu Jelgavu (piekritīgās teritorijās)
</v>
      </c>
      <c r="F93" s="161" t="str">
        <f>'Investīciju plāns_2023_2027'!F81</f>
        <v>Meliorācijas sistēmu sakārtošana</v>
      </c>
      <c r="G93" s="366" t="str">
        <f>'Investīciju plāns_2023_2027'!G81</f>
        <v>Kopīgs/J/Pag/Iedz</v>
      </c>
      <c r="H93" s="278">
        <f>'Investīciju plāns_2023_2027'!H81</f>
        <v>800000</v>
      </c>
      <c r="I93" s="303">
        <f>'Investīciju plāns_2023_2027'!I81</f>
        <v>0</v>
      </c>
      <c r="J93" s="304">
        <f>'Investīciju plāns_2023_2027'!J81</f>
        <v>0</v>
      </c>
      <c r="K93" s="305">
        <f>'Investīciju plāns_2023_2027'!K81</f>
        <v>0</v>
      </c>
      <c r="L93" s="306">
        <f>'Investīciju plāns_2023_2027'!L81</f>
        <v>100000</v>
      </c>
      <c r="M93" s="307">
        <f>'Investīciju plāns_2023_2027'!M81</f>
        <v>700000</v>
      </c>
      <c r="N93" s="196" t="str">
        <f>'Investīciju plāns_2023_2027'!N81</f>
        <v>P2 V RV6</v>
      </c>
      <c r="O93" s="161" t="str">
        <f>'Investīciju plāns_2023_2027'!O81</f>
        <v>D</v>
      </c>
      <c r="P93" s="196" t="str">
        <f>'Investīciju plāns_2023_2027'!P81</f>
        <v>VP2</v>
      </c>
      <c r="Q93" s="196" t="str">
        <f>'Investīciju plāns_2023_2027'!Q81</f>
        <v>RV5</v>
      </c>
      <c r="R93" s="196" t="str">
        <f>'Investīciju plāns_2023_2027'!R81</f>
        <v>U.5.2.</v>
      </c>
      <c r="S93" s="161" t="str">
        <f>'Investīciju plāns_2023_2027'!S81</f>
        <v>Infrastruktūras un saimnieciskā nodrošinājuma nodaļa</v>
      </c>
      <c r="T93" s="309">
        <f>'Investīciju plāns_2023_2027'!T81</f>
        <v>0</v>
      </c>
      <c r="U93" s="282" t="str">
        <f>'Investīciju plāns_2023_2027'!U81</f>
        <v>2022-2027</v>
      </c>
    </row>
    <row r="94" spans="1:21" x14ac:dyDescent="0.25">
      <c r="A94" s="161" t="e">
        <f>'Investīciju plāns_2023_2027'!#REF!</f>
        <v>#REF!</v>
      </c>
      <c r="B94" s="279" t="e">
        <f>'Investīciju plāns_2023_2027'!#REF!</f>
        <v>#REF!</v>
      </c>
      <c r="C94" s="161" t="e">
        <f>'Investīciju plāns_2023_2027'!#REF!</f>
        <v>#REF!</v>
      </c>
      <c r="D94" s="285" t="e">
        <f>'Investīciju plāns_2023_2027'!#REF!</f>
        <v>#REF!</v>
      </c>
      <c r="E94" s="285" t="e">
        <f>'Investīciju plāns_2023_2027'!#REF!</f>
        <v>#REF!</v>
      </c>
      <c r="F94" s="161" t="e">
        <f>'Investīciju plāns_2023_2027'!#REF!</f>
        <v>#REF!</v>
      </c>
      <c r="G94" s="366" t="e">
        <f>'Investīciju plāns_2023_2027'!#REF!</f>
        <v>#REF!</v>
      </c>
      <c r="H94" s="278" t="e">
        <f>'Investīciju plāns_2023_2027'!#REF!</f>
        <v>#REF!</v>
      </c>
      <c r="I94" s="303" t="e">
        <f>'Investīciju plāns_2023_2027'!#REF!</f>
        <v>#REF!</v>
      </c>
      <c r="J94" s="304" t="e">
        <f>'Investīciju plāns_2023_2027'!#REF!</f>
        <v>#REF!</v>
      </c>
      <c r="K94" s="305" t="e">
        <f>'Investīciju plāns_2023_2027'!#REF!</f>
        <v>#REF!</v>
      </c>
      <c r="L94" s="306" t="e">
        <f>'Investīciju plāns_2023_2027'!#REF!</f>
        <v>#REF!</v>
      </c>
      <c r="M94" s="307" t="e">
        <f>'Investīciju plāns_2023_2027'!#REF!</f>
        <v>#REF!</v>
      </c>
      <c r="N94" s="196" t="e">
        <f>'Investīciju plāns_2023_2027'!#REF!</f>
        <v>#REF!</v>
      </c>
      <c r="O94" s="151" t="e">
        <f>'Investīciju plāns_2023_2027'!#REF!</f>
        <v>#REF!</v>
      </c>
      <c r="P94" s="291" t="e">
        <f>'Investīciju plāns_2023_2027'!#REF!</f>
        <v>#REF!</v>
      </c>
      <c r="Q94" s="166" t="e">
        <f>'Investīciju plāns_2023_2027'!#REF!</f>
        <v>#REF!</v>
      </c>
      <c r="R94" s="160" t="e">
        <f>'Investīciju plāns_2023_2027'!#REF!</f>
        <v>#REF!</v>
      </c>
      <c r="S94" s="161" t="e">
        <f>'Investīciju plāns_2023_2027'!#REF!</f>
        <v>#REF!</v>
      </c>
      <c r="T94" s="309" t="e">
        <f>'Investīciju plāns_2023_2027'!#REF!</f>
        <v>#REF!</v>
      </c>
      <c r="U94" s="282" t="e">
        <f>'Investīciju plāns_2023_2027'!#REF!</f>
        <v>#REF!</v>
      </c>
    </row>
    <row r="95" spans="1:21" ht="63.75" x14ac:dyDescent="0.25">
      <c r="A95" s="161">
        <f>'Investīciju plāns_2023_2027'!A82</f>
        <v>80</v>
      </c>
      <c r="B95" s="277" t="str">
        <f>'Investīciju plāns_2023_2027'!B82</f>
        <v>04</v>
      </c>
      <c r="C95" s="161" t="str">
        <f>'Investīciju plāns_2023_2027'!C82</f>
        <v>Novads</v>
      </c>
      <c r="D95" s="285" t="str">
        <f>'Investīciju plāns_2023_2027'!D82</f>
        <v>Jelgavas novada pašvaldības meliorācijas sistēmu informācijas datu tīkla izveide un meliorācijas sistēmu inventarizācija</v>
      </c>
      <c r="E95" s="285" t="str">
        <f>'Investīciju plāns_2023_2027'!E82</f>
        <v>Meliorācijas sistēmu inventarizācija, ĢIS programmatūra, datu apstrāde, sistēmas izveide</v>
      </c>
      <c r="F95" s="161" t="str">
        <f>'Investīciju plāns_2023_2027'!F82</f>
        <v>Meliorācijas sistēmu sakārtošana</v>
      </c>
      <c r="G95" s="366" t="str">
        <f>'Investīciju plāns_2023_2027'!G82</f>
        <v>Kopīgs/J/Pag/Iedz</v>
      </c>
      <c r="H95" s="278">
        <f>'Investīciju plāns_2023_2027'!H82</f>
        <v>600000</v>
      </c>
      <c r="I95" s="303">
        <f>'Investīciju plāns_2023_2027'!I82</f>
        <v>0</v>
      </c>
      <c r="J95" s="304">
        <f>'Investīciju plāns_2023_2027'!J82</f>
        <v>0</v>
      </c>
      <c r="K95" s="305">
        <f>'Investīciju plāns_2023_2027'!K82</f>
        <v>0</v>
      </c>
      <c r="L95" s="306">
        <f>'Investīciju plāns_2023_2027'!L82</f>
        <v>100000</v>
      </c>
      <c r="M95" s="307">
        <f>'Investīciju plāns_2023_2027'!M82</f>
        <v>500000</v>
      </c>
      <c r="N95" s="196" t="str">
        <f>'Investīciju plāns_2023_2027'!N82</f>
        <v>P2 V RV6</v>
      </c>
      <c r="O95" s="161" t="str">
        <f>'Investīciju plāns_2023_2027'!O82</f>
        <v>D</v>
      </c>
      <c r="P95" s="161" t="str">
        <f>'Investīciju plāns_2023_2027'!P82</f>
        <v>VP2</v>
      </c>
      <c r="Q95" s="161" t="str">
        <f>'Investīciju plāns_2023_2027'!Q82</f>
        <v>RV5</v>
      </c>
      <c r="R95" s="359" t="str">
        <f>'Investīciju plāns_2023_2027'!R82</f>
        <v>U.5.2.</v>
      </c>
      <c r="S95" s="161" t="str">
        <f>'Investīciju plāns_2023_2027'!S82</f>
        <v>Infrastruktūras un saimnieciskā nodrošinājuma nodaļa</v>
      </c>
      <c r="T95" s="309">
        <f>'Investīciju plāns_2023_2027'!T82</f>
        <v>0</v>
      </c>
      <c r="U95" s="282" t="str">
        <f>'Investīciju plāns_2023_2027'!U82</f>
        <v>2022-2027</v>
      </c>
    </row>
    <row r="96" spans="1:21" ht="63.75" x14ac:dyDescent="0.25">
      <c r="A96" s="196">
        <f>'Investīciju plāns_2023_2027'!A83</f>
        <v>81</v>
      </c>
      <c r="B96" s="279" t="str">
        <f>'Investīciju plāns_2023_2027'!B83</f>
        <v>04</v>
      </c>
      <c r="C96" s="161" t="str">
        <f>'Investīciju plāns_2023_2027'!C83</f>
        <v>Novads</v>
      </c>
      <c r="D96" s="285" t="str">
        <f>'Investīciju plāns_2023_2027'!D83</f>
        <v>Meliorācijas sistēmu uzturēšana Jelgavas novada teritorijā</v>
      </c>
      <c r="E96" s="335" t="str">
        <f>'Investīciju plāns_2023_2027'!E83</f>
        <v xml:space="preserve">Meliorācijas sistēmu sakārtošana un uzturēšana visā Jelgavas novada teritorijā
t.sk. mitrāju izveide
</v>
      </c>
      <c r="F96" s="196" t="str">
        <f>'Investīciju plāns_2023_2027'!F83</f>
        <v>Meliorācijas sistēmu sakārtošana</v>
      </c>
      <c r="G96" s="366" t="str">
        <f>'Investīciju plāns_2023_2027'!G83</f>
        <v>Kopīgs/J/Pag/Iedz</v>
      </c>
      <c r="H96" s="278">
        <f>'Investīciju plāns_2023_2027'!H83</f>
        <v>700000</v>
      </c>
      <c r="I96" s="303">
        <f>'Investīciju plāns_2023_2027'!I83</f>
        <v>0</v>
      </c>
      <c r="J96" s="304">
        <f>'Investīciju plāns_2023_2027'!J83</f>
        <v>0</v>
      </c>
      <c r="K96" s="305">
        <f>'Investīciju plāns_2023_2027'!K83</f>
        <v>0</v>
      </c>
      <c r="L96" s="306">
        <f>'Investīciju plāns_2023_2027'!L83</f>
        <v>100000</v>
      </c>
      <c r="M96" s="307">
        <f>'Investīciju plāns_2023_2027'!M83</f>
        <v>600000</v>
      </c>
      <c r="N96" s="196" t="str">
        <f>'Investīciju plāns_2023_2027'!N83</f>
        <v>P2 V RV6</v>
      </c>
      <c r="O96" s="196" t="str">
        <f>'Investīciju plāns_2023_2027'!O83</f>
        <v>D</v>
      </c>
      <c r="P96" s="196" t="str">
        <f>'Investīciju plāns_2023_2027'!P83</f>
        <v>VP2</v>
      </c>
      <c r="Q96" s="196" t="str">
        <f>'Investīciju plāns_2023_2027'!Q83</f>
        <v>RV5</v>
      </c>
      <c r="R96" s="196" t="str">
        <f>'Investīciju plāns_2023_2027'!R83</f>
        <v>U.5.2.</v>
      </c>
      <c r="S96" s="161" t="str">
        <f>'Investīciju plāns_2023_2027'!S83</f>
        <v>Infrastruktūras un saimnieciskā nodrošinājuma nodaļa</v>
      </c>
      <c r="T96" s="309">
        <f>'Investīciju plāns_2023_2027'!T83</f>
        <v>0</v>
      </c>
      <c r="U96" s="282" t="str">
        <f>'Investīciju plāns_2023_2027'!U83</f>
        <v>2022-2027</v>
      </c>
    </row>
    <row r="97" spans="1:21" ht="89.25" x14ac:dyDescent="0.25">
      <c r="A97" s="161">
        <f>'Investīciju plāns_2023_2027'!A84</f>
        <v>82</v>
      </c>
      <c r="B97" s="279" t="str">
        <f>'Investīciju plāns_2023_2027'!B84</f>
        <v>04</v>
      </c>
      <c r="C97" s="161" t="str">
        <f>'Investīciju plāns_2023_2027'!C84</f>
        <v>Novads</v>
      </c>
      <c r="D97" s="285" t="str">
        <f>'Investīciju plāns_2023_2027'!D84</f>
        <v>Paplašināto kapu teritorijās drenāžas pārkārtošana un grāvju pārtīrīšana Jelgavas novada teritorijā</v>
      </c>
      <c r="E97" s="285" t="str">
        <f>'Investīciju plāns_2023_2027'!E84</f>
        <v xml:space="preserve">Kapu teritorijas paplašināšanas rezultātā uzbērtajās platībās meliorācijās sistēmu pārkārtošana. Nepieciešams sasniegt nosusināšanas normu, atbilstoši apbedījumu normatīvajiem regulējumiem visā Jelgavas novada teritorijā
</v>
      </c>
      <c r="F97" s="196" t="str">
        <f>'Investīciju plāns_2023_2027'!F84</f>
        <v>Meliorācijas sistēmu sakārtošana</v>
      </c>
      <c r="G97" s="366" t="str">
        <f>'Investīciju plāns_2023_2027'!G84</f>
        <v>Kopīgs/J/Pag/Iedz</v>
      </c>
      <c r="H97" s="278">
        <f>'Investīciju plāns_2023_2027'!H84</f>
        <v>500000</v>
      </c>
      <c r="I97" s="303">
        <f>'Investīciju plāns_2023_2027'!I84</f>
        <v>0</v>
      </c>
      <c r="J97" s="304">
        <f>'Investīciju plāns_2023_2027'!J84</f>
        <v>0</v>
      </c>
      <c r="K97" s="305">
        <f>'Investīciju plāns_2023_2027'!K84</f>
        <v>0</v>
      </c>
      <c r="L97" s="306">
        <f>'Investīciju plāns_2023_2027'!L84</f>
        <v>200000</v>
      </c>
      <c r="M97" s="307">
        <f>'Investīciju plāns_2023_2027'!M84</f>
        <v>300000</v>
      </c>
      <c r="N97" s="196" t="str">
        <f>'Investīciju plāns_2023_2027'!N84</f>
        <v>P2 V RV6</v>
      </c>
      <c r="O97" s="196" t="str">
        <f>'Investīciju plāns_2023_2027'!O84</f>
        <v>D</v>
      </c>
      <c r="P97" s="196" t="str">
        <f>'Investīciju plāns_2023_2027'!P84</f>
        <v>VP2</v>
      </c>
      <c r="Q97" s="196" t="str">
        <f>'Investīciju plāns_2023_2027'!Q84</f>
        <v>RV5</v>
      </c>
      <c r="R97" s="196" t="str">
        <f>'Investīciju plāns_2023_2027'!R84</f>
        <v>U.5.2.</v>
      </c>
      <c r="S97" s="161" t="str">
        <f>'Investīciju plāns_2023_2027'!S84</f>
        <v>Infrastruktūras un saimnieciskā nodrošinājuma nodaļa</v>
      </c>
      <c r="T97" s="309">
        <f>'Investīciju plāns_2023_2027'!T84</f>
        <v>0</v>
      </c>
      <c r="U97" s="282" t="str">
        <f>'Investīciju plāns_2023_2027'!U84</f>
        <v>2022-2027</v>
      </c>
    </row>
    <row r="98" spans="1:21" ht="63.75" x14ac:dyDescent="0.25">
      <c r="A98" s="161">
        <f>'Investīciju plāns_2023_2027'!A85</f>
        <v>83</v>
      </c>
      <c r="B98" s="279" t="str">
        <f>'Investīciju plāns_2023_2027'!B85</f>
        <v>04</v>
      </c>
      <c r="C98" s="196" t="str">
        <f>'Investīciju plāns_2023_2027'!C85</f>
        <v>Novads</v>
      </c>
      <c r="D98" s="285" t="str">
        <f>'Investīciju plāns_2023_2027'!D85</f>
        <v>Jelgavas novada pašvaldības videonovērošanas infrastruktūras pārvaldības risinājuma izstrāde un ieviešana</v>
      </c>
      <c r="E98" s="285" t="str">
        <f>'Investīciju plāns_2023_2027'!E85</f>
        <v>Fiziskā aprīkojuma standartizācija. Centralizētas uzraudzības risinājuma izstrāde un ieviešana. Pārvaldības aparatūra, programmatūra, telpu aprīkojums</v>
      </c>
      <c r="F98" s="196" t="str">
        <f>'Investīciju plāns_2023_2027'!F85</f>
        <v>Pašvaldības funkciju veikšana</v>
      </c>
      <c r="G98" s="366" t="str">
        <f>'Investīciju plāns_2023_2027'!G85</f>
        <v>J/Pag/Iedz</v>
      </c>
      <c r="H98" s="278">
        <f>'Investīciju plāns_2023_2027'!H85</f>
        <v>1500000</v>
      </c>
      <c r="I98" s="303">
        <f>'Investīciju plāns_2023_2027'!I85</f>
        <v>0</v>
      </c>
      <c r="J98" s="304">
        <f>'Investīciju plāns_2023_2027'!J85</f>
        <v>0</v>
      </c>
      <c r="K98" s="305">
        <f>'Investīciju plāns_2023_2027'!K85</f>
        <v>0</v>
      </c>
      <c r="L98" s="306">
        <f>'Investīciju plāns_2023_2027'!L85</f>
        <v>200000</v>
      </c>
      <c r="M98" s="307">
        <f>'Investīciju plāns_2023_2027'!M85</f>
        <v>1300000</v>
      </c>
      <c r="N98" s="196" t="str">
        <f>'Investīciju plāns_2023_2027'!N85</f>
        <v>P5 A RV2</v>
      </c>
      <c r="O98" s="196" t="str">
        <f>'Investīciju plāns_2023_2027'!O85</f>
        <v>D</v>
      </c>
      <c r="P98" s="196" t="str">
        <f>'Investīciju plāns_2023_2027'!P85</f>
        <v>HP4</v>
      </c>
      <c r="Q98" s="196" t="str">
        <f>'Investīciju plāns_2023_2027'!Q85</f>
        <v>RV8</v>
      </c>
      <c r="R98" s="196" t="str">
        <f>'Investīciju plāns_2023_2027'!R85</f>
        <v>8.1
8.2
8.3</v>
      </c>
      <c r="S98" s="161" t="str">
        <f>'Investīciju plāns_2023_2027'!S85</f>
        <v>Informāciju tehnoloģijas nodaļa</v>
      </c>
      <c r="T98" s="309">
        <f>'Investīciju plāns_2023_2027'!T85</f>
        <v>0</v>
      </c>
      <c r="U98" s="282" t="str">
        <f>'Investīciju plāns_2023_2027'!U85</f>
        <v>2022-2027</v>
      </c>
    </row>
    <row r="99" spans="1:21" ht="63.75" x14ac:dyDescent="0.25">
      <c r="A99" s="196">
        <f>'Investīciju plāns_2023_2027'!A86</f>
        <v>84</v>
      </c>
      <c r="B99" s="279" t="str">
        <f>'Investīciju plāns_2023_2027'!B86</f>
        <v>04</v>
      </c>
      <c r="C99" s="196" t="str">
        <f>'Investīciju plāns_2023_2027'!C86</f>
        <v>Novads</v>
      </c>
      <c r="D99" s="285" t="str">
        <f>'Investīciju plāns_2023_2027'!D86</f>
        <v>Attālinātās darba vides attīstīšana Jelgavas novada pašvaldībā attālināto pakalpojumu nodrošināšanai</v>
      </c>
      <c r="E99" s="285" t="str">
        <f>'Investīciju plāns_2023_2027'!E86</f>
        <v>Jaunu pašvaldības pakalpojumu sniegšanas veidu attīstībai, ja tiek aizstāts kāds no esošajiem pakalpojumiem ar jaunu bezkontakta vai autonomu risinājumu, kas samazina klātienes saskarsmes nepieciešamību</v>
      </c>
      <c r="F99" s="161" t="str">
        <f>'Investīciju plāns_2023_2027'!F86</f>
        <v>Pašvaldības konkurētspējas paaugstināšana</v>
      </c>
      <c r="G99" s="366" t="str">
        <f>'Investīciju plāns_2023_2027'!G86</f>
        <v>Kopīgs/J/Pag/Iedz</v>
      </c>
      <c r="H99" s="278">
        <f>'Investīciju plāns_2023_2027'!H86</f>
        <v>1500000</v>
      </c>
      <c r="I99" s="303">
        <f>'Investīciju plāns_2023_2027'!I86</f>
        <v>0</v>
      </c>
      <c r="J99" s="304">
        <f>'Investīciju plāns_2023_2027'!J86</f>
        <v>0</v>
      </c>
      <c r="K99" s="305">
        <f>'Investīciju plāns_2023_2027'!K86</f>
        <v>0</v>
      </c>
      <c r="L99" s="306">
        <f>'Investīciju plāns_2023_2027'!L86</f>
        <v>500000</v>
      </c>
      <c r="M99" s="307">
        <f>'Investīciju plāns_2023_2027'!M86</f>
        <v>1000000</v>
      </c>
      <c r="N99" s="196" t="str">
        <f>'Investīciju plāns_2023_2027'!N86</f>
        <v>P5 A RV1</v>
      </c>
      <c r="O99" s="161" t="str">
        <f>'Investīciju plāns_2023_2027'!O86</f>
        <v>D</v>
      </c>
      <c r="P99" s="196" t="str">
        <f>'Investīciju plāns_2023_2027'!P86</f>
        <v>HP4</v>
      </c>
      <c r="Q99" s="196" t="str">
        <f>'Investīciju plāns_2023_2027'!Q86</f>
        <v>RV8</v>
      </c>
      <c r="R99" s="196" t="str">
        <f>'Investīciju plāns_2023_2027'!R86</f>
        <v>8.1
8.2</v>
      </c>
      <c r="S99" s="161" t="str">
        <f>'Investīciju plāns_2023_2027'!S86</f>
        <v>Informāciju tehnoloģijas nodaļa</v>
      </c>
      <c r="T99" s="309">
        <f>'Investīciju plāns_2023_2027'!T86</f>
        <v>0</v>
      </c>
      <c r="U99" s="282" t="str">
        <f>'Investīciju plāns_2023_2027'!U86</f>
        <v>2022-2027</v>
      </c>
    </row>
    <row r="100" spans="1:21" ht="63.75" x14ac:dyDescent="0.25">
      <c r="A100" s="161">
        <f>'Investīciju plāns_2023_2027'!A87</f>
        <v>85</v>
      </c>
      <c r="B100" s="279" t="str">
        <f>'Investīciju plāns_2023_2027'!B87</f>
        <v>04</v>
      </c>
      <c r="C100" s="196" t="str">
        <f>'Investīciju plāns_2023_2027'!C87</f>
        <v>Novads</v>
      </c>
      <c r="D100" s="285" t="str">
        <f>'Investīciju plāns_2023_2027'!D87</f>
        <v>Jelgavas novada pašvaldības optiskā tīkla paplašināšana</v>
      </c>
      <c r="E100" s="285" t="str">
        <f>'Investīciju plāns_2023_2027'!E87</f>
        <v>Uzlabot pašvaldības iestāžu interneta pieslēgumu kapacitāti izmantojot optiskā datortīkla tehnoloģiju iespējas</v>
      </c>
      <c r="F100" s="161" t="str">
        <f>'Investīciju plāns_2023_2027'!F87</f>
        <v>Pašvaldības konkurētspējas paaugstināšana</v>
      </c>
      <c r="G100" s="366" t="str">
        <f>'Investīciju plāns_2023_2027'!G87</f>
        <v>J/Pag/Iedz</v>
      </c>
      <c r="H100" s="278">
        <f>'Investīciju plāns_2023_2027'!H87</f>
        <v>1000000</v>
      </c>
      <c r="I100" s="303">
        <f>'Investīciju plāns_2023_2027'!I87</f>
        <v>0</v>
      </c>
      <c r="J100" s="304">
        <f>'Investīciju plāns_2023_2027'!J87</f>
        <v>0</v>
      </c>
      <c r="K100" s="305">
        <f>'Investīciju plāns_2023_2027'!K87</f>
        <v>0</v>
      </c>
      <c r="L100" s="306">
        <f>'Investīciju plāns_2023_2027'!L87</f>
        <v>0</v>
      </c>
      <c r="M100" s="307">
        <f>'Investīciju plāns_2023_2027'!M87</f>
        <v>1000000</v>
      </c>
      <c r="N100" s="196" t="str">
        <f>'Investīciju plāns_2023_2027'!N87</f>
        <v>P1 A RV1</v>
      </c>
      <c r="O100" s="151" t="str">
        <f>'Investīciju plāns_2023_2027'!O87</f>
        <v>D</v>
      </c>
      <c r="P100" s="166" t="str">
        <f>'Investīciju plāns_2023_2027'!P87</f>
        <v>HP4</v>
      </c>
      <c r="Q100" s="166" t="str">
        <f>'Investīciju plāns_2023_2027'!Q87</f>
        <v>RV8</v>
      </c>
      <c r="R100" s="268" t="str">
        <f>'Investīciju plāns_2023_2027'!R87</f>
        <v>8.1
8.2
8.3</v>
      </c>
      <c r="S100" s="161" t="str">
        <f>'Investīciju plāns_2023_2027'!S87</f>
        <v>Informāciju tehnoloģijas nodaļa</v>
      </c>
      <c r="T100" s="309">
        <f>'Investīciju plāns_2023_2027'!T87</f>
        <v>0</v>
      </c>
      <c r="U100" s="282" t="str">
        <f>'Investīciju plāns_2023_2027'!U87</f>
        <v>2022-2027</v>
      </c>
    </row>
    <row r="101" spans="1:21" ht="63.75" x14ac:dyDescent="0.25">
      <c r="A101" s="161">
        <f>'Investīciju plāns_2023_2027'!A88</f>
        <v>86</v>
      </c>
      <c r="B101" s="279" t="str">
        <f>'Investīciju plāns_2023_2027'!B88</f>
        <v>04</v>
      </c>
      <c r="C101" s="161" t="str">
        <f>'Investīciju plāns_2023_2027'!C88</f>
        <v>Novads</v>
      </c>
      <c r="D101" s="285" t="str">
        <f>'Investīciju plāns_2023_2027'!D88</f>
        <v>Lokālā datortīkla modernizācija Jelgavas novada pašvaldības iestādēs</v>
      </c>
      <c r="E101" s="285" t="str">
        <f>'Investīciju plāns_2023_2027'!E88</f>
        <v>Modernizēt un centralizēt iestādes lokālo datortīklu likvidējot virknes slēgumus un nestabilos savienojumus</v>
      </c>
      <c r="F101" s="161" t="str">
        <f>'Investīciju plāns_2023_2027'!F88</f>
        <v>Pašvaldības konkurētspējas paaugstināšana</v>
      </c>
      <c r="G101" s="366" t="str">
        <f>'Investīciju plāns_2023_2027'!G88</f>
        <v>J/Pag/Iedz</v>
      </c>
      <c r="H101" s="278">
        <f>'Investīciju plāns_2023_2027'!H88</f>
        <v>600000</v>
      </c>
      <c r="I101" s="303">
        <f>'Investīciju plāns_2023_2027'!I88</f>
        <v>0</v>
      </c>
      <c r="J101" s="304">
        <f>'Investīciju plāns_2023_2027'!J88</f>
        <v>0</v>
      </c>
      <c r="K101" s="305">
        <f>'Investīciju plāns_2023_2027'!K88</f>
        <v>0</v>
      </c>
      <c r="L101" s="306">
        <f>'Investīciju plāns_2023_2027'!L88</f>
        <v>0</v>
      </c>
      <c r="M101" s="307">
        <f>'Investīciju plāns_2023_2027'!M88</f>
        <v>600000</v>
      </c>
      <c r="N101" s="196" t="str">
        <f>'Investīciju plāns_2023_2027'!N88</f>
        <v>P1 A RV1</v>
      </c>
      <c r="O101" s="161" t="str">
        <f>'Investīciju plāns_2023_2027'!O88</f>
        <v>D</v>
      </c>
      <c r="P101" s="161" t="str">
        <f>'Investīciju plāns_2023_2027'!P88</f>
        <v>HP4</v>
      </c>
      <c r="Q101" s="161" t="str">
        <f>'Investīciju plāns_2023_2027'!Q88</f>
        <v>RV8</v>
      </c>
      <c r="R101" s="160" t="str">
        <f>'Investīciju plāns_2023_2027'!R88</f>
        <v>8.1
8.2
8.3</v>
      </c>
      <c r="S101" s="161" t="str">
        <f>'Investīciju plāns_2023_2027'!S88</f>
        <v>Informāciju tehnoloģijas nodaļa</v>
      </c>
      <c r="T101" s="309">
        <f>'Investīciju plāns_2023_2027'!T88</f>
        <v>0</v>
      </c>
      <c r="U101" s="282" t="str">
        <f>'Investīciju plāns_2023_2027'!U88</f>
        <v>2022-2027</v>
      </c>
    </row>
    <row r="102" spans="1:21" ht="63.75" x14ac:dyDescent="0.25">
      <c r="A102" s="196">
        <f>'Investīciju plāns_2023_2027'!A89</f>
        <v>87</v>
      </c>
      <c r="B102" s="279" t="str">
        <f>'Investīciju plāns_2023_2027'!B89</f>
        <v>04</v>
      </c>
      <c r="C102" s="196" t="str">
        <f>'Investīciju plāns_2023_2027'!C89</f>
        <v>Novads</v>
      </c>
      <c r="D102" s="285" t="str">
        <f>'Investīciju plāns_2023_2027'!D89</f>
        <v>Korporatīvā tīkla izveide Jelgavas novada pašvaldības iestādēs</v>
      </c>
      <c r="E102" s="285" t="str">
        <f>'Investīciju plāns_2023_2027'!E89</f>
        <v>Savienot vienā korporatīvajā datortīklā iestādes, nodrošināt centralizētu pieslēgumu optiskajam internetam</v>
      </c>
      <c r="F102" s="161" t="str">
        <f>'Investīciju plāns_2023_2027'!F89</f>
        <v>Pašvaldības konkurētspējas paaugstināšana</v>
      </c>
      <c r="G102" s="366" t="str">
        <f>'Investīciju plāns_2023_2027'!G89</f>
        <v>J/Pag/Iedz</v>
      </c>
      <c r="H102" s="278">
        <f>'Investīciju plāns_2023_2027'!H89</f>
        <v>450000</v>
      </c>
      <c r="I102" s="303">
        <f>'Investīciju plāns_2023_2027'!I89</f>
        <v>0</v>
      </c>
      <c r="J102" s="304">
        <f>'Investīciju plāns_2023_2027'!J89</f>
        <v>0</v>
      </c>
      <c r="K102" s="305">
        <f>'Investīciju plāns_2023_2027'!K89</f>
        <v>0</v>
      </c>
      <c r="L102" s="306">
        <f>'Investīciju plāns_2023_2027'!L89</f>
        <v>0</v>
      </c>
      <c r="M102" s="307">
        <f>'Investīciju plāns_2023_2027'!M89</f>
        <v>450000</v>
      </c>
      <c r="N102" s="196" t="str">
        <f>'Investīciju plāns_2023_2027'!N89</f>
        <v>P1 A RV1</v>
      </c>
      <c r="O102" s="151" t="str">
        <f>'Investīciju plāns_2023_2027'!O89</f>
        <v>D</v>
      </c>
      <c r="P102" s="166" t="str">
        <f>'Investīciju plāns_2023_2027'!P89</f>
        <v>HP4</v>
      </c>
      <c r="Q102" s="166" t="str">
        <f>'Investīciju plāns_2023_2027'!Q89</f>
        <v>RV8</v>
      </c>
      <c r="R102" s="268" t="str">
        <f>'Investīciju plāns_2023_2027'!R89</f>
        <v>8.1
8.2
8.3</v>
      </c>
      <c r="S102" s="161" t="str">
        <f>'Investīciju plāns_2023_2027'!S89</f>
        <v>Informāciju tehnoloģijas nodaļa</v>
      </c>
      <c r="T102" s="309">
        <f>'Investīciju plāns_2023_2027'!T89</f>
        <v>0</v>
      </c>
      <c r="U102" s="282" t="str">
        <f>'Investīciju plāns_2023_2027'!U89</f>
        <v>2022-2027</v>
      </c>
    </row>
    <row r="103" spans="1:21" ht="51" x14ac:dyDescent="0.25">
      <c r="A103" s="161">
        <f>'Investīciju plāns_2023_2027'!A90</f>
        <v>88</v>
      </c>
      <c r="B103" s="279" t="str">
        <f>'Investīciju plāns_2023_2027'!B90</f>
        <v>04</v>
      </c>
      <c r="C103" s="196" t="str">
        <f>'Investīciju plāns_2023_2027'!C90</f>
        <v>Novads</v>
      </c>
      <c r="D103" s="335" t="str">
        <f>'Investīciju plāns_2023_2027'!D90</f>
        <v>Digitālās komunikācijas risinājuma izstrāde un ieviešana</v>
      </c>
      <c r="E103" s="335" t="str">
        <f>'Investīciju plāns_2023_2027'!E90</f>
        <v>Izmantot digitalizācijas priekšrocības pilsoņiem, uzņēmumiem un valdībām - centralizētas IP telefonijas ieviešana. Izstrādāt risinājumu pārejai no klasiskajiem stacionārajiem telefoniem uz IP risinājumu. Pārvaldība, procedūras, aparatūra, aprīkojums, Qos ieviešana</v>
      </c>
      <c r="F103" s="283" t="str">
        <f>'Investīciju plāns_2023_2027'!F90</f>
        <v>Pašvaldības konkurētspējas paaugstināšana</v>
      </c>
      <c r="G103" s="366" t="str">
        <f>'Investīciju plāns_2023_2027'!G90</f>
        <v>J/Pag/Iedz
SAM</v>
      </c>
      <c r="H103" s="278">
        <f>'Investīciju plāns_2023_2027'!H90</f>
        <v>500000</v>
      </c>
      <c r="I103" s="303">
        <f>'Investīciju plāns_2023_2027'!I90</f>
        <v>0</v>
      </c>
      <c r="J103" s="304">
        <f>'Investīciju plāns_2023_2027'!J90</f>
        <v>0</v>
      </c>
      <c r="K103" s="305">
        <f>'Investīciju plāns_2023_2027'!K90</f>
        <v>0</v>
      </c>
      <c r="L103" s="306">
        <f>'Investīciju plāns_2023_2027'!L90</f>
        <v>0</v>
      </c>
      <c r="M103" s="307">
        <f>'Investīciju plāns_2023_2027'!M90</f>
        <v>500000</v>
      </c>
      <c r="N103" s="283" t="str">
        <f>'Investīciju plāns_2023_2027'!N90</f>
        <v>P1 A RV1</v>
      </c>
      <c r="O103" s="161" t="str">
        <f>'Investīciju plāns_2023_2027'!O90</f>
        <v>D</v>
      </c>
      <c r="P103" s="161" t="str">
        <f>'Investīciju plāns_2023_2027'!P90</f>
        <v>HP4</v>
      </c>
      <c r="Q103" s="161" t="str">
        <f>'Investīciju plāns_2023_2027'!Q90</f>
        <v>RV8</v>
      </c>
      <c r="R103" s="160" t="str">
        <f>'Investīciju plāns_2023_2027'!R90</f>
        <v>8.1
8.2
8.3</v>
      </c>
      <c r="S103" s="161" t="str">
        <f>'Investīciju plāns_2023_2027'!S90</f>
        <v>Informāciju tehnoloģijas nodaļa</v>
      </c>
      <c r="T103" s="311">
        <f>'Investīciju plāns_2023_2027'!T90</f>
        <v>0</v>
      </c>
      <c r="U103" s="282" t="str">
        <f>'Investīciju plāns_2023_2027'!U90</f>
        <v>2022-2027</v>
      </c>
    </row>
    <row r="104" spans="1:21" ht="76.5" x14ac:dyDescent="0.25">
      <c r="A104" s="161">
        <f>'Investīciju plāns_2023_2027'!A91</f>
        <v>89</v>
      </c>
      <c r="B104" s="279" t="str">
        <f>'Investīciju plāns_2023_2027'!B91</f>
        <v>04</v>
      </c>
      <c r="C104" s="196" t="str">
        <f>'Investīciju plāns_2023_2027'!C91</f>
        <v>Novads</v>
      </c>
      <c r="D104" s="285" t="str">
        <f>'Investīciju plāns_2023_2027'!D91</f>
        <v>Jelgavas novada pašvaldības IKT modulāra datu centra izveidošana</v>
      </c>
      <c r="E104" s="285" t="str">
        <f>'Investīciju plāns_2023_2027'!E91</f>
        <v>Modernā modulārā datu centra izveidošana Jelgavas novada IKT vajadzībām. Datu centra projektēšana un izbūve izmantojot nozares jaunās tehnoloģijas un paņēmienus. Enerģijas barošanas tīkla un dzesēšanas sistēmas izbūve izmantojot videi draudzīgas “zaļas tehnoloģijas”. Datu centra pārvaldības un virtualizācijas programatūras ieviešana maksimāli izmantojot atklāta koda produktus</v>
      </c>
      <c r="F104" s="161" t="str">
        <f>'Investīciju plāns_2023_2027'!F91</f>
        <v>Pašvaldības konkurētspējas paaugstināšana</v>
      </c>
      <c r="G104" s="366" t="str">
        <f>'Investīciju plāns_2023_2027'!G91</f>
        <v>J/Pag/Iedz</v>
      </c>
      <c r="H104" s="278">
        <f>'Investīciju plāns_2023_2027'!H91</f>
        <v>350000</v>
      </c>
      <c r="I104" s="303">
        <f>'Investīciju plāns_2023_2027'!I91</f>
        <v>0</v>
      </c>
      <c r="J104" s="304">
        <f>'Investīciju plāns_2023_2027'!J91</f>
        <v>0</v>
      </c>
      <c r="K104" s="305">
        <f>'Investīciju plāns_2023_2027'!K91</f>
        <v>0</v>
      </c>
      <c r="L104" s="306">
        <f>'Investīciju plāns_2023_2027'!L91</f>
        <v>0</v>
      </c>
      <c r="M104" s="307">
        <f>'Investīciju plāns_2023_2027'!M91</f>
        <v>350000</v>
      </c>
      <c r="N104" s="196" t="str">
        <f>'Investīciju plāns_2023_2027'!N91</f>
        <v>P5 A RV1</v>
      </c>
      <c r="O104" s="161" t="str">
        <f>'Investīciju plāns_2023_2027'!O91</f>
        <v>D</v>
      </c>
      <c r="P104" s="166" t="str">
        <f>'Investīciju plāns_2023_2027'!P91</f>
        <v>HP4</v>
      </c>
      <c r="Q104" s="166" t="str">
        <f>'Investīciju plāns_2023_2027'!Q91</f>
        <v>RV8</v>
      </c>
      <c r="R104" s="160" t="str">
        <f>'Investīciju plāns_2023_2027'!R91</f>
        <v>8.1
8.2
8.3</v>
      </c>
      <c r="S104" s="161" t="str">
        <f>'Investīciju plāns_2023_2027'!S91</f>
        <v>Informāciju tehnoloģijas nodaļa</v>
      </c>
      <c r="T104" s="309">
        <f>'Investīciju plāns_2023_2027'!T91</f>
        <v>0</v>
      </c>
      <c r="U104" s="282" t="str">
        <f>'Investīciju plāns_2023_2027'!U91</f>
        <v>2022-2027</v>
      </c>
    </row>
    <row r="105" spans="1:21" ht="63.75" x14ac:dyDescent="0.25">
      <c r="A105" s="196">
        <f>'Investīciju plāns_2023_2027'!A92</f>
        <v>90</v>
      </c>
      <c r="B105" s="279" t="str">
        <f>'Investīciju plāns_2023_2027'!B92</f>
        <v>04</v>
      </c>
      <c r="C105" s="196" t="str">
        <f>'Investīciju plāns_2023_2027'!C92</f>
        <v>Novads</v>
      </c>
      <c r="D105" s="285" t="str">
        <f>'Investīciju plāns_2023_2027'!D92</f>
        <v>Datu komutācijas mezglu piekļuves kontroles risinājuma izstrāde un ieviešana</v>
      </c>
      <c r="E105" s="285" t="str">
        <f>'Investīciju plāns_2023_2027'!E92</f>
        <v>Izveidot un ieviest Jelgavas novada pašvaldības datortīklu datu komutācijas mezglu piekļuves kontroles risinājumu</v>
      </c>
      <c r="F105" s="161" t="str">
        <f>'Investīciju plāns_2023_2027'!F92</f>
        <v>Pašvaldības konkurētspējas paaugstināšana</v>
      </c>
      <c r="G105" s="366" t="str">
        <f>'Investīciju plāns_2023_2027'!G92</f>
        <v>J/Pag/Iedz</v>
      </c>
      <c r="H105" s="278">
        <f>'Investīciju plāns_2023_2027'!H92</f>
        <v>500000</v>
      </c>
      <c r="I105" s="303">
        <f>'Investīciju plāns_2023_2027'!I92</f>
        <v>0</v>
      </c>
      <c r="J105" s="304">
        <f>'Investīciju plāns_2023_2027'!J92</f>
        <v>0</v>
      </c>
      <c r="K105" s="305">
        <f>'Investīciju plāns_2023_2027'!K92</f>
        <v>0</v>
      </c>
      <c r="L105" s="306">
        <f>'Investīciju plāns_2023_2027'!L92</f>
        <v>0</v>
      </c>
      <c r="M105" s="307">
        <f>'Investīciju plāns_2023_2027'!M92</f>
        <v>500000</v>
      </c>
      <c r="N105" s="196" t="str">
        <f>'Investīciju plāns_2023_2027'!N92</f>
        <v>P5 A RV1</v>
      </c>
      <c r="O105" s="161" t="str">
        <f>'Investīciju plāns_2023_2027'!O92</f>
        <v>D</v>
      </c>
      <c r="P105" s="161" t="str">
        <f>'Investīciju plāns_2023_2027'!P92</f>
        <v>HP4</v>
      </c>
      <c r="Q105" s="161" t="str">
        <f>'Investīciju plāns_2023_2027'!Q92</f>
        <v>RV8</v>
      </c>
      <c r="R105" s="160" t="str">
        <f>'Investīciju plāns_2023_2027'!R92</f>
        <v>8.1
8.2
8.3</v>
      </c>
      <c r="S105" s="161" t="str">
        <f>'Investīciju plāns_2023_2027'!S92</f>
        <v>Informāciju tehnoloģijas nodaļa</v>
      </c>
      <c r="T105" s="309">
        <f>'Investīciju plāns_2023_2027'!T92</f>
        <v>0</v>
      </c>
      <c r="U105" s="282" t="str">
        <f>'Investīciju plāns_2023_2027'!U92</f>
        <v>2022-2027</v>
      </c>
    </row>
    <row r="106" spans="1:21" ht="63.75" x14ac:dyDescent="0.25">
      <c r="A106" s="161">
        <f>'Investīciju plāns_2023_2027'!A93</f>
        <v>91</v>
      </c>
      <c r="B106" s="277" t="str">
        <f>'Investīciju plāns_2023_2027'!B93</f>
        <v xml:space="preserve">01 </v>
      </c>
      <c r="C106" s="161" t="str">
        <f>'Investīciju plāns_2023_2027'!C93</f>
        <v>Novads</v>
      </c>
      <c r="D106" s="285" t="str">
        <f>'Investīciju plāns_2023_2027'!D93</f>
        <v>Pašvaldību kapacitātes stiprināšana to darbības efektivitātes un kvalitātes uzlabošanai, konkurētspējas paaugstināšana</v>
      </c>
      <c r="E106" s="295" t="str">
        <f>'Investīciju plāns_2023_2027'!E93</f>
        <v>Pašvaldību kapacitātes stiprināšana to darbības efektivitātes un kvalitātes uzlabošanai 
Pilnveidot pašvaldības sniegto pakalpojumu kvalitāti un pieejamību
Pašvaldības pakalpojumu pilnveidošana</v>
      </c>
      <c r="F106" s="161" t="str">
        <f>'Investīciju plāns_2023_2027'!F93</f>
        <v>Pašvaldības pakalpojumu pilnveidošana</v>
      </c>
      <c r="G106" s="366" t="str">
        <f>'Investīciju plāns_2023_2027'!G93</f>
        <v>Kopīgs/J/Pag/Iedz
SAM</v>
      </c>
      <c r="H106" s="278">
        <f>'Investīciju plāns_2023_2027'!H93</f>
        <v>1000000</v>
      </c>
      <c r="I106" s="303">
        <f>'Investīciju plāns_2023_2027'!I93</f>
        <v>0</v>
      </c>
      <c r="J106" s="304">
        <f>'Investīciju plāns_2023_2027'!J93</f>
        <v>0</v>
      </c>
      <c r="K106" s="305">
        <f>'Investīciju plāns_2023_2027'!K93</f>
        <v>0</v>
      </c>
      <c r="L106" s="306">
        <f>'Investīciju plāns_2023_2027'!L93</f>
        <v>100000</v>
      </c>
      <c r="M106" s="307">
        <f>'Investīciju plāns_2023_2027'!M93</f>
        <v>900000</v>
      </c>
      <c r="N106" s="196" t="str">
        <f>'Investīciju plāns_2023_2027'!N93</f>
        <v>P5 A RV1</v>
      </c>
      <c r="O106" s="161" t="str">
        <f>'Investīciju plāns_2023_2027'!O93</f>
        <v>D</v>
      </c>
      <c r="P106" s="284" t="str">
        <f>'Investīciju plāns_2023_2027'!P93</f>
        <v>HP4</v>
      </c>
      <c r="Q106" s="161" t="str">
        <f>'Investīciju plāns_2023_2027'!Q93</f>
        <v>RV8</v>
      </c>
      <c r="R106" s="160" t="str">
        <f>'Investīciju plāns_2023_2027'!R93</f>
        <v>8.1
8.2</v>
      </c>
      <c r="S106" s="196" t="str">
        <f>'Investīciju plāns_2023_2027'!S93</f>
        <v>Visas struktūrvienības</v>
      </c>
      <c r="T106" s="309">
        <f>'Investīciju plāns_2023_2027'!T93</f>
        <v>0</v>
      </c>
      <c r="U106" s="282" t="str">
        <f>'Investīciju plāns_2023_2027'!U93</f>
        <v>2022-2027</v>
      </c>
    </row>
    <row r="107" spans="1:21" x14ac:dyDescent="0.25">
      <c r="A107" s="161" t="e">
        <f>'Investīciju plāns_2023_2027'!#REF!</f>
        <v>#REF!</v>
      </c>
      <c r="B107" s="277" t="e">
        <f>'Investīciju plāns_2023_2027'!#REF!</f>
        <v>#REF!</v>
      </c>
      <c r="C107" s="161" t="e">
        <f>'Investīciju plāns_2023_2027'!#REF!</f>
        <v>#REF!</v>
      </c>
      <c r="D107" s="285" t="e">
        <f>'Investīciju plāns_2023_2027'!#REF!</f>
        <v>#REF!</v>
      </c>
      <c r="E107" s="295" t="e">
        <f>'Investīciju plāns_2023_2027'!#REF!</f>
        <v>#REF!</v>
      </c>
      <c r="F107" s="161" t="e">
        <f>'Investīciju plāns_2023_2027'!#REF!</f>
        <v>#REF!</v>
      </c>
      <c r="G107" s="366" t="e">
        <f>'Investīciju plāns_2023_2027'!#REF!</f>
        <v>#REF!</v>
      </c>
      <c r="H107" s="278" t="e">
        <f>'Investīciju plāns_2023_2027'!#REF!</f>
        <v>#REF!</v>
      </c>
      <c r="I107" s="303" t="e">
        <f>'Investīciju plāns_2023_2027'!#REF!</f>
        <v>#REF!</v>
      </c>
      <c r="J107" s="304" t="e">
        <f>'Investīciju plāns_2023_2027'!#REF!</f>
        <v>#REF!</v>
      </c>
      <c r="K107" s="305" t="e">
        <f>'Investīciju plāns_2023_2027'!#REF!</f>
        <v>#REF!</v>
      </c>
      <c r="L107" s="306" t="e">
        <f>'Investīciju plāns_2023_2027'!#REF!</f>
        <v>#REF!</v>
      </c>
      <c r="M107" s="307" t="e">
        <f>'Investīciju plāns_2023_2027'!#REF!</f>
        <v>#REF!</v>
      </c>
      <c r="N107" s="166" t="e">
        <f>'Investīciju plāns_2023_2027'!#REF!</f>
        <v>#REF!</v>
      </c>
      <c r="O107" s="151" t="e">
        <f>'Investīciju plāns_2023_2027'!#REF!</f>
        <v>#REF!</v>
      </c>
      <c r="P107" s="156" t="e">
        <f>'Investīciju plāns_2023_2027'!#REF!</f>
        <v>#REF!</v>
      </c>
      <c r="Q107" s="156" t="e">
        <f>'Investīciju plāns_2023_2027'!#REF!</f>
        <v>#REF!</v>
      </c>
      <c r="R107" s="268" t="e">
        <f>'Investīciju plāns_2023_2027'!#REF!</f>
        <v>#REF!</v>
      </c>
      <c r="S107" s="161" t="e">
        <f>'Investīciju plāns_2023_2027'!#REF!</f>
        <v>#REF!</v>
      </c>
      <c r="T107" s="291" t="e">
        <f>'Investīciju plāns_2023_2027'!#REF!</f>
        <v>#REF!</v>
      </c>
      <c r="U107" s="282" t="e">
        <f>'Investīciju plāns_2023_2027'!#REF!</f>
        <v>#REF!</v>
      </c>
    </row>
    <row r="108" spans="1:21" ht="38.25" x14ac:dyDescent="0.25">
      <c r="A108" s="196">
        <f>'Investīciju plāns_2023_2027'!A94</f>
        <v>92</v>
      </c>
      <c r="B108" s="277" t="str">
        <f>'Investīciju plāns_2023_2027'!B94</f>
        <v>06</v>
      </c>
      <c r="C108" s="161" t="str">
        <f>'Investīciju plāns_2023_2027'!C94</f>
        <v>Novads</v>
      </c>
      <c r="D108" s="285" t="str">
        <f>'Investīciju plāns_2023_2027'!D94</f>
        <v>Jelgavas novada teritorijas ģeoekoloģiskās platformas izpēte</v>
      </c>
      <c r="E108" s="295" t="str">
        <f>'Investīciju plāns_2023_2027'!E94</f>
        <v>Pētījums - novada ģeoekoloģiskā platforma, cita pieeja zemes izmantošanas plānošanai</v>
      </c>
      <c r="F108" s="161" t="str">
        <f>'Investīciju plāns_2023_2027'!F94</f>
        <v>Pašvaldības pakalpojumu pilnveidošana</v>
      </c>
      <c r="G108" s="366" t="str">
        <f>'Investīciju plāns_2023_2027'!G94</f>
        <v>Kopīgs/J/Pag/Iedz</v>
      </c>
      <c r="H108" s="278">
        <f>'Investīciju plāns_2023_2027'!H94</f>
        <v>100000</v>
      </c>
      <c r="I108" s="303">
        <f>'Investīciju plāns_2023_2027'!I94</f>
        <v>0</v>
      </c>
      <c r="J108" s="304">
        <f>'Investīciju plāns_2023_2027'!J94</f>
        <v>0</v>
      </c>
      <c r="K108" s="305">
        <f>'Investīciju plāns_2023_2027'!K94</f>
        <v>0</v>
      </c>
      <c r="L108" s="306">
        <f>'Investīciju plāns_2023_2027'!L94</f>
        <v>0</v>
      </c>
      <c r="M108" s="307">
        <f>'Investīciju plāns_2023_2027'!M94</f>
        <v>100000</v>
      </c>
      <c r="N108" s="166" t="str">
        <f>'Investīciju plāns_2023_2027'!N94</f>
        <v>P5 A RV1</v>
      </c>
      <c r="O108" s="151" t="str">
        <f>'Investīciju plāns_2023_2027'!O94</f>
        <v>D</v>
      </c>
      <c r="P108" s="156" t="str">
        <f>'Investīciju plāns_2023_2027'!P94</f>
        <v>HP4</v>
      </c>
      <c r="Q108" s="156" t="str">
        <f>'Investīciju plāns_2023_2027'!Q94</f>
        <v>RV8</v>
      </c>
      <c r="R108" s="268">
        <f>'Investīciju plāns_2023_2027'!R94</f>
        <v>8.1</v>
      </c>
      <c r="S108" s="161" t="str">
        <f>'Investīciju plāns_2023_2027'!S94</f>
        <v>Īpašuma pārvaldības nodaļa</v>
      </c>
      <c r="T108" s="291">
        <f>'Investīciju plāns_2023_2027'!T94</f>
        <v>0</v>
      </c>
      <c r="U108" s="282" t="str">
        <f>'Investīciju plāns_2023_2027'!U94</f>
        <v>2022-2027</v>
      </c>
    </row>
    <row r="109" spans="1:21" ht="51" x14ac:dyDescent="0.25">
      <c r="A109" s="161">
        <f>'Investīciju plāns_2023_2027'!A95</f>
        <v>93</v>
      </c>
      <c r="B109" s="338" t="str">
        <f>'Investīciju plāns_2023_2027'!B95</f>
        <v>06</v>
      </c>
      <c r="C109" s="161" t="str">
        <f>'Investīciju plāns_2023_2027'!C95</f>
        <v>Novads</v>
      </c>
      <c r="D109" s="285" t="str">
        <f>'Investīciju plāns_2023_2027'!D95</f>
        <v>Pārejas uz klimatneitralitāti radīto ekonomisko, sociālo un vides seku mazināšana visvairāk skartajos reģionos</v>
      </c>
      <c r="E109" s="341" t="str">
        <f>'Investīciju plāns_2023_2027'!E95</f>
        <v>Bezizmešu mobilitāte - elektrouzlādes punktu attīstība, lai sekmētu pāreju uz bezemisiju transportlīdzekļiem</v>
      </c>
      <c r="F109" s="161" t="str">
        <f>'Investīciju plāns_2023_2027'!F95</f>
        <v>Pašvaldības pakalpojumu pilnveidošana</v>
      </c>
      <c r="G109" s="366" t="str">
        <f>'Investīciju plāns_2023_2027'!G95</f>
        <v>SAM
Dep/ieros</v>
      </c>
      <c r="H109" s="278">
        <f>'Investīciju plāns_2023_2027'!H95</f>
        <v>6000000</v>
      </c>
      <c r="I109" s="303">
        <f>'Investīciju plāns_2023_2027'!I95</f>
        <v>0</v>
      </c>
      <c r="J109" s="304">
        <f>'Investīciju plāns_2023_2027'!J95</f>
        <v>0</v>
      </c>
      <c r="K109" s="305">
        <f>'Investīciju plāns_2023_2027'!K95</f>
        <v>0</v>
      </c>
      <c r="L109" s="306">
        <f>'Investīciju plāns_2023_2027'!L95</f>
        <v>0</v>
      </c>
      <c r="M109" s="307">
        <f>'Investīciju plāns_2023_2027'!M95</f>
        <v>6000000</v>
      </c>
      <c r="N109" s="166" t="str">
        <f>'Investīciju plāns_2023_2027'!N95</f>
        <v>P5 A RV2</v>
      </c>
      <c r="O109" s="161" t="str">
        <f>'Investīciju plāns_2023_2027'!O95</f>
        <v>P</v>
      </c>
      <c r="P109" s="161" t="str">
        <f>'Investīciju plāns_2023_2027'!P95</f>
        <v>VP2</v>
      </c>
      <c r="Q109" s="161" t="str">
        <f>'Investīciju plāns_2023_2027'!Q95</f>
        <v>RV4</v>
      </c>
      <c r="R109" s="160" t="str">
        <f>'Investīciju plāns_2023_2027'!R95</f>
        <v>4.5.</v>
      </c>
      <c r="S109" s="161" t="str">
        <f>'Investīciju plāns_2023_2027'!S95</f>
        <v>Īpašuma pārvaldības nodaļa</v>
      </c>
      <c r="T109" s="291">
        <f>'Investīciju plāns_2023_2027'!T95</f>
        <v>0</v>
      </c>
      <c r="U109" s="282" t="str">
        <f>'Investīciju plāns_2023_2027'!U95</f>
        <v>2022-2027</v>
      </c>
    </row>
    <row r="110" spans="1:21" ht="63.75" x14ac:dyDescent="0.25">
      <c r="A110" s="161">
        <f>'Investīciju plāns_2023_2027'!A96</f>
        <v>94</v>
      </c>
      <c r="B110" s="277" t="str">
        <f>'Investīciju plāns_2023_2027'!B96</f>
        <v>06</v>
      </c>
      <c r="C110" s="161" t="str">
        <f>'Investīciju plāns_2023_2027'!C96</f>
        <v>Novads</v>
      </c>
      <c r="D110" s="285" t="str">
        <f>'Investīciju plāns_2023_2027'!D96</f>
        <v>Pašvaldību funkciju īstenošanai un  pakalpojumu sniegšanai nepieciešamo bezemisiju transportlīdzekļu iegāde</v>
      </c>
      <c r="E110" s="295" t="str">
        <f>'Investīciju plāns_2023_2027'!E96</f>
        <v>Bezemisiju transportlīdzekļu iegāde</v>
      </c>
      <c r="F110" s="161" t="str">
        <f>'Investīciju plāns_2023_2027'!F96</f>
        <v>Pašvaldības pakalpojumu pilnveidošana</v>
      </c>
      <c r="G110" s="366" t="str">
        <f>'Investīciju plāns_2023_2027'!G96</f>
        <v>SAM</v>
      </c>
      <c r="H110" s="278">
        <f>'Investīciju plāns_2023_2027'!H96</f>
        <v>500000</v>
      </c>
      <c r="I110" s="303">
        <f>'Investīciju plāns_2023_2027'!I96</f>
        <v>0</v>
      </c>
      <c r="J110" s="304">
        <f>'Investīciju plāns_2023_2027'!J96</f>
        <v>0</v>
      </c>
      <c r="K110" s="305">
        <f>'Investīciju plāns_2023_2027'!K96</f>
        <v>0</v>
      </c>
      <c r="L110" s="306">
        <f>'Investīciju plāns_2023_2027'!L96</f>
        <v>0</v>
      </c>
      <c r="M110" s="307">
        <f>'Investīciju plāns_2023_2027'!M96</f>
        <v>500000</v>
      </c>
      <c r="N110" s="166" t="str">
        <f>'Investīciju plāns_2023_2027'!N96</f>
        <v>P5 A RV2</v>
      </c>
      <c r="O110" s="161" t="str">
        <f>'Investīciju plāns_2023_2027'!O96</f>
        <v>P</v>
      </c>
      <c r="P110" s="161" t="str">
        <f>'Investīciju plāns_2023_2027'!P96</f>
        <v>VP2</v>
      </c>
      <c r="Q110" s="161" t="str">
        <f>'Investīciju plāns_2023_2027'!Q96</f>
        <v>RV4</v>
      </c>
      <c r="R110" s="358" t="str">
        <f>'Investīciju plāns_2023_2027'!R96</f>
        <v>4.5.</v>
      </c>
      <c r="S110" s="161" t="str">
        <f>'Investīciju plāns_2023_2027'!S96</f>
        <v>Infrastruktūras un saimnieciskā nodrošinājuma nodaļa</v>
      </c>
      <c r="T110" s="291">
        <f>'Investīciju plāns_2023_2027'!T96</f>
        <v>0</v>
      </c>
      <c r="U110" s="282" t="str">
        <f>'Investīciju plāns_2023_2027'!U96</f>
        <v>2022-2027</v>
      </c>
    </row>
    <row r="111" spans="1:21" ht="102" x14ac:dyDescent="0.25">
      <c r="A111" s="196">
        <f>'Investīciju plāns_2023_2027'!A97</f>
        <v>95</v>
      </c>
      <c r="B111" s="277" t="str">
        <f>'Investīciju plāns_2023_2027'!B97</f>
        <v>04</v>
      </c>
      <c r="C111" s="161" t="str">
        <f>'Investīciju plāns_2023_2027'!C97</f>
        <v>Novads</v>
      </c>
      <c r="D111" s="285" t="str">
        <f>'Investīciju plāns_2023_2027'!D97</f>
        <v>Atbalsts sabiedrisko aktivitāšu un pakalpojumu nodrošināšanai vietējiem iedzīvotājiem</v>
      </c>
      <c r="E111" s="295" t="str">
        <f>'Investīciju plāns_2023_2027'!E97</f>
        <v>Atbalstīti ieguldījumi gan būvniecībā, gan aprīkojuma iegādēm, lai veicinātu sabiedrisko aktivitāšu, mūžizglītības un sociālo pakalpojumu attīstību, kultūrvēsturiskā mantojuma un tūrisma attīstību</v>
      </c>
      <c r="F111" s="161" t="str">
        <f>'Investīciju plāns_2023_2027'!F97</f>
        <v>Pašvaldības pakalpojumu pilnveidošana</v>
      </c>
      <c r="G111" s="366" t="str">
        <f>'Investīciju plāns_2023_2027'!G97</f>
        <v>SAM</v>
      </c>
      <c r="H111" s="278">
        <f>'Investīciju plāns_2023_2027'!H97</f>
        <v>600000</v>
      </c>
      <c r="I111" s="303">
        <f>'Investīciju plāns_2023_2027'!I97</f>
        <v>0</v>
      </c>
      <c r="J111" s="304">
        <f>'Investīciju plāns_2023_2027'!J97</f>
        <v>0</v>
      </c>
      <c r="K111" s="305">
        <f>'Investīciju plāns_2023_2027'!K97</f>
        <v>0</v>
      </c>
      <c r="L111" s="306">
        <f>'Investīciju plāns_2023_2027'!L97</f>
        <v>0</v>
      </c>
      <c r="M111" s="307">
        <f>'Investīciju plāns_2023_2027'!M97</f>
        <v>600000</v>
      </c>
      <c r="N111" s="166" t="str">
        <f>'Investīciju plāns_2023_2027'!N97</f>
        <v>P5 A RV2</v>
      </c>
      <c r="O111" s="161" t="str">
        <f>'Investīciju plāns_2023_2027'!O97</f>
        <v>D</v>
      </c>
      <c r="P111" s="161" t="str">
        <f>'Investīciju plāns_2023_2027'!P97</f>
        <v>VP2</v>
      </c>
      <c r="Q111" s="281" t="str">
        <f>'Investīciju plāns_2023_2027'!Q97</f>
        <v>RV5</v>
      </c>
      <c r="R111" s="384">
        <f>'Investīciju plāns_2023_2027'!R97</f>
        <v>8.1999999999999993</v>
      </c>
      <c r="S111" s="258" t="str">
        <f>'Investīciju plāns_2023_2027'!S97</f>
        <v>Infrastruktūras un saimnieciskā nodrošinājuma nodaļa/Kultūras pārvalde/Pagasta pārvalde</v>
      </c>
      <c r="T111" s="291">
        <f>'Investīciju plāns_2023_2027'!T97</f>
        <v>0</v>
      </c>
      <c r="U111" s="282" t="str">
        <f>'Investīciju plāns_2023_2027'!U97</f>
        <v>2022-2027</v>
      </c>
    </row>
    <row r="112" spans="1:21" ht="102" x14ac:dyDescent="0.25">
      <c r="A112" s="161">
        <f>'Investīciju plāns_2023_2027'!A98</f>
        <v>96</v>
      </c>
      <c r="B112" s="277" t="str">
        <f>'Investīciju plāns_2023_2027'!B98</f>
        <v>10</v>
      </c>
      <c r="C112" s="161" t="str">
        <f>'Investīciju plāns_2023_2027'!C98</f>
        <v>Novads</v>
      </c>
      <c r="D112" s="285" t="str">
        <f>'Investīciju plāns_2023_2027'!D98</f>
        <v>Jaunu ģimeniskai videi pietuvinātu aprūpes pakalpojumu sniegšanas vietu izveide pašvaldībā</v>
      </c>
      <c r="E112" s="285" t="str">
        <f>'Investīciju plāns_2023_2027'!E98</f>
        <v>Jaunu tipveida ēku izbūve ĢVPP sniegšanai ( t.sk. būvekspertīze, būvuzraudzība, autoruzraudzība) un teritorijas labiekārtošanai, materiāltehniskā nodrošinājuma, t.sk. digitālo risinājumu iegāde, paredzot, ka pakalpojums tiek sniegts ne vairāk ka 12 personām
Pakalpojuma sniegšanas vieta tiek veidota kā ģimenes māja integrētā vidē, t.sk. ņemot vērā pašvaldībās esošo vispārējo pakalpojumu</v>
      </c>
      <c r="F112" s="161" t="str">
        <f>'Investīciju plāns_2023_2027'!F98</f>
        <v xml:space="preserve">Sociālo pakalpojumu attīstīšana </v>
      </c>
      <c r="G112" s="366" t="str">
        <f>'Investīciju plāns_2023_2027'!G98</f>
        <v>Kopīgs/J/Pag/Iedz</v>
      </c>
      <c r="H112" s="278">
        <f>'Investīciju plāns_2023_2027'!H98</f>
        <v>4000000</v>
      </c>
      <c r="I112" s="303">
        <f>'Investīciju plāns_2023_2027'!I98</f>
        <v>0</v>
      </c>
      <c r="J112" s="304">
        <f>'Investīciju plāns_2023_2027'!J98</f>
        <v>0</v>
      </c>
      <c r="K112" s="305">
        <f>'Investīciju plāns_2023_2027'!K98</f>
        <v>0</v>
      </c>
      <c r="L112" s="306">
        <f>'Investīciju plāns_2023_2027'!L98</f>
        <v>0</v>
      </c>
      <c r="M112" s="307">
        <f>'Investīciju plāns_2023_2027'!M98</f>
        <v>4000000</v>
      </c>
      <c r="N112" s="196" t="str">
        <f>'Investīciju plāns_2023_2027'!N98</f>
        <v>P2 L RV2</v>
      </c>
      <c r="O112" s="161" t="str">
        <f>'Investīciju plāns_2023_2027'!O98</f>
        <v>P</v>
      </c>
      <c r="P112" s="196" t="str">
        <f>'Investīciju plāns_2023_2027'!P98</f>
        <v>VP1</v>
      </c>
      <c r="Q112" s="196" t="str">
        <f>'Investīciju plāns_2023_2027'!Q98</f>
        <v>RV2</v>
      </c>
      <c r="R112" s="279" t="str">
        <f>'Investīciju plāns_2023_2027'!R98</f>
        <v>2.2.</v>
      </c>
      <c r="S112" s="258" t="str">
        <f>'Investīciju plāns_2023_2027'!S98</f>
        <v>Infrastruktūras un saimnieciskā nodrošinājuma nodaļa/pagasta pārvalde/Labklājības pārvalde</v>
      </c>
      <c r="T112" s="309">
        <f>'Investīciju plāns_2023_2027'!T98</f>
        <v>0</v>
      </c>
      <c r="U112" s="282" t="str">
        <f>'Investīciju plāns_2023_2027'!U98</f>
        <v>2022-2027</v>
      </c>
    </row>
    <row r="113" spans="1:21" ht="38.25" x14ac:dyDescent="0.25">
      <c r="A113" s="161">
        <f>'Investīciju plāns_2023_2027'!A99</f>
        <v>97</v>
      </c>
      <c r="B113" s="277" t="str">
        <f>'Investīciju plāns_2023_2027'!B99</f>
        <v>10</v>
      </c>
      <c r="C113" s="161" t="str">
        <f>'Investīciju plāns_2023_2027'!C99</f>
        <v>Novads</v>
      </c>
      <c r="D113" s="285" t="str">
        <f>'Investīciju plāns_2023_2027'!D99</f>
        <v>Ģimenes ārstu prakšu attīstība novada teritorijā</v>
      </c>
      <c r="E113" s="295" t="str">
        <f>'Investīciju plāns_2023_2027'!E99</f>
        <v>Uzlabot kvalitatīvu veselības aprūpes pakalpojumu pieejamību, jo īpaši sociālās, teritoriālās atstumtības un nabadzības riskam pakļautajiem iedzīvotājiem, attīstot veselības aprūpes infrastruktūru</v>
      </c>
      <c r="F113" s="161" t="str">
        <f>'Investīciju plāns_2023_2027'!F99</f>
        <v xml:space="preserve">Sociālo pakalpojumu attīstīšana </v>
      </c>
      <c r="G113" s="366" t="str">
        <f>'Investīciju plāns_2023_2027'!G99</f>
        <v>Kopīgs/J/Pag/Iedz</v>
      </c>
      <c r="H113" s="278">
        <f>'Investīciju plāns_2023_2027'!H99</f>
        <v>200000</v>
      </c>
      <c r="I113" s="303">
        <f>'Investīciju plāns_2023_2027'!I99</f>
        <v>0</v>
      </c>
      <c r="J113" s="304">
        <f>'Investīciju plāns_2023_2027'!J99</f>
        <v>0</v>
      </c>
      <c r="K113" s="305">
        <f>'Investīciju plāns_2023_2027'!K99</f>
        <v>0</v>
      </c>
      <c r="L113" s="306">
        <f>'Investīciju plāns_2023_2027'!L99</f>
        <v>50000</v>
      </c>
      <c r="M113" s="307">
        <f>'Investīciju plāns_2023_2027'!M99</f>
        <v>150000</v>
      </c>
      <c r="N113" s="166" t="str">
        <f>'Investīciju plāns_2023_2027'!N99</f>
        <v>P2 L RV2</v>
      </c>
      <c r="O113" s="151" t="str">
        <f>'Investīciju plāns_2023_2027'!O99</f>
        <v>D</v>
      </c>
      <c r="P113" s="161" t="str">
        <f>'Investīciju plāns_2023_2027'!P99</f>
        <v>VP1</v>
      </c>
      <c r="Q113" s="161" t="str">
        <f>'Investīciju plāns_2023_2027'!Q99</f>
        <v>RV2</v>
      </c>
      <c r="R113" s="196" t="str">
        <f>'Investīciju plāns_2023_2027'!R99</f>
        <v>2.1.</v>
      </c>
      <c r="S113" s="196" t="str">
        <f>'Investīciju plāns_2023_2027'!S99</f>
        <v>Infrastruktūras un saimnieciskā nodrošinājuma nodaļa/pagasta pārvalde/Labklājības pārvalde</v>
      </c>
      <c r="T113" s="291">
        <f>'Investīciju plāns_2023_2027'!T99</f>
        <v>0</v>
      </c>
      <c r="U113" s="282" t="str">
        <f>'Investīciju plāns_2023_2027'!U99</f>
        <v>2022-2027</v>
      </c>
    </row>
    <row r="114" spans="1:21" ht="102" x14ac:dyDescent="0.25">
      <c r="A114" s="196">
        <f>'Investīciju plāns_2023_2027'!A100</f>
        <v>98</v>
      </c>
      <c r="B114" s="279" t="str">
        <f>'Investīciju plāns_2023_2027'!B100</f>
        <v>10</v>
      </c>
      <c r="C114" s="161" t="str">
        <f>'Investīciju plāns_2023_2027'!C100</f>
        <v>Novads</v>
      </c>
      <c r="D114" s="285" t="str">
        <f>'Investīciju plāns_2023_2027'!D100</f>
        <v>Veicināt darba ņēmēju, darba devēju un uzņēmumu pielāgošanos pārmaiņām, aktīvu un veselīgu novecošanos, kā arī veicināt veselīgu un labi pielāgotu darba vidi veselības risku novēršanai</v>
      </c>
      <c r="E114" s="295" t="str">
        <f>'Investīciju plāns_2023_2027'!E100</f>
        <v>Veselības veicināšanas un slimību profilakses pasākumu īstenošana vietējai sabiedrībai</v>
      </c>
      <c r="F114" s="161" t="str">
        <f>'Investīciju plāns_2023_2027'!F100</f>
        <v xml:space="preserve">Sociālo pakalpojumu attīstīšana </v>
      </c>
      <c r="G114" s="366" t="str">
        <f>'Investīciju plāns_2023_2027'!G100</f>
        <v>SAM</v>
      </c>
      <c r="H114" s="278">
        <f>'Investīciju plāns_2023_2027'!H100</f>
        <v>500000</v>
      </c>
      <c r="I114" s="303">
        <f>'Investīciju plāns_2023_2027'!I100</f>
        <v>0</v>
      </c>
      <c r="J114" s="304">
        <f>'Investīciju plāns_2023_2027'!J100</f>
        <v>0</v>
      </c>
      <c r="K114" s="305">
        <f>'Investīciju plāns_2023_2027'!K100</f>
        <v>0</v>
      </c>
      <c r="L114" s="306">
        <f>'Investīciju plāns_2023_2027'!L100</f>
        <v>0</v>
      </c>
      <c r="M114" s="307">
        <f>'Investīciju plāns_2023_2027'!M100</f>
        <v>500000</v>
      </c>
      <c r="N114" s="166" t="str">
        <f>'Investīciju plāns_2023_2027'!N100</f>
        <v>P2 L RV2</v>
      </c>
      <c r="O114" s="161" t="str">
        <f>'Investīciju plāns_2023_2027'!O100</f>
        <v>D</v>
      </c>
      <c r="P114" s="281" t="str">
        <f>'Investīciju plāns_2023_2027'!P100</f>
        <v>VP1</v>
      </c>
      <c r="Q114" s="281" t="str">
        <f>'Investīciju plāns_2023_2027'!Q100</f>
        <v>RV3</v>
      </c>
      <c r="R114" s="160" t="str">
        <f>'Investīciju plāns_2023_2027'!R100</f>
        <v>3.1.</v>
      </c>
      <c r="S114" s="385" t="str">
        <f>'Investīciju plāns_2023_2027'!S100</f>
        <v>Labklājības pārvalde</v>
      </c>
      <c r="T114" s="291">
        <f>'Investīciju plāns_2023_2027'!T100</f>
        <v>0</v>
      </c>
      <c r="U114" s="282" t="str">
        <f>'Investīciju plāns_2023_2027'!U100</f>
        <v>2022-2027</v>
      </c>
    </row>
    <row r="115" spans="1:21" ht="102" x14ac:dyDescent="0.25">
      <c r="A115" s="161">
        <f>'Investīciju plāns_2023_2027'!A101</f>
        <v>99</v>
      </c>
      <c r="B115" s="279" t="str">
        <f>'Investīciju plāns_2023_2027'!B101</f>
        <v>10</v>
      </c>
      <c r="C115" s="161" t="str">
        <f>'Investīciju plāns_2023_2027'!C101</f>
        <v>Novads</v>
      </c>
      <c r="D115" s="285" t="str">
        <f>'Investīciju plāns_2023_2027'!D101</f>
        <v>Veicināt sociāli atstumto kopienu, migrantu un nelabvēlīgā situācijā esošo grupu sociāli ekonomisko integrāciju, izmantojot integrētus pasākumus, tostarp mājokļu un sociālo pakalpojumu jomā</v>
      </c>
      <c r="E115" s="295" t="str">
        <f>'Investīciju plāns_2023_2027'!E101</f>
        <v>Sociālo mājokļu atjaunošana vai jaunu sociālo mājokļu būvniecība</v>
      </c>
      <c r="F115" s="161" t="str">
        <f>'Investīciju plāns_2023_2027'!F101</f>
        <v xml:space="preserve">Sociālo pakalpojumu attīstīšana </v>
      </c>
      <c r="G115" s="366" t="str">
        <f>'Investīciju plāns_2023_2027'!G101</f>
        <v>SAM</v>
      </c>
      <c r="H115" s="278">
        <f>'Investīciju plāns_2023_2027'!H101</f>
        <v>2600000</v>
      </c>
      <c r="I115" s="303">
        <f>'Investīciju plāns_2023_2027'!I101</f>
        <v>0</v>
      </c>
      <c r="J115" s="304">
        <f>'Investīciju plāns_2023_2027'!J101</f>
        <v>0</v>
      </c>
      <c r="K115" s="305">
        <f>'Investīciju plāns_2023_2027'!K101</f>
        <v>0</v>
      </c>
      <c r="L115" s="306">
        <f>'Investīciju plāns_2023_2027'!L101</f>
        <v>2600000</v>
      </c>
      <c r="M115" s="307">
        <f>'Investīciju plāns_2023_2027'!M101</f>
        <v>0</v>
      </c>
      <c r="N115" s="166" t="str">
        <f>'Investīciju plāns_2023_2027'!N101</f>
        <v>P2 L RV2</v>
      </c>
      <c r="O115" s="161" t="str">
        <f>'Investīciju plāns_2023_2027'!O101</f>
        <v>P</v>
      </c>
      <c r="P115" s="161" t="str">
        <f>'Investīciju plāns_2023_2027'!P101</f>
        <v>VP1</v>
      </c>
      <c r="Q115" s="161" t="str">
        <f>'Investīciju plāns_2023_2027'!Q101</f>
        <v>RV2</v>
      </c>
      <c r="R115" s="360" t="str">
        <f>'Investīciju plāns_2023_2027'!R101</f>
        <v>2.2.</v>
      </c>
      <c r="S115" s="385" t="str">
        <f>'Investīciju plāns_2023_2027'!S101</f>
        <v>Infrastruktūras un saimnieciskā nodrošinājuma nodaļa/pagasta pārvalde/Labklājības pārvalde</v>
      </c>
      <c r="T115" s="291">
        <f>'Investīciju plāns_2023_2027'!T101</f>
        <v>0</v>
      </c>
      <c r="U115" s="282" t="str">
        <f>'Investīciju plāns_2023_2027'!U101</f>
        <v>2022-2027</v>
      </c>
    </row>
    <row r="116" spans="1:21" ht="140.25" x14ac:dyDescent="0.25">
      <c r="A116" s="161">
        <f>'Investīciju plāns_2023_2027'!A102</f>
        <v>100</v>
      </c>
      <c r="B116" s="279" t="str">
        <f>'Investīciju plāns_2023_2027'!B102</f>
        <v>10</v>
      </c>
      <c r="C116" s="161" t="str">
        <f>'Investīciju plāns_2023_2027'!C102</f>
        <v>Novads</v>
      </c>
      <c r="D116" s="285" t="str">
        <f>'Investīciju plāns_2023_2027'!D102</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E116" s="295" t="str">
        <f>'Investīciju plāns_2023_2027'!E102</f>
        <v>Sabiedrībā balstītu sociālo pakalpojumu pieejamības palielināšana (DI turpinājums); 
Profesionāla un mūsdienīga sociālā darba attīstība, kur indikatīvie sadarbības partneri būs sociālo pakalpojumu sniedzēji (pašvaldības un NVO)</v>
      </c>
      <c r="F116" s="161" t="str">
        <f>'Investīciju plāns_2023_2027'!F102</f>
        <v xml:space="preserve">Sociālo pakalpojumu attīstīšana </v>
      </c>
      <c r="G116" s="366" t="str">
        <f>'Investīciju plāns_2023_2027'!G102</f>
        <v>SAM</v>
      </c>
      <c r="H116" s="278">
        <f>'Investīciju plāns_2023_2027'!H102</f>
        <v>120000</v>
      </c>
      <c r="I116" s="303">
        <f>'Investīciju plāns_2023_2027'!I102</f>
        <v>0</v>
      </c>
      <c r="J116" s="304">
        <f>'Investīciju plāns_2023_2027'!J102</f>
        <v>0</v>
      </c>
      <c r="K116" s="305">
        <f>'Investīciju plāns_2023_2027'!K102</f>
        <v>0</v>
      </c>
      <c r="L116" s="306">
        <f>'Investīciju plāns_2023_2027'!L102</f>
        <v>0</v>
      </c>
      <c r="M116" s="307">
        <f>'Investīciju plāns_2023_2027'!M102</f>
        <v>120000</v>
      </c>
      <c r="N116" s="166" t="str">
        <f>'Investīciju plāns_2023_2027'!N102</f>
        <v>P2 L RV2</v>
      </c>
      <c r="O116" s="161" t="str">
        <f>'Investīciju plāns_2023_2027'!O102</f>
        <v>D</v>
      </c>
      <c r="P116" s="309" t="str">
        <f>'Investīciju plāns_2023_2027'!P102</f>
        <v>VP1</v>
      </c>
      <c r="Q116" s="196" t="str">
        <f>'Investīciju plāns_2023_2027'!Q102</f>
        <v>RV2</v>
      </c>
      <c r="R116" s="196" t="str">
        <f>'Investīciju plāns_2023_2027'!R102</f>
        <v>2.2.</v>
      </c>
      <c r="S116" s="161" t="str">
        <f>'Investīciju plāns_2023_2027'!S102</f>
        <v>Labklājības pārvalde</v>
      </c>
      <c r="T116" s="291">
        <f>'Investīciju plāns_2023_2027'!T102</f>
        <v>0</v>
      </c>
      <c r="U116" s="282" t="str">
        <f>'Investīciju plāns_2023_2027'!U102</f>
        <v>2022-2027</v>
      </c>
    </row>
    <row r="117" spans="1:21" ht="63.75" x14ac:dyDescent="0.25">
      <c r="A117" s="196">
        <f>'Investīciju plāns_2023_2027'!A103</f>
        <v>101</v>
      </c>
      <c r="B117" s="279" t="str">
        <f>'Investīciju plāns_2023_2027'!B103</f>
        <v>10</v>
      </c>
      <c r="C117" s="196" t="str">
        <f>'Investīciju plāns_2023_2027'!C103</f>
        <v>Novads</v>
      </c>
      <c r="D117" s="285" t="str">
        <f>'Investīciju plāns_2023_2027'!D103</f>
        <v xml:space="preserve">Veicināt nabadzības vai sociālās atstumtības riskam pakļauto personu sociālo integrāciju, izmantojot sociālās inovācijas </v>
      </c>
      <c r="E117" s="285" t="str">
        <f>'Investīciju plāns_2023_2027'!E103</f>
        <v>Atbalsts jaunām pieejām sabiedrībā balstītu sociālo pakalpojumu sniegšanā (inovācijas)</v>
      </c>
      <c r="F117" s="161" t="str">
        <f>'Investīciju plāns_2023_2027'!F103</f>
        <v xml:space="preserve">Sociālo pakalpojumu attīstīšana </v>
      </c>
      <c r="G117" s="366" t="str">
        <f>'Investīciju plāns_2023_2027'!G103</f>
        <v>SAM</v>
      </c>
      <c r="H117" s="278">
        <f>'Investīciju plāns_2023_2027'!H103</f>
        <v>260000</v>
      </c>
      <c r="I117" s="303">
        <f>'Investīciju plāns_2023_2027'!I103</f>
        <v>0</v>
      </c>
      <c r="J117" s="304">
        <f>'Investīciju plāns_2023_2027'!J103</f>
        <v>0</v>
      </c>
      <c r="K117" s="305">
        <f>'Investīciju plāns_2023_2027'!K103</f>
        <v>0</v>
      </c>
      <c r="L117" s="306">
        <f>'Investīciju plāns_2023_2027'!L103</f>
        <v>0</v>
      </c>
      <c r="M117" s="307">
        <f>'Investīciju plāns_2023_2027'!M103</f>
        <v>260000</v>
      </c>
      <c r="N117" s="166" t="str">
        <f>'Investīciju plāns_2023_2027'!N103</f>
        <v>P2 L RV2</v>
      </c>
      <c r="O117" s="161" t="str">
        <f>'Investīciju plāns_2023_2027'!O103</f>
        <v>D</v>
      </c>
      <c r="P117" s="309" t="str">
        <f>'Investīciju plāns_2023_2027'!P103</f>
        <v>VP1</v>
      </c>
      <c r="Q117" s="196" t="str">
        <f>'Investīciju plāns_2023_2027'!Q103</f>
        <v>RV2</v>
      </c>
      <c r="R117" s="196" t="str">
        <f>'Investīciju plāns_2023_2027'!R103</f>
        <v>2.2.</v>
      </c>
      <c r="S117" s="161" t="str">
        <f>'Investīciju plāns_2023_2027'!S103</f>
        <v>Labklājības pārvalde</v>
      </c>
      <c r="T117" s="291">
        <f>'Investīciju plāns_2023_2027'!T103</f>
        <v>0</v>
      </c>
      <c r="U117" s="282" t="str">
        <f>'Investīciju plāns_2023_2027'!U103</f>
        <v>2022-2027</v>
      </c>
    </row>
    <row r="118" spans="1:21" ht="51" x14ac:dyDescent="0.25">
      <c r="A118" s="161">
        <f>'Investīciju plāns_2023_2027'!A104</f>
        <v>102</v>
      </c>
      <c r="B118" s="279" t="str">
        <f>'Investīciju plāns_2023_2027'!B104</f>
        <v>10</v>
      </c>
      <c r="C118" s="196" t="str">
        <f>'Investīciju plāns_2023_2027'!C104</f>
        <v>Novads</v>
      </c>
      <c r="D118" s="285" t="str">
        <f>'Investīciju plāns_2023_2027'!D104</f>
        <v>Kultūras un tūrisma lomas palielināšana ekonomiskajā attīstībā, sociālajā iekļaušanā un sociālajās inovācijās</v>
      </c>
      <c r="E118" s="285" t="str">
        <f>'Investīciju plāns_2023_2027'!E104</f>
        <v>Reģionu revitalizācija, konkurētspējas celšana un depopulācijas radīto problēmu mazināšana, stiprinot pilsonisko sabiedrību un izmantojot kultūras potenciālu</v>
      </c>
      <c r="F118" s="161" t="str">
        <f>'Investīciju plāns_2023_2027'!F104</f>
        <v xml:space="preserve">Sociālo pakalpojumu attīstīšana </v>
      </c>
      <c r="G118" s="366" t="str">
        <f>'Investīciju plāns_2023_2027'!G104</f>
        <v>SAM</v>
      </c>
      <c r="H118" s="278">
        <f>'Investīciju plāns_2023_2027'!H104</f>
        <v>300000</v>
      </c>
      <c r="I118" s="303">
        <f>'Investīciju plāns_2023_2027'!I104</f>
        <v>0</v>
      </c>
      <c r="J118" s="304">
        <f>'Investīciju plāns_2023_2027'!J104</f>
        <v>0</v>
      </c>
      <c r="K118" s="305">
        <f>'Investīciju plāns_2023_2027'!K104</f>
        <v>0</v>
      </c>
      <c r="L118" s="306">
        <f>'Investīciju plāns_2023_2027'!L104</f>
        <v>0</v>
      </c>
      <c r="M118" s="307">
        <f>'Investīciju plāns_2023_2027'!M104</f>
        <v>300000</v>
      </c>
      <c r="N118" s="166" t="str">
        <f>'Investīciju plāns_2023_2027'!N104</f>
        <v>P2 L RV2</v>
      </c>
      <c r="O118" s="161" t="str">
        <f>'Investīciju plāns_2023_2027'!O104</f>
        <v>D</v>
      </c>
      <c r="P118" s="284" t="str">
        <f>'Investīciju plāns_2023_2027'!P104</f>
        <v>VP1</v>
      </c>
      <c r="Q118" s="161" t="str">
        <f>'Investīciju plāns_2023_2027'!Q104</f>
        <v>RV2</v>
      </c>
      <c r="R118" s="160" t="str">
        <f>'Investīciju plāns_2023_2027'!R104</f>
        <v>2.3.</v>
      </c>
      <c r="S118" s="161" t="str">
        <f>'Investīciju plāns_2023_2027'!S104</f>
        <v>Labklājības pārvalde</v>
      </c>
      <c r="T118" s="291">
        <f>'Investīciju plāns_2023_2027'!T104</f>
        <v>0</v>
      </c>
      <c r="U118" s="282" t="str">
        <f>'Investīciju plāns_2023_2027'!U104</f>
        <v>2022-2027</v>
      </c>
    </row>
    <row r="119" spans="1:21" ht="63.75" x14ac:dyDescent="0.25">
      <c r="A119" s="161">
        <f>'Investīciju plāns_2023_2027'!A105</f>
        <v>103</v>
      </c>
      <c r="B119" s="279" t="str">
        <f>'Investīciju plāns_2023_2027'!B105</f>
        <v>10</v>
      </c>
      <c r="C119" s="196" t="str">
        <f>'Investīciju plāns_2023_2027'!C105</f>
        <v>Novads</v>
      </c>
      <c r="D119" s="285" t="str">
        <f>'Investīciju plāns_2023_2027'!D105</f>
        <v>Veicināt nabadzības vai sociālās atstumtības riskam pakļauto cilvēku, tostarp vistrūcīgāko un bērnu, sociālo integrāciju</v>
      </c>
      <c r="E119" s="285" t="str">
        <f>'Investīciju plāns_2023_2027'!E105</f>
        <v xml:space="preserve">Bērnu pieskatīšanas pakalpojumi </v>
      </c>
      <c r="F119" s="161" t="str">
        <f>'Investīciju plāns_2023_2027'!F105</f>
        <v xml:space="preserve">Sociālo pakalpojumu attīstīšana </v>
      </c>
      <c r="G119" s="366" t="str">
        <f>'Investīciju plāns_2023_2027'!G105</f>
        <v>SAM</v>
      </c>
      <c r="H119" s="278">
        <f>'Investīciju plāns_2023_2027'!H105</f>
        <v>500000</v>
      </c>
      <c r="I119" s="303">
        <f>'Investīciju plāns_2023_2027'!I105</f>
        <v>0</v>
      </c>
      <c r="J119" s="304">
        <f>'Investīciju plāns_2023_2027'!J105</f>
        <v>0</v>
      </c>
      <c r="K119" s="305">
        <f>'Investīciju plāns_2023_2027'!K105</f>
        <v>0</v>
      </c>
      <c r="L119" s="306">
        <f>'Investīciju plāns_2023_2027'!L105</f>
        <v>0</v>
      </c>
      <c r="M119" s="307">
        <f>'Investīciju plāns_2023_2027'!M105</f>
        <v>500000</v>
      </c>
      <c r="N119" s="166" t="str">
        <f>'Investīciju plāns_2023_2027'!N105</f>
        <v>P2 L RV2</v>
      </c>
      <c r="O119" s="161" t="str">
        <f>'Investīciju plāns_2023_2027'!O105</f>
        <v>D</v>
      </c>
      <c r="P119" s="284" t="str">
        <f>'Investīciju plāns_2023_2027'!P105</f>
        <v>VP1</v>
      </c>
      <c r="Q119" s="161" t="str">
        <f>'Investīciju plāns_2023_2027'!Q105</f>
        <v>RV2</v>
      </c>
      <c r="R119" s="160" t="str">
        <f>'Investīciju plāns_2023_2027'!R105</f>
        <v>2.3.</v>
      </c>
      <c r="S119" s="161" t="str">
        <f>'Investīciju plāns_2023_2027'!S105</f>
        <v>Labklājības pārvalde</v>
      </c>
      <c r="T119" s="291">
        <f>'Investīciju plāns_2023_2027'!T105</f>
        <v>0</v>
      </c>
      <c r="U119" s="282" t="str">
        <f>'Investīciju plāns_2023_2027'!U105</f>
        <v>2022-2027</v>
      </c>
    </row>
    <row r="120" spans="1:21" ht="63.75" x14ac:dyDescent="0.25">
      <c r="A120" s="196">
        <f>'Investīciju plāns_2023_2027'!A106</f>
        <v>104</v>
      </c>
      <c r="B120" s="279" t="str">
        <f>'Investīciju plāns_2023_2027'!B106</f>
        <v>10</v>
      </c>
      <c r="C120" s="161" t="str">
        <f>'Investīciju plāns_2023_2027'!C106</f>
        <v>Novads</v>
      </c>
      <c r="D120" s="285" t="str">
        <f>'Investīciju plāns_2023_2027'!D106</f>
        <v>Publisko pakalpojumu un nodarbinātības pieejamības veicināšanas pasākumi cilvēkiem ar funkcionāliem traucējumiem</v>
      </c>
      <c r="E120" s="285" t="str">
        <f>'Investīciju plāns_2023_2027'!E106</f>
        <v>Publisko pakalpojumu un nodarbinātības pieejamības veicināšanas pasākumi cilvēkiem ar funkcionāliem traucējumiem</v>
      </c>
      <c r="F120" s="161" t="str">
        <f>'Investīciju plāns_2023_2027'!F106</f>
        <v xml:space="preserve">Sociālo pakalpojumu attīstīšana </v>
      </c>
      <c r="G120" s="366" t="str">
        <f>'Investīciju plāns_2023_2027'!G106</f>
        <v>SAM</v>
      </c>
      <c r="H120" s="278">
        <f>'Investīciju plāns_2023_2027'!H106</f>
        <v>500000</v>
      </c>
      <c r="I120" s="303">
        <f>'Investīciju plāns_2023_2027'!I106</f>
        <v>0</v>
      </c>
      <c r="J120" s="304">
        <f>'Investīciju plāns_2023_2027'!J106</f>
        <v>0</v>
      </c>
      <c r="K120" s="305">
        <f>'Investīciju plāns_2023_2027'!K106</f>
        <v>0</v>
      </c>
      <c r="L120" s="306">
        <f>'Investīciju plāns_2023_2027'!L106</f>
        <v>0</v>
      </c>
      <c r="M120" s="307">
        <f>'Investīciju plāns_2023_2027'!M106</f>
        <v>500000</v>
      </c>
      <c r="N120" s="166" t="str">
        <f>'Investīciju plāns_2023_2027'!N106</f>
        <v>P2 L RV2</v>
      </c>
      <c r="O120" s="161" t="str">
        <f>'Investīciju plāns_2023_2027'!O106</f>
        <v>D</v>
      </c>
      <c r="P120" s="309" t="str">
        <f>'Investīciju plāns_2023_2027'!P106</f>
        <v>VP1</v>
      </c>
      <c r="Q120" s="196" t="str">
        <f>'Investīciju plāns_2023_2027'!Q106</f>
        <v>RV2</v>
      </c>
      <c r="R120" s="196" t="str">
        <f>'Investīciju plāns_2023_2027'!R106</f>
        <v>2.3.</v>
      </c>
      <c r="S120" s="387" t="str">
        <f>'Investīciju plāns_2023_2027'!S106</f>
        <v>Labklājības pārvalde</v>
      </c>
      <c r="T120" s="291">
        <f>'Investīciju plāns_2023_2027'!T106</f>
        <v>0</v>
      </c>
      <c r="U120" s="282" t="str">
        <f>'Investīciju plāns_2023_2027'!U106</f>
        <v>2022-2027</v>
      </c>
    </row>
    <row r="121" spans="1:21" ht="38.25" x14ac:dyDescent="0.25">
      <c r="A121" s="161">
        <f>'Investīciju plāns_2023_2027'!A107</f>
        <v>105</v>
      </c>
      <c r="B121" s="279" t="str">
        <f>'Investīciju plāns_2023_2027'!B107</f>
        <v>10</v>
      </c>
      <c r="C121" s="196" t="str">
        <f>'Investīciju plāns_2023_2027'!C107</f>
        <v>Novads</v>
      </c>
      <c r="D121" s="285" t="str">
        <f>'Investīciju plāns_2023_2027'!D107</f>
        <v>Ilgstošas sociālās aprūpes pakalpojuma noturība un nepārtrauktība</v>
      </c>
      <c r="E121" s="285" t="str">
        <f>'Investīciju plāns_2023_2027'!E107</f>
        <v>Ilgstošas sociālās aprūpes pakalpojuma noturība un nepārtrauktība</v>
      </c>
      <c r="F121" s="161" t="str">
        <f>'Investīciju plāns_2023_2027'!F107</f>
        <v xml:space="preserve">Sociālo pakalpojumu attīstīšana </v>
      </c>
      <c r="G121" s="366" t="str">
        <f>'Investīciju plāns_2023_2027'!G107</f>
        <v>SAM</v>
      </c>
      <c r="H121" s="278">
        <f>'Investīciju plāns_2023_2027'!H107</f>
        <v>600000</v>
      </c>
      <c r="I121" s="303">
        <f>'Investīciju plāns_2023_2027'!I107</f>
        <v>0</v>
      </c>
      <c r="J121" s="304">
        <f>'Investīciju plāns_2023_2027'!J107</f>
        <v>0</v>
      </c>
      <c r="K121" s="305">
        <f>'Investīciju plāns_2023_2027'!K107</f>
        <v>0</v>
      </c>
      <c r="L121" s="306">
        <f>'Investīciju plāns_2023_2027'!L107</f>
        <v>0</v>
      </c>
      <c r="M121" s="307">
        <f>'Investīciju plāns_2023_2027'!M107</f>
        <v>600000</v>
      </c>
      <c r="N121" s="166" t="str">
        <f>'Investīciju plāns_2023_2027'!N107</f>
        <v>P2 L RV2</v>
      </c>
      <c r="O121" s="273" t="str">
        <f>'Investīciju plāns_2023_2027'!O107</f>
        <v>D</v>
      </c>
      <c r="P121" s="284" t="str">
        <f>'Investīciju plāns_2023_2027'!P107</f>
        <v>VP1</v>
      </c>
      <c r="Q121" s="161" t="str">
        <f>'Investīciju plāns_2023_2027'!Q107</f>
        <v>RV2</v>
      </c>
      <c r="R121" s="196" t="str">
        <f>'Investīciju plāns_2023_2027'!R107</f>
        <v>2.2.</v>
      </c>
      <c r="S121" s="387" t="str">
        <f>'Investīciju plāns_2023_2027'!S107</f>
        <v>Labklājības pārvalde</v>
      </c>
      <c r="T121" s="291">
        <f>'Investīciju plāns_2023_2027'!T107</f>
        <v>0</v>
      </c>
      <c r="U121" s="282" t="str">
        <f>'Investīciju plāns_2023_2027'!U107</f>
        <v>2022-2027</v>
      </c>
    </row>
    <row r="122" spans="1:21" ht="38.25" x14ac:dyDescent="0.25">
      <c r="A122" s="161">
        <f>'Investīciju plāns_2023_2027'!A108</f>
        <v>106</v>
      </c>
      <c r="B122" s="279" t="str">
        <f>'Investīciju plāns_2023_2027'!B108</f>
        <v>10</v>
      </c>
      <c r="C122" s="196" t="str">
        <f>'Investīciju plāns_2023_2027'!C108</f>
        <v>Novads</v>
      </c>
      <c r="D122" s="285" t="str">
        <f>'Investīciju plāns_2023_2027'!D108</f>
        <v>Dienas/aktivitāšu centru aprīkošana un izveide  Jelgavas novada teritorijā</v>
      </c>
      <c r="E122" s="285" t="str">
        <f>'Investīciju plāns_2023_2027'!E108</f>
        <v>Dienas/aktivitāšu centru aprīkošana un izveide  Jelgavas novadā,  nodrošinot pašvaldības pakalpojumu pieejamību tuvāk iedzīvotājam (t.sk. Dorupe, Līvbērze, Vītoliņi, Ziedkalne, Mežciems, Salgale)</v>
      </c>
      <c r="F122" s="161" t="str">
        <f>'Investīciju plāns_2023_2027'!F108</f>
        <v>Sociālo pakalpojumu infrastruktūra</v>
      </c>
      <c r="G122" s="366" t="str">
        <f>'Investīciju plāns_2023_2027'!G108</f>
        <v>Kopīgs/J/Pag/Iedz</v>
      </c>
      <c r="H122" s="278">
        <f>'Investīciju plāns_2023_2027'!H108</f>
        <v>600000</v>
      </c>
      <c r="I122" s="303">
        <f>'Investīciju plāns_2023_2027'!I108</f>
        <v>0</v>
      </c>
      <c r="J122" s="304">
        <f>'Investīciju plāns_2023_2027'!J108</f>
        <v>0</v>
      </c>
      <c r="K122" s="305">
        <f>'Investīciju plāns_2023_2027'!K108</f>
        <v>0</v>
      </c>
      <c r="L122" s="306">
        <f>'Investīciju plāns_2023_2027'!L108</f>
        <v>100000</v>
      </c>
      <c r="M122" s="307">
        <f>'Investīciju plāns_2023_2027'!M108</f>
        <v>500000</v>
      </c>
      <c r="N122" s="161" t="str">
        <f>'Investīciju plāns_2023_2027'!N108</f>
        <v>P2 L RV1</v>
      </c>
      <c r="O122" s="272" t="str">
        <f>'Investīciju plāns_2023_2027'!O108</f>
        <v>D</v>
      </c>
      <c r="P122" s="284" t="str">
        <f>'Investīciju plāns_2023_2027'!P108</f>
        <v>VP1</v>
      </c>
      <c r="Q122" s="161" t="str">
        <f>'Investīciju plāns_2023_2027'!Q108</f>
        <v>RV2</v>
      </c>
      <c r="R122" s="160" t="str">
        <f>'Investīciju plāns_2023_2027'!R108</f>
        <v>2.1
2.2</v>
      </c>
      <c r="S122" s="387" t="str">
        <f>'Investīciju plāns_2023_2027'!S108</f>
        <v>Pagastu pārvalde/Labklājības pārvalde</v>
      </c>
      <c r="T122" s="284">
        <f>'Investīciju plāns_2023_2027'!T108</f>
        <v>0</v>
      </c>
      <c r="U122" s="282" t="str">
        <f>'Investīciju plāns_2023_2027'!U108</f>
        <v>2022-2027</v>
      </c>
    </row>
    <row r="123" spans="1:21" ht="76.5" x14ac:dyDescent="0.25">
      <c r="A123" s="196">
        <f>'Investīciju plāns_2023_2027'!A109</f>
        <v>107</v>
      </c>
      <c r="B123" s="279" t="str">
        <f>'Investīciju plāns_2023_2027'!B109</f>
        <v>10</v>
      </c>
      <c r="C123" s="196" t="str">
        <f>'Investīciju plāns_2023_2027'!C109</f>
        <v>Novads</v>
      </c>
      <c r="D123" s="285" t="str">
        <f>'Investīciju plāns_2023_2027'!D109</f>
        <v>Vides pieejamības uzlabošana sociālo pakalpojumu sasniedzamības nodrošināšanai Jelgavas novada pašvaldības ēkās</v>
      </c>
      <c r="E123" s="285" t="str">
        <f>'Investīciju plāns_2023_2027'!E109</f>
        <v>Infrastruktūras uzlabojumi,  t.sk. pacēlāji, kāpņu renovācija pieejamībai, u.c. vides pieejamības uzlabošanas elementi Jelgavas novada pašvaldības ēkās</v>
      </c>
      <c r="F123" s="161" t="str">
        <f>'Investīciju plāns_2023_2027'!F109</f>
        <v>Sociālo pakalpojumu infrastruktūra</v>
      </c>
      <c r="G123" s="366" t="str">
        <f>'Investīciju plāns_2023_2027'!G109</f>
        <v>Kopīgs/J/Pag/Iedz</v>
      </c>
      <c r="H123" s="278">
        <f>'Investīciju plāns_2023_2027'!H109</f>
        <v>500000</v>
      </c>
      <c r="I123" s="303">
        <f>'Investīciju plāns_2023_2027'!I109</f>
        <v>0</v>
      </c>
      <c r="J123" s="304">
        <f>'Investīciju plāns_2023_2027'!J109</f>
        <v>0</v>
      </c>
      <c r="K123" s="305">
        <f>'Investīciju plāns_2023_2027'!K109</f>
        <v>0</v>
      </c>
      <c r="L123" s="306">
        <f>'Investīciju plāns_2023_2027'!L109</f>
        <v>200000</v>
      </c>
      <c r="M123" s="307">
        <f>'Investīciju plāns_2023_2027'!M109</f>
        <v>300000</v>
      </c>
      <c r="N123" s="161" t="str">
        <f>'Investīciju plāns_2023_2027'!N109</f>
        <v>P2 L RV2</v>
      </c>
      <c r="O123" s="273" t="str">
        <f>'Investīciju plāns_2023_2027'!O109</f>
        <v>P</v>
      </c>
      <c r="P123" s="145" t="str">
        <f>'Investīciju plāns_2023_2027'!P109</f>
        <v>VP1</v>
      </c>
      <c r="Q123" s="195" t="str">
        <f>'Investīciju plāns_2023_2027'!Q109</f>
        <v>RV2</v>
      </c>
      <c r="R123" s="196" t="str">
        <f>'Investīciju plāns_2023_2027'!R109</f>
        <v>2.2.</v>
      </c>
      <c r="S123" s="381" t="str">
        <f>'Investīciju plāns_2023_2027'!S109</f>
        <v>Infrastruktūras un saimnieciskā nodrošinājuma nodaļa/Labklājības pārvalde</v>
      </c>
      <c r="T123" s="284">
        <f>'Investīciju plāns_2023_2027'!T109</f>
        <v>0</v>
      </c>
      <c r="U123" s="282" t="str">
        <f>'Investīciju plāns_2023_2027'!U109</f>
        <v>2022-2027</v>
      </c>
    </row>
    <row r="124" spans="1:21" ht="76.5" x14ac:dyDescent="0.25">
      <c r="A124" s="161">
        <f>'Investīciju plāns_2023_2027'!A110</f>
        <v>108</v>
      </c>
      <c r="B124" s="279" t="str">
        <f>'Investīciju plāns_2023_2027'!B110</f>
        <v>09s</v>
      </c>
      <c r="C124" s="196" t="str">
        <f>'Investīciju plāns_2023_2027'!C110</f>
        <v>Novads</v>
      </c>
      <c r="D124" s="285" t="str">
        <f>'Investīciju plāns_2023_2027'!D110</f>
        <v>Sporta laukumu/stadionu izveide/labiekārtošana/atjaunošana Jelgavas novada teritorijā</v>
      </c>
      <c r="E124" s="285" t="str">
        <f>'Investīciju plāns_2023_2027'!E110</f>
        <v>Sporta laukumu izveide/labiekārtošana/atjaunošana Jelgavas novada teritorijā (segumi, elementi, labiekārtošana) sakārtojot sporta infrastruktūru</v>
      </c>
      <c r="F124" s="161" t="str">
        <f>'Investīciju plāns_2023_2027'!F110</f>
        <v>Sporta infrastruktūra</v>
      </c>
      <c r="G124" s="366" t="str">
        <f>'Investīciju plāns_2023_2027'!G110</f>
        <v>Kopīgs/J/Pag/Iedz</v>
      </c>
      <c r="H124" s="278">
        <f>'Investīciju plāns_2023_2027'!H110</f>
        <v>1500000</v>
      </c>
      <c r="I124" s="303">
        <f>'Investīciju plāns_2023_2027'!I110</f>
        <v>0</v>
      </c>
      <c r="J124" s="304">
        <f>'Investīciju plāns_2023_2027'!J110</f>
        <v>0</v>
      </c>
      <c r="K124" s="305">
        <f>'Investīciju plāns_2023_2027'!K110</f>
        <v>0</v>
      </c>
      <c r="L124" s="306">
        <f>'Investīciju plāns_2023_2027'!L110</f>
        <v>200000</v>
      </c>
      <c r="M124" s="307">
        <f>'Investīciju plāns_2023_2027'!M110</f>
        <v>1300000</v>
      </c>
      <c r="N124" s="161" t="str">
        <f>'Investīciju plāns_2023_2027'!N110</f>
        <v>P2 S RV2</v>
      </c>
      <c r="O124" s="151" t="str">
        <f>'Investīciju plāns_2023_2027'!O110</f>
        <v>P</v>
      </c>
      <c r="P124" s="145" t="str">
        <f>'Investīciju plāns_2023_2027'!P110</f>
        <v>VP1</v>
      </c>
      <c r="Q124" s="195" t="str">
        <f>'Investīciju plāns_2023_2027'!Q110</f>
        <v>RV3</v>
      </c>
      <c r="R124" s="268" t="str">
        <f>'Investīciju plāns_2023_2027'!R110</f>
        <v>3.1.</v>
      </c>
      <c r="S124" s="381" t="str">
        <f>'Investīciju plāns_2023_2027'!S110</f>
        <v>Infrastruktūras un saimnieciskā nodrošinājuma nodaļa/Sporta centrs</v>
      </c>
      <c r="T124" s="284">
        <f>'Investīciju plāns_2023_2027'!T110</f>
        <v>0</v>
      </c>
      <c r="U124" s="282" t="str">
        <f>'Investīciju plāns_2023_2027'!U110</f>
        <v>2022-2027</v>
      </c>
    </row>
    <row r="125" spans="1:21" ht="76.5" x14ac:dyDescent="0.25">
      <c r="A125" s="161">
        <f>'Investīciju plāns_2023_2027'!A111</f>
        <v>109</v>
      </c>
      <c r="B125" s="279" t="str">
        <f>'Investīciju plāns_2023_2027'!B111</f>
        <v>09s</v>
      </c>
      <c r="C125" s="196" t="str">
        <f>'Investīciju plāns_2023_2027'!C111</f>
        <v>Novads</v>
      </c>
      <c r="D125" s="285" t="str">
        <f>'Investīciju plāns_2023_2027'!D111</f>
        <v>Iekštelpu sporta infrastruktūras sakārtošana  un aprīkojuma atjaunošana Jelgavas novada sporta bāzēs</v>
      </c>
      <c r="E125" s="285" t="str">
        <f>'Investīciju plāns_2023_2027'!E111</f>
        <v>Iekštelpu sporta infrastruktūras sakārtošana - grīdas segumi, sporta inventārs, telpu remonti (tai skaitā dušas un sanitārie mezgli, kosmētiskie remonti) Jelgavas novada sporta bāzēs</v>
      </c>
      <c r="F125" s="161" t="str">
        <f>'Investīciju plāns_2023_2027'!F111</f>
        <v>Sporta infrastruktūra</v>
      </c>
      <c r="G125" s="366" t="str">
        <f>'Investīciju plāns_2023_2027'!G111</f>
        <v>Kopīgs/J/Pag/Iedz</v>
      </c>
      <c r="H125" s="278">
        <f>'Investīciju plāns_2023_2027'!H111</f>
        <v>800000</v>
      </c>
      <c r="I125" s="303">
        <f>'Investīciju plāns_2023_2027'!I111</f>
        <v>0</v>
      </c>
      <c r="J125" s="304">
        <f>'Investīciju plāns_2023_2027'!J111</f>
        <v>0</v>
      </c>
      <c r="K125" s="305">
        <f>'Investīciju plāns_2023_2027'!K111</f>
        <v>0</v>
      </c>
      <c r="L125" s="306">
        <f>'Investīciju plāns_2023_2027'!L111</f>
        <v>200000</v>
      </c>
      <c r="M125" s="307">
        <f>'Investīciju plāns_2023_2027'!M111</f>
        <v>600000</v>
      </c>
      <c r="N125" s="161" t="str">
        <f>'Investīciju plāns_2023_2027'!N111</f>
        <v>P2 S RV2</v>
      </c>
      <c r="O125" s="151" t="str">
        <f>'Investīciju plāns_2023_2027'!O111</f>
        <v>P</v>
      </c>
      <c r="P125" s="151" t="str">
        <f>'Investīciju plāns_2023_2027'!P111</f>
        <v>VP1</v>
      </c>
      <c r="Q125" s="151" t="str">
        <f>'Investīciju plāns_2023_2027'!Q111</f>
        <v>RV3</v>
      </c>
      <c r="R125" s="268" t="str">
        <f>'Investīciju plāns_2023_2027'!R111</f>
        <v>3.2.</v>
      </c>
      <c r="S125" s="385" t="str">
        <f>'Investīciju plāns_2023_2027'!S111</f>
        <v>Infrastruktūras un saimnieciskā nodrošinājuma nodaļa/Sporta centrs</v>
      </c>
      <c r="T125" s="284">
        <f>'Investīciju plāns_2023_2027'!T111</f>
        <v>0</v>
      </c>
      <c r="U125" s="282" t="str">
        <f>'Investīciju plāns_2023_2027'!U111</f>
        <v>2022-2027</v>
      </c>
    </row>
    <row r="126" spans="1:21" ht="76.5" x14ac:dyDescent="0.25">
      <c r="A126" s="196">
        <f>'Investīciju plāns_2023_2027'!A112</f>
        <v>110</v>
      </c>
      <c r="B126" s="279" t="str">
        <f>'Investīciju plāns_2023_2027'!B112</f>
        <v>08</v>
      </c>
      <c r="C126" s="196" t="str">
        <f>'Investīciju plāns_2023_2027'!C112</f>
        <v>Novads</v>
      </c>
      <c r="D126" s="285" t="str">
        <f>'Investīciju plāns_2023_2027'!D112</f>
        <v>Kultūras iestāžu  infrastruktūras sakārtošana/teritorijas labiekārtošana/modernizācija/atjaunošana/remonti Jelgavas novada kultūras iestādēs</v>
      </c>
      <c r="E126" s="285" t="str">
        <f>'Investīciju plāns_2023_2027'!E112</f>
        <v>Kultūras iestāžu teritoriju infrastruktūras sakārtošana/modernizācija/atjaunošana/labiekārtošana</v>
      </c>
      <c r="F126" s="161" t="str">
        <f>'Investīciju plāns_2023_2027'!F112</f>
        <v>Teritorijas labiekārtošana</v>
      </c>
      <c r="G126" s="366" t="str">
        <f>'Investīciju plāns_2023_2027'!G112</f>
        <v>Kopīgs/J/Pag/Iedz</v>
      </c>
      <c r="H126" s="278">
        <f>'Investīciju plāns_2023_2027'!H112</f>
        <v>500000</v>
      </c>
      <c r="I126" s="303">
        <f>'Investīciju plāns_2023_2027'!I112</f>
        <v>0</v>
      </c>
      <c r="J126" s="304">
        <f>'Investīciju plāns_2023_2027'!J112</f>
        <v>0</v>
      </c>
      <c r="K126" s="305">
        <f>'Investīciju plāns_2023_2027'!K112</f>
        <v>0</v>
      </c>
      <c r="L126" s="306">
        <f>'Investīciju plāns_2023_2027'!L112</f>
        <v>250000</v>
      </c>
      <c r="M126" s="307">
        <f>'Investīciju plāns_2023_2027'!M112</f>
        <v>250000</v>
      </c>
      <c r="N126" s="161" t="str">
        <f>'Investīciju plāns_2023_2027'!N112</f>
        <v>P2 K RV1</v>
      </c>
      <c r="O126" s="151" t="str">
        <f>'Investīciju plāns_2023_2027'!O112</f>
        <v>P</v>
      </c>
      <c r="P126" s="151" t="str">
        <f>'Investīciju plāns_2023_2027'!P112</f>
        <v>VP1</v>
      </c>
      <c r="Q126" s="151" t="str">
        <f>'Investīciju plāns_2023_2027'!Q112</f>
        <v>RV3</v>
      </c>
      <c r="R126" s="196" t="str">
        <f>'Investīciju plāns_2023_2027'!R112</f>
        <v>3.3.</v>
      </c>
      <c r="S126" s="388" t="str">
        <f>'Investīciju plāns_2023_2027'!S112</f>
        <v>Kultūraspārvalde/pagastu pārvaldes</v>
      </c>
      <c r="T126" s="284">
        <f>'Investīciju plāns_2023_2027'!T112</f>
        <v>0</v>
      </c>
      <c r="U126" s="282" t="str">
        <f>'Investīciju plāns_2023_2027'!U112</f>
        <v>2022-2027</v>
      </c>
    </row>
    <row r="127" spans="1:21" x14ac:dyDescent="0.25">
      <c r="A127" s="161" t="e">
        <f>'Investīciju plāns_2023_2027'!#REF!</f>
        <v>#REF!</v>
      </c>
      <c r="B127" s="279" t="e">
        <f>'Investīciju plāns_2023_2027'!#REF!</f>
        <v>#REF!</v>
      </c>
      <c r="C127" s="196" t="e">
        <f>'Investīciju plāns_2023_2027'!#REF!</f>
        <v>#REF!</v>
      </c>
      <c r="D127" s="285" t="e">
        <f>'Investīciju plāns_2023_2027'!#REF!</f>
        <v>#REF!</v>
      </c>
      <c r="E127" s="285" t="e">
        <f>'Investīciju plāns_2023_2027'!#REF!</f>
        <v>#REF!</v>
      </c>
      <c r="F127" s="161" t="e">
        <f>'Investīciju plāns_2023_2027'!#REF!</f>
        <v>#REF!</v>
      </c>
      <c r="G127" s="366" t="e">
        <f>'Investīciju plāns_2023_2027'!#REF!</f>
        <v>#REF!</v>
      </c>
      <c r="H127" s="278" t="e">
        <f>'Investīciju plāns_2023_2027'!#REF!</f>
        <v>#REF!</v>
      </c>
      <c r="I127" s="303" t="e">
        <f>'Investīciju plāns_2023_2027'!#REF!</f>
        <v>#REF!</v>
      </c>
      <c r="J127" s="304" t="e">
        <f>'Investīciju plāns_2023_2027'!#REF!</f>
        <v>#REF!</v>
      </c>
      <c r="K127" s="305" t="e">
        <f>'Investīciju plāns_2023_2027'!#REF!</f>
        <v>#REF!</v>
      </c>
      <c r="L127" s="306" t="e">
        <f>'Investīciju plāns_2023_2027'!#REF!</f>
        <v>#REF!</v>
      </c>
      <c r="M127" s="307" t="e">
        <f>'Investīciju plāns_2023_2027'!#REF!</f>
        <v>#REF!</v>
      </c>
      <c r="N127" s="161" t="e">
        <f>'Investīciju plāns_2023_2027'!#REF!</f>
        <v>#REF!</v>
      </c>
      <c r="O127" s="161" t="e">
        <f>'Investīciju plāns_2023_2027'!#REF!</f>
        <v>#REF!</v>
      </c>
      <c r="P127" s="151" t="e">
        <f>'Investīciju plāns_2023_2027'!#REF!</f>
        <v>#REF!</v>
      </c>
      <c r="Q127" s="161" t="e">
        <f>'Investīciju plāns_2023_2027'!#REF!</f>
        <v>#REF!</v>
      </c>
      <c r="R127" s="196" t="e">
        <f>'Investīciju plāns_2023_2027'!#REF!</f>
        <v>#REF!</v>
      </c>
      <c r="S127" s="386" t="e">
        <f>'Investīciju plāns_2023_2027'!#REF!</f>
        <v>#REF!</v>
      </c>
      <c r="T127" s="284" t="e">
        <f>'Investīciju plāns_2023_2027'!#REF!</f>
        <v>#REF!</v>
      </c>
      <c r="U127" s="282" t="e">
        <f>'Investīciju plāns_2023_2027'!#REF!</f>
        <v>#REF!</v>
      </c>
    </row>
    <row r="128" spans="1:21" ht="76.5" x14ac:dyDescent="0.25">
      <c r="A128" s="161">
        <f>'Investīciju plāns_2023_2027'!A113</f>
        <v>111</v>
      </c>
      <c r="B128" s="279" t="str">
        <f>'Investīciju plāns_2023_2027'!B113</f>
        <v>08k</v>
      </c>
      <c r="C128" s="196" t="str">
        <f>'Investīciju plāns_2023_2027'!C113</f>
        <v>Novads</v>
      </c>
      <c r="D128" s="285" t="str">
        <f>'Investīciju plāns_2023_2027'!D113</f>
        <v>Brīvdabas estrādes/vietas izveide/ labiekārtošana Jelgavas novada teritorijā</v>
      </c>
      <c r="E128" s="285" t="str">
        <f>'Investīciju plāns_2023_2027'!E113</f>
        <v>Brīvdabas estrādes/vietas izveide/labiekārtošana, kultūras pakalpojuma nodrošināšanai pagastos - uzbūvēta brīvdabas estrāde, ierīkota brīvdabas pasākumu vieta, labiekārtota Jelgavas novada teritorijā</v>
      </c>
      <c r="F128" s="161" t="str">
        <f>'Investīciju plāns_2023_2027'!F113</f>
        <v>Teritorijas labiekārtošana</v>
      </c>
      <c r="G128" s="366" t="str">
        <f>'Investīciju plāns_2023_2027'!G113</f>
        <v>Kopīgs/J/Pag/Iedz</v>
      </c>
      <c r="H128" s="278">
        <f>'Investīciju plāns_2023_2027'!H113</f>
        <v>400000</v>
      </c>
      <c r="I128" s="303">
        <f>'Investīciju plāns_2023_2027'!I113</f>
        <v>0</v>
      </c>
      <c r="J128" s="304">
        <f>'Investīciju plāns_2023_2027'!J113</f>
        <v>0</v>
      </c>
      <c r="K128" s="305">
        <f>'Investīciju plāns_2023_2027'!K113</f>
        <v>0</v>
      </c>
      <c r="L128" s="306">
        <f>'Investīciju plāns_2023_2027'!L113</f>
        <v>100000</v>
      </c>
      <c r="M128" s="307">
        <f>'Investīciju plāns_2023_2027'!M113</f>
        <v>300000</v>
      </c>
      <c r="N128" s="161" t="str">
        <f>'Investīciju plāns_2023_2027'!N113</f>
        <v>P2 K RV1</v>
      </c>
      <c r="O128" s="161" t="str">
        <f>'Investīciju plāns_2023_2027'!O113</f>
        <v>P</v>
      </c>
      <c r="P128" s="336" t="str">
        <f>'Investīciju plāns_2023_2027'!P113</f>
        <v>VP1</v>
      </c>
      <c r="Q128" s="336" t="str">
        <f>'Investīciju plāns_2023_2027'!Q113</f>
        <v>RV3</v>
      </c>
      <c r="R128" s="339" t="str">
        <f>'Investīciju plāns_2023_2027'!R113</f>
        <v>3.3.</v>
      </c>
      <c r="S128" s="161" t="str">
        <f>'Investīciju plāns_2023_2027'!S113</f>
        <v>Infrastruktūras un saimnieciskā nodrošinājuma nodaļa/pagasta pārvalde</v>
      </c>
      <c r="T128" s="284">
        <f>'Investīciju plāns_2023_2027'!T113</f>
        <v>0</v>
      </c>
      <c r="U128" s="282" t="str">
        <f>'Investīciju plāns_2023_2027'!U113</f>
        <v>2022-2027</v>
      </c>
    </row>
    <row r="129" spans="1:21" ht="76.5" x14ac:dyDescent="0.25">
      <c r="A129" s="196">
        <f>'Investīciju plāns_2023_2027'!A114</f>
        <v>112</v>
      </c>
      <c r="B129" s="279" t="str">
        <f>'Investīciju plāns_2023_2027'!B114</f>
        <v>10</v>
      </c>
      <c r="C129" s="196" t="str">
        <f>'Investīciju plāns_2023_2027'!C114</f>
        <v>Novads</v>
      </c>
      <c r="D129" s="285" t="str">
        <f>'Investīciju plāns_2023_2027'!D114</f>
        <v>Dienas/aktivitāšu centru teritoriju labiekārtošana Jelgavas novada teritorijā</v>
      </c>
      <c r="E129" s="285" t="str">
        <f>'Investīciju plāns_2023_2027'!E114</f>
        <v>Dienas/aktivitāšu centru teritoriju labiekārtošana Jelgavas novada teritorijā - žogu uzstādīšana, automašīnu stāvlaukuma vietas sakārtošana, bērnu rotaļu laukuma izveide, teritorijas labiekārtošana, video novērošanas sistēmas izbūve</v>
      </c>
      <c r="F129" s="161" t="str">
        <f>'Investīciju plāns_2023_2027'!F114</f>
        <v>Teritorijas labiekārtošana</v>
      </c>
      <c r="G129" s="367" t="str">
        <f>'Investīciju plāns_2023_2027'!G114</f>
        <v>Kopīgs/J/Pag/Iedz</v>
      </c>
      <c r="H129" s="278">
        <f>'Investīciju plāns_2023_2027'!H114</f>
        <v>500000</v>
      </c>
      <c r="I129" s="303">
        <f>'Investīciju plāns_2023_2027'!I114</f>
        <v>0</v>
      </c>
      <c r="J129" s="304">
        <f>'Investīciju plāns_2023_2027'!J114</f>
        <v>0</v>
      </c>
      <c r="K129" s="305">
        <f>'Investīciju plāns_2023_2027'!K114</f>
        <v>0</v>
      </c>
      <c r="L129" s="306">
        <f>'Investīciju plāns_2023_2027'!L114</f>
        <v>100000</v>
      </c>
      <c r="M129" s="307">
        <f>'Investīciju plāns_2023_2027'!M114</f>
        <v>400000</v>
      </c>
      <c r="N129" s="161" t="str">
        <f>'Investīciju plāns_2023_2027'!N114</f>
        <v>P2 L RV2</v>
      </c>
      <c r="O129" s="336" t="str">
        <f>'Investīciju plāns_2023_2027'!O114</f>
        <v>D</v>
      </c>
      <c r="P129" s="336" t="str">
        <f>'Investīciju plāns_2023_2027'!P114</f>
        <v>VP1</v>
      </c>
      <c r="Q129" s="348" t="str">
        <f>'Investīciju plāns_2023_2027'!Q114</f>
        <v>RV2</v>
      </c>
      <c r="R129" s="336" t="str">
        <f>'Investīciju plāns_2023_2027'!R114</f>
        <v>2.1
2.2</v>
      </c>
      <c r="S129" s="161" t="str">
        <f>'Investīciju plāns_2023_2027'!S114</f>
        <v>Infrastruktūras un saimnieciskā nodrošinājuma nodaļa/Labklājības pārvalde</v>
      </c>
      <c r="T129" s="284">
        <f>'Investīciju plāns_2023_2027'!T114</f>
        <v>0</v>
      </c>
      <c r="U129" s="282" t="str">
        <f>'Investīciju plāns_2023_2027'!U114</f>
        <v>2022-2027</v>
      </c>
    </row>
    <row r="130" spans="1:21" ht="76.5" x14ac:dyDescent="0.25">
      <c r="A130" s="161">
        <f>'Investīciju plāns_2023_2027'!A115</f>
        <v>113</v>
      </c>
      <c r="B130" s="279" t="str">
        <f>'Investīciju plāns_2023_2027'!B115</f>
        <v>06</v>
      </c>
      <c r="C130" s="196" t="str">
        <f>'Investīciju plāns_2023_2027'!C115</f>
        <v>Novads</v>
      </c>
      <c r="D130" s="285" t="str">
        <f>'Investīciju plāns_2023_2027'!D115</f>
        <v>Pašvaldības iestāžu un piekritīgo teritoriju labiekārtošana Jelgavas novada teritorijā</v>
      </c>
      <c r="E130" s="285" t="str">
        <f>'Investīciju plāns_2023_2027'!E115</f>
        <v>Pašvaldības iestāžu un piekritīgo teritoriju labiekārtošana Jelgavas novada teritorijā (pagasta pārvaldes, parki, skvēri, atpūtas vietas, upju krasti)</v>
      </c>
      <c r="F130" s="161" t="str">
        <f>'Investīciju plāns_2023_2027'!F115</f>
        <v>Teritorijas labiekārtošana</v>
      </c>
      <c r="G130" s="367" t="str">
        <f>'Investīciju plāns_2023_2027'!G115</f>
        <v>Kopīgs/J/Pag/Iedz</v>
      </c>
      <c r="H130" s="278">
        <f>'Investīciju plāns_2023_2027'!H115</f>
        <v>400000</v>
      </c>
      <c r="I130" s="303">
        <f>'Investīciju plāns_2023_2027'!I115</f>
        <v>0</v>
      </c>
      <c r="J130" s="304">
        <f>'Investīciju plāns_2023_2027'!J115</f>
        <v>0</v>
      </c>
      <c r="K130" s="305">
        <f>'Investīciju plāns_2023_2027'!K115</f>
        <v>0</v>
      </c>
      <c r="L130" s="306">
        <f>'Investīciju plāns_2023_2027'!L115</f>
        <v>0</v>
      </c>
      <c r="M130" s="307">
        <f>'Investīciju plāns_2023_2027'!M115</f>
        <v>400000</v>
      </c>
      <c r="N130" s="161" t="str">
        <f>'Investīciju plāns_2023_2027'!N115</f>
        <v>P3 V RV9</v>
      </c>
      <c r="O130" s="336" t="str">
        <f>'Investīciju plāns_2023_2027'!O115</f>
        <v>D</v>
      </c>
      <c r="P130" s="336" t="str">
        <f>'Investīciju plāns_2023_2027'!P115</f>
        <v>VP2</v>
      </c>
      <c r="Q130" s="348" t="str">
        <f>'Investīciju plāns_2023_2027'!Q115</f>
        <v>RV5</v>
      </c>
      <c r="R130" s="336" t="str">
        <f>'Investīciju plāns_2023_2027'!R115</f>
        <v>U.5.4.</v>
      </c>
      <c r="S130" s="161" t="str">
        <f>'Investīciju plāns_2023_2027'!S115</f>
        <v>Īpašuma pārvaldības nodaļa/Attīstības nodaļa/pagasta pārvalde</v>
      </c>
      <c r="T130" s="284">
        <f>'Investīciju plāns_2023_2027'!T115</f>
        <v>0</v>
      </c>
      <c r="U130" s="282" t="str">
        <f>'Investīciju plāns_2023_2027'!U115</f>
        <v>2022-2027</v>
      </c>
    </row>
    <row r="131" spans="1:21" ht="38.25" x14ac:dyDescent="0.25">
      <c r="A131" s="161">
        <f>'Investīciju plāns_2023_2027'!A116</f>
        <v>114</v>
      </c>
      <c r="B131" s="279" t="str">
        <f>'Investīciju plāns_2023_2027'!B116</f>
        <v>05</v>
      </c>
      <c r="C131" s="196" t="str">
        <f>'Investīciju plāns_2023_2027'!C116</f>
        <v>Novads</v>
      </c>
      <c r="D131" s="285" t="str">
        <f>'Investīciju plāns_2023_2027'!D116</f>
        <v>Degradēto teritoriju sakārtošana visā Jelgavas novada teritorijā</v>
      </c>
      <c r="E131" s="285" t="str">
        <f>'Investīciju plāns_2023_2027'!E116</f>
        <v xml:space="preserve">Degradēto teritorijas sakārtošana Jelgavas novada teritorijā (katru gadu 4 - 5 objekti gadā)
</v>
      </c>
      <c r="F131" s="161" t="str">
        <f>'Investīciju plāns_2023_2027'!F116</f>
        <v>Teritorijas labiekārtošana</v>
      </c>
      <c r="G131" s="367" t="str">
        <f>'Investīciju plāns_2023_2027'!G116</f>
        <v>Kopīgs/J/Pag/Iedz</v>
      </c>
      <c r="H131" s="278">
        <f>'Investīciju plāns_2023_2027'!H116</f>
        <v>483000</v>
      </c>
      <c r="I131" s="303">
        <f>'Investīciju plāns_2023_2027'!I116</f>
        <v>23000</v>
      </c>
      <c r="J131" s="304">
        <f>'Investīciju plāns_2023_2027'!J116</f>
        <v>23000</v>
      </c>
      <c r="K131" s="305">
        <f>'Investīciju plāns_2023_2027'!K116</f>
        <v>0</v>
      </c>
      <c r="L131" s="306">
        <f>'Investīciju plāns_2023_2027'!L116</f>
        <v>60000</v>
      </c>
      <c r="M131" s="307">
        <f>'Investīciju plāns_2023_2027'!M116</f>
        <v>400000</v>
      </c>
      <c r="N131" s="161" t="str">
        <f>'Investīciju plāns_2023_2027'!N116</f>
        <v>P3 V RV9</v>
      </c>
      <c r="O131" s="336" t="str">
        <f>'Investīciju plāns_2023_2027'!O116</f>
        <v>D</v>
      </c>
      <c r="P131" s="336" t="str">
        <f>'Investīciju plāns_2023_2027'!P116</f>
        <v>VP2</v>
      </c>
      <c r="Q131" s="348" t="str">
        <f>'Investīciju plāns_2023_2027'!Q116</f>
        <v>RV5</v>
      </c>
      <c r="R131" s="336" t="str">
        <f>'Investīciju plāns_2023_2027'!R116</f>
        <v>U.5.4.</v>
      </c>
      <c r="S131" s="161" t="str">
        <f>'Investīciju plāns_2023_2027'!S116</f>
        <v>Īpašuma pārvaldības nodaļa</v>
      </c>
      <c r="T131" s="284">
        <f>'Investīciju plāns_2023_2027'!T116</f>
        <v>0</v>
      </c>
      <c r="U131" s="282" t="str">
        <f>'Investīciju plāns_2023_2027'!U116</f>
        <v>2022-2027</v>
      </c>
    </row>
    <row r="132" spans="1:21" ht="51" x14ac:dyDescent="0.25">
      <c r="A132" s="196">
        <f>'Investīciju plāns_2023_2027'!A117</f>
        <v>115</v>
      </c>
      <c r="B132" s="279" t="str">
        <f>'Investīciju plāns_2023_2027'!B117</f>
        <v>05</v>
      </c>
      <c r="C132" s="196" t="str">
        <f>'Investīciju plāns_2023_2027'!C117</f>
        <v>Novads</v>
      </c>
      <c r="D132" s="285" t="str">
        <f>'Investīciju plāns_2023_2027'!D117</f>
        <v>Teritorijas labiekārtošana un vides aizsardzība Jelgavas novada teritorijā</v>
      </c>
      <c r="E132" s="335" t="str">
        <f>'Investīciju plāns_2023_2027'!E117</f>
        <v>Vidi ietekmējošu faktoru apzināšana, izvērtēšana, turpmākās darbības plānošana, vides objektu kopšana - teritorijas labiekārtošana un vides aizsardzība visā Jelgavas novada teritorijā, atbilstoši MK noteikumos noteiktajam, tai skaitā tehnikas iegāde</v>
      </c>
      <c r="F132" s="161" t="str">
        <f>'Investīciju plāns_2023_2027'!F117</f>
        <v>Teritorijas labiekārtošana</v>
      </c>
      <c r="G132" s="366" t="str">
        <f>'Investīciju plāns_2023_2027'!G117</f>
        <v>Kopīgs/J/Pag/Iedz</v>
      </c>
      <c r="H132" s="278">
        <f>'Investīciju plāns_2023_2027'!H117</f>
        <v>400000</v>
      </c>
      <c r="I132" s="303">
        <f>'Investīciju plāns_2023_2027'!I117</f>
        <v>0</v>
      </c>
      <c r="J132" s="304">
        <f>'Investīciju plāns_2023_2027'!J117</f>
        <v>0</v>
      </c>
      <c r="K132" s="305">
        <f>'Investīciju plāns_2023_2027'!K117</f>
        <v>0</v>
      </c>
      <c r="L132" s="306">
        <f>'Investīciju plāns_2023_2027'!L117</f>
        <v>0</v>
      </c>
      <c r="M132" s="307">
        <f>'Investīciju plāns_2023_2027'!M117</f>
        <v>400000</v>
      </c>
      <c r="N132" s="161" t="str">
        <f>'Investīciju plāns_2023_2027'!N117</f>
        <v>P3 V RV9</v>
      </c>
      <c r="O132" s="336" t="str">
        <f>'Investīciju plāns_2023_2027'!O117</f>
        <v>D</v>
      </c>
      <c r="P132" s="336" t="str">
        <f>'Investīciju plāns_2023_2027'!P117</f>
        <v>VP2</v>
      </c>
      <c r="Q132" s="348" t="str">
        <f>'Investīciju plāns_2023_2027'!Q117</f>
        <v>RV6</v>
      </c>
      <c r="R132" s="336" t="str">
        <f>'Investīciju plāns_2023_2027'!R117</f>
        <v>U.6.1.</v>
      </c>
      <c r="S132" s="161" t="str">
        <f>'Investīciju plāns_2023_2027'!S117</f>
        <v>Īpašuma pārvaldības nodaļa</v>
      </c>
      <c r="T132" s="284">
        <f>'Investīciju plāns_2023_2027'!T117</f>
        <v>0</v>
      </c>
      <c r="U132" s="282" t="str">
        <f>'Investīciju plāns_2023_2027'!U117</f>
        <v>2022-2027</v>
      </c>
    </row>
    <row r="133" spans="1:21" ht="38.25" x14ac:dyDescent="0.25">
      <c r="A133" s="161">
        <f>'Investīciju plāns_2023_2027'!A118</f>
        <v>116</v>
      </c>
      <c r="B133" s="279" t="str">
        <f>'Investīciju plāns_2023_2027'!B118</f>
        <v>06</v>
      </c>
      <c r="C133" s="196" t="str">
        <f>'Investīciju plāns_2023_2027'!C118</f>
        <v>Novads</v>
      </c>
      <c r="D133" s="285" t="str">
        <f>'Investīciju plāns_2023_2027'!D118</f>
        <v>Apdzīvotu vietu atraktivitātes veicināšana iekļaujot dabas teritorijas</v>
      </c>
      <c r="E133" s="285" t="str">
        <f>'Investīciju plāns_2023_2027'!E118</f>
        <v>Pētījums, dabas izziņas taku veidošana Jelgavas novada teritorijā</v>
      </c>
      <c r="F133" s="161" t="str">
        <f>'Investīciju plāns_2023_2027'!F118</f>
        <v xml:space="preserve">Teritorijas labiekārtošana </v>
      </c>
      <c r="G133" s="367" t="str">
        <f>'Investīciju plāns_2023_2027'!G118</f>
        <v>Kopīgs/J/Pag/Iedz</v>
      </c>
      <c r="H133" s="278">
        <f>'Investīciju plāns_2023_2027'!H118</f>
        <v>160000</v>
      </c>
      <c r="I133" s="303">
        <f>'Investīciju plāns_2023_2027'!I118</f>
        <v>0</v>
      </c>
      <c r="J133" s="304">
        <f>'Investīciju plāns_2023_2027'!J118</f>
        <v>0</v>
      </c>
      <c r="K133" s="305">
        <f>'Investīciju plāns_2023_2027'!K118</f>
        <v>0</v>
      </c>
      <c r="L133" s="306">
        <f>'Investīciju plāns_2023_2027'!L118</f>
        <v>60000</v>
      </c>
      <c r="M133" s="307">
        <f>'Investīciju plāns_2023_2027'!M118</f>
        <v>100000</v>
      </c>
      <c r="N133" s="166" t="str">
        <f>'Investīciju plāns_2023_2027'!N118</f>
        <v>P3 V RV9</v>
      </c>
      <c r="O133" s="336" t="str">
        <f>'Investīciju plāns_2023_2027'!O118</f>
        <v>D</v>
      </c>
      <c r="P133" s="336" t="str">
        <f>'Investīciju plāns_2023_2027'!P118</f>
        <v>VP2</v>
      </c>
      <c r="Q133" s="348" t="str">
        <f>'Investīciju plāns_2023_2027'!Q118</f>
        <v>RV6</v>
      </c>
      <c r="R133" s="336" t="str">
        <f>'Investīciju plāns_2023_2027'!R118</f>
        <v>U.6.1.</v>
      </c>
      <c r="S133" s="387" t="str">
        <f>'Investīciju plāns_2023_2027'!S118</f>
        <v>Īpašuma pārvaldības nodaļa</v>
      </c>
      <c r="T133" s="291">
        <f>'Investīciju plāns_2023_2027'!T118</f>
        <v>0</v>
      </c>
      <c r="U133" s="282" t="str">
        <f>'Investīciju plāns_2023_2027'!U118</f>
        <v>2022-2027</v>
      </c>
    </row>
    <row r="134" spans="1:21" ht="102" x14ac:dyDescent="0.25">
      <c r="A134" s="161">
        <f>'Investīciju plāns_2023_2027'!A119</f>
        <v>117</v>
      </c>
      <c r="B134" s="279" t="str">
        <f>'Investīciju plāns_2023_2027'!B119</f>
        <v>05</v>
      </c>
      <c r="C134" s="196" t="str">
        <f>'Investīciju plāns_2023_2027'!C119</f>
        <v>Novads</v>
      </c>
      <c r="D134" s="285" t="str">
        <f>'Investīciju plāns_2023_2027'!D119</f>
        <v>Lielupes baseina upju piestātņu  infrastruktūras attīstība un dabas izziņas taku izveide un labiekārtošana</v>
      </c>
      <c r="E134" s="285" t="str">
        <f>'Investīciju plāns_2023_2027'!E119</f>
        <v xml:space="preserve">Izpētes projekts, dabas izziņu takas gar Lielupi izveide un aprīkošana/labiekārtošana Jelgavas novada teritorijā un sadarbībā ar valstspilsētu Jelgavu.
Laipu, atpūtas vietu izveide Lielupes u.c. upju krastos, lai nodrošinātu infrastruktūru ūdens tūristiem un veidotu jaunus ūdens tūrisma piedāvājumus. Piestātņu izveide, labiekārtošana un aprīkošana ar informācijas stendiem un laipām Lielupes baseina upēs novada teritorijā </v>
      </c>
      <c r="F134" s="161" t="str">
        <f>'Investīciju plāns_2023_2027'!F119</f>
        <v xml:space="preserve">Teritorijas labiekārtošana </v>
      </c>
      <c r="G134" s="367" t="str">
        <f>'Investīciju plāns_2023_2027'!G119</f>
        <v>Kopīgs/J/Pag/Iedz</v>
      </c>
      <c r="H134" s="278">
        <f>'Investīciju plāns_2023_2027'!H119</f>
        <v>100000</v>
      </c>
      <c r="I134" s="303">
        <f>'Investīciju plāns_2023_2027'!I119</f>
        <v>0</v>
      </c>
      <c r="J134" s="304">
        <f>'Investīciju plāns_2023_2027'!J119</f>
        <v>0</v>
      </c>
      <c r="K134" s="305">
        <f>'Investīciju plāns_2023_2027'!K119</f>
        <v>0</v>
      </c>
      <c r="L134" s="306">
        <f>'Investīciju plāns_2023_2027'!L119</f>
        <v>0</v>
      </c>
      <c r="M134" s="307">
        <f>'Investīciju plāns_2023_2027'!M119</f>
        <v>100000</v>
      </c>
      <c r="N134" s="161" t="str">
        <f>'Investīciju plāns_2023_2027'!N119</f>
        <v>P4 T RV3</v>
      </c>
      <c r="O134" s="352" t="str">
        <f>'Investīciju plāns_2023_2027'!O119</f>
        <v>P</v>
      </c>
      <c r="P134" s="336" t="str">
        <f>'Investīciju plāns_2023_2027'!P119</f>
        <v>VP2</v>
      </c>
      <c r="Q134" s="348" t="str">
        <f>'Investīciju plāns_2023_2027'!Q119</f>
        <v>RV6</v>
      </c>
      <c r="R134" s="336" t="str">
        <f>'Investīciju plāns_2023_2027'!R119</f>
        <v>U.6.1.</v>
      </c>
      <c r="S134" s="387" t="str">
        <f>'Investīciju plāns_2023_2027'!S119</f>
        <v>Attīstības nodaļa</v>
      </c>
      <c r="T134" s="284">
        <f>'Investīciju plāns_2023_2027'!T119</f>
        <v>0</v>
      </c>
      <c r="U134" s="282" t="str">
        <f>'Investīciju plāns_2023_2027'!U119</f>
        <v>2022-2027</v>
      </c>
    </row>
    <row r="135" spans="1:21" ht="63.75" x14ac:dyDescent="0.25">
      <c r="A135" s="196">
        <f>'Investīciju plāns_2023_2027'!A120</f>
        <v>118</v>
      </c>
      <c r="B135" s="279" t="str">
        <f>'Investīciju plāns_2023_2027'!B120</f>
        <v>06</v>
      </c>
      <c r="C135" s="196" t="str">
        <f>'Investīciju plāns_2023_2027'!C120</f>
        <v>Novads</v>
      </c>
      <c r="D135" s="285" t="str">
        <f>'Investīciju plāns_2023_2027'!D120</f>
        <v>Aktivitāšu laukumu/rotaļlaukumu/ atpūtas vietu izveide, labiekārtošana Jelgavas novada teritorijā</v>
      </c>
      <c r="E135" s="285" t="str">
        <f>'Investīciju plāns_2023_2027'!E120</f>
        <v>Aktivitāšu laukumu/rotaļlaukumu/sporta aktivitāšu laukumu izveide un labiekārtošana ar dažādiem sportiskiem un rotaļu elementiem dažādām iedzīvotāju mērķa grupām, veicinot iedzīvotāju veselīgu dzīvesveidu.
Atpūtas vietu izveide un labiekārtošana Jelgavas novada teritorijā</v>
      </c>
      <c r="F135" s="161" t="str">
        <f>'Investīciju plāns_2023_2027'!F120</f>
        <v xml:space="preserve">Teritorijas labiekārtošana </v>
      </c>
      <c r="G135" s="367" t="str">
        <f>'Investīciju plāns_2023_2027'!G120</f>
        <v>Kopīgs/J/Pag/Iedz</v>
      </c>
      <c r="H135" s="278">
        <f>'Investīciju plāns_2023_2027'!H120</f>
        <v>500000</v>
      </c>
      <c r="I135" s="303">
        <f>'Investīciju plāns_2023_2027'!I120</f>
        <v>0</v>
      </c>
      <c r="J135" s="304">
        <f>'Investīciju plāns_2023_2027'!J120</f>
        <v>0</v>
      </c>
      <c r="K135" s="305">
        <f>'Investīciju plāns_2023_2027'!K120</f>
        <v>0</v>
      </c>
      <c r="L135" s="306">
        <f>'Investīciju plāns_2023_2027'!L120</f>
        <v>50000</v>
      </c>
      <c r="M135" s="307">
        <f>'Investīciju plāns_2023_2027'!M120</f>
        <v>450000</v>
      </c>
      <c r="N135" s="161" t="str">
        <f>'Investīciju plāns_2023_2027'!N120</f>
        <v>P3 V RV9</v>
      </c>
      <c r="O135" s="336" t="str">
        <f>'Investīciju plāns_2023_2027'!O120</f>
        <v>P</v>
      </c>
      <c r="P135" s="336" t="str">
        <f>'Investīciju plāns_2023_2027'!P120</f>
        <v>VP1</v>
      </c>
      <c r="Q135" s="348" t="str">
        <f>'Investīciju plāns_2023_2027'!Q120</f>
        <v>RV3</v>
      </c>
      <c r="R135" s="336" t="str">
        <f>'Investīciju plāns_2023_2027'!R120</f>
        <v>3.1.</v>
      </c>
      <c r="S135" s="161" t="str">
        <f>'Investīciju plāns_2023_2027'!S120</f>
        <v>Īpašuma pārvaldības nodaļa/pagasta pārvalde</v>
      </c>
      <c r="T135" s="284">
        <f>'Investīciju plāns_2023_2027'!T120</f>
        <v>0</v>
      </c>
      <c r="U135" s="282" t="str">
        <f>'Investīciju plāns_2023_2027'!U120</f>
        <v>2022-2027</v>
      </c>
    </row>
    <row r="136" spans="1:21" ht="127.5" x14ac:dyDescent="0.25">
      <c r="A136" s="161">
        <f>'Investīciju plāns_2023_2027'!A121</f>
        <v>119</v>
      </c>
      <c r="B136" s="279" t="str">
        <f>'Investīciju plāns_2023_2027'!B121</f>
        <v>04</v>
      </c>
      <c r="C136" s="196" t="str">
        <f>'Investīciju plāns_2023_2027'!C121</f>
        <v>Novads</v>
      </c>
      <c r="D136" s="285" t="str">
        <f>'Investīciju plāns_2023_2027'!D121</f>
        <v>Ūdens ņemšanas vietu/ugunsdzēsības dīķu ierīkošana/izbūve Jelgavas novada teritorijā</v>
      </c>
      <c r="E136" s="285" t="str">
        <f>'Investīciju plāns_2023_2027'!E121</f>
        <v>Ugunsdzēsības dīķu/ ugunsdzēsības vietu ierīkošana/izbūve Jelgavas novada teritorijā, nodrošinot normatīvajos aktos noteiktās prasības
2023.gadā plānots:
1.Ūdens ņemšanas vietas izbūve ugunsdzēsības vajadzībām Platonē, Platones pagastā
2. Ūdens ņemšanas vietas izbūve ugunsdzēsības vajadzībām Oglaines ciemā, Vircavas pagastā
3.Esoša ūdens rezervuāra atjaunošana un ūdens ņemšanas vietu izbūve ugunsdzēsības vajadzībām Jēkabniekos, Svētes pagastā, Jelgavas novadā</v>
      </c>
      <c r="F136" s="161" t="str">
        <f>'Investīciju plāns_2023_2027'!F121</f>
        <v xml:space="preserve">Teritorijas labiekārtošana </v>
      </c>
      <c r="G136" s="366" t="str">
        <f>'Investīciju plāns_2023_2027'!G121</f>
        <v>Kopīgs/J/Pag/Iedz</v>
      </c>
      <c r="H136" s="278">
        <f>'Investīciju plāns_2023_2027'!H121</f>
        <v>614700</v>
      </c>
      <c r="I136" s="303">
        <f>'Investīciju plāns_2023_2027'!I121</f>
        <v>114700</v>
      </c>
      <c r="J136" s="304">
        <f>'Investīciju plāns_2023_2027'!J121</f>
        <v>114700</v>
      </c>
      <c r="K136" s="305">
        <f>'Investīciju plāns_2023_2027'!K121</f>
        <v>0</v>
      </c>
      <c r="L136" s="306">
        <f>'Investīciju plāns_2023_2027'!L121</f>
        <v>100000</v>
      </c>
      <c r="M136" s="307">
        <f>'Investīciju plāns_2023_2027'!M121</f>
        <v>400000</v>
      </c>
      <c r="N136" s="195" t="str">
        <f>'Investīciju plāns_2023_2027'!N121</f>
        <v>P2 V RV6</v>
      </c>
      <c r="O136" s="151" t="str">
        <f>'Investīciju plāns_2023_2027'!O121</f>
        <v>D</v>
      </c>
      <c r="P136" s="145" t="str">
        <f>'Investīciju plāns_2023_2027'!P121</f>
        <v>VP1</v>
      </c>
      <c r="Q136" s="151" t="str">
        <f>'Investīciju plāns_2023_2027'!Q121</f>
        <v>RV5</v>
      </c>
      <c r="R136" s="268" t="str">
        <f>'Investīciju plāns_2023_2027'!R121</f>
        <v>U.5.7.</v>
      </c>
      <c r="S136" s="386" t="str">
        <f>'Investīciju plāns_2023_2027'!S121</f>
        <v>Infrastruktūras un saimnieciskā nodrošinājuma nodaļa</v>
      </c>
      <c r="T136" s="310">
        <f>'Investīciju plāns_2023_2027'!T121</f>
        <v>0</v>
      </c>
      <c r="U136" s="282" t="str">
        <f>'Investīciju plāns_2023_2027'!U121</f>
        <v>2022-2027</v>
      </c>
    </row>
    <row r="137" spans="1:21" ht="51" x14ac:dyDescent="0.25">
      <c r="A137" s="161">
        <f>'Investīciju plāns_2023_2027'!A122</f>
        <v>120</v>
      </c>
      <c r="B137" s="279" t="str">
        <f>'Investīciju plāns_2023_2027'!B122</f>
        <v>05</v>
      </c>
      <c r="C137" s="196" t="str">
        <f>'Investīciju plāns_2023_2027'!C122</f>
        <v>Novads</v>
      </c>
      <c r="D137" s="285" t="str">
        <f>'Investīciju plāns_2023_2027'!D122</f>
        <v>Teritorijas atraktivitāte - Parku apsaimniekošanas plānu izstrāde un ieviešana, nosakot parkiem tēmu, specializāciju)</v>
      </c>
      <c r="E137" s="285" t="str">
        <f>'Investīciju plāns_2023_2027'!E122</f>
        <v xml:space="preserve">Parku apsaimniekošanas plānu izstrāde Jelgavas novada parkiem - Zaļenieku, Vircavas, Lielplatones, Staļģenes, Elejas muižu parkiem, Teteles parkam
</v>
      </c>
      <c r="F137" s="161" t="str">
        <f>'Investīciju plāns_2023_2027'!F122</f>
        <v xml:space="preserve">Teritorijas labiekārtošana </v>
      </c>
      <c r="G137" s="366" t="str">
        <f>'Investīciju plāns_2023_2027'!G122</f>
        <v>Kopīgs/J/Pag/Iedz</v>
      </c>
      <c r="H137" s="278">
        <f>'Investīciju plāns_2023_2027'!H122</f>
        <v>120000</v>
      </c>
      <c r="I137" s="303">
        <f>'Investīciju plāns_2023_2027'!I122</f>
        <v>0</v>
      </c>
      <c r="J137" s="304">
        <f>'Investīciju plāns_2023_2027'!J122</f>
        <v>0</v>
      </c>
      <c r="K137" s="305">
        <f>'Investīciju plāns_2023_2027'!K122</f>
        <v>0</v>
      </c>
      <c r="L137" s="306">
        <f>'Investīciju plāns_2023_2027'!L122</f>
        <v>0</v>
      </c>
      <c r="M137" s="307">
        <f>'Investīciju plāns_2023_2027'!M122</f>
        <v>120000</v>
      </c>
      <c r="N137" s="195" t="str">
        <f>'Investīciju plāns_2023_2027'!N122</f>
        <v>P3 V RV9</v>
      </c>
      <c r="O137" s="151" t="str">
        <f>'Investīciju plāns_2023_2027'!O122</f>
        <v>D</v>
      </c>
      <c r="P137" s="145" t="str">
        <f>'Investīciju plāns_2023_2027'!P122</f>
        <v>VP2</v>
      </c>
      <c r="Q137" s="151" t="str">
        <f>'Investīciju plāns_2023_2027'!Q122</f>
        <v>RV5</v>
      </c>
      <c r="R137" s="268" t="str">
        <f>'Investīciju plāns_2023_2027'!R122</f>
        <v>U.5.4.</v>
      </c>
      <c r="S137" s="381" t="str">
        <f>'Investīciju plāns_2023_2027'!S122</f>
        <v>Attīstības nodaļa</v>
      </c>
      <c r="T137" s="310">
        <f>'Investīciju plāns_2023_2027'!T122</f>
        <v>0</v>
      </c>
      <c r="U137" s="282" t="str">
        <f>'Investīciju plāns_2023_2027'!U122</f>
        <v>2022-2027</v>
      </c>
    </row>
    <row r="138" spans="1:21" ht="127.5" x14ac:dyDescent="0.25">
      <c r="A138" s="196">
        <f>'Investīciju plāns_2023_2027'!A123</f>
        <v>121</v>
      </c>
      <c r="B138" s="279" t="str">
        <f>'Investīciju plāns_2023_2027'!B123</f>
        <v>04</v>
      </c>
      <c r="C138" s="196" t="str">
        <f>'Investīciju plāns_2023_2027'!C123</f>
        <v>Novads</v>
      </c>
      <c r="D138" s="285" t="str">
        <f>'Investīciju plāns_2023_2027'!D123</f>
        <v>Pašvaldības transporta infrastruktūras (ielas, ceļi, veloceliņi, stāvlaukumi, gājēju ietves, pārejas, viedie risinājumi satiksmes drošībai un organizēšanai u.c. transporta infrastruktūra) attīstība, t.sk. apgaismojuma būvniecība/atjaunošana Jelgavas novada teritorijā</v>
      </c>
      <c r="E138" s="285" t="str">
        <f>'Investīciju plāns_2023_2027'!E123</f>
        <v xml:space="preserve">1. Pašvaldība ceļu seguma atjaunošana un pārbūve Jelgavas novada teritorijā
2. Pilnveidota veloceļu infrastruktūra- transporta infrastruktūras attīstība, t.sk. gājēju/velo celiņu izbūve/atjaunošana.
3. Ielu apgaismojuma būvniecība/atjaunošana Jelgavas novada teritorijā un kopīgi risinājumi sadarbībā ar valstspilsētu Jelgavu
</v>
      </c>
      <c r="F138" s="161" t="str">
        <f>'Investīciju plāns_2023_2027'!F123</f>
        <v>Transporta infrastruktūra, t.sk. Apgaismojums</v>
      </c>
      <c r="G138" s="366" t="str">
        <f>'Investīciju plāns_2023_2027'!G123</f>
        <v>Kopīgs/J/Pag/Iedz
SAM</v>
      </c>
      <c r="H138" s="278">
        <f>'Investīciju plāns_2023_2027'!H123</f>
        <v>4000000</v>
      </c>
      <c r="I138" s="303">
        <f>'Investīciju plāns_2023_2027'!I123</f>
        <v>0</v>
      </c>
      <c r="J138" s="304">
        <f>'Investīciju plāns_2023_2027'!J123</f>
        <v>0</v>
      </c>
      <c r="K138" s="305">
        <f>'Investīciju plāns_2023_2027'!K123</f>
        <v>0</v>
      </c>
      <c r="L138" s="306">
        <f>'Investīciju plāns_2023_2027'!L123</f>
        <v>1000000</v>
      </c>
      <c r="M138" s="307">
        <f>'Investīciju plāns_2023_2027'!M123</f>
        <v>3000000</v>
      </c>
      <c r="N138" s="196" t="str">
        <f>'Investīciju plāns_2023_2027'!N123</f>
        <v>P2 V RV1</v>
      </c>
      <c r="O138" s="361" t="str">
        <f>'Investīciju plāns_2023_2027'!O123</f>
        <v>P</v>
      </c>
      <c r="P138" s="196" t="str">
        <f>'Investīciju plāns_2023_2027'!P123</f>
        <v>VP2</v>
      </c>
      <c r="Q138" s="196" t="str">
        <f>'Investīciju plāns_2023_2027'!Q123</f>
        <v>RV4</v>
      </c>
      <c r="R138" s="279" t="str">
        <f>'Investīciju plāns_2023_2027'!R123</f>
        <v>4.3.</v>
      </c>
      <c r="S138" s="372" t="str">
        <f>'Investīciju plāns_2023_2027'!S123</f>
        <v>Infrastruktūras un saimnieciskā nodrošinājuma nodaļa/Pagasta pārvalde</v>
      </c>
      <c r="T138" s="309">
        <f>'Investīciju plāns_2023_2027'!T123</f>
        <v>0</v>
      </c>
      <c r="U138" s="282" t="str">
        <f>'Investīciju plāns_2023_2027'!U123</f>
        <v>2022-2027</v>
      </c>
    </row>
    <row r="139" spans="1:21" ht="89.25" x14ac:dyDescent="0.25">
      <c r="A139" s="161">
        <f>'Investīciju plāns_2023_2027'!A124</f>
        <v>122</v>
      </c>
      <c r="B139" s="279" t="str">
        <f>'Investīciju plāns_2023_2027'!B124</f>
        <v>04</v>
      </c>
      <c r="C139" s="196" t="str">
        <f>'Investīciju plāns_2023_2027'!C124</f>
        <v>Novads</v>
      </c>
      <c r="D139" s="285" t="str">
        <f>'Investīciju plāns_2023_2027'!D124</f>
        <v>Pašvaldības autoceļu un ielu kompleksa infrastruktūrā ietilpstošo tiltu, pārvadu un estakāžu inventarizācija, esošās situācijas izpēte, būvniecība vai pārbūve Jelgavas novada teritorijā</v>
      </c>
      <c r="E139" s="285" t="str">
        <f>'Investīciju plāns_2023_2027'!E124</f>
        <v>Autoceļu un ielu kompleksa infrastruktūrā ietilpstošo tiltu, pārvadu un estakāžu uzturēšana, satiksmes drošības pasākumi  visā Jelgavas novada teritorijā, t.sk. esošas situācijas novērtējums, izpētes u.tml.
2022.gadā uzsākta eošas situācijas novērtējums un izpēte  par pašvaldības transporta infrastruktūras pārvaldības kartogrāfiskās sistēmas izstrādi, pievienošanu vienotai datubāzei un uzturēšanu</v>
      </c>
      <c r="F139" s="161" t="str">
        <f>'Investīciju plāns_2023_2027'!F124</f>
        <v>Transporta infrastruktūra, t.sk. Apgaismojums</v>
      </c>
      <c r="G139" s="366" t="str">
        <f>'Investīciju plāns_2023_2027'!G124</f>
        <v>Kopīgs/J/Pag/Iedz</v>
      </c>
      <c r="H139" s="278">
        <f>'Investīciju plāns_2023_2027'!H124</f>
        <v>512116</v>
      </c>
      <c r="I139" s="303">
        <f>'Investīciju plāns_2023_2027'!I124</f>
        <v>112116</v>
      </c>
      <c r="J139" s="304">
        <f>'Investīciju plāns_2023_2027'!J124</f>
        <v>112116</v>
      </c>
      <c r="K139" s="305">
        <f>'Investīciju plāns_2023_2027'!K124</f>
        <v>0</v>
      </c>
      <c r="L139" s="306">
        <f>'Investīciju plāns_2023_2027'!L124</f>
        <v>100000</v>
      </c>
      <c r="M139" s="307">
        <f>'Investīciju plāns_2023_2027'!M124</f>
        <v>300000</v>
      </c>
      <c r="N139" s="196" t="str">
        <f>'Investīciju plāns_2023_2027'!N124</f>
        <v>P2 V RV1</v>
      </c>
      <c r="O139" s="361" t="str">
        <f>'Investīciju plāns_2023_2027'!O124</f>
        <v>P</v>
      </c>
      <c r="P139" s="196" t="str">
        <f>'Investīciju plāns_2023_2027'!P124</f>
        <v>VP2</v>
      </c>
      <c r="Q139" s="196" t="str">
        <f>'Investīciju plāns_2023_2027'!Q124</f>
        <v>RV4</v>
      </c>
      <c r="R139" s="279" t="str">
        <f>'Investīciju plāns_2023_2027'!R124</f>
        <v>4.1.</v>
      </c>
      <c r="S139" s="372" t="str">
        <f>'Investīciju plāns_2023_2027'!S124</f>
        <v>Infrastruktūras un saimnieciskā nodrošinājuma nodaļa/Pagasta pārvalde</v>
      </c>
      <c r="T139" s="309">
        <f>'Investīciju plāns_2023_2027'!T124</f>
        <v>0</v>
      </c>
      <c r="U139" s="282" t="str">
        <f>'Investīciju plāns_2023_2027'!U124</f>
        <v>2022-2027</v>
      </c>
    </row>
    <row r="140" spans="1:21" ht="89.25" x14ac:dyDescent="0.25">
      <c r="A140" s="161">
        <f>'Investīciju plāns_2023_2027'!A125</f>
        <v>123</v>
      </c>
      <c r="B140" s="279" t="str">
        <f>'Investīciju plāns_2023_2027'!B125</f>
        <v>04</v>
      </c>
      <c r="C140" s="196" t="str">
        <f>'Investīciju plāns_2023_2027'!C125</f>
        <v>Novads</v>
      </c>
      <c r="D140" s="285" t="str">
        <f>'Investīciju plāns_2023_2027'!D125</f>
        <v>Attīstīt ilgtspējīgu, klimatnoturīgu, intelektisku un intermodālu mobilitāti valstu, reģionu un vietējā līmenī, ietverot uzlabotu piekļuvi Eiropas transporta tīklam (TEN-T) un pārrobežu mobilitāti</v>
      </c>
      <c r="E140" s="285" t="str">
        <f>'Investīciju plāns_2023_2027'!E125</f>
        <v>Attīstīt ilgtspējīgu, klimatnoturīgu, intelektisku un intermodālu mobilitāti valstu, reģionu un vietējā līmenī, ietverot uzlabotu piekļuvi Eiropas transporta tīklam (TEN-T) un pārrobežu mobilitāti</v>
      </c>
      <c r="F140" s="161" t="str">
        <f>'Investīciju plāns_2023_2027'!F125</f>
        <v>Transporta infrastruktūra, t.sk. Apgaismojums</v>
      </c>
      <c r="G140" s="366" t="str">
        <f>'Investīciju plāns_2023_2027'!G125</f>
        <v>SAM</v>
      </c>
      <c r="H140" s="278">
        <f>'Investīciju plāns_2023_2027'!H125</f>
        <v>0</v>
      </c>
      <c r="I140" s="303">
        <f>'Investīciju plāns_2023_2027'!I125</f>
        <v>0</v>
      </c>
      <c r="J140" s="304">
        <f>'Investīciju plāns_2023_2027'!J125</f>
        <v>0</v>
      </c>
      <c r="K140" s="305">
        <f>'Investīciju plāns_2023_2027'!K125</f>
        <v>0</v>
      </c>
      <c r="L140" s="306">
        <f>'Investīciju plāns_2023_2027'!L125</f>
        <v>0</v>
      </c>
      <c r="M140" s="307">
        <f>'Investīciju plāns_2023_2027'!M125</f>
        <v>0</v>
      </c>
      <c r="N140" s="195" t="str">
        <f>'Investīciju plāns_2023_2027'!N125</f>
        <v>P2 V RV1</v>
      </c>
      <c r="O140" s="151" t="str">
        <f>'Investīciju plāns_2023_2027'!O125</f>
        <v>P</v>
      </c>
      <c r="P140" s="286" t="str">
        <f>'Investīciju plāns_2023_2027'!P125</f>
        <v>VP2</v>
      </c>
      <c r="Q140" s="151" t="str">
        <f>'Investīciju plāns_2023_2027'!Q125</f>
        <v>RV4</v>
      </c>
      <c r="R140" s="160" t="str">
        <f>'Investīciju plāns_2023_2027'!R125</f>
        <v>4.1.
4.4.</v>
      </c>
      <c r="S140" s="386" t="str">
        <f>'Investīciju plāns_2023_2027'!S125</f>
        <v>Infrastruktūras un saimnieciskā nodrošinājuma nodaļa/Pagasta pārvalde</v>
      </c>
      <c r="T140" s="310">
        <f>'Investīciju plāns_2023_2027'!T125</f>
        <v>0</v>
      </c>
      <c r="U140" s="282" t="str">
        <f>'Investīciju plāns_2023_2027'!U125</f>
        <v>2022-2027</v>
      </c>
    </row>
    <row r="141" spans="1:21" ht="229.5" x14ac:dyDescent="0.25">
      <c r="A141" s="196">
        <f>'Investīciju plāns_2023_2027'!A126</f>
        <v>124</v>
      </c>
      <c r="B141" s="279" t="str">
        <f>'Investīciju plāns_2023_2027'!B126</f>
        <v>06</v>
      </c>
      <c r="C141" s="196" t="str">
        <f>'Investīciju plāns_2023_2027'!C126</f>
        <v>Novads</v>
      </c>
      <c r="D141" s="335" t="str">
        <f>'Investīciju plāns_2023_2027'!D126</f>
        <v>Ūdenssaimniecības un kanalizācijas sistēmas attīstība un sakārtošana Jelgavas novada teritorijā</v>
      </c>
      <c r="E141" s="285" t="str">
        <f>'Investīciju plāns_2023_2027'!E126</f>
        <v xml:space="preserve">Ūdenssaimniecības attīstība - t.sk. SIA „Jelgavas novada KU”, SIA "Ozolnieku KSDU" pašvaldības deleģēto funkciju veikšana - ūdensapgādes sistēmas un kanalizācijas sistēmas izbūve, ūdens atdzelžošanas staciju izbūve, kanalizācijas sūkņu stacijas rekonstrukcija un  notekūdeņu attīrīšanas iekārtu uzlabošana, t.sk. privātīpašumu pieslēgšana centrālajai kanalizācijas sistēmai
2022. gadā plānots:
1.Jaunu NAI izbūve Lielvircava, Platones pagasts 
2.Jauna urbuma ierīkošana, esošā urbuma tamponēšana un atdzelžošanas stacijas filtrējošā materiāla maiņa Lielplatone, Lielplatones pagasts
3.Jauna ūdensvada izbūve Ziedu ielā, 405m (projektēšana) Līvbērze, Līvbērzes pagasts 
4.Kanalizācijas trases rekonstrukcija Bērzu ielā un no Bērzu ielas līdz Jelgavas ielai 10, 605m Līvbērze, Līvbērzes pagasts 
5.Jaunas notekūdeņu attīrīšanas iekārtas izbūve Vārpa, Līvbērzes pagasts;
</v>
      </c>
      <c r="F141" s="283" t="str">
        <f>'Investīciju plāns_2023_2027'!F126</f>
        <v>Ūdenssaimniecības attīstība</v>
      </c>
      <c r="G141" s="367" t="str">
        <f>'Investīciju plāns_2023_2027'!G126</f>
        <v>Kopīgs/J/Pag/Iedz
SAM</v>
      </c>
      <c r="H141" s="278">
        <f>'Investīciju plāns_2023_2027'!H126</f>
        <v>4185000</v>
      </c>
      <c r="I141" s="303">
        <f>'Investīciju plāns_2023_2027'!I126</f>
        <v>185000</v>
      </c>
      <c r="J141" s="304">
        <f>'Investīciju plāns_2023_2027'!J126</f>
        <v>185000</v>
      </c>
      <c r="K141" s="305">
        <f>'Investīciju plāns_2023_2027'!K126</f>
        <v>0</v>
      </c>
      <c r="L141" s="306">
        <f>'Investīciju plāns_2023_2027'!L126</f>
        <v>2000000</v>
      </c>
      <c r="M141" s="307">
        <f>'Investīciju plāns_2023_2027'!M126</f>
        <v>2000000</v>
      </c>
      <c r="N141" s="289" t="str">
        <f>'Investīciju plāns_2023_2027'!N126</f>
        <v>P2 V RV3</v>
      </c>
      <c r="O141" s="361" t="str">
        <f>'Investīciju plāns_2023_2027'!O126</f>
        <v>P</v>
      </c>
      <c r="P141" s="196" t="str">
        <f>'Investīciju plāns_2023_2027'!P126</f>
        <v>VP2</v>
      </c>
      <c r="Q141" s="196" t="str">
        <f>'Investīciju plāns_2023_2027'!Q126</f>
        <v>RV5</v>
      </c>
      <c r="R141" s="196" t="str">
        <f>'Investīciju plāns_2023_2027'!R126</f>
        <v>U.5.1.</v>
      </c>
      <c r="S141" s="380" t="str">
        <f>'Investīciju plāns_2023_2027'!S126</f>
        <v>Īpašuma pārvaldības nodaļa</v>
      </c>
      <c r="T141" s="288">
        <f>'Investīciju plāns_2023_2027'!T126</f>
        <v>0</v>
      </c>
      <c r="U141" s="282" t="str">
        <f>'Investīciju plāns_2023_2027'!U126</f>
        <v>2022-2027</v>
      </c>
    </row>
    <row r="142" spans="1:21" ht="76.5" x14ac:dyDescent="0.25">
      <c r="A142" s="161">
        <f>'Investīciju plāns_2023_2027'!A127</f>
        <v>125</v>
      </c>
      <c r="B142" s="279" t="str">
        <f>'Investīciju plāns_2023_2027'!B127</f>
        <v>08v</v>
      </c>
      <c r="C142" s="196" t="str">
        <f>'Investīciju plāns_2023_2027'!C127</f>
        <v>Novads</v>
      </c>
      <c r="D142" s="285" t="str">
        <f>'Investīciju plāns_2023_2027'!D127</f>
        <v>Vēsturisko ēku restaurācija/izpēte/remontdarbi Jelgavas novada vēsturiskajās ēkās</v>
      </c>
      <c r="E142" s="285" t="str">
        <f>'Investīciju plāns_2023_2027'!E127</f>
        <v>Vēsturisko ēku restaurācija/izpēte/remontdarbi Jelgavas novada vēsturiskajās ēkās (muižas) - mēbeles, tapetes, ekspozīcijas, interaktīvi jauninājumi, t.sk. Zaļenieku muižas kompleksa restaurācija/rekonstrukcija</v>
      </c>
      <c r="F142" s="283" t="str">
        <f>'Investīciju plāns_2023_2027'!F127</f>
        <v>Vēstures mantojums - ēkas</v>
      </c>
      <c r="G142" s="366" t="str">
        <f>'Investīciju plāns_2023_2027'!G127</f>
        <v>Kopīgs/J/Pag/Iedz</v>
      </c>
      <c r="H142" s="278">
        <f>'Investīciju plāns_2023_2027'!H127</f>
        <v>6000000</v>
      </c>
      <c r="I142" s="303">
        <f>'Investīciju plāns_2023_2027'!I127</f>
        <v>0</v>
      </c>
      <c r="J142" s="304">
        <f>'Investīciju plāns_2023_2027'!J127</f>
        <v>0</v>
      </c>
      <c r="K142" s="305">
        <f>'Investīciju plāns_2023_2027'!K127</f>
        <v>0</v>
      </c>
      <c r="L142" s="306">
        <f>'Investīciju plāns_2023_2027'!L127</f>
        <v>0</v>
      </c>
      <c r="M142" s="307">
        <f>'Investīciju plāns_2023_2027'!M127</f>
        <v>6000000</v>
      </c>
      <c r="N142" s="289" t="str">
        <f>'Investīciju plāns_2023_2027'!N127</f>
        <v>P4 T RV2</v>
      </c>
      <c r="O142" s="161" t="str">
        <f>'Investīciju plāns_2023_2027'!O127</f>
        <v>P</v>
      </c>
      <c r="P142" s="161" t="str">
        <f>'Investīciju plāns_2023_2027'!P127</f>
        <v>VP1</v>
      </c>
      <c r="Q142" s="161" t="str">
        <f>'Investīciju plāns_2023_2027'!Q127</f>
        <v>RV3</v>
      </c>
      <c r="R142" s="160" t="str">
        <f>'Investīciju plāns_2023_2027'!R127</f>
        <v>3.4.</v>
      </c>
      <c r="S142" s="380" t="str">
        <f>'Investīciju plāns_2023_2027'!S127</f>
        <v>Infrastruktūras un saimnieciskā nodrošinājuma nodaļa/pagasta pārvalde</v>
      </c>
      <c r="T142" s="288">
        <f>'Investīciju plāns_2023_2027'!T127</f>
        <v>0</v>
      </c>
      <c r="U142" s="282" t="str">
        <f>'Investīciju plāns_2023_2027'!U127</f>
        <v>2022-2027</v>
      </c>
    </row>
    <row r="143" spans="1:21" ht="51" x14ac:dyDescent="0.25">
      <c r="A143" s="161">
        <f>'Investīciju plāns_2023_2027'!A128</f>
        <v>126</v>
      </c>
      <c r="B143" s="337" t="str">
        <f>'Investīciju plāns_2023_2027'!B128</f>
        <v>08v</v>
      </c>
      <c r="C143" s="196" t="str">
        <f>'Investīciju plāns_2023_2027'!C128</f>
        <v>Novads</v>
      </c>
      <c r="D143" s="285" t="str">
        <f>'Investīciju plāns_2023_2027'!D128</f>
        <v>Radošu pakalpojumu attīstīšana kultūras mantojuma saglabāšanas un izmantošanas veicināšanai Jelgavas novadā</v>
      </c>
      <c r="E143" s="285" t="str">
        <f>'Investīciju plāns_2023_2027'!E128</f>
        <v>Jelgavas novada pašvaldības muižu specializācijas noteikšana, arhitektoniskā mākslinieciskās izpētes (AMI) darbi muižās</v>
      </c>
      <c r="F143" s="161" t="str">
        <f>'Investīciju plāns_2023_2027'!F128</f>
        <v>Vēstures mantojums - ēkas</v>
      </c>
      <c r="G143" s="367" t="str">
        <f>'Investīciju plāns_2023_2027'!G128</f>
        <v>Kopīgs/J/Pag/Iedz</v>
      </c>
      <c r="H143" s="278">
        <f>'Investīciju plāns_2023_2027'!H128</f>
        <v>200000</v>
      </c>
      <c r="I143" s="303">
        <f>'Investīciju plāns_2023_2027'!I128</f>
        <v>0</v>
      </c>
      <c r="J143" s="304">
        <f>'Investīciju plāns_2023_2027'!J128</f>
        <v>0</v>
      </c>
      <c r="K143" s="305">
        <f>'Investīciju plāns_2023_2027'!K128</f>
        <v>0</v>
      </c>
      <c r="L143" s="306">
        <f>'Investīciju plāns_2023_2027'!L128</f>
        <v>0</v>
      </c>
      <c r="M143" s="307">
        <f>'Investīciju plāns_2023_2027'!M128</f>
        <v>200000</v>
      </c>
      <c r="N143" s="166" t="str">
        <f>'Investīciju plāns_2023_2027'!N128</f>
        <v>P4 T RV2</v>
      </c>
      <c r="O143" s="161" t="str">
        <f>'Investīciju plāns_2023_2027'!O128</f>
        <v>D</v>
      </c>
      <c r="P143" s="156" t="str">
        <f>'Investīciju plāns_2023_2027'!P128</f>
        <v>VP1</v>
      </c>
      <c r="Q143" s="156" t="str">
        <f>'Investīciju plāns_2023_2027'!Q128</f>
        <v>RV3</v>
      </c>
      <c r="R143" s="276" t="str">
        <f>'Investīciju plāns_2023_2027'!R128</f>
        <v>3.4.</v>
      </c>
      <c r="S143" s="258" t="str">
        <f>'Investīciju plāns_2023_2027'!S128</f>
        <v>Attīstības nodaļa</v>
      </c>
      <c r="T143" s="291">
        <f>'Investīciju plāns_2023_2027'!T128</f>
        <v>0</v>
      </c>
      <c r="U143" s="282" t="str">
        <f>'Investīciju plāns_2023_2027'!U128</f>
        <v>2022-2027</v>
      </c>
    </row>
    <row r="144" spans="1:21" ht="76.5" x14ac:dyDescent="0.25">
      <c r="A144" s="196">
        <f>'Investīciju plāns_2023_2027'!A129</f>
        <v>127</v>
      </c>
      <c r="B144" s="279" t="str">
        <f>'Investīciju plāns_2023_2027'!B129</f>
        <v>08v</v>
      </c>
      <c r="C144" s="196" t="str">
        <f>'Investīciju plāns_2023_2027'!C129</f>
        <v>Novads</v>
      </c>
      <c r="D144" s="285" t="str">
        <f>'Investīciju plāns_2023_2027'!D129</f>
        <v>Vēsturisko parku un muižu teritoriju labiekārtošana/izpēte Jelgavas novadā</v>
      </c>
      <c r="E144" s="285" t="str">
        <f>'Investīciju plāns_2023_2027'!E129</f>
        <v>Vēsturisko parku, muižu teritoriju labiekārtošana, izpēte Jelgavas novadā (vēsturiskās takas, apstādījumi, laipas, tiltiņi, pieminekļi  u.tml.)</v>
      </c>
      <c r="F144" s="161" t="str">
        <f>'Investīciju plāns_2023_2027'!F129</f>
        <v>Vēstures mantojums - teritorija</v>
      </c>
      <c r="G144" s="366" t="str">
        <f>'Investīciju plāns_2023_2027'!G129</f>
        <v>Kopīgs/J/Pag/Iedz</v>
      </c>
      <c r="H144" s="278">
        <f>'Investīciju plāns_2023_2027'!H129</f>
        <v>100000</v>
      </c>
      <c r="I144" s="303">
        <f>'Investīciju plāns_2023_2027'!I129</f>
        <v>0</v>
      </c>
      <c r="J144" s="304">
        <f>'Investīciju plāns_2023_2027'!J129</f>
        <v>0</v>
      </c>
      <c r="K144" s="305">
        <f>'Investīciju plāns_2023_2027'!K129</f>
        <v>0</v>
      </c>
      <c r="L144" s="306">
        <f>'Investīciju plāns_2023_2027'!L129</f>
        <v>50000</v>
      </c>
      <c r="M144" s="307">
        <f>'Investīciju plāns_2023_2027'!M129</f>
        <v>50000</v>
      </c>
      <c r="N144" s="166" t="str">
        <f>'Investīciju plāns_2023_2027'!N129</f>
        <v>P4 T RV2</v>
      </c>
      <c r="O144" s="161" t="str">
        <f>'Investīciju plāns_2023_2027'!O129</f>
        <v>D</v>
      </c>
      <c r="P144" s="275" t="str">
        <f>'Investīciju plāns_2023_2027'!P129</f>
        <v>VP1</v>
      </c>
      <c r="Q144" s="156" t="str">
        <f>'Investīciju plāns_2023_2027'!Q129</f>
        <v>RV3</v>
      </c>
      <c r="R144" s="268" t="str">
        <f>'Investīciju plāns_2023_2027'!R129</f>
        <v>3.4.</v>
      </c>
      <c r="S144" s="385" t="str">
        <f>'Investīciju plāns_2023_2027'!S129</f>
        <v>Infrastruktūras un saimnieciskā nodrošinājuma nodaļa/pagasta pārvalde</v>
      </c>
      <c r="T144" s="291">
        <f>'Investīciju plāns_2023_2027'!T129</f>
        <v>0</v>
      </c>
      <c r="U144" s="282" t="str">
        <f>'Investīciju plāns_2023_2027'!U129</f>
        <v>2022-2027</v>
      </c>
    </row>
    <row r="145" spans="1:21" x14ac:dyDescent="0.25">
      <c r="A145" s="161" t="e">
        <f>'Investīciju plāns_2023_2027'!#REF!</f>
        <v>#REF!</v>
      </c>
      <c r="B145" s="279" t="e">
        <f>'Investīciju plāns_2023_2027'!#REF!</f>
        <v>#REF!</v>
      </c>
      <c r="C145" s="196" t="e">
        <f>'Investīciju plāns_2023_2027'!#REF!</f>
        <v>#REF!</v>
      </c>
      <c r="D145" s="285" t="e">
        <f>'Investīciju plāns_2023_2027'!#REF!</f>
        <v>#REF!</v>
      </c>
      <c r="E145" s="285" t="e">
        <f>'Investīciju plāns_2023_2027'!#REF!</f>
        <v>#REF!</v>
      </c>
      <c r="F145" s="161" t="e">
        <f>'Investīciju plāns_2023_2027'!#REF!</f>
        <v>#REF!</v>
      </c>
      <c r="G145" s="367" t="e">
        <f>'Investīciju plāns_2023_2027'!#REF!</f>
        <v>#REF!</v>
      </c>
      <c r="H145" s="278" t="e">
        <f>'Investīciju plāns_2023_2027'!#REF!</f>
        <v>#REF!</v>
      </c>
      <c r="I145" s="303" t="e">
        <f>'Investīciju plāns_2023_2027'!#REF!</f>
        <v>#REF!</v>
      </c>
      <c r="J145" s="304" t="e">
        <f>'Investīciju plāns_2023_2027'!#REF!</f>
        <v>#REF!</v>
      </c>
      <c r="K145" s="305" t="e">
        <f>'Investīciju plāns_2023_2027'!#REF!</f>
        <v>#REF!</v>
      </c>
      <c r="L145" s="306" t="e">
        <f>'Investīciju plāns_2023_2027'!#REF!</f>
        <v>#REF!</v>
      </c>
      <c r="M145" s="307" t="e">
        <f>'Investīciju plāns_2023_2027'!#REF!</f>
        <v>#REF!</v>
      </c>
      <c r="N145" s="166" t="e">
        <f>'Investīciju plāns_2023_2027'!#REF!</f>
        <v>#REF!</v>
      </c>
      <c r="O145" s="161" t="e">
        <f>'Investīciju plāns_2023_2027'!#REF!</f>
        <v>#REF!</v>
      </c>
      <c r="P145" s="275" t="e">
        <f>'Investīciju plāns_2023_2027'!#REF!</f>
        <v>#REF!</v>
      </c>
      <c r="Q145" s="156" t="e">
        <f>'Investīciju plāns_2023_2027'!#REF!</f>
        <v>#REF!</v>
      </c>
      <c r="R145" s="268" t="e">
        <f>'Investīciju plāns_2023_2027'!#REF!</f>
        <v>#REF!</v>
      </c>
      <c r="S145" s="382" t="e">
        <f>'Investīciju plāns_2023_2027'!#REF!</f>
        <v>#REF!</v>
      </c>
      <c r="T145" s="291" t="e">
        <f>'Investīciju plāns_2023_2027'!#REF!</f>
        <v>#REF!</v>
      </c>
      <c r="U145" s="282" t="e">
        <f>'Investīciju plāns_2023_2027'!#REF!</f>
        <v>#REF!</v>
      </c>
    </row>
    <row r="146" spans="1:21" ht="38.25" x14ac:dyDescent="0.25">
      <c r="A146" s="161">
        <f>'Investīciju plāns_2023_2027'!A130</f>
        <v>128</v>
      </c>
      <c r="B146" s="279" t="str">
        <f>'Investīciju plāns_2023_2027'!B130</f>
        <v>05</v>
      </c>
      <c r="C146" s="196" t="str">
        <f>'Investīciju plāns_2023_2027'!C130</f>
        <v>Novads</v>
      </c>
      <c r="D146" s="261" t="str">
        <f>'Investīciju plāns_2023_2027'!D130</f>
        <v xml:space="preserve">Plūdu riska un krasta erozijas riska samazināšanas pasākumi Jelgavas novadā </v>
      </c>
      <c r="E146" s="285" t="str">
        <f>'Investīciju plāns_2023_2027'!E130</f>
        <v>Polderu teritoriju izpēte, pašvaldībai piekritīgo plūdu aizsargbūvju renovācija Jelgavas novada teritorijā un sadarbībā ar valstspilsētu Jelgavu</v>
      </c>
      <c r="F146" s="258" t="str">
        <f>'Investīciju plāns_2023_2027'!F130</f>
        <v>Vides aizsardzība</v>
      </c>
      <c r="G146" s="367" t="str">
        <f>'Investīciju plāns_2023_2027'!G130</f>
        <v>Kopīgs/J/Pag/Iedz</v>
      </c>
      <c r="H146" s="278">
        <f>'Investīciju plāns_2023_2027'!H130</f>
        <v>800000</v>
      </c>
      <c r="I146" s="303">
        <f>'Investīciju plāns_2023_2027'!I130</f>
        <v>0</v>
      </c>
      <c r="J146" s="304">
        <f>'Investīciju plāns_2023_2027'!J130</f>
        <v>0</v>
      </c>
      <c r="K146" s="305">
        <f>'Investīciju plāns_2023_2027'!K130</f>
        <v>0</v>
      </c>
      <c r="L146" s="306">
        <f>'Investīciju plāns_2023_2027'!L130</f>
        <v>0</v>
      </c>
      <c r="M146" s="307">
        <f>'Investīciju plāns_2023_2027'!M130</f>
        <v>800000</v>
      </c>
      <c r="N146" s="166" t="str">
        <f>'Investīciju plāns_2023_2027'!N130</f>
        <v>P3 V RV9</v>
      </c>
      <c r="O146" s="161" t="str">
        <f>'Investīciju plāns_2023_2027'!O130</f>
        <v>D</v>
      </c>
      <c r="P146" s="275" t="str">
        <f>'Investīciju plāns_2023_2027'!P130</f>
        <v>VP2</v>
      </c>
      <c r="Q146" s="156" t="str">
        <f>'Investīciju plāns_2023_2027'!Q130</f>
        <v>RV6</v>
      </c>
      <c r="R146" s="148" t="str">
        <f>'Investīciju plāns_2023_2027'!R130</f>
        <v>U.6.1.</v>
      </c>
      <c r="S146" s="385" t="str">
        <f>'Investīciju plāns_2023_2027'!S130</f>
        <v>Īpašuma pārvaldības nodaļa</v>
      </c>
      <c r="T146" s="291">
        <f>'Investīciju plāns_2023_2027'!T130</f>
        <v>0</v>
      </c>
      <c r="U146" s="282" t="str">
        <f>'Investīciju plāns_2023_2027'!U130</f>
        <v>2022-2027</v>
      </c>
    </row>
    <row r="147" spans="1:21" ht="51" x14ac:dyDescent="0.25">
      <c r="A147" s="196">
        <f>'Investīciju plāns_2023_2027'!A131</f>
        <v>129</v>
      </c>
      <c r="B147" s="279" t="str">
        <f>'Investīciju plāns_2023_2027'!B131</f>
        <v>05</v>
      </c>
      <c r="C147" s="196" t="str">
        <f>'Investīciju plāns_2023_2027'!C131</f>
        <v>Novads</v>
      </c>
      <c r="D147" s="342" t="str">
        <f>'Investīciju plāns_2023_2027'!D131</f>
        <v>Bioloģiskās daudzveidības saglabāšanas pasākumi un ekosistēmas aizsardzība Jelgavas novada teritorijā</v>
      </c>
      <c r="E147" s="285" t="str">
        <f>'Investīciju plāns_2023_2027'!E131</f>
        <v>Izpēte, kurai seko ieteikto aktivitāšu īstenošana Jelgavas novada teritorijā, t.sk. dabas aizsardzības plānu izstrāde un realizācija (Natura 2000)</v>
      </c>
      <c r="F147" s="161" t="str">
        <f>'Investīciju plāns_2023_2027'!F131</f>
        <v>Vides aizsardzība</v>
      </c>
      <c r="G147" s="367" t="str">
        <f>'Investīciju plāns_2023_2027'!G131</f>
        <v>Kopīgs/J/Pag/Iedz</v>
      </c>
      <c r="H147" s="278">
        <f>'Investīciju plāns_2023_2027'!H131</f>
        <v>150000</v>
      </c>
      <c r="I147" s="303">
        <f>'Investīciju plāns_2023_2027'!I131</f>
        <v>0</v>
      </c>
      <c r="J147" s="304">
        <f>'Investīciju plāns_2023_2027'!J131</f>
        <v>0</v>
      </c>
      <c r="K147" s="305">
        <f>'Investīciju plāns_2023_2027'!K131</f>
        <v>0</v>
      </c>
      <c r="L147" s="306">
        <f>'Investīciju plāns_2023_2027'!L131</f>
        <v>0</v>
      </c>
      <c r="M147" s="307">
        <f>'Investīciju plāns_2023_2027'!M131</f>
        <v>150000</v>
      </c>
      <c r="N147" s="195" t="str">
        <f>'Investīciju plāns_2023_2027'!N131</f>
        <v>P3 V RV9</v>
      </c>
      <c r="O147" s="151" t="str">
        <f>'Investīciju plāns_2023_2027'!O131</f>
        <v>D</v>
      </c>
      <c r="P147" s="284" t="str">
        <f>'Investīciju plāns_2023_2027'!P131</f>
        <v>VP2</v>
      </c>
      <c r="Q147" s="161" t="str">
        <f>'Investīciju plāns_2023_2027'!Q131</f>
        <v>RV6</v>
      </c>
      <c r="R147" s="268" t="str">
        <f>'Investīciju plāns_2023_2027'!R131</f>
        <v>U.6.1.</v>
      </c>
      <c r="S147" s="161" t="str">
        <f>'Investīciju plāns_2023_2027'!S131</f>
        <v>Īpašuma pārvaldības nodaļa</v>
      </c>
      <c r="T147" s="310">
        <f>'Investīciju plāns_2023_2027'!T131</f>
        <v>0</v>
      </c>
      <c r="U147" s="282" t="str">
        <f>'Investīciju plāns_2023_2027'!U131</f>
        <v>2022-2027</v>
      </c>
    </row>
    <row r="148" spans="1:21" ht="63.75" x14ac:dyDescent="0.25">
      <c r="A148" s="161">
        <f>'Investīciju plāns_2023_2027'!A132</f>
        <v>130</v>
      </c>
      <c r="B148" s="279" t="str">
        <f>'Investīciju plāns_2023_2027'!B132</f>
        <v>05</v>
      </c>
      <c r="C148" s="196" t="str">
        <f>'Investīciju plāns_2023_2027'!C132</f>
        <v>Novads</v>
      </c>
      <c r="D148" s="285" t="str">
        <f>'Investīciju plāns_2023_2027'!D132</f>
        <v>Negatīvās ietekmes uz vidi samazināšana, veicinot atkritumu atkārtotu izmantošanu, pārstrādi un reģenerāciju</v>
      </c>
      <c r="E148" s="285" t="str">
        <f>'Investīciju plāns_2023_2027'!E132</f>
        <v>Izpēte, kurai seko ieteikto aktivitāšu īstenošana</v>
      </c>
      <c r="F148" s="161" t="str">
        <f>'Investīciju plāns_2023_2027'!F132</f>
        <v>Vides aizsardzība</v>
      </c>
      <c r="G148" s="367" t="str">
        <f>'Investīciju plāns_2023_2027'!G132</f>
        <v>Kopīgs/J/Pag/Iedz</v>
      </c>
      <c r="H148" s="278">
        <f>'Investīciju plāns_2023_2027'!H132</f>
        <v>100000</v>
      </c>
      <c r="I148" s="303">
        <f>'Investīciju plāns_2023_2027'!I132</f>
        <v>0</v>
      </c>
      <c r="J148" s="304">
        <f>'Investīciju plāns_2023_2027'!J132</f>
        <v>0</v>
      </c>
      <c r="K148" s="305">
        <f>'Investīciju plāns_2023_2027'!K132</f>
        <v>0</v>
      </c>
      <c r="L148" s="306">
        <f>'Investīciju plāns_2023_2027'!L132</f>
        <v>0</v>
      </c>
      <c r="M148" s="307">
        <f>'Investīciju plāns_2023_2027'!M132</f>
        <v>100000</v>
      </c>
      <c r="N148" s="195" t="str">
        <f>'Investīciju plāns_2023_2027'!N132</f>
        <v>P3 V RV9</v>
      </c>
      <c r="O148" s="161" t="str">
        <f>'Investīciju plāns_2023_2027'!O132</f>
        <v>D</v>
      </c>
      <c r="P148" s="286" t="str">
        <f>'Investīciju plāns_2023_2027'!P132</f>
        <v>VP2</v>
      </c>
      <c r="Q148" s="145" t="str">
        <f>'Investīciju plāns_2023_2027'!Q132</f>
        <v>RV6</v>
      </c>
      <c r="R148" s="196" t="str">
        <f>'Investīciju plāns_2023_2027'!R132</f>
        <v>U.6.1.</v>
      </c>
      <c r="S148" s="386" t="str">
        <f>'Investīciju plāns_2023_2027'!S132</f>
        <v>Īpašuma pārvaldības nodaļa</v>
      </c>
      <c r="T148" s="310">
        <f>'Investīciju plāns_2023_2027'!T132</f>
        <v>0</v>
      </c>
      <c r="U148" s="282" t="str">
        <f>'Investīciju plāns_2023_2027'!U132</f>
        <v>2022-2027</v>
      </c>
    </row>
    <row r="149" spans="1:21" ht="165.75" x14ac:dyDescent="0.25">
      <c r="A149" s="161">
        <f>'Investīciju plāns_2023_2027'!A133</f>
        <v>131</v>
      </c>
      <c r="B149" s="279" t="str">
        <f>'Investīciju plāns_2023_2027'!B133</f>
        <v>05</v>
      </c>
      <c r="C149" s="196" t="str">
        <f>'Investīciju plāns_2023_2027'!C133</f>
        <v>Novads</v>
      </c>
      <c r="D149" s="285" t="str">
        <f>'Investīciju plāns_2023_2027'!D133</f>
        <v>Jelgavas novada zaļo zonu (rekreācijas teritoriju) sakārtošana</v>
      </c>
      <c r="E149" s="285" t="str">
        <f>'Investīciju plāns_2023_2027'!E133</f>
        <v>Izveidot piekrastes dabas izzinošas pastaigu takas Kalnciema palieņu pļavu teritorijā (Kalnciema un Valgundes pagastu teritorijā) un Lielupes palieņu pļavu teritorijā (Jaunsvirlaukas pagasts, Jelgavas pilsēta); Pastaigu laipu un gar laipām informatīvu stendu ar sastopamajiem augiem, dzīvniekiem, kukaiņiem, putniem, u.c. izvietošana. Vismaz viena skatu torņa izvietošana katrā no takām. Skatu torņa uzstādīšana Svētes palienes pļavās, piegulošās teritorijas labiekārtošana. Ģimenes atpūtas laukumu izveidošana novada ciemos, kas ietver rotaļu laukumus bērniem, sporta aktivitāšu laukumus jauniešiem, āra trenažierus pieaugušiem cilvēkiem vienuviet. Auces upes teritorijas labiekārtošana Nākotnes ciemā, izveidojot latvisko tradīciju iepazīšanas un izzināšanas laukumu. Novadpētniecības takas izveide Ūziņu parkā u.c.</v>
      </c>
      <c r="F149" s="161" t="str">
        <f>'Investīciju plāns_2023_2027'!F133</f>
        <v>Vides aizsardzība</v>
      </c>
      <c r="G149" s="367" t="str">
        <f>'Investīciju plāns_2023_2027'!G133</f>
        <v>Kopīgs/J/Pag/Iedz</v>
      </c>
      <c r="H149" s="278">
        <f>'Investīciju plāns_2023_2027'!H133</f>
        <v>600000</v>
      </c>
      <c r="I149" s="303">
        <f>'Investīciju plāns_2023_2027'!I133</f>
        <v>0</v>
      </c>
      <c r="J149" s="304">
        <f>'Investīciju plāns_2023_2027'!J133</f>
        <v>0</v>
      </c>
      <c r="K149" s="305">
        <f>'Investīciju plāns_2023_2027'!K133</f>
        <v>0</v>
      </c>
      <c r="L149" s="306">
        <f>'Investīciju plāns_2023_2027'!L133</f>
        <v>0</v>
      </c>
      <c r="M149" s="307">
        <f>'Investīciju plāns_2023_2027'!M133</f>
        <v>600000</v>
      </c>
      <c r="N149" s="195" t="str">
        <f>'Investīciju plāns_2023_2027'!N133</f>
        <v>P3 V RV9</v>
      </c>
      <c r="O149" s="151" t="str">
        <f>'Investīciju plāns_2023_2027'!O133</f>
        <v>P</v>
      </c>
      <c r="P149" s="286" t="str">
        <f>'Investīciju plāns_2023_2027'!P133</f>
        <v>VP2</v>
      </c>
      <c r="Q149" s="145" t="str">
        <f>'Investīciju plāns_2023_2027'!Q133</f>
        <v>RV6</v>
      </c>
      <c r="R149" s="196" t="str">
        <f>'Investīciju plāns_2023_2027'!R133</f>
        <v>U.6.1.</v>
      </c>
      <c r="S149" s="161" t="str">
        <f>'Investīciju plāns_2023_2027'!S133</f>
        <v>Īpašuma pārvaldības nodaļa</v>
      </c>
      <c r="T149" s="310">
        <f>'Investīciju plāns_2023_2027'!T133</f>
        <v>0</v>
      </c>
      <c r="U149" s="282" t="str">
        <f>'Investīciju plāns_2023_2027'!U133</f>
        <v>2022-2027</v>
      </c>
    </row>
    <row r="150" spans="1:21" ht="63.75" x14ac:dyDescent="0.25">
      <c r="A150" s="196">
        <f>'Investīciju plāns_2023_2027'!A134</f>
        <v>132</v>
      </c>
      <c r="B150" s="279" t="str">
        <f>'Investīciju plāns_2023_2027'!B134</f>
        <v>05</v>
      </c>
      <c r="C150" s="196" t="str">
        <f>'Investīciju plāns_2023_2027'!C134</f>
        <v>Novads</v>
      </c>
      <c r="D150" s="261" t="str">
        <f>'Investīciju plāns_2023_2027'!D134</f>
        <v xml:space="preserve">Ūdenstilpju un ūdensteču caurplūdes palielināšanas un piekrastes labiekārtošanas darbi </v>
      </c>
      <c r="E150" s="285" t="str">
        <f>'Investīciju plāns_2023_2027'!E134</f>
        <v>Izvērtēt upju palieņu ainavisko potenciālu, tai skaitā mazo upju aizaugušo ūdensmalu kopšanas plānošanu un īstenot pasākumus to iekļaušanai pilsētvidē; 
Veikt upju gultņu tīrīšanas darbus caurplūduma atjaunošanai; Veikt ūdenstilpju tīrīšanas darbus (t.sk. krastu tīrīšanu)</v>
      </c>
      <c r="F150" s="161" t="str">
        <f>'Investīciju plāns_2023_2027'!F134</f>
        <v>Vides aizsardzība</v>
      </c>
      <c r="G150" s="367" t="str">
        <f>'Investīciju plāns_2023_2027'!G134</f>
        <v>Kopīgs/J/Pag/Iedz</v>
      </c>
      <c r="H150" s="278">
        <f>'Investīciju plāns_2023_2027'!H134</f>
        <v>350000</v>
      </c>
      <c r="I150" s="303">
        <f>'Investīciju plāns_2023_2027'!I134</f>
        <v>0</v>
      </c>
      <c r="J150" s="304">
        <f>'Investīciju plāns_2023_2027'!J134</f>
        <v>0</v>
      </c>
      <c r="K150" s="305">
        <f>'Investīciju plāns_2023_2027'!K134</f>
        <v>0</v>
      </c>
      <c r="L150" s="306">
        <f>'Investīciju plāns_2023_2027'!L134</f>
        <v>0</v>
      </c>
      <c r="M150" s="307">
        <f>'Investīciju plāns_2023_2027'!M134</f>
        <v>350000</v>
      </c>
      <c r="N150" s="195" t="str">
        <f>'Investīciju plāns_2023_2027'!N134</f>
        <v>P3 V RV9</v>
      </c>
      <c r="O150" s="161" t="str">
        <f>'Investīciju plāns_2023_2027'!O134</f>
        <v>D</v>
      </c>
      <c r="P150" s="145" t="str">
        <f>'Investīciju plāns_2023_2027'!P134</f>
        <v>VP2</v>
      </c>
      <c r="Q150" s="145" t="str">
        <f>'Investīciju plāns_2023_2027'!Q134</f>
        <v>RV6</v>
      </c>
      <c r="R150" s="196" t="str">
        <f>'Investīciju plāns_2023_2027'!R134</f>
        <v>U.6.1.</v>
      </c>
      <c r="S150" s="161" t="str">
        <f>'Investīciju plāns_2023_2027'!S134</f>
        <v>Infrastruktūras un saimnieciskā nodrošinājuma nodaļa</v>
      </c>
      <c r="T150" s="310">
        <f>'Investīciju plāns_2023_2027'!T134</f>
        <v>0</v>
      </c>
      <c r="U150" s="282" t="str">
        <f>'Investīciju plāns_2023_2027'!U134</f>
        <v>2022-2027</v>
      </c>
    </row>
    <row r="151" spans="1:21" ht="127.5" x14ac:dyDescent="0.25">
      <c r="A151" s="161">
        <f>'Investīciju plāns_2023_2027'!A135</f>
        <v>133</v>
      </c>
      <c r="B151" s="279" t="str">
        <f>'Investīciju plāns_2023_2027'!B135</f>
        <v>05</v>
      </c>
      <c r="C151" s="196" t="str">
        <f>'Investīciju plāns_2023_2027'!C135</f>
        <v>Novads</v>
      </c>
      <c r="D151" s="285" t="str">
        <f>'Investīciju plāns_2023_2027'!D135</f>
        <v>Zaļo un dārza atkritumu kompostēšanas vietu izveide Jelgavas novada kapu teritorijās</v>
      </c>
      <c r="E151" s="285" t="str">
        <f>'Investīciju plāns_2023_2027'!E135</f>
        <v xml:space="preserve">Zaļo un dārza atkritumu kompostēšanas vietas izveide katrā Jelgavas novada kapsētu teritorijā,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Zaļo un dārza atkritumu kompostēšanas vietas projektēšana, kurā jāparedz ūdens necaurlaidīgs segums  un kompostēšanas laukuma iežogojums (aptuvena 1 kompostēšanas laukuma platība 4mx4m). </v>
      </c>
      <c r="F151" s="283" t="str">
        <f>'Investīciju plāns_2023_2027'!F135</f>
        <v>Vides aizsardzība</v>
      </c>
      <c r="G151" s="367" t="str">
        <f>'Investīciju plāns_2023_2027'!G135</f>
        <v>Kopīgs/J/Pag/Iedz</v>
      </c>
      <c r="H151" s="278">
        <f>'Investīciju plāns_2023_2027'!H135</f>
        <v>500000</v>
      </c>
      <c r="I151" s="303">
        <f>'Investīciju plāns_2023_2027'!I135</f>
        <v>0</v>
      </c>
      <c r="J151" s="304">
        <f>'Investīciju plāns_2023_2027'!J135</f>
        <v>0</v>
      </c>
      <c r="K151" s="305">
        <f>'Investīciju plāns_2023_2027'!K135</f>
        <v>0</v>
      </c>
      <c r="L151" s="306">
        <f>'Investīciju plāns_2023_2027'!L135</f>
        <v>0</v>
      </c>
      <c r="M151" s="307">
        <f>'Investīciju plāns_2023_2027'!M135</f>
        <v>500000</v>
      </c>
      <c r="N151" s="289" t="str">
        <f>'Investīciju plāns_2023_2027'!N135</f>
        <v>P3 V RV9</v>
      </c>
      <c r="O151" s="283" t="str">
        <f>'Investīciju plāns_2023_2027'!O135</f>
        <v>P</v>
      </c>
      <c r="P151" s="288" t="str">
        <f>'Investīciju plāns_2023_2027'!P135</f>
        <v>VP2</v>
      </c>
      <c r="Q151" s="195" t="str">
        <f>'Investīciju plāns_2023_2027'!Q135</f>
        <v>RV5</v>
      </c>
      <c r="R151" s="280" t="str">
        <f>'Investīciju plāns_2023_2027'!R135</f>
        <v>U.5.3.</v>
      </c>
      <c r="S151" s="161" t="str">
        <f>'Investīciju plāns_2023_2027'!S135</f>
        <v>Īpašuma pārvaldības nodaļa</v>
      </c>
      <c r="T151" s="288">
        <f>'Investīciju plāns_2023_2027'!T135</f>
        <v>0</v>
      </c>
      <c r="U151" s="282" t="str">
        <f>'Investīciju plāns_2023_2027'!U135</f>
        <v>2022-2027</v>
      </c>
    </row>
    <row r="152" spans="1:21" ht="127.5" x14ac:dyDescent="0.25">
      <c r="A152" s="161">
        <f>'Investīciju plāns_2023_2027'!A136</f>
        <v>134</v>
      </c>
      <c r="B152" s="279" t="str">
        <f>'Investīciju plāns_2023_2027'!B136</f>
        <v>05</v>
      </c>
      <c r="C152" s="196" t="str">
        <f>'Investīciju plāns_2023_2027'!C136</f>
        <v>Novads</v>
      </c>
      <c r="D152" s="285" t="str">
        <f>'Investīciju plāns_2023_2027'!D136</f>
        <v xml:space="preserve">Kompostēšanas laukumu izveide Jelgavas novadā </v>
      </c>
      <c r="E152" s="285" t="str">
        <f>'Investīciju plāns_2023_2027'!E136</f>
        <v>Kompostēšanas laukumu izveide Jelgavas novadā 3. pagastos (Elejā, Elejas pagastā, Nākotnē, Glūdas pagastā, Ozolniekos, Ozolnieku pagastā)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Kompostēšanas laukuma projektēšana un izveidošana atbilstoši MK noteikumu  prasībām, projektēšanu uzsākt ar 2022.gadu</v>
      </c>
      <c r="F152" s="161" t="str">
        <f>'Investīciju plāns_2023_2027'!F136</f>
        <v>Vides aizsardzība</v>
      </c>
      <c r="G152" s="367" t="str">
        <f>'Investīciju plāns_2023_2027'!G136</f>
        <v>Kopīgs/J/Pag/Iedz
Dep/ieros</v>
      </c>
      <c r="H152" s="278">
        <f>'Investīciju plāns_2023_2027'!H136</f>
        <v>500000</v>
      </c>
      <c r="I152" s="303">
        <f>'Investīciju plāns_2023_2027'!I136</f>
        <v>0</v>
      </c>
      <c r="J152" s="304">
        <f>'Investīciju plāns_2023_2027'!J136</f>
        <v>0</v>
      </c>
      <c r="K152" s="305">
        <f>'Investīciju plāns_2023_2027'!K136</f>
        <v>0</v>
      </c>
      <c r="L152" s="306">
        <f>'Investīciju plāns_2023_2027'!L136</f>
        <v>500000</v>
      </c>
      <c r="M152" s="307">
        <f>'Investīciju plāns_2023_2027'!M136</f>
        <v>0</v>
      </c>
      <c r="N152" s="195" t="str">
        <f>'Investīciju plāns_2023_2027'!N136</f>
        <v>P3 V RV9</v>
      </c>
      <c r="O152" s="161" t="str">
        <f>'Investīciju plāns_2023_2027'!O136</f>
        <v>P</v>
      </c>
      <c r="P152" s="286" t="str">
        <f>'Investīciju plāns_2023_2027'!P136</f>
        <v>VP2</v>
      </c>
      <c r="Q152" s="145" t="str">
        <f>'Investīciju plāns_2023_2027'!Q136</f>
        <v>RV5</v>
      </c>
      <c r="R152" s="268" t="str">
        <f>'Investīciju plāns_2023_2027'!R136</f>
        <v>U.5.3.</v>
      </c>
      <c r="S152" s="258" t="str">
        <f>'Investīciju plāns_2023_2027'!S136</f>
        <v>Īpašuma pārvaldības nodaļa</v>
      </c>
      <c r="T152" s="310">
        <f>'Investīciju plāns_2023_2027'!T136</f>
        <v>0</v>
      </c>
      <c r="U152" s="282" t="str">
        <f>'Investīciju plāns_2023_2027'!U136</f>
        <v>2022-2027</v>
      </c>
    </row>
    <row r="153" spans="1:21" ht="114.75" x14ac:dyDescent="0.25">
      <c r="A153" s="196">
        <f>'Investīciju plāns_2023_2027'!A137</f>
        <v>135</v>
      </c>
      <c r="B153" s="279" t="str">
        <f>'Investīciju plāns_2023_2027'!B137</f>
        <v>05</v>
      </c>
      <c r="C153" s="196" t="str">
        <f>'Investīciju plāns_2023_2027'!C137</f>
        <v>Novads</v>
      </c>
      <c r="D153" s="285" t="str">
        <f>'Investīciju plāns_2023_2027'!D137</f>
        <v>Vides un dabas aizsardzības veicināšana Jelgavas novada teritorijā</v>
      </c>
      <c r="E153" s="285" t="str">
        <f>'Investīciju plāns_2023_2027'!E137</f>
        <v>Vides un dabas aizsardzības veicināšana Jelgavas novada teritorijā, tai skaitā zivju resursu pavairošana un atražošana publiskajās ūdenstilpēs un ūdenstilpēs, kurās zvejas tiesības pieder valstij, citās ūdenstilpēs, kas ir valsts vai pašvaldību īpašumā, kā arī privātajās upēs, kurās ir atļauta makšķerēšana, vēžošana vai zemūdens medības​, t.sk tehnikas iegāde, plānots papildus atjaunot zivju mazuļus Lielupē. Makšķerēšanas vietu labiekārtošana pamatojoties uz spēkā esošiem pašvaldības saistošiem noteikumiem un citiem normatīviem aktiem. Tehnikas iegāde</v>
      </c>
      <c r="F153" s="283" t="str">
        <f>'Investīciju plāns_2023_2027'!F137</f>
        <v>Vides aizsardzība</v>
      </c>
      <c r="G153" s="367" t="str">
        <f>'Investīciju plāns_2023_2027'!G137</f>
        <v>Kopīgs/J/Pag/Iedz
Dep/ieros</v>
      </c>
      <c r="H153" s="278">
        <f>'Investīciju plāns_2023_2027'!H137</f>
        <v>600000</v>
      </c>
      <c r="I153" s="303">
        <f>'Investīciju plāns_2023_2027'!I137</f>
        <v>0</v>
      </c>
      <c r="J153" s="304">
        <f>'Investīciju plāns_2023_2027'!J137</f>
        <v>0</v>
      </c>
      <c r="K153" s="305">
        <f>'Investīciju plāns_2023_2027'!K137</f>
        <v>0</v>
      </c>
      <c r="L153" s="306">
        <f>'Investīciju plāns_2023_2027'!L137</f>
        <v>0</v>
      </c>
      <c r="M153" s="307">
        <f>'Investīciju plāns_2023_2027'!M137</f>
        <v>600000</v>
      </c>
      <c r="N153" s="289" t="str">
        <f>'Investīciju plāns_2023_2027'!N137</f>
        <v>P3 V RV9</v>
      </c>
      <c r="O153" s="283" t="str">
        <f>'Investīciju plāns_2023_2027'!O137</f>
        <v>D</v>
      </c>
      <c r="P153" s="288" t="str">
        <f>'Investīciju plāns_2023_2027'!P137</f>
        <v>VP2</v>
      </c>
      <c r="Q153" s="195" t="str">
        <f>'Investīciju plāns_2023_2027'!Q137</f>
        <v>RV6</v>
      </c>
      <c r="R153" s="280" t="str">
        <f>'Investīciju plāns_2023_2027'!R137</f>
        <v>U.6.1.</v>
      </c>
      <c r="S153" s="258" t="str">
        <f>'Investīciju plāns_2023_2027'!S137</f>
        <v>Īpašuma pārvaldības nodaļa</v>
      </c>
      <c r="T153" s="288">
        <f>'Investīciju plāns_2023_2027'!T137</f>
        <v>0</v>
      </c>
      <c r="U153" s="282" t="str">
        <f>'Investīciju plāns_2023_2027'!U137</f>
        <v>2022-2027</v>
      </c>
    </row>
    <row r="154" spans="1:21" ht="127.5" x14ac:dyDescent="0.25">
      <c r="A154" s="161">
        <f>'Investīciju plāns_2023_2027'!A138</f>
        <v>136</v>
      </c>
      <c r="B154" s="279" t="str">
        <f>'Investīciju plāns_2023_2027'!B138</f>
        <v>05</v>
      </c>
      <c r="C154" s="196" t="str">
        <f>'Investīciju plāns_2023_2027'!C138</f>
        <v>Novads</v>
      </c>
      <c r="D154" s="285" t="str">
        <f>'Investīciju plāns_2023_2027'!D138</f>
        <v>Plūdu monitorings Lielupes baseina upēs</v>
      </c>
      <c r="E154" s="285" t="str">
        <f>'Investīciju plāns_2023_2027'!E138</f>
        <v>Veikt Lielupes upes baseina plūdu modelēšanu; 
Izstrādāt un ieviest elektronisko sistēmu plūdu monitoringam Lielupes upes baseinā; 
Nodrošinot iespēju paredzēt plūdus pēc iespējas savlaicīgāk; 
Izstrādāt tiešsaistes rīku, kas nodrošinātu publisku pieeju plūdu monitoringa datiem; 
Izstrādāt agrās brīdināšanas sistēmu plūdu gadījumā, lai maksimāli samazinātu potenciālos plūdu radītos zaudējumus; 
Izstrādāt pasākumu plānu reaģēšanai plūdu gadījumā un sadarbībā ar valstspilsētu Jelgavu</v>
      </c>
      <c r="F154" s="161" t="str">
        <f>'Investīciju plāns_2023_2027'!F138</f>
        <v>Vides aizsardzība</v>
      </c>
      <c r="G154" s="367" t="str">
        <f>'Investīciju plāns_2023_2027'!G138</f>
        <v>Kopīgs/J/Pag/Iedz</v>
      </c>
      <c r="H154" s="278">
        <f>'Investīciju plāns_2023_2027'!H138</f>
        <v>120000</v>
      </c>
      <c r="I154" s="303">
        <f>'Investīciju plāns_2023_2027'!I138</f>
        <v>0</v>
      </c>
      <c r="J154" s="304">
        <f>'Investīciju plāns_2023_2027'!J138</f>
        <v>0</v>
      </c>
      <c r="K154" s="305">
        <f>'Investīciju plāns_2023_2027'!K138</f>
        <v>0</v>
      </c>
      <c r="L154" s="306">
        <f>'Investīciju plāns_2023_2027'!L138</f>
        <v>120000</v>
      </c>
      <c r="M154" s="307">
        <f>'Investīciju plāns_2023_2027'!M138</f>
        <v>0</v>
      </c>
      <c r="N154" s="195" t="str">
        <f>'Investīciju plāns_2023_2027'!N138</f>
        <v>P1 A RV1</v>
      </c>
      <c r="O154" s="151" t="str">
        <f>'Investīciju plāns_2023_2027'!O138</f>
        <v>P</v>
      </c>
      <c r="P154" s="145" t="str">
        <f>'Investīciju plāns_2023_2027'!P138</f>
        <v>VP2</v>
      </c>
      <c r="Q154" s="145" t="str">
        <f>'Investīciju plāns_2023_2027'!Q138</f>
        <v>RV6</v>
      </c>
      <c r="R154" s="268" t="str">
        <f>'Investīciju plāns_2023_2027'!R138</f>
        <v>U.6.1.</v>
      </c>
      <c r="S154" s="161" t="str">
        <f>'Investīciju plāns_2023_2027'!S138</f>
        <v>Īpašuma pārvaldības nodaļa</v>
      </c>
      <c r="T154" s="310">
        <f>'Investīciju plāns_2023_2027'!T138</f>
        <v>0</v>
      </c>
      <c r="U154" s="282" t="str">
        <f>'Investīciju plāns_2023_2027'!U138</f>
        <v>2022-2027</v>
      </c>
    </row>
    <row r="155" spans="1:21" x14ac:dyDescent="0.25">
      <c r="A155" s="161" t="e">
        <f>'Investīciju plāns_2023_2027'!#REF!</f>
        <v>#REF!</v>
      </c>
      <c r="B155" s="279" t="e">
        <f>'Investīciju plāns_2023_2027'!#REF!</f>
        <v>#REF!</v>
      </c>
      <c r="C155" s="196" t="e">
        <f>'Investīciju plāns_2023_2027'!#REF!</f>
        <v>#REF!</v>
      </c>
      <c r="D155" s="285" t="e">
        <f>'Investīciju plāns_2023_2027'!#REF!</f>
        <v>#REF!</v>
      </c>
      <c r="E155" s="285" t="e">
        <f>'Investīciju plāns_2023_2027'!#REF!</f>
        <v>#REF!</v>
      </c>
      <c r="F155" s="161" t="e">
        <f>'Investīciju plāns_2023_2027'!#REF!</f>
        <v>#REF!</v>
      </c>
      <c r="G155" s="367" t="e">
        <f>'Investīciju plāns_2023_2027'!#REF!</f>
        <v>#REF!</v>
      </c>
      <c r="H155" s="278" t="e">
        <f>'Investīciju plāns_2023_2027'!#REF!</f>
        <v>#REF!</v>
      </c>
      <c r="I155" s="303" t="e">
        <f>'Investīciju plāns_2023_2027'!#REF!</f>
        <v>#REF!</v>
      </c>
      <c r="J155" s="304" t="e">
        <f>'Investīciju plāns_2023_2027'!#REF!</f>
        <v>#REF!</v>
      </c>
      <c r="K155" s="305" t="e">
        <f>'Investīciju plāns_2023_2027'!#REF!</f>
        <v>#REF!</v>
      </c>
      <c r="L155" s="306" t="e">
        <f>'Investīciju plāns_2023_2027'!#REF!</f>
        <v>#REF!</v>
      </c>
      <c r="M155" s="307" t="e">
        <f>'Investīciju plāns_2023_2027'!#REF!</f>
        <v>#REF!</v>
      </c>
      <c r="N155" s="161" t="e">
        <f>'Investīciju plāns_2023_2027'!#REF!</f>
        <v>#REF!</v>
      </c>
      <c r="O155" s="161" t="e">
        <f>'Investīciju plāns_2023_2027'!#REF!</f>
        <v>#REF!</v>
      </c>
      <c r="P155" s="284" t="e">
        <f>'Investīciju plāns_2023_2027'!#REF!</f>
        <v>#REF!</v>
      </c>
      <c r="Q155" s="161" t="e">
        <f>'Investīciju plāns_2023_2027'!#REF!</f>
        <v>#REF!</v>
      </c>
      <c r="R155" s="160" t="e">
        <f>'Investīciju plāns_2023_2027'!#REF!</f>
        <v>#REF!</v>
      </c>
      <c r="S155" s="385" t="e">
        <f>'Investīciju plāns_2023_2027'!#REF!</f>
        <v>#REF!</v>
      </c>
      <c r="T155" s="284" t="e">
        <f>'Investīciju plāns_2023_2027'!#REF!</f>
        <v>#REF!</v>
      </c>
      <c r="U155" s="282" t="e">
        <f>'Investīciju plāns_2023_2027'!#REF!</f>
        <v>#REF!</v>
      </c>
    </row>
    <row r="156" spans="1:21" ht="38.25" x14ac:dyDescent="0.25">
      <c r="A156" s="196">
        <f>'Investīciju plāns_2023_2027'!A139</f>
        <v>137</v>
      </c>
      <c r="B156" s="279" t="str">
        <f>'Investīciju plāns_2023_2027'!B139</f>
        <v>05</v>
      </c>
      <c r="C156" s="196" t="str">
        <f>'Investīciju plāns_2023_2027'!C139</f>
        <v>Novads</v>
      </c>
      <c r="D156" s="285" t="str">
        <f>'Investīciju plāns_2023_2027'!D139</f>
        <v>Veicināt pielāgošanos klimata pārmaiņām, risku novēršanu un noturību pret katastrofām</v>
      </c>
      <c r="E156" s="285" t="str">
        <f>'Investīciju plāns_2023_2027'!E139</f>
        <v>Pielāgošanās klimata pārmaiņām pasākumi, tai skaitā vietējā līmenī</v>
      </c>
      <c r="F156" s="283" t="str">
        <f>'Investīciju plāns_2023_2027'!F139</f>
        <v>Vides aizsardzība</v>
      </c>
      <c r="G156" s="367" t="str">
        <f>'Investīciju plāns_2023_2027'!G139</f>
        <v>SAM</v>
      </c>
      <c r="H156" s="278">
        <f>'Investīciju plāns_2023_2027'!H139</f>
        <v>500000</v>
      </c>
      <c r="I156" s="303">
        <f>'Investīciju plāns_2023_2027'!I139</f>
        <v>0</v>
      </c>
      <c r="J156" s="304">
        <f>'Investīciju plāns_2023_2027'!J139</f>
        <v>0</v>
      </c>
      <c r="K156" s="305">
        <f>'Investīciju plāns_2023_2027'!K139</f>
        <v>0</v>
      </c>
      <c r="L156" s="306">
        <f>'Investīciju plāns_2023_2027'!L139</f>
        <v>0</v>
      </c>
      <c r="M156" s="307">
        <f>'Investīciju plāns_2023_2027'!M139</f>
        <v>500000</v>
      </c>
      <c r="N156" s="317" t="str">
        <f>'Investīciju plāns_2023_2027'!N139</f>
        <v>P3 V RV9</v>
      </c>
      <c r="O156" s="283" t="str">
        <f>'Investīciju plāns_2023_2027'!O139</f>
        <v>D</v>
      </c>
      <c r="P156" s="284" t="str">
        <f>'Investīciju plāns_2023_2027'!P139</f>
        <v>VP2</v>
      </c>
      <c r="Q156" s="161" t="str">
        <f>'Investīciju plāns_2023_2027'!Q139</f>
        <v>RV6</v>
      </c>
      <c r="R156" s="339" t="str">
        <f>'Investīciju plāns_2023_2027'!R139</f>
        <v>U.6.1.</v>
      </c>
      <c r="S156" s="385" t="str">
        <f>'Investīciju plāns_2023_2027'!S139</f>
        <v>Īpašuma pārvaldības nodaļa</v>
      </c>
      <c r="T156" s="318">
        <f>'Investīciju plāns_2023_2027'!T139</f>
        <v>0</v>
      </c>
      <c r="U156" s="282" t="str">
        <f>'Investīciju plāns_2023_2027'!U139</f>
        <v>2022-2027</v>
      </c>
    </row>
    <row r="157" spans="1:21" ht="38.25" x14ac:dyDescent="0.25">
      <c r="A157" s="161">
        <f>'Investīciju plāns_2023_2027'!A140</f>
        <v>138</v>
      </c>
      <c r="B157" s="279" t="str">
        <f>'Investīciju plāns_2023_2027'!B140</f>
        <v>05</v>
      </c>
      <c r="C157" s="196" t="str">
        <f>'Investīciju plāns_2023_2027'!C140</f>
        <v>Novads</v>
      </c>
      <c r="D157" s="335" t="str">
        <f>'Investīciju plāns_2023_2027'!D140</f>
        <v>Pārejas uz aprites ekonomiku veicināšana</v>
      </c>
      <c r="E157" s="335" t="str">
        <f>'Investīciju plāns_2023_2027'!E140</f>
        <v>Atkritumsaimniecības un atkritumu pārstrādes un tālākas izmantošanas attīstība un atkritumu rašanās novēršanas pasākumi, t.sk. dalīto atkritumu laukumu izbūve uzsākt ar 2022.gadu</v>
      </c>
      <c r="F157" s="161" t="str">
        <f>'Investīciju plāns_2023_2027'!F140</f>
        <v>Vides aizsardzība</v>
      </c>
      <c r="G157" s="367" t="str">
        <f>'Investīciju plāns_2023_2027'!G140</f>
        <v>SAM
Dep/ieros</v>
      </c>
      <c r="H157" s="278">
        <f>'Investīciju plāns_2023_2027'!H140</f>
        <v>3000000</v>
      </c>
      <c r="I157" s="303">
        <f>'Investīciju plāns_2023_2027'!I140</f>
        <v>0</v>
      </c>
      <c r="J157" s="304">
        <f>'Investīciju plāns_2023_2027'!J140</f>
        <v>0</v>
      </c>
      <c r="K157" s="305">
        <f>'Investīciju plāns_2023_2027'!K140</f>
        <v>0</v>
      </c>
      <c r="L157" s="306">
        <f>'Investīciju plāns_2023_2027'!L140</f>
        <v>0</v>
      </c>
      <c r="M157" s="307">
        <f>'Investīciju plāns_2023_2027'!M140</f>
        <v>3000000</v>
      </c>
      <c r="N157" s="160" t="str">
        <f>'Investīciju plāns_2023_2027'!N140</f>
        <v>P3 V RV9</v>
      </c>
      <c r="O157" s="161" t="str">
        <f>'Investīciju plāns_2023_2027'!O140</f>
        <v>D</v>
      </c>
      <c r="P157" s="347" t="str">
        <f>'Investīciju plāns_2023_2027'!P140</f>
        <v>VP2</v>
      </c>
      <c r="Q157" s="161" t="str">
        <f>'Investīciju plāns_2023_2027'!Q140</f>
        <v>RV5</v>
      </c>
      <c r="R157" s="339" t="str">
        <f>'Investīciju plāns_2023_2027'!R140</f>
        <v>U.5.3.</v>
      </c>
      <c r="S157" s="336" t="str">
        <f>'Investīciju plāns_2023_2027'!S140</f>
        <v>Īpašuma pārvaldības nodaļa</v>
      </c>
      <c r="T157" s="287">
        <f>'Investīciju plāns_2023_2027'!T140</f>
        <v>0</v>
      </c>
      <c r="U157" s="196" t="str">
        <f>'Investīciju plāns_2023_2027'!U140</f>
        <v>2022-2027</v>
      </c>
    </row>
    <row r="158" spans="1:21" ht="51" x14ac:dyDescent="0.25">
      <c r="A158" s="161">
        <f>'Investīciju plāns_2023_2027'!A141</f>
        <v>139</v>
      </c>
      <c r="B158" s="277" t="str">
        <f>'Investīciju plāns_2023_2027'!B141</f>
        <v>06</v>
      </c>
      <c r="C158" s="281" t="str">
        <f>'Investīciju plāns_2023_2027'!C141</f>
        <v>Novads</v>
      </c>
      <c r="D158" s="285" t="str">
        <f>'Investīciju plāns_2023_2027'!D141</f>
        <v>Muiža parku apstādījumu iekopšana/atjaunošana Jelgavas novada teritorijā</v>
      </c>
      <c r="E158" s="285" t="str">
        <f>'Investīciju plāns_2023_2027'!E141</f>
        <v>Muiža parku apstādījumu iekopšana/atjaunošana Jelgavas novada teritorijā - Lielvircavas, Lielplatones, Staļģenes, Elejas muižas parka, Teteles parka apstādījumu iekopšana, jaunu koku, krūmu stādīšana</v>
      </c>
      <c r="F158" s="161" t="str">
        <f>'Investīciju plāns_2023_2027'!F141</f>
        <v xml:space="preserve">Vides objektu teritoriju izveidošana un sakopšana </v>
      </c>
      <c r="G158" s="367" t="str">
        <f>'Investīciju plāns_2023_2027'!G141</f>
        <v>Kopīgs/J/Pag/Iedz</v>
      </c>
      <c r="H158" s="278">
        <f>'Investīciju plāns_2023_2027'!H141</f>
        <v>205000</v>
      </c>
      <c r="I158" s="303">
        <f>'Investīciju plāns_2023_2027'!I141</f>
        <v>0</v>
      </c>
      <c r="J158" s="304">
        <f>'Investīciju plāns_2023_2027'!J141</f>
        <v>0</v>
      </c>
      <c r="K158" s="305">
        <f>'Investīciju plāns_2023_2027'!K141</f>
        <v>0</v>
      </c>
      <c r="L158" s="306">
        <f>'Investīciju plāns_2023_2027'!L141</f>
        <v>5000</v>
      </c>
      <c r="M158" s="307">
        <f>'Investīciju plāns_2023_2027'!M141</f>
        <v>200000</v>
      </c>
      <c r="N158" s="196" t="str">
        <f>'Investīciju plāns_2023_2027'!N141</f>
        <v>P3 V RV9</v>
      </c>
      <c r="O158" s="161" t="str">
        <f>'Investīciju plāns_2023_2027'!O141</f>
        <v>P</v>
      </c>
      <c r="P158" s="196" t="str">
        <f>'Investīciju plāns_2023_2027'!P141</f>
        <v>VP1</v>
      </c>
      <c r="Q158" s="196" t="str">
        <f>'Investīciju plāns_2023_2027'!Q141</f>
        <v>RV3</v>
      </c>
      <c r="R158" s="196" t="str">
        <f>'Investīciju plāns_2023_2027'!R141</f>
        <v>3.4.</v>
      </c>
      <c r="S158" s="161" t="str">
        <f>'Investīciju plāns_2023_2027'!S141</f>
        <v>Īpašuma pārvaldības nodaļa</v>
      </c>
      <c r="T158" s="309">
        <f>'Investīciju plāns_2023_2027'!T141</f>
        <v>0</v>
      </c>
      <c r="U158" s="282" t="str">
        <f>'Investīciju plāns_2023_2027'!U141</f>
        <v>2022-2027</v>
      </c>
    </row>
    <row r="159" spans="1:21" x14ac:dyDescent="0.25">
      <c r="A159" s="196" t="e">
        <f>'Investīciju plāns_2023_2027'!#REF!</f>
        <v>#REF!</v>
      </c>
      <c r="B159" s="279" t="e">
        <f>'Investīciju plāns_2023_2027'!#REF!</f>
        <v>#REF!</v>
      </c>
      <c r="C159" s="196" t="e">
        <f>'Investīciju plāns_2023_2027'!#REF!</f>
        <v>#REF!</v>
      </c>
      <c r="D159" s="285" t="e">
        <f>'Investīciju plāns_2023_2027'!#REF!</f>
        <v>#REF!</v>
      </c>
      <c r="E159" s="225" t="e">
        <f>'Investīciju plāns_2023_2027'!#REF!</f>
        <v>#REF!</v>
      </c>
      <c r="F159" s="161" t="e">
        <f>'Investīciju plāns_2023_2027'!#REF!</f>
        <v>#REF!</v>
      </c>
      <c r="G159" s="366" t="e">
        <f>'Investīciju plāns_2023_2027'!#REF!</f>
        <v>#REF!</v>
      </c>
      <c r="H159" s="278" t="e">
        <f>'Investīciju plāns_2023_2027'!#REF!</f>
        <v>#REF!</v>
      </c>
      <c r="I159" s="303" t="e">
        <f>'Investīciju plāns_2023_2027'!#REF!</f>
        <v>#REF!</v>
      </c>
      <c r="J159" s="304" t="e">
        <f>'Investīciju plāns_2023_2027'!#REF!</f>
        <v>#REF!</v>
      </c>
      <c r="K159" s="305" t="e">
        <f>'Investīciju plāns_2023_2027'!#REF!</f>
        <v>#REF!</v>
      </c>
      <c r="L159" s="306" t="e">
        <f>'Investīciju plāns_2023_2027'!#REF!</f>
        <v>#REF!</v>
      </c>
      <c r="M159" s="307" t="e">
        <f>'Investīciju plāns_2023_2027'!#REF!</f>
        <v>#REF!</v>
      </c>
      <c r="N159" s="166" t="e">
        <f>'Investīciju plāns_2023_2027'!#REF!</f>
        <v>#REF!</v>
      </c>
      <c r="O159" s="151" t="e">
        <f>'Investīciju plāns_2023_2027'!#REF!</f>
        <v>#REF!</v>
      </c>
      <c r="P159" s="275" t="e">
        <f>'Investīciju plāns_2023_2027'!#REF!</f>
        <v>#REF!</v>
      </c>
      <c r="Q159" s="156" t="e">
        <f>'Investīciju plāns_2023_2027'!#REF!</f>
        <v>#REF!</v>
      </c>
      <c r="R159" s="268" t="e">
        <f>'Investīciju plāns_2023_2027'!#REF!</f>
        <v>#REF!</v>
      </c>
      <c r="S159" s="161" t="e">
        <f>'Investīciju plāns_2023_2027'!#REF!</f>
        <v>#REF!</v>
      </c>
      <c r="T159" s="291" t="e">
        <f>'Investīciju plāns_2023_2027'!#REF!</f>
        <v>#REF!</v>
      </c>
      <c r="U159" s="282" t="e">
        <f>'Investīciju plāns_2023_2027'!#REF!</f>
        <v>#REF!</v>
      </c>
    </row>
    <row r="160" spans="1:21" ht="242.25" x14ac:dyDescent="0.25">
      <c r="A160" s="161">
        <f>'Investīciju plāns_2023_2027'!A142</f>
        <v>140</v>
      </c>
      <c r="B160" s="279">
        <f>'Investīciju plāns_2023_2027'!B142</f>
        <v>0</v>
      </c>
      <c r="C160" s="312" t="e">
        <f>'Investīciju plāns_2023_2027'!#REF!</f>
        <v>#REF!</v>
      </c>
      <c r="D160" s="285" t="str">
        <f>'Investīciju plāns_2023_2027'!D142</f>
        <v>Jaunu, inovatīvu un viedu  risinājumu attīstīšana sabiedrības attīstībai nepieciešamo pakalpojumu un infrastruktūras nodrošināšanai jaunveidojamajā Jelgavas novada pašvaldības teritorijā</v>
      </c>
      <c r="E160" s="335" t="str">
        <f>'Investīciju plāns_2023_2027'!E142</f>
        <v>Organizēt iedzīvotājiem komunālos pakalpojumus.
Gādāt par administratīvās teritorijas labiekārtošanu un sanitāro tīrību (ielu, ceļu un laukumu būvniecība, rekonstruēšana un uzturēšana; ielu, laukumu un citu publiskai lietošanai paredzēto teritoriju apgaismošana; parku, skvēru un zaļo zonu iekārtošana un uzturēšana; atkritumu savāšanas un izvešanas kontrole; pretplūdu pasākumi),noteikt kārtību, kādā izmantojami publiskā lietošanā esošie meži un ūdeņi.
Pasākumi iedzīvotāju izglītības veicināšanai.
Kultūras un tradicionālās kultūras vērtību saglabāšana un tautas jaunrades attīstība.
Sociālo pakalpojumu pieejamības un efektivitātes uzlabošana (digitālā transformācija).
Gādāt par aizgādnību, aizbildnību, adopciju un bērnu personisko un mantisko tiesību un interešu aizsardzību.
Sniegt palīdzību iedzīvotājiem dzīvokļa jautājumu risināšanā.
Piedalīties sabiedriskās kārtības nodrošināšanā.
Veikt attiecīgajā administratīvajā teritorijā dzīvojošo bērnu uzskaiti.
Īstenot bērnu tiesību aizsardzību attiecīgajā administratīvajā teritorijā</v>
      </c>
      <c r="F160" s="161">
        <f>'Investīciju plāns_2023_2027'!F142</f>
        <v>0</v>
      </c>
      <c r="G160" s="366">
        <f>'Investīciju plāns_2023_2027'!G142</f>
        <v>0</v>
      </c>
      <c r="H160" s="278">
        <f>'Investīciju plāns_2023_2027'!H142</f>
        <v>2000000</v>
      </c>
      <c r="I160" s="303">
        <f>'Investīciju plāns_2023_2027'!I142</f>
        <v>0</v>
      </c>
      <c r="J160" s="304">
        <f>'Investīciju plāns_2023_2027'!J142</f>
        <v>0</v>
      </c>
      <c r="K160" s="305">
        <f>'Investīciju plāns_2023_2027'!K142</f>
        <v>0</v>
      </c>
      <c r="L160" s="306">
        <f>'Investīciju plāns_2023_2027'!L142</f>
        <v>0</v>
      </c>
      <c r="M160" s="307">
        <f>'Investīciju plāns_2023_2027'!M142</f>
        <v>2000000</v>
      </c>
      <c r="N160" s="166">
        <f>'Investīciju plāns_2023_2027'!N142</f>
        <v>0</v>
      </c>
      <c r="O160" s="151">
        <f>'Investīciju plāns_2023_2027'!O142</f>
        <v>0</v>
      </c>
      <c r="P160" s="275">
        <f>'Investīciju plāns_2023_2027'!P142</f>
        <v>0</v>
      </c>
      <c r="Q160" s="156">
        <f>'Investīciju plāns_2023_2027'!Q142</f>
        <v>0</v>
      </c>
      <c r="R160" s="268">
        <f>'Investīciju plāns_2023_2027'!R142</f>
        <v>0</v>
      </c>
      <c r="S160" s="258">
        <f>'Investīciju plāns_2023_2027'!S142</f>
        <v>0</v>
      </c>
      <c r="T160" s="291">
        <f>'Investīciju plāns_2023_2027'!T142</f>
        <v>0</v>
      </c>
      <c r="U160" s="282">
        <f>'Investīciju plāns_2023_2027'!U142</f>
        <v>0</v>
      </c>
    </row>
    <row r="161" spans="1:21" x14ac:dyDescent="0.25">
      <c r="A161" s="161" t="e">
        <f>'Investīciju plāns_2023_2027'!#REF!</f>
        <v>#REF!</v>
      </c>
      <c r="B161" s="279" t="e">
        <f>'Investīciju plāns_2023_2027'!#REF!</f>
        <v>#REF!</v>
      </c>
      <c r="C161" s="196" t="e">
        <f>'Investīciju plāns_2023_2027'!#REF!</f>
        <v>#REF!</v>
      </c>
      <c r="D161" s="285" t="e">
        <f>'Investīciju plāns_2023_2027'!#REF!</f>
        <v>#REF!</v>
      </c>
      <c r="E161" s="285" t="e">
        <f>'Investīciju plāns_2023_2027'!#REF!</f>
        <v>#REF!</v>
      </c>
      <c r="F161" s="161" t="e">
        <f>'Investīciju plāns_2023_2027'!#REF!</f>
        <v>#REF!</v>
      </c>
      <c r="G161" s="366" t="e">
        <f>'Investīciju plāns_2023_2027'!#REF!</f>
        <v>#REF!</v>
      </c>
      <c r="H161" s="278" t="e">
        <f>'Investīciju plāns_2023_2027'!#REF!</f>
        <v>#REF!</v>
      </c>
      <c r="I161" s="303" t="e">
        <f>'Investīciju plāns_2023_2027'!#REF!</f>
        <v>#REF!</v>
      </c>
      <c r="J161" s="304" t="e">
        <f>'Investīciju plāns_2023_2027'!#REF!</f>
        <v>#REF!</v>
      </c>
      <c r="K161" s="305" t="e">
        <f>'Investīciju plāns_2023_2027'!#REF!</f>
        <v>#REF!</v>
      </c>
      <c r="L161" s="306" t="e">
        <f>'Investīciju plāns_2023_2027'!#REF!</f>
        <v>#REF!</v>
      </c>
      <c r="M161" s="307" t="e">
        <f>'Investīciju plāns_2023_2027'!#REF!</f>
        <v>#REF!</v>
      </c>
      <c r="N161" s="166" t="e">
        <f>'Investīciju plāns_2023_2027'!#REF!</f>
        <v>#REF!</v>
      </c>
      <c r="O161" s="151" t="e">
        <f>'Investīciju plāns_2023_2027'!#REF!</f>
        <v>#REF!</v>
      </c>
      <c r="P161" s="275" t="e">
        <f>'Investīciju plāns_2023_2027'!#REF!</f>
        <v>#REF!</v>
      </c>
      <c r="Q161" s="156" t="e">
        <f>'Investīciju plāns_2023_2027'!#REF!</f>
        <v>#REF!</v>
      </c>
      <c r="R161" s="268" t="e">
        <f>'Investīciju plāns_2023_2027'!#REF!</f>
        <v>#REF!</v>
      </c>
      <c r="S161" s="258" t="e">
        <f>'Investīciju plāns_2023_2027'!#REF!</f>
        <v>#REF!</v>
      </c>
      <c r="T161" s="291" t="e">
        <f>'Investīciju plāns_2023_2027'!#REF!</f>
        <v>#REF!</v>
      </c>
      <c r="U161" s="282" t="e">
        <f>'Investīciju plāns_2023_2027'!#REF!</f>
        <v>#REF!</v>
      </c>
    </row>
    <row r="162" spans="1:21" x14ac:dyDescent="0.25">
      <c r="A162" s="196" t="e">
        <f>'Investīciju plāns_2023_2027'!#REF!</f>
        <v>#REF!</v>
      </c>
      <c r="B162" s="279" t="e">
        <f>'Investīciju plāns_2023_2027'!#REF!</f>
        <v>#REF!</v>
      </c>
      <c r="C162" s="196" t="e">
        <f>'Investīciju plāns_2023_2027'!#REF!</f>
        <v>#REF!</v>
      </c>
      <c r="D162" s="285" t="e">
        <f>'Investīciju plāns_2023_2027'!#REF!</f>
        <v>#REF!</v>
      </c>
      <c r="E162" s="335" t="e">
        <f>'Investīciju plāns_2023_2027'!#REF!</f>
        <v>#REF!</v>
      </c>
      <c r="F162" s="161" t="e">
        <f>'Investīciju plāns_2023_2027'!#REF!</f>
        <v>#REF!</v>
      </c>
      <c r="G162" s="366" t="e">
        <f>'Investīciju plāns_2023_2027'!#REF!</f>
        <v>#REF!</v>
      </c>
      <c r="H162" s="278" t="e">
        <f>'Investīciju plāns_2023_2027'!#REF!</f>
        <v>#REF!</v>
      </c>
      <c r="I162" s="303" t="e">
        <f>'Investīciju plāns_2023_2027'!#REF!</f>
        <v>#REF!</v>
      </c>
      <c r="J162" s="304" t="e">
        <f>'Investīciju plāns_2023_2027'!#REF!</f>
        <v>#REF!</v>
      </c>
      <c r="K162" s="305" t="e">
        <f>'Investīciju plāns_2023_2027'!#REF!</f>
        <v>#REF!</v>
      </c>
      <c r="L162" s="306" t="e">
        <f>'Investīciju plāns_2023_2027'!#REF!</f>
        <v>#REF!</v>
      </c>
      <c r="M162" s="307" t="e">
        <f>'Investīciju plāns_2023_2027'!#REF!</f>
        <v>#REF!</v>
      </c>
      <c r="N162" s="166" t="e">
        <f>'Investīciju plāns_2023_2027'!#REF!</f>
        <v>#REF!</v>
      </c>
      <c r="O162" s="273" t="e">
        <f>'Investīciju plāns_2023_2027'!#REF!</f>
        <v>#REF!</v>
      </c>
      <c r="P162" s="275" t="e">
        <f>'Investīciju plāns_2023_2027'!#REF!</f>
        <v>#REF!</v>
      </c>
      <c r="Q162" s="156" t="e">
        <f>'Investīciju plāns_2023_2027'!#REF!</f>
        <v>#REF!</v>
      </c>
      <c r="R162" s="268" t="e">
        <f>'Investīciju plāns_2023_2027'!#REF!</f>
        <v>#REF!</v>
      </c>
      <c r="S162" s="258" t="e">
        <f>'Investīciju plāns_2023_2027'!#REF!</f>
        <v>#REF!</v>
      </c>
      <c r="T162" s="291" t="e">
        <f>'Investīciju plāns_2023_2027'!#REF!</f>
        <v>#REF!</v>
      </c>
      <c r="U162" s="282" t="e">
        <f>'Investīciju plāns_2023_2027'!#REF!</f>
        <v>#REF!</v>
      </c>
    </row>
    <row r="163" spans="1:21" ht="25.5" x14ac:dyDescent="0.25">
      <c r="A163" s="161">
        <f>'Investīciju plāns_2023_2027'!A144</f>
        <v>142</v>
      </c>
      <c r="B163" s="279">
        <f>'Investīciju plāns_2023_2027'!B144</f>
        <v>0</v>
      </c>
      <c r="C163" s="312" t="str">
        <f>'Investīciju plāns_2023_2027'!C144</f>
        <v>Novads</v>
      </c>
      <c r="D163" s="285" t="str">
        <f>'Investīciju plāns_2023_2027'!D144</f>
        <v>Ziemas sporta tūrisma attīstība Jelgavas novadā</v>
      </c>
      <c r="E163" s="285" t="str">
        <f>'Investīciju plāns_2023_2027'!E144</f>
        <v>Ziemas sporta tūrisma infrastruktūras izveide muižu un dabas parkos - Zaļenieki, Vilces, Eleja, Lielplatone u.c.</v>
      </c>
      <c r="F163" s="161">
        <f>'Investīciju plāns_2023_2027'!F144</f>
        <v>0</v>
      </c>
      <c r="G163" s="366">
        <f>'Investīciju plāns_2023_2027'!G144</f>
        <v>0</v>
      </c>
      <c r="H163" s="278">
        <f>'Investīciju plāns_2023_2027'!H144</f>
        <v>1000000</v>
      </c>
      <c r="I163" s="303">
        <f>'Investīciju plāns_2023_2027'!I144</f>
        <v>0</v>
      </c>
      <c r="J163" s="304">
        <f>'Investīciju plāns_2023_2027'!J144</f>
        <v>0</v>
      </c>
      <c r="K163" s="305">
        <f>'Investīciju plāns_2023_2027'!K144</f>
        <v>0</v>
      </c>
      <c r="L163" s="306">
        <f>'Investīciju plāns_2023_2027'!L144</f>
        <v>0</v>
      </c>
      <c r="M163" s="307">
        <f>'Investīciju plāns_2023_2027'!M144</f>
        <v>1000000</v>
      </c>
      <c r="N163" s="166">
        <f>'Investīciju plāns_2023_2027'!N144</f>
        <v>0</v>
      </c>
      <c r="O163" s="273">
        <f>'Investīciju plāns_2023_2027'!O144</f>
        <v>0</v>
      </c>
      <c r="P163" s="275">
        <f>'Investīciju plāns_2023_2027'!P144</f>
        <v>0</v>
      </c>
      <c r="Q163" s="156">
        <f>'Investīciju plāns_2023_2027'!Q144</f>
        <v>0</v>
      </c>
      <c r="R163" s="268">
        <f>'Investīciju plāns_2023_2027'!R144</f>
        <v>0</v>
      </c>
      <c r="S163" s="380">
        <f>'Investīciju plāns_2023_2027'!S144</f>
        <v>0</v>
      </c>
      <c r="T163" s="291">
        <f>'Investīciju plāns_2023_2027'!T144</f>
        <v>0</v>
      </c>
      <c r="U163" s="282">
        <f>'Investīciju plāns_2023_2027'!U144</f>
        <v>0</v>
      </c>
    </row>
    <row r="164" spans="1:21" x14ac:dyDescent="0.25">
      <c r="A164" s="161" t="e">
        <f>'Investīciju plāns_2023_2027'!#REF!</f>
        <v>#REF!</v>
      </c>
      <c r="B164" s="279" t="e">
        <f>'Investīciju plāns_2023_2027'!#REF!</f>
        <v>#REF!</v>
      </c>
      <c r="C164" s="312" t="e">
        <f>'Investīciju plāns_2023_2027'!#REF!</f>
        <v>#REF!</v>
      </c>
      <c r="D164" s="285" t="e">
        <f>'Investīciju plāns_2023_2027'!#REF!</f>
        <v>#REF!</v>
      </c>
      <c r="E164" s="285" t="e">
        <f>'Investīciju plāns_2023_2027'!#REF!</f>
        <v>#REF!</v>
      </c>
      <c r="F164" s="161" t="e">
        <f>'Investīciju plāns_2023_2027'!#REF!</f>
        <v>#REF!</v>
      </c>
      <c r="G164" s="366" t="e">
        <f>'Investīciju plāns_2023_2027'!#REF!</f>
        <v>#REF!</v>
      </c>
      <c r="H164" s="278" t="e">
        <f>'Investīciju plāns_2023_2027'!#REF!</f>
        <v>#REF!</v>
      </c>
      <c r="I164" s="303" t="e">
        <f>'Investīciju plāns_2023_2027'!#REF!</f>
        <v>#REF!</v>
      </c>
      <c r="J164" s="304" t="e">
        <f>'Investīciju plāns_2023_2027'!#REF!</f>
        <v>#REF!</v>
      </c>
      <c r="K164" s="305" t="e">
        <f>'Investīciju plāns_2023_2027'!#REF!</f>
        <v>#REF!</v>
      </c>
      <c r="L164" s="306" t="e">
        <f>'Investīciju plāns_2023_2027'!#REF!</f>
        <v>#REF!</v>
      </c>
      <c r="M164" s="307" t="e">
        <f>'Investīciju plāns_2023_2027'!#REF!</f>
        <v>#REF!</v>
      </c>
      <c r="N164" s="166" t="e">
        <f>'Investīciju plāns_2023_2027'!#REF!</f>
        <v>#REF!</v>
      </c>
      <c r="O164" s="151" t="e">
        <f>'Investīciju plāns_2023_2027'!#REF!</f>
        <v>#REF!</v>
      </c>
      <c r="P164" s="275" t="e">
        <f>'Investīciju plāns_2023_2027'!#REF!</f>
        <v>#REF!</v>
      </c>
      <c r="Q164" s="156" t="e">
        <f>'Investīciju plāns_2023_2027'!#REF!</f>
        <v>#REF!</v>
      </c>
      <c r="R164" s="268" t="e">
        <f>'Investīciju plāns_2023_2027'!#REF!</f>
        <v>#REF!</v>
      </c>
      <c r="S164" s="380" t="e">
        <f>'Investīciju plāns_2023_2027'!#REF!</f>
        <v>#REF!</v>
      </c>
      <c r="T164" s="291" t="e">
        <f>'Investīciju plāns_2023_2027'!#REF!</f>
        <v>#REF!</v>
      </c>
      <c r="U164" s="282" t="e">
        <f>'Investīciju plāns_2023_2027'!#REF!</f>
        <v>#REF!</v>
      </c>
    </row>
    <row r="165" spans="1:21" x14ac:dyDescent="0.25">
      <c r="A165" s="196" t="e">
        <f>'Investīciju plāns_2023_2027'!#REF!</f>
        <v>#REF!</v>
      </c>
      <c r="B165" s="279" t="e">
        <f>'Investīciju plāns_2023_2027'!#REF!</f>
        <v>#REF!</v>
      </c>
      <c r="C165" s="196" t="e">
        <f>'Investīciju plāns_2023_2027'!#REF!</f>
        <v>#REF!</v>
      </c>
      <c r="D165" s="285" t="e">
        <f>'Investīciju plāns_2023_2027'!#REF!</f>
        <v>#REF!</v>
      </c>
      <c r="E165" s="285" t="e">
        <f>'Investīciju plāns_2023_2027'!#REF!</f>
        <v>#REF!</v>
      </c>
      <c r="F165" s="161" t="e">
        <f>'Investīciju plāns_2023_2027'!#REF!</f>
        <v>#REF!</v>
      </c>
      <c r="G165" s="366" t="e">
        <f>'Investīciju plāns_2023_2027'!#REF!</f>
        <v>#REF!</v>
      </c>
      <c r="H165" s="278" t="e">
        <f>'Investīciju plāns_2023_2027'!#REF!</f>
        <v>#REF!</v>
      </c>
      <c r="I165" s="303" t="e">
        <f>'Investīciju plāns_2023_2027'!#REF!</f>
        <v>#REF!</v>
      </c>
      <c r="J165" s="304" t="e">
        <f>'Investīciju plāns_2023_2027'!#REF!</f>
        <v>#REF!</v>
      </c>
      <c r="K165" s="305" t="e">
        <f>'Investīciju plāns_2023_2027'!#REF!</f>
        <v>#REF!</v>
      </c>
      <c r="L165" s="306" t="e">
        <f>'Investīciju plāns_2023_2027'!#REF!</f>
        <v>#REF!</v>
      </c>
      <c r="M165" s="307" t="e">
        <f>'Investīciju plāns_2023_2027'!#REF!</f>
        <v>#REF!</v>
      </c>
      <c r="N165" s="161" t="e">
        <f>'Investīciju plāns_2023_2027'!#REF!</f>
        <v>#REF!</v>
      </c>
      <c r="O165" s="272" t="e">
        <f>'Investīciju plāns_2023_2027'!#REF!</f>
        <v>#REF!</v>
      </c>
      <c r="P165" s="284" t="e">
        <f>'Investīciju plāns_2023_2027'!#REF!</f>
        <v>#REF!</v>
      </c>
      <c r="Q165" s="161" t="e">
        <f>'Investīciju plāns_2023_2027'!#REF!</f>
        <v>#REF!</v>
      </c>
      <c r="R165" s="160" t="e">
        <f>'Investīciju plāns_2023_2027'!#REF!</f>
        <v>#REF!</v>
      </c>
      <c r="S165" s="380" t="e">
        <f>'Investīciju plāns_2023_2027'!#REF!</f>
        <v>#REF!</v>
      </c>
      <c r="T165" s="284" t="e">
        <f>'Investīciju plāns_2023_2027'!#REF!</f>
        <v>#REF!</v>
      </c>
      <c r="U165" s="282" t="e">
        <f>'Investīciju plāns_2023_2027'!#REF!</f>
        <v>#REF!</v>
      </c>
    </row>
    <row r="166" spans="1:21" ht="63.75" x14ac:dyDescent="0.25">
      <c r="A166" s="161">
        <f>'Investīciju plāns_2023_2027'!A145</f>
        <v>143</v>
      </c>
      <c r="B166" s="279">
        <f>'Investīciju plāns_2023_2027'!B145</f>
        <v>0</v>
      </c>
      <c r="C166" s="312" t="str">
        <f>'Investīciju plāns_2023_2027'!C145</f>
        <v>Novads</v>
      </c>
      <c r="D166" s="335" t="str">
        <f>'Investīciju plāns_2023_2027'!D145</f>
        <v>Āra apgaismojuma infrastruktūras palielināšana, lai veicinātu reģionālas nozīmes infrastruktūras attīstību</v>
      </c>
      <c r="E166" s="285" t="str">
        <f>'Investīciju plāns_2023_2027'!E145</f>
        <v>Veicinās reģionālo un novada āra apgaismojuma infrastruktūras attīstību tās iedzīvotāju dzīves kvalitātes uzlabošanai.
Āra apgaismojuma energoefektivitātes uzlabošana, samazinot siltumnīcefekta gāzu emisijas un elektroenerģijas izmaksas.</v>
      </c>
      <c r="F166" s="161">
        <f>'Investīciju plāns_2023_2027'!F145</f>
        <v>0</v>
      </c>
      <c r="G166" s="368">
        <f>'Investīciju plāns_2023_2027'!G145</f>
        <v>0</v>
      </c>
      <c r="H166" s="278">
        <f>'Investīciju plāns_2023_2027'!H145</f>
        <v>2000000</v>
      </c>
      <c r="I166" s="319">
        <f>'Investīciju plāns_2023_2027'!I145</f>
        <v>0</v>
      </c>
      <c r="J166" s="320">
        <f>'Investīciju plāns_2023_2027'!J145</f>
        <v>0</v>
      </c>
      <c r="K166" s="321">
        <f>'Investīciju plāns_2023_2027'!K145</f>
        <v>0</v>
      </c>
      <c r="L166" s="306">
        <f>'Investīciju plāns_2023_2027'!L145</f>
        <v>0</v>
      </c>
      <c r="M166" s="307">
        <f>'Investīciju plāns_2023_2027'!M145</f>
        <v>2000000</v>
      </c>
      <c r="N166" s="161">
        <f>'Investīciju plāns_2023_2027'!N145</f>
        <v>0</v>
      </c>
      <c r="O166" s="161">
        <f>'Investīciju plāns_2023_2027'!O145</f>
        <v>0</v>
      </c>
      <c r="P166" s="161">
        <f>'Investīciju plāns_2023_2027'!P145</f>
        <v>0</v>
      </c>
      <c r="Q166" s="161">
        <f>'Investīciju plāns_2023_2027'!Q145</f>
        <v>0</v>
      </c>
      <c r="R166" s="160">
        <f>'Investīciju plāns_2023_2027'!R145</f>
        <v>0</v>
      </c>
      <c r="S166" s="380">
        <f>'Investīciju plāns_2023_2027'!S145</f>
        <v>0</v>
      </c>
      <c r="T166" s="284">
        <f>'Investīciju plāns_2023_2027'!T145</f>
        <v>0</v>
      </c>
      <c r="U166" s="282">
        <f>'Investīciju plāns_2023_2027'!U145</f>
        <v>0</v>
      </c>
    </row>
    <row r="167" spans="1:21" ht="102" x14ac:dyDescent="0.25">
      <c r="A167" s="161">
        <f>'Investīciju plāns_2023_2027'!A146</f>
        <v>144</v>
      </c>
      <c r="B167" s="279">
        <f>'Investīciju plāns_2023_2027'!B146</f>
        <v>0</v>
      </c>
      <c r="C167" s="196" t="str">
        <f>'Investīciju plāns_2023_2027'!C146</f>
        <v>Novads</v>
      </c>
      <c r="D167" s="285" t="str">
        <f>'Investīciju plāns_2023_2027'!D146</f>
        <v>Ilgtspējīga, veselīga, bezatkritumu (zaļais kurss) ēdināšanas pakalpojuma attīstīšana izglītības iestādēs</v>
      </c>
      <c r="E167" s="370" t="str">
        <f>'Investīciju plāns_2023_2027'!E146</f>
        <v xml:space="preserve">Ilgtspējīga, veselīga, bezatkritumu (zaļais kurss) ēdināšanas pakalpojuma attīstīšana izglītības iestādēs, pārņemot Skandināvu pieredzi. Atvērtā virtuve – vaļējie stendi (skolēns pats izvēlas porcijas sastāvu un daudzumu). Tātad, jāiekārto atbilstoša vide, trauki. Ēdiens gatavots no vietējiem, sezonāliem produktiem, atbilstoši dažādām diētām, piemēram, bezglutēna, vegānu, u.tml. (ēdienkartes sastādīšana, sadarbībā ar LLU. Iepirkuma veidošana pārtikas iegādei no vietējiem uzņēmējiem). Skolu, ēdinātāju apmācība. </v>
      </c>
      <c r="F167" s="161">
        <f>'Investīciju plāns_2023_2027'!F146</f>
        <v>0</v>
      </c>
      <c r="G167" s="366">
        <f>'Investīciju plāns_2023_2027'!G146</f>
        <v>0</v>
      </c>
      <c r="H167" s="278">
        <f>'Investīciju plāns_2023_2027'!H146</f>
        <v>0</v>
      </c>
      <c r="I167" s="303">
        <f>'Investīciju plāns_2023_2027'!I146</f>
        <v>0</v>
      </c>
      <c r="J167" s="304">
        <f>'Investīciju plāns_2023_2027'!J146</f>
        <v>0</v>
      </c>
      <c r="K167" s="305">
        <f>'Investīciju plāns_2023_2027'!K146</f>
        <v>0</v>
      </c>
      <c r="L167" s="306">
        <f>'Investīciju plāns_2023_2027'!L146</f>
        <v>0</v>
      </c>
      <c r="M167" s="307">
        <f>'Investīciju plāns_2023_2027'!M146</f>
        <v>0</v>
      </c>
      <c r="N167" s="161">
        <f>'Investīciju plāns_2023_2027'!N146</f>
        <v>0</v>
      </c>
      <c r="O167" s="161">
        <f>'Investīciju plāns_2023_2027'!O146</f>
        <v>0</v>
      </c>
      <c r="P167" s="284">
        <f>'Investīciju plāns_2023_2027'!P146</f>
        <v>0</v>
      </c>
      <c r="Q167" s="161">
        <f>'Investīciju plāns_2023_2027'!Q146</f>
        <v>0</v>
      </c>
      <c r="R167" s="160">
        <f>'Investīciju plāns_2023_2027'!R146</f>
        <v>0</v>
      </c>
      <c r="S167" s="380">
        <f>'Investīciju plāns_2023_2027'!S146</f>
        <v>0</v>
      </c>
      <c r="T167" s="284">
        <f>'Investīciju plāns_2023_2027'!T146</f>
        <v>0</v>
      </c>
      <c r="U167" s="282">
        <f>'Investīciju plāns_2023_2027'!U146</f>
        <v>0</v>
      </c>
    </row>
    <row r="168" spans="1:21" ht="76.5" x14ac:dyDescent="0.25">
      <c r="A168" s="196">
        <f>'Investīciju plāns_2023_2027'!A147</f>
        <v>145</v>
      </c>
      <c r="B168" s="279" t="str">
        <f>'Investīciju plāns_2023_2027'!B147</f>
        <v>05</v>
      </c>
      <c r="C168" s="196" t="str">
        <f>'Investīciju plāns_2023_2027'!C147</f>
        <v xml:space="preserve">Novads </v>
      </c>
      <c r="D168" s="285" t="str">
        <f>'Investīciju plāns_2023_2027'!D147</f>
        <v>Upju, dīķu un ūdenstilpju sakopšana un atbrīvošana no apauguma veicot apkārtējās teritorijas labiekārtošanu</v>
      </c>
      <c r="E168" s="285" t="str">
        <f>'Investīciju plāns_2023_2027'!E147</f>
        <v xml:space="preserve">Ūdenstilpju krastu sakopšana un atbrīvošana no ūdensaugiem, kas novērš tālāku to aizaugšanu, iedzīvotājiem rodas jauna atpūtas vieta un tiek uzlabota dzīves kvalitāte
</v>
      </c>
      <c r="F168" s="161" t="str">
        <f>'Investīciju plāns_2023_2027'!F147</f>
        <v>Vides aizsardzība</v>
      </c>
      <c r="G168" s="366" t="str">
        <f>'Investīciju plāns_2023_2027'!G147</f>
        <v>Kopīgs
J/Pag/Iedz</v>
      </c>
      <c r="H168" s="278">
        <f>'Investīciju plāns_2023_2027'!H147</f>
        <v>350000</v>
      </c>
      <c r="I168" s="303">
        <f>'Investīciju plāns_2023_2027'!I147</f>
        <v>0</v>
      </c>
      <c r="J168" s="304">
        <f>'Investīciju plāns_2023_2027'!J147</f>
        <v>0</v>
      </c>
      <c r="K168" s="305">
        <f>'Investīciju plāns_2023_2027'!K147</f>
        <v>0</v>
      </c>
      <c r="L168" s="306">
        <f>'Investīciju plāns_2023_2027'!L147</f>
        <v>0</v>
      </c>
      <c r="M168" s="307">
        <f>'Investīciju plāns_2023_2027'!M147</f>
        <v>350000</v>
      </c>
      <c r="N168" s="161" t="str">
        <f>'Investīciju plāns_2023_2027'!N147</f>
        <v>P3 V RV9</v>
      </c>
      <c r="O168" s="161" t="str">
        <f>'Investīciju plāns_2023_2027'!O147</f>
        <v>D</v>
      </c>
      <c r="P168" s="161" t="str">
        <f>'Investīciju plāns_2023_2027'!P147</f>
        <v>VP2</v>
      </c>
      <c r="Q168" s="161" t="str">
        <f>'Investīciju plāns_2023_2027'!Q147</f>
        <v>RV6</v>
      </c>
      <c r="R168" s="160" t="str">
        <f>'Investīciju plāns_2023_2027'!R147</f>
        <v>U.6.1.</v>
      </c>
      <c r="S168" s="380" t="str">
        <f>'Investīciju plāns_2023_2027'!S147</f>
        <v>Īpašuma pārvaldības nodaļa</v>
      </c>
      <c r="T168" s="284">
        <f>'Investīciju plāns_2023_2027'!T147</f>
        <v>0</v>
      </c>
      <c r="U168" s="282" t="str">
        <f>'Investīciju plāns_2023_2027'!U147</f>
        <v>2022-2027</v>
      </c>
    </row>
    <row r="169" spans="1:21" ht="255" x14ac:dyDescent="0.25">
      <c r="A169" s="161">
        <f>'Investīciju plāns_2023_2027'!A148</f>
        <v>146</v>
      </c>
      <c r="B169" s="279">
        <f>'Investīciju plāns_2023_2027'!B148</f>
        <v>0</v>
      </c>
      <c r="C169" s="196" t="str">
        <f>'Investīciju plāns_2023_2027'!C148</f>
        <v>Novads+pilsēta</v>
      </c>
      <c r="D169" s="285" t="str">
        <f>'Investīciju plāns_2023_2027'!D148</f>
        <v xml:space="preserve">Gājēju-velo celiņu izbūve gar reģionālajiem ceļiem </v>
      </c>
      <c r="E169" s="335" t="str">
        <f>'Investīciju plāns_2023_2027'!E148</f>
        <v>Izbūvēti velo-gājēju celiņi ar velosipēdu apkopes punktiem, uzlabojot satiksmes drošību un nodrošinot piekļuvi tūrisma un kultūras objektiem, veicinot uzņēmējdarbību. Nodrošināta darba spēka migrācija uz/no darba vietām un uzlabota iedzīvotāju dzīves kvalitāte.
Maršrutos:
Jelgava-  Eleja- Bauska- tūrismus, kultūra, darba spēka migrācija+ (ar kultūras mantojuma izmantošanu saistīta būvniecība un brīvdabas estrāde Elejas muižas parkā)
Jelgava Eleja- Tērvete - tūrisms, kultūra, darba spēka migrācija
Jegava- Jaunsvirlauka - tūrisms, kultūra, darba spēka migrācija
Jelgava-Zaļenieki- Tērvete- tūrisms, kultūra,  darba spēka migrācija
Jelgava-Glūda- Dobele -  darba spēka migrācija, tūrisms, kultūra
Jelgava- Līvbērze-Jaunbērze-darba spēka un skolēnu migrācija, kultūra, tūrisms
Jelgava- Kalnciems - Jūrmala- tūrisms, kultūra,  darba spēka migrācija
Dalbe - Ozolnieki - darb spēka un skolēnu migracija
Āne - Jelgava - darb spēka un skolēnu migracija 
Emburga - Staļģene - tūrisms, kultūra, darba spēka un skolēnu migracija
Garoza - Āne - darba spēka un skolēnu migracija</v>
      </c>
      <c r="F169" s="161" t="str">
        <f>'Investīciju plāns_2023_2027'!F148</f>
        <v>Transporta infrastruktūra</v>
      </c>
      <c r="G169" s="366" t="str">
        <f>'Investīciju plāns_2023_2027'!G148</f>
        <v>Reģionāls projekts
ZPR</v>
      </c>
      <c r="H169" s="278">
        <f>'Investīciju plāns_2023_2027'!H148</f>
        <v>0</v>
      </c>
      <c r="I169" s="303">
        <f>'Investīciju plāns_2023_2027'!I148</f>
        <v>0</v>
      </c>
      <c r="J169" s="304">
        <f>'Investīciju plāns_2023_2027'!J148</f>
        <v>0</v>
      </c>
      <c r="K169" s="305">
        <f>'Investīciju plāns_2023_2027'!K148</f>
        <v>0</v>
      </c>
      <c r="L169" s="306">
        <f>'Investīciju plāns_2023_2027'!L148</f>
        <v>0</v>
      </c>
      <c r="M169" s="307">
        <f>'Investīciju plāns_2023_2027'!M148</f>
        <v>0</v>
      </c>
      <c r="N169" s="196" t="str">
        <f>'Investīciju plāns_2023_2027'!N148</f>
        <v>P2 V RV1</v>
      </c>
      <c r="O169" s="336">
        <f>'Investīciju plāns_2023_2027'!O148</f>
        <v>0</v>
      </c>
      <c r="P169" s="336">
        <f>'Investīciju plāns_2023_2027'!P148</f>
        <v>0</v>
      </c>
      <c r="Q169" s="344">
        <f>'Investīciju plāns_2023_2027'!Q148</f>
        <v>0</v>
      </c>
      <c r="R169" s="160">
        <f>'Investīciju plāns_2023_2027'!R148</f>
        <v>0</v>
      </c>
      <c r="S169" s="380">
        <f>'Investīciju plāns_2023_2027'!S148</f>
        <v>0</v>
      </c>
      <c r="T169" s="309">
        <f>'Investīciju plāns_2023_2027'!T148</f>
        <v>0</v>
      </c>
      <c r="U169" s="282">
        <f>'Investīciju plāns_2023_2027'!U148</f>
        <v>0</v>
      </c>
    </row>
    <row r="170" spans="1:21" ht="242.25" x14ac:dyDescent="0.25">
      <c r="A170" s="161">
        <f>'Investīciju plāns_2023_2027'!A149</f>
        <v>147</v>
      </c>
      <c r="B170" s="279">
        <f>'Investīciju plāns_2023_2027'!B149</f>
        <v>0</v>
      </c>
      <c r="C170" s="196" t="str">
        <f>'Investīciju plāns_2023_2027'!C149</f>
        <v>Novads+pilsēta</v>
      </c>
      <c r="D170" s="285" t="str">
        <f>'Investīciju plāns_2023_2027'!D149</f>
        <v xml:space="preserve">Jaunu, inovatīvu un viedu  risinājumu attīstīšana pakalpojumu nodrošināšanai </v>
      </c>
      <c r="E170" s="285" t="str">
        <f>'Investīciju plāns_2023_2027'!E149</f>
        <v>Sakārtota infrastruktūra, izveidota  jauna, ieviesti un attīstīti viedi pakalpojumi - Informācijas sistēmu integrācija (valsts IS + pašvaldību IS). Interneta jaudas nodrošināšana lauku teritorijā. Bezvadu (WiFi) infrastruktūras attīstīšana. Drošības pārvaldības risinājumu ieviešana.
C02 uzskaite, kas mēra izmešus apdzīvotās vietās un publiskās telpās, kā arī ietaupīto C02 apjomu.
Publisko pakalpojumu infrastruktūras un viedu monotoringa instrumentu attīstība (ūdens apgāde, kanalizācija,atkritumu apsaimniekošana utml.). 
Automatizēta ēku pārvaldības sistēmas attīstīšana un energoefektīvu pasākumu nodrošināšana.
Viedais āra apgaismojums, kas ļauj ieekonomēt elektroenerģiju, kā arī monitorēt infrastruktūras kvalitāti (piem.ja tiek izsista vai izdeg spuldze, ziņojums pienāk atbildīgajiem dienestiem).
Transporta plūsmu monitorings un vieda pārvaldība ceļu infrastruktūras saudzēšanai. Numuru lasīšana un viedas ceļazīmes var palīdzēt optimizēt kravu transporta radītos bojājumus ceļu infrastruktūrā.
Viedas gājēju pārejas ar satiksmes monitoringa sistēmu.</v>
      </c>
      <c r="F170" s="161">
        <f>'Investīciju plāns_2023_2027'!F149</f>
        <v>0</v>
      </c>
      <c r="G170" s="366" t="str">
        <f>'Investīciju plāns_2023_2027'!G149</f>
        <v>Reģionāls projekts</v>
      </c>
      <c r="H170" s="278">
        <f>'Investīciju plāns_2023_2027'!H149</f>
        <v>0</v>
      </c>
      <c r="I170" s="303">
        <f>'Investīciju plāns_2023_2027'!I149</f>
        <v>0</v>
      </c>
      <c r="J170" s="304">
        <f>'Investīciju plāns_2023_2027'!J149</f>
        <v>0</v>
      </c>
      <c r="K170" s="305">
        <f>'Investīciju plāns_2023_2027'!K149</f>
        <v>0</v>
      </c>
      <c r="L170" s="306">
        <f>'Investīciju plāns_2023_2027'!L149</f>
        <v>0</v>
      </c>
      <c r="M170" s="307">
        <f>'Investīciju plāns_2023_2027'!M149</f>
        <v>0</v>
      </c>
      <c r="N170" s="196">
        <f>'Investīciju plāns_2023_2027'!N149</f>
        <v>0</v>
      </c>
      <c r="O170" s="272">
        <f>'Investīciju plāns_2023_2027'!O149</f>
        <v>0</v>
      </c>
      <c r="P170" s="161">
        <f>'Investīciju plāns_2023_2027'!P149</f>
        <v>0</v>
      </c>
      <c r="Q170" s="161">
        <f>'Investīciju plāns_2023_2027'!Q149</f>
        <v>0</v>
      </c>
      <c r="R170" s="196">
        <f>'Investīciju plāns_2023_2027'!R149</f>
        <v>0</v>
      </c>
      <c r="S170" s="380">
        <f>'Investīciju plāns_2023_2027'!S149</f>
        <v>0</v>
      </c>
      <c r="T170" s="309">
        <f>'Investīciju plāns_2023_2027'!T149</f>
        <v>0</v>
      </c>
      <c r="U170" s="282">
        <f>'Investīciju plāns_2023_2027'!U149</f>
        <v>0</v>
      </c>
    </row>
    <row r="171" spans="1:21" ht="102" x14ac:dyDescent="0.25">
      <c r="A171" s="196">
        <f>'Investīciju plāns_2023_2027'!A150</f>
        <v>148</v>
      </c>
      <c r="B171" s="279" t="str">
        <f>'Investīciju plāns_2023_2027'!B150</f>
        <v>06</v>
      </c>
      <c r="C171" s="196" t="str">
        <f>'Investīciju plāns_2023_2027'!C150</f>
        <v>Ozolnieki</v>
      </c>
      <c r="D171" s="285" t="str">
        <f>'Investīciju plāns_2023_2027'!D150</f>
        <v>Pirmsskolas izglītības iestāde “Pūcīte” filiāles, Rīgas iela 29, Ozolnieki, energoefektivitātes paaugstināšana</v>
      </c>
      <c r="E171" s="285" t="str">
        <f>'Investīciju plāns_2023_2027'!E150</f>
        <v xml:space="preserve">Ēkas ārsienu, logu, durvju siltināšana, ventilācijas sistēmu pārbūve.
Būvniecības ieceres dokumentācijas izstrādes un autoruzraudzības pakalpojumi  energoefektivitātes paaugstināšanas pasākumu realizēšanas ietvaros 
Plānots uzsākt projektēšanu 2023.gada otrajā pusē, izmaksas plānot 2024.gadā </v>
      </c>
      <c r="F171" s="161" t="str">
        <f>'Investīciju plāns_2023_2027'!F150</f>
        <v>Energoefektivitāte</v>
      </c>
      <c r="G171" s="366" t="str">
        <f>'Investīciju plāns_2023_2027'!G150</f>
        <v xml:space="preserve">J/Pag/Iedz
</v>
      </c>
      <c r="H171" s="278">
        <f>'Investīciju plāns_2023_2027'!H150</f>
        <v>700000</v>
      </c>
      <c r="I171" s="303">
        <f>'Investīciju plāns_2023_2027'!I150</f>
        <v>0</v>
      </c>
      <c r="J171" s="304">
        <f>'Investīciju plāns_2023_2027'!J150</f>
        <v>0</v>
      </c>
      <c r="K171" s="305">
        <f>'Investīciju plāns_2023_2027'!K150</f>
        <v>0</v>
      </c>
      <c r="L171" s="306">
        <f>'Investīciju plāns_2023_2027'!L150</f>
        <v>0</v>
      </c>
      <c r="M171" s="307">
        <f>'Investīciju plāns_2023_2027'!M150</f>
        <v>700000</v>
      </c>
      <c r="N171" s="196" t="str">
        <f>'Investīciju plāns_2023_2027'!N150</f>
        <v>P2 V RV8</v>
      </c>
      <c r="O171" s="272" t="str">
        <f>'Investīciju plāns_2023_2027'!O150</f>
        <v>P</v>
      </c>
      <c r="P171" s="161" t="str">
        <f>'Investīciju plāns_2023_2027'!P150</f>
        <v>VP2</v>
      </c>
      <c r="Q171" s="161" t="str">
        <f>'Investīciju plāns_2023_2027'!Q150</f>
        <v>RV5</v>
      </c>
      <c r="R171" s="160" t="str">
        <f>'Investīciju plāns_2023_2027'!R150</f>
        <v>U.5.4.</v>
      </c>
      <c r="S171" s="380" t="str">
        <f>'Investīciju plāns_2023_2027'!S150</f>
        <v>Infrastruktūras un saimnieciskā nodrošinājuma nodaļa/Kultūras pārvalde/Pagasta pārvalde</v>
      </c>
      <c r="T171" s="309">
        <f>'Investīciju plāns_2023_2027'!T150</f>
        <v>0</v>
      </c>
      <c r="U171" s="282" t="str">
        <f>'Investīciju plāns_2023_2027'!U150</f>
        <v>2022-2027</v>
      </c>
    </row>
    <row r="172" spans="1:21" ht="102" x14ac:dyDescent="0.25">
      <c r="A172" s="161">
        <f>'Investīciju plāns_2023_2027'!A151</f>
        <v>149</v>
      </c>
      <c r="B172" s="279" t="str">
        <f>'Investīciju plāns_2023_2027'!B151</f>
        <v>09</v>
      </c>
      <c r="C172" s="196" t="str">
        <f>'Investīciju plāns_2023_2027'!C151</f>
        <v>Ozolnieki</v>
      </c>
      <c r="D172" s="285" t="str">
        <f>'Investīciju plāns_2023_2027'!D151</f>
        <v>Ozolnieku sporta skolas energoefektivitātes paaugstināšana</v>
      </c>
      <c r="E172" s="285" t="str">
        <f>'Investīciju plāns_2023_2027'!E151</f>
        <v xml:space="preserve">Siltuma zudumu novēršanai un uzturēšanas izdevumu samazināšanai,  nepieciešams veikt ēkas pamatu, ārsienu siltināšanu, logu, durvju, ventilācijas sistēmu izbūvi, 3.stāva telpu remonts.
</v>
      </c>
      <c r="F172" s="161" t="str">
        <f>'Investīciju plāns_2023_2027'!F151</f>
        <v>Energoefektivitāte</v>
      </c>
      <c r="G172" s="366" t="str">
        <f>'Investīciju plāns_2023_2027'!G151</f>
        <v xml:space="preserve">J/Pag/Iedz
</v>
      </c>
      <c r="H172" s="278">
        <f>'Investīciju plāns_2023_2027'!H151</f>
        <v>1200000</v>
      </c>
      <c r="I172" s="303">
        <f>'Investīciju plāns_2023_2027'!I151</f>
        <v>0</v>
      </c>
      <c r="J172" s="304">
        <f>'Investīciju plāns_2023_2027'!J151</f>
        <v>0</v>
      </c>
      <c r="K172" s="305">
        <f>'Investīciju plāns_2023_2027'!K151</f>
        <v>0</v>
      </c>
      <c r="L172" s="306">
        <f>'Investīciju plāns_2023_2027'!L151</f>
        <v>0</v>
      </c>
      <c r="M172" s="307">
        <f>'Investīciju plāns_2023_2027'!M151</f>
        <v>1200000</v>
      </c>
      <c r="N172" s="196" t="str">
        <f>'Investīciju plāns_2023_2027'!N151</f>
        <v>P2 V RV8</v>
      </c>
      <c r="O172" s="161" t="str">
        <f>'Investīciju plāns_2023_2027'!O151</f>
        <v>P</v>
      </c>
      <c r="P172" s="161" t="str">
        <f>'Investīciju plāns_2023_2027'!P151</f>
        <v>VP1</v>
      </c>
      <c r="Q172" s="161" t="str">
        <f>'Investīciju plāns_2023_2027'!Q151</f>
        <v>RV3</v>
      </c>
      <c r="R172" s="160" t="str">
        <f>'Investīciju plāns_2023_2027'!R151</f>
        <v>3.2.</v>
      </c>
      <c r="S172" s="380" t="str">
        <f>'Investīciju plāns_2023_2027'!S151</f>
        <v>Infrastruktūras un saimnieciskā nodrošinājuma nodaļa/Kultūras pārvalde/Pagasta pārvalde</v>
      </c>
      <c r="T172" s="309">
        <f>'Investīciju plāns_2023_2027'!T151</f>
        <v>0</v>
      </c>
      <c r="U172" s="282" t="str">
        <f>'Investīciju plāns_2023_2027'!U151</f>
        <v>2022-2027</v>
      </c>
    </row>
    <row r="173" spans="1:21" ht="102" x14ac:dyDescent="0.25">
      <c r="A173" s="161">
        <f>'Investīciju plāns_2023_2027'!A152</f>
        <v>150</v>
      </c>
      <c r="B173" s="279" t="str">
        <f>'Investīciju plāns_2023_2027'!B152</f>
        <v>06</v>
      </c>
      <c r="C173" s="196" t="str">
        <f>'Investīciju plāns_2023_2027'!C152</f>
        <v>Ozolnieki</v>
      </c>
      <c r="D173" s="285" t="str">
        <f>'Investīciju plāns_2023_2027'!D152</f>
        <v>Administrācijas ēkas Stadiona iela 10 , Ozolniekos energoefektivitātes paaugstināšana</v>
      </c>
      <c r="E173" s="285" t="str">
        <f>'Investīciju plāns_2023_2027'!E152</f>
        <v>Nepieciešams energoaudits, projektēšana, būvniecība, arī ventilācijas sistēmas izbūve</v>
      </c>
      <c r="F173" s="161" t="str">
        <f>'Investīciju plāns_2023_2027'!F152</f>
        <v>Energoefektivitāte</v>
      </c>
      <c r="G173" s="366" t="str">
        <f>'Investīciju plāns_2023_2027'!G152</f>
        <v xml:space="preserve">J/Pag/Iedz
</v>
      </c>
      <c r="H173" s="278">
        <f>'Investīciju plāns_2023_2027'!H152</f>
        <v>700000</v>
      </c>
      <c r="I173" s="303">
        <f>'Investīciju plāns_2023_2027'!I152</f>
        <v>0</v>
      </c>
      <c r="J173" s="304">
        <f>'Investīciju plāns_2023_2027'!J152</f>
        <v>0</v>
      </c>
      <c r="K173" s="305">
        <f>'Investīciju plāns_2023_2027'!K152</f>
        <v>0</v>
      </c>
      <c r="L173" s="306">
        <f>'Investīciju plāns_2023_2027'!L152</f>
        <v>0</v>
      </c>
      <c r="M173" s="307">
        <f>'Investīciju plāns_2023_2027'!M152</f>
        <v>700000</v>
      </c>
      <c r="N173" s="196" t="str">
        <f>'Investīciju plāns_2023_2027'!N152</f>
        <v>P2 V RV8</v>
      </c>
      <c r="O173" s="151" t="str">
        <f>'Investīciju plāns_2023_2027'!O152</f>
        <v>P</v>
      </c>
      <c r="P173" s="161" t="str">
        <f>'Investīciju plāns_2023_2027'!P152</f>
        <v>VP2</v>
      </c>
      <c r="Q173" s="161" t="str">
        <f>'Investīciju plāns_2023_2027'!Q152</f>
        <v>RV5</v>
      </c>
      <c r="R173" s="268" t="str">
        <f>'Investīciju plāns_2023_2027'!R152</f>
        <v>U.5.4.</v>
      </c>
      <c r="S173" s="380" t="str">
        <f>'Investīciju plāns_2023_2027'!S152</f>
        <v>Infrastruktūras un saimnieciskā nodrošinājuma nodaļa/Kultūras pārvalde/Pagasta pārvalde</v>
      </c>
      <c r="T173" s="309">
        <f>'Investīciju plāns_2023_2027'!T152</f>
        <v>0</v>
      </c>
      <c r="U173" s="282" t="str">
        <f>'Investīciju plāns_2023_2027'!U152</f>
        <v>2022-2027</v>
      </c>
    </row>
    <row r="174" spans="1:21" ht="102" x14ac:dyDescent="0.25">
      <c r="A174" s="196">
        <f>'Investīciju plāns_2023_2027'!A153</f>
        <v>151</v>
      </c>
      <c r="B174" s="279" t="str">
        <f>'Investīciju plāns_2023_2027'!B153</f>
        <v>09</v>
      </c>
      <c r="C174" s="196" t="str">
        <f>'Investīciju plāns_2023_2027'!C153</f>
        <v>Ozolnieki</v>
      </c>
      <c r="D174" s="285" t="str">
        <f>'Investīciju plāns_2023_2027'!D153</f>
        <v>Ozolnieku vidusskolas stadiona labiekārtošana, skrejceļa atjaunošana</v>
      </c>
      <c r="E174" s="285" t="str">
        <f>'Investīciju plāns_2023_2027'!E153</f>
        <v xml:space="preserve">Tehniskās specifikācijas/ darba uzdevuma izstrāde atbilstoši darba grupas izveidotajam sarakstam, t.sk. skrejceļš, skeitparks un rotaļu iekārtu uzstādīšana.
Ozolnieku vidusskolas stadiona spēļu laukumu izgaismošanai
</v>
      </c>
      <c r="F174" s="161" t="str">
        <f>'Investīciju plāns_2023_2027'!F153</f>
        <v>Izglītības iestāžu infrastruktūra</v>
      </c>
      <c r="G174" s="366" t="str">
        <f>'Investīciju plāns_2023_2027'!G153</f>
        <v xml:space="preserve">J/Pag/Iedz
</v>
      </c>
      <c r="H174" s="278">
        <f>'Investīciju plāns_2023_2027'!H153</f>
        <v>400000</v>
      </c>
      <c r="I174" s="303">
        <f>'Investīciju plāns_2023_2027'!I153</f>
        <v>0</v>
      </c>
      <c r="J174" s="304">
        <f>'Investīciju plāns_2023_2027'!J153</f>
        <v>0</v>
      </c>
      <c r="K174" s="305">
        <f>'Investīciju plāns_2023_2027'!K153</f>
        <v>0</v>
      </c>
      <c r="L174" s="306">
        <f>'Investīciju plāns_2023_2027'!L153</f>
        <v>0</v>
      </c>
      <c r="M174" s="307">
        <f>'Investīciju plāns_2023_2027'!M153</f>
        <v>400000</v>
      </c>
      <c r="N174" s="196" t="str">
        <f>'Investīciju plāns_2023_2027'!N153</f>
        <v>P2 I RV1</v>
      </c>
      <c r="O174" s="161" t="str">
        <f>'Investīciju plāns_2023_2027'!O153</f>
        <v>P</v>
      </c>
      <c r="P174" s="161" t="str">
        <f>'Investīciju plāns_2023_2027'!P153</f>
        <v>VP1</v>
      </c>
      <c r="Q174" s="161" t="str">
        <f>'Investīciju plāns_2023_2027'!Q153</f>
        <v>RV1</v>
      </c>
      <c r="R174" s="358" t="str">
        <f>'Investīciju plāns_2023_2027'!R153</f>
        <v>1.1.</v>
      </c>
      <c r="S174" s="380" t="str">
        <f>'Investīciju plāns_2023_2027'!S153</f>
        <v>Infrastruktūras un saimnieciskā nodrošinājuma nodaļa/Kultūras pārvalde/Pagasta pārvalde</v>
      </c>
      <c r="T174" s="309">
        <f>'Investīciju plāns_2023_2027'!T153</f>
        <v>0</v>
      </c>
      <c r="U174" s="282" t="str">
        <f>'Investīciju plāns_2023_2027'!U153</f>
        <v>2022-2027</v>
      </c>
    </row>
    <row r="175" spans="1:21" ht="102" x14ac:dyDescent="0.25">
      <c r="A175" s="161">
        <f>'Investīciju plāns_2023_2027'!A154</f>
        <v>152</v>
      </c>
      <c r="B175" s="279" t="str">
        <f>'Investīciju plāns_2023_2027'!B154</f>
        <v>09</v>
      </c>
      <c r="C175" s="196" t="str">
        <f>'Investīciju plāns_2023_2027'!C154</f>
        <v>Ozolnieki</v>
      </c>
      <c r="D175" s="285" t="str">
        <f>'Investīciju plāns_2023_2027'!D154</f>
        <v xml:space="preserve">Ozolnieku vidusskolas teritorijas labiekārtošana </v>
      </c>
      <c r="E175" s="285" t="str">
        <f>'Investīciju plāns_2023_2027'!E154</f>
        <v>Iekšpagalma labiekārtošana pie ozoliem; 
stāvvietas izveide pie C korpusa; Ietvju seguma atjaunošana, 
ieejas kāpņu un kāpņu  laukuma seguma atjaunošana; 
Asfaltēto celiņu seguma virskārtas atjaunošana
Stāvlaukuma labiekārtošana</v>
      </c>
      <c r="F175" s="161" t="str">
        <f>'Investīciju plāns_2023_2027'!F154</f>
        <v>Izglītības iestāžu infrastruktūra</v>
      </c>
      <c r="G175" s="366" t="str">
        <f>'Investīciju plāns_2023_2027'!G154</f>
        <v>J/Pag/Iedz
Dep/ieros</v>
      </c>
      <c r="H175" s="278">
        <f>'Investīciju plāns_2023_2027'!H154</f>
        <v>200000</v>
      </c>
      <c r="I175" s="303">
        <f>'Investīciju plāns_2023_2027'!I154</f>
        <v>0</v>
      </c>
      <c r="J175" s="304">
        <f>'Investīciju plāns_2023_2027'!J154</f>
        <v>0</v>
      </c>
      <c r="K175" s="305">
        <f>'Investīciju plāns_2023_2027'!K154</f>
        <v>0</v>
      </c>
      <c r="L175" s="306">
        <f>'Investīciju plāns_2023_2027'!L154</f>
        <v>0</v>
      </c>
      <c r="M175" s="307">
        <f>'Investīciju plāns_2023_2027'!M154</f>
        <v>200000</v>
      </c>
      <c r="N175" s="196" t="str">
        <f>'Investīciju plāns_2023_2027'!N154</f>
        <v>P2 I RV1</v>
      </c>
      <c r="O175" s="273" t="str">
        <f>'Investīciju plāns_2023_2027'!O154</f>
        <v>P</v>
      </c>
      <c r="P175" s="166" t="str">
        <f>'Investīciju plāns_2023_2027'!P154</f>
        <v>VP1</v>
      </c>
      <c r="Q175" s="166" t="str">
        <f>'Investīciju plāns_2023_2027'!Q154</f>
        <v>RV1</v>
      </c>
      <c r="R175" s="268" t="str">
        <f>'Investīciju plāns_2023_2027'!R154</f>
        <v>1.1.</v>
      </c>
      <c r="S175" s="380" t="str">
        <f>'Investīciju plāns_2023_2027'!S154</f>
        <v>Infrastruktūras un saimnieciskā nodrošinājuma nodaļa/Kultūras pārvalde/Pagasta pārvalde</v>
      </c>
      <c r="T175" s="309">
        <f>'Investīciju plāns_2023_2027'!T154</f>
        <v>0</v>
      </c>
      <c r="U175" s="282" t="str">
        <f>'Investīciju plāns_2023_2027'!U154</f>
        <v>2022-2027</v>
      </c>
    </row>
    <row r="176" spans="1:21" ht="102" x14ac:dyDescent="0.25">
      <c r="A176" s="161">
        <f>'Investīciju plāns_2023_2027'!A155</f>
        <v>153</v>
      </c>
      <c r="B176" s="279" t="str">
        <f>'Investīciju plāns_2023_2027'!B155</f>
        <v>09</v>
      </c>
      <c r="C176" s="196" t="str">
        <f>'Investīciju plāns_2023_2027'!C155</f>
        <v>Ozolnieki</v>
      </c>
      <c r="D176" s="313" t="str">
        <f>'Investīciju plāns_2023_2027'!D155</f>
        <v>Ozolnieku vidusskolas telpu atjaunošana un labiekārtošana</v>
      </c>
      <c r="E176" s="285" t="str">
        <f>'Investīciju plāns_2023_2027'!E155</f>
        <v xml:space="preserve">Telpu atjaunošana un labiekārtošana, t.sk.:
Esošās ventilācijas sistēmas remontdarbi un jaunu atzaru būvniecība;
Balss izziņošanas sistēmas iegāde un uzstādīšana
</v>
      </c>
      <c r="F176" s="161" t="str">
        <f>'Investīciju plāns_2023_2027'!F155</f>
        <v>Izglītības iestāžu infrastruktūra</v>
      </c>
      <c r="G176" s="366" t="str">
        <f>'Investīciju plāns_2023_2027'!G155</f>
        <v xml:space="preserve">J/Pag/Iedz
</v>
      </c>
      <c r="H176" s="278">
        <f>'Investīciju plāns_2023_2027'!H155</f>
        <v>200000</v>
      </c>
      <c r="I176" s="303">
        <f>'Investīciju plāns_2023_2027'!I155</f>
        <v>0</v>
      </c>
      <c r="J176" s="304">
        <f>'Investīciju plāns_2023_2027'!J155</f>
        <v>0</v>
      </c>
      <c r="K176" s="305">
        <f>'Investīciju plāns_2023_2027'!K155</f>
        <v>0</v>
      </c>
      <c r="L176" s="306">
        <f>'Investīciju plāns_2023_2027'!L155</f>
        <v>0</v>
      </c>
      <c r="M176" s="307">
        <f>'Investīciju plāns_2023_2027'!M155</f>
        <v>200000</v>
      </c>
      <c r="N176" s="196" t="str">
        <f>'Investīciju plāns_2023_2027'!N155</f>
        <v>P2 I RV1</v>
      </c>
      <c r="O176" s="161" t="str">
        <f>'Investīciju plāns_2023_2027'!O155</f>
        <v>P</v>
      </c>
      <c r="P176" s="284" t="str">
        <f>'Investīciju plāns_2023_2027'!P155</f>
        <v>VP1</v>
      </c>
      <c r="Q176" s="166" t="str">
        <f>'Investīciju plāns_2023_2027'!Q155</f>
        <v>RV1</v>
      </c>
      <c r="R176" s="268" t="str">
        <f>'Investīciju plāns_2023_2027'!R155</f>
        <v>1.1.</v>
      </c>
      <c r="S176" s="380" t="str">
        <f>'Investīciju plāns_2023_2027'!S155</f>
        <v>Infrastruktūras un saimnieciskā nodrošinājuma nodaļa/Kultūras pārvalde/Pagasta pārvalde</v>
      </c>
      <c r="T176" s="309">
        <f>'Investīciju plāns_2023_2027'!T155</f>
        <v>0</v>
      </c>
      <c r="U176" s="282" t="str">
        <f>'Investīciju plāns_2023_2027'!U155</f>
        <v>2022-2027</v>
      </c>
    </row>
    <row r="177" spans="1:21" ht="102" x14ac:dyDescent="0.25">
      <c r="A177" s="196">
        <f>'Investīciju plāns_2023_2027'!A156</f>
        <v>154</v>
      </c>
      <c r="B177" s="279" t="str">
        <f>'Investīciju plāns_2023_2027'!B156</f>
        <v>09</v>
      </c>
      <c r="C177" s="196" t="str">
        <f>'Investīciju plāns_2023_2027'!C156</f>
        <v>Ozolnieki</v>
      </c>
      <c r="D177" s="285" t="str">
        <f>'Investīciju plāns_2023_2027'!D156</f>
        <v>Ozolnieku mūzikas skolas telpu atjaunošana un labiekārtošana</v>
      </c>
      <c r="E177" s="285" t="str">
        <f>'Investīciju plāns_2023_2027'!E156</f>
        <v>Telpu atjaunošana un labiekārtošana, t.sk. gaiteņu remonts, āra kāpņu remonts</v>
      </c>
      <c r="F177" s="161" t="str">
        <f>'Investīciju plāns_2023_2027'!F156</f>
        <v>Izglītības iestāžu infrastruktūra</v>
      </c>
      <c r="G177" s="366" t="str">
        <f>'Investīciju plāns_2023_2027'!G156</f>
        <v xml:space="preserve">J/Pag/Iedz
</v>
      </c>
      <c r="H177" s="278">
        <f>'Investīciju plāns_2023_2027'!H156</f>
        <v>100000</v>
      </c>
      <c r="I177" s="303">
        <f>'Investīciju plāns_2023_2027'!I156</f>
        <v>0</v>
      </c>
      <c r="J177" s="304">
        <f>'Investīciju plāns_2023_2027'!J156</f>
        <v>0</v>
      </c>
      <c r="K177" s="305">
        <f>'Investīciju plāns_2023_2027'!K156</f>
        <v>0</v>
      </c>
      <c r="L177" s="306">
        <f>'Investīciju plāns_2023_2027'!L156</f>
        <v>0</v>
      </c>
      <c r="M177" s="307">
        <f>'Investīciju plāns_2023_2027'!M156</f>
        <v>100000</v>
      </c>
      <c r="N177" s="161" t="str">
        <f>'Investīciju plāns_2023_2027'!N156</f>
        <v>P2 I RV1</v>
      </c>
      <c r="O177" s="273" t="str">
        <f>'Investīciju plāns_2023_2027'!O156</f>
        <v>P</v>
      </c>
      <c r="P177" s="151" t="str">
        <f>'Investīciju plāns_2023_2027'!P156</f>
        <v>VP1</v>
      </c>
      <c r="Q177" s="151" t="str">
        <f>'Investīciju plāns_2023_2027'!Q156</f>
        <v>RV1</v>
      </c>
      <c r="R177" s="268" t="str">
        <f>'Investīciju plāns_2023_2027'!R156</f>
        <v>1.1.</v>
      </c>
      <c r="S177" s="380" t="str">
        <f>'Investīciju plāns_2023_2027'!S156</f>
        <v>Infrastruktūras un saimnieciskā nodrošinājuma nodaļa/Kultūras pārvalde/Pagasta pārvalde</v>
      </c>
      <c r="T177" s="284">
        <f>'Investīciju plāns_2023_2027'!T156</f>
        <v>0</v>
      </c>
      <c r="U177" s="282" t="str">
        <f>'Investīciju plāns_2023_2027'!U156</f>
        <v>2022-2027</v>
      </c>
    </row>
    <row r="178" spans="1:21" ht="102" x14ac:dyDescent="0.25">
      <c r="A178" s="161">
        <f>'Investīciju plāns_2023_2027'!A157</f>
        <v>155</v>
      </c>
      <c r="B178" s="279" t="str">
        <f>'Investīciju plāns_2023_2027'!B157</f>
        <v>09</v>
      </c>
      <c r="C178" s="196" t="str">
        <f>'Investīciju plāns_2023_2027'!C157</f>
        <v>Ozolnieki</v>
      </c>
      <c r="D178" s="285" t="str">
        <f>'Investīciju plāns_2023_2027'!D157</f>
        <v>PII Zīlīte teritorijas labiekārtošana</v>
      </c>
      <c r="E178" s="285" t="str">
        <f>'Investīciju plāns_2023_2027'!E157</f>
        <v>Esošā rotaļu laukuma rīku papildināšana, teritorijas labiekārtošana</v>
      </c>
      <c r="F178" s="161" t="str">
        <f>'Investīciju plāns_2023_2027'!F157</f>
        <v>Izglītības iestāžu infrastruktūra</v>
      </c>
      <c r="G178" s="366" t="str">
        <f>'Investīciju plāns_2023_2027'!G157</f>
        <v xml:space="preserve">J/Pag/Iedz
</v>
      </c>
      <c r="H178" s="278">
        <f>'Investīciju plāns_2023_2027'!H157</f>
        <v>70000</v>
      </c>
      <c r="I178" s="303">
        <f>'Investīciju plāns_2023_2027'!I157</f>
        <v>0</v>
      </c>
      <c r="J178" s="304">
        <f>'Investīciju plāns_2023_2027'!J157</f>
        <v>0</v>
      </c>
      <c r="K178" s="305">
        <f>'Investīciju plāns_2023_2027'!K157</f>
        <v>0</v>
      </c>
      <c r="L178" s="306">
        <f>'Investīciju plāns_2023_2027'!L157</f>
        <v>0</v>
      </c>
      <c r="M178" s="307">
        <f>'Investīciju plāns_2023_2027'!M157</f>
        <v>70000</v>
      </c>
      <c r="N178" s="161" t="str">
        <f>'Investīciju plāns_2023_2027'!N157</f>
        <v>P2 I RV1</v>
      </c>
      <c r="O178" s="274" t="str">
        <f>'Investīciju plāns_2023_2027'!O157</f>
        <v>D</v>
      </c>
      <c r="P178" s="151" t="str">
        <f>'Investīciju plāns_2023_2027'!P157</f>
        <v>VP1</v>
      </c>
      <c r="Q178" s="151" t="str">
        <f>'Investīciju plāns_2023_2027'!Q157</f>
        <v>RV1</v>
      </c>
      <c r="R178" s="268" t="str">
        <f>'Investīciju plāns_2023_2027'!R157</f>
        <v>1.1.</v>
      </c>
      <c r="S178" s="380" t="str">
        <f>'Investīciju plāns_2023_2027'!S157</f>
        <v>Infrastruktūras un saimnieciskā nodrošinājuma nodaļa/Kultūras pārvalde/Pagasta pārvalde</v>
      </c>
      <c r="T178" s="284">
        <f>'Investīciju plāns_2023_2027'!T157</f>
        <v>0</v>
      </c>
      <c r="U178" s="282" t="str">
        <f>'Investīciju plāns_2023_2027'!U157</f>
        <v>2022-2027</v>
      </c>
    </row>
    <row r="179" spans="1:21" ht="102" x14ac:dyDescent="0.25">
      <c r="A179" s="161">
        <f>'Investīciju plāns_2023_2027'!A158</f>
        <v>156</v>
      </c>
      <c r="B179" s="279" t="str">
        <f>'Investīciju plāns_2023_2027'!B158</f>
        <v>09</v>
      </c>
      <c r="C179" s="196" t="str">
        <f>'Investīciju plāns_2023_2027'!C158</f>
        <v>Ozolnieki</v>
      </c>
      <c r="D179" s="285" t="str">
        <f>'Investīciju plāns_2023_2027'!D158</f>
        <v>Daudzfunkcionāla laukuma izveide un teritorijas labiekārtošana Stadiona ielā 10</v>
      </c>
      <c r="E179" s="285" t="str">
        <f>'Investīciju plāns_2023_2027'!E158</f>
        <v>Meta konkurss. Stadiona ielas piegulošās teritorijas labiekārtošanai un satiksmes drošības organizācija posmā no Skolas ielas līdz Meliorācijas ielai un domei piegulošās teritorijas labiekārtošana, izveidojot bērnu un pieaugušo atpūtas infrastruktūru. Ir izstrādāta labiekārtojuma skice. Projektēšana un būvniecība pēc metu konkursa rezultātiem</v>
      </c>
      <c r="F179" s="161" t="str">
        <f>'Investīciju plāns_2023_2027'!F158</f>
        <v>Izglītības iestāžu infrastruktūra</v>
      </c>
      <c r="G179" s="366" t="str">
        <f>'Investīciju plāns_2023_2027'!G158</f>
        <v xml:space="preserve">J/Pag/Iedz
</v>
      </c>
      <c r="H179" s="278">
        <f>'Investīciju plāns_2023_2027'!H158</f>
        <v>50000</v>
      </c>
      <c r="I179" s="303">
        <f>'Investīciju plāns_2023_2027'!I158</f>
        <v>0</v>
      </c>
      <c r="J179" s="304">
        <f>'Investīciju plāns_2023_2027'!J158</f>
        <v>0</v>
      </c>
      <c r="K179" s="305">
        <f>'Investīciju plāns_2023_2027'!K158</f>
        <v>0</v>
      </c>
      <c r="L179" s="306">
        <f>'Investīciju plāns_2023_2027'!L158</f>
        <v>0</v>
      </c>
      <c r="M179" s="307">
        <f>'Investīciju plāns_2023_2027'!M158</f>
        <v>50000</v>
      </c>
      <c r="N179" s="161" t="str">
        <f>'Investīciju plāns_2023_2027'!N158</f>
        <v>P2 I RV1</v>
      </c>
      <c r="O179" s="151" t="str">
        <f>'Investīciju plāns_2023_2027'!O158</f>
        <v>P</v>
      </c>
      <c r="P179" s="151" t="str">
        <f>'Investīciju plāns_2023_2027'!P158</f>
        <v>VP2</v>
      </c>
      <c r="Q179" s="151" t="str">
        <f>'Investīciju plāns_2023_2027'!Q158</f>
        <v>RV5</v>
      </c>
      <c r="R179" s="268" t="str">
        <f>'Investīciju plāns_2023_2027'!R158</f>
        <v>U.5.5.</v>
      </c>
      <c r="S179" s="380" t="str">
        <f>'Investīciju plāns_2023_2027'!S158</f>
        <v>Infrastruktūras un saimnieciskā nodrošinājuma nodaļa/Kultūras pārvalde/Pagasta pārvalde</v>
      </c>
      <c r="T179" s="284">
        <f>'Investīciju plāns_2023_2027'!T158</f>
        <v>0</v>
      </c>
      <c r="U179" s="282" t="str">
        <f>'Investīciju plāns_2023_2027'!U158</f>
        <v>2022-2027</v>
      </c>
    </row>
    <row r="180" spans="1:21" ht="140.25" x14ac:dyDescent="0.25">
      <c r="A180" s="196">
        <f>'Investīciju plāns_2023_2027'!A159</f>
        <v>157</v>
      </c>
      <c r="B180" s="279" t="str">
        <f>'Investīciju plāns_2023_2027'!B159</f>
        <v>09</v>
      </c>
      <c r="C180" s="312" t="str">
        <f>'Investīciju plāns_2023_2027'!C159</f>
        <v>Ozolnieki</v>
      </c>
      <c r="D180" s="285" t="str">
        <f>'Investīciju plāns_2023_2027'!D159</f>
        <v>Ozolnieku vidusskolas ēkas piebūves un aktu (multifunkcionālas)  zāles izveide</v>
      </c>
      <c r="E180" s="285" t="str">
        <f>'Investīciju plāns_2023_2027'!E159</f>
        <v>Būvprojekta izstrāde, secīgi būvniecība.
Piebūve Ozolnieku vidusskolai, kurā centrējas dabaszinību speciāli aprīkoti kabineti, laboratorijas, lai modernizētu mācību vidi un paplašinātu skolas telpas, kuras šobrīd jau ir par šauru esošajam un prognozējamam skolēnu skaitam, t.sk. Ozolnieku Mūzikas skolai pielāgotas mūzikas klases un aktu zāle (jo mūzikas skolai jau trūkst telpu patreizējo izglītības programmu realizācijai). Mūzikas skolas izglītības programmu klāsts tiek papildināts ar mākslas izglītības programmām. 
2022/2023.gads: 
būvprojekta izstrāde ~350 000EUR</v>
      </c>
      <c r="F180" s="161" t="str">
        <f>'Investīciju plāns_2023_2027'!F159</f>
        <v>Izglītības iestāžu infrastruktūra</v>
      </c>
      <c r="G180" s="366" t="str">
        <f>'Investīciju plāns_2023_2027'!G159</f>
        <v xml:space="preserve">AG2023
J/Pag/Iedz
</v>
      </c>
      <c r="H180" s="278">
        <f>'Investīciju plāns_2023_2027'!H159</f>
        <v>6350000</v>
      </c>
      <c r="I180" s="303">
        <f>'Investīciju plāns_2023_2027'!I159</f>
        <v>350000</v>
      </c>
      <c r="J180" s="304">
        <f>'Investīciju plāns_2023_2027'!J159</f>
        <v>35000</v>
      </c>
      <c r="K180" s="305">
        <f>'Investīciju plāns_2023_2027'!K159</f>
        <v>315000</v>
      </c>
      <c r="L180" s="306">
        <f>'Investīciju plāns_2023_2027'!L159</f>
        <v>0</v>
      </c>
      <c r="M180" s="307">
        <f>'Investīciju plāns_2023_2027'!M159</f>
        <v>6000000</v>
      </c>
      <c r="N180" s="161" t="str">
        <f>'Investīciju plāns_2023_2027'!N159</f>
        <v>P2 I RV1</v>
      </c>
      <c r="O180" s="267" t="str">
        <f>'Investīciju plāns_2023_2027'!O159</f>
        <v>P</v>
      </c>
      <c r="P180" s="267" t="str">
        <f>'Investīciju plāns_2023_2027'!P159</f>
        <v>VP1</v>
      </c>
      <c r="Q180" s="267" t="str">
        <f>'Investīciju plāns_2023_2027'!Q159</f>
        <v>RV1</v>
      </c>
      <c r="R180" s="362" t="str">
        <f>'Investīciju plāns_2023_2027'!R159</f>
        <v>1.1.</v>
      </c>
      <c r="S180" s="380" t="str">
        <f>'Investīciju plāns_2023_2027'!S159</f>
        <v>Infrastruktūras un saimnieciskā nodrošinājuma nodaļa/Kultūras pārvalde/Pagasta pārvalde</v>
      </c>
      <c r="T180" s="284">
        <f>'Investīciju plāns_2023_2027'!T159</f>
        <v>0</v>
      </c>
      <c r="U180" s="282" t="str">
        <f>'Investīciju plāns_2023_2027'!U159</f>
        <v>2022-2027</v>
      </c>
    </row>
    <row r="181" spans="1:21" ht="76.5" x14ac:dyDescent="0.25">
      <c r="A181" s="161">
        <f>'Investīciju plāns_2023_2027'!A160</f>
        <v>158</v>
      </c>
      <c r="B181" s="279" t="str">
        <f>'Investīciju plāns_2023_2027'!B160</f>
        <v>06</v>
      </c>
      <c r="C181" s="196" t="str">
        <f>'Investīciju plāns_2023_2027'!C160</f>
        <v>Ozolnieki</v>
      </c>
      <c r="D181" s="285" t="str">
        <f>'Investīciju plāns_2023_2027'!D160</f>
        <v>Ozolnieku Sporta skolas jumta atjaunošana</v>
      </c>
      <c r="E181" s="285" t="str">
        <f>'Investīciju plāns_2023_2027'!E160</f>
        <v>Sporta skolas jumta remontdarbi
Atbilstoši izstrādātajam būvprojektam, 2021. gadā tika uzsākti  un 2022.gadā tika pabeigti tikai viena daļa no jumta pārbūves.
2023.gadā - jāparedz finansējums Sporta skolas jumta remontdarbi jumta otrai daļai ~46 000 EUR- jāizsludina jauna iepirkumu prcedūra, summa jāprecizē</v>
      </c>
      <c r="F181" s="161" t="str">
        <f>'Investīciju plāns_2023_2027'!F160</f>
        <v>Izglītības iestāžu infrastruktūra</v>
      </c>
      <c r="G181" s="366" t="str">
        <f>'Investīciju plāns_2023_2027'!G160</f>
        <v>PP
AG2023
J/Pag/Iedz</v>
      </c>
      <c r="H181" s="278">
        <f>'Investīciju plāns_2023_2027'!H160</f>
        <v>70000</v>
      </c>
      <c r="I181" s="303">
        <f>'Investīciju plāns_2023_2027'!I160</f>
        <v>70000</v>
      </c>
      <c r="J181" s="304">
        <f>'Investīciju plāns_2023_2027'!J160</f>
        <v>70000</v>
      </c>
      <c r="K181" s="305">
        <f>'Investīciju plāns_2023_2027'!K160</f>
        <v>0</v>
      </c>
      <c r="L181" s="306">
        <f>'Investīciju plāns_2023_2027'!L160</f>
        <v>0</v>
      </c>
      <c r="M181" s="307">
        <f>'Investīciju plāns_2023_2027'!M160</f>
        <v>0</v>
      </c>
      <c r="N181" s="161" t="str">
        <f>'Investīciju plāns_2023_2027'!N160</f>
        <v>P2 V RV1</v>
      </c>
      <c r="O181" s="267" t="str">
        <f>'Investīciju plāns_2023_2027'!O160</f>
        <v>P</v>
      </c>
      <c r="P181" s="267" t="str">
        <f>'Investīciju plāns_2023_2027'!P160</f>
        <v>VP2</v>
      </c>
      <c r="Q181" s="267" t="str">
        <f>'Investīciju plāns_2023_2027'!Q160</f>
        <v>RV4</v>
      </c>
      <c r="R181" s="362" t="str">
        <f>'Investīciju plāns_2023_2027'!R160</f>
        <v>4.3.</v>
      </c>
      <c r="S181" s="380" t="str">
        <f>'Investīciju plāns_2023_2027'!S160</f>
        <v>Infrastruktūras un saimnieciskā nodrošinājuma nodaļa/Pagasta pārvalde</v>
      </c>
      <c r="T181" s="284">
        <f>'Investīciju plāns_2023_2027'!T160</f>
        <v>0</v>
      </c>
      <c r="U181" s="282" t="str">
        <f>'Investīciju plāns_2023_2027'!U160</f>
        <v>2022-2027</v>
      </c>
    </row>
    <row r="182" spans="1:21" ht="76.5" x14ac:dyDescent="0.25">
      <c r="A182" s="161">
        <f>'Investīciju plāns_2023_2027'!A161</f>
        <v>159</v>
      </c>
      <c r="B182" s="279" t="str">
        <f>'Investīciju plāns_2023_2027'!B161</f>
        <v>06</v>
      </c>
      <c r="C182" s="196" t="str">
        <f>'Investīciju plāns_2023_2027'!C161</f>
        <v>Ozolnieki</v>
      </c>
      <c r="D182" s="285" t="str">
        <f>'Investīciju plāns_2023_2027'!D161</f>
        <v>Pirmsskolas izglītības iestādes jaunbūve Jelgavas iela 35, Ozolnieki</v>
      </c>
      <c r="E182" s="285" t="str">
        <f>'Investīciju plāns_2023_2027'!E161</f>
        <v>Būvprojekta "Jaunas PII ēkas būvniecība, Alejas ielā, Ozolniekos" realizācija
Iepirkumu procedūra projektēšanai uzsākta 2022.gadā
Jāprecizē, cik % no plānotajiem būvdarbiem iespējams veikt 2023.gadā, atbilstoši likumam Par valsts budžeta 2023.gadam nosacījumiem</v>
      </c>
      <c r="F182" s="161" t="str">
        <f>'Investīciju plāns_2023_2027'!F161</f>
        <v>Izglītības iestāžu infrastruktūra</v>
      </c>
      <c r="G182" s="366" t="str">
        <f>'Investīciju plāns_2023_2027'!G161</f>
        <v>AG2023
J/Pag/Iedz
Dep/ieros</v>
      </c>
      <c r="H182" s="278">
        <f>'Investīciju plāns_2023_2027'!H161</f>
        <v>5350000</v>
      </c>
      <c r="I182" s="303">
        <f>'Investīciju plāns_2023_2027'!I161</f>
        <v>350000</v>
      </c>
      <c r="J182" s="304">
        <f>'Investīciju plāns_2023_2027'!J161</f>
        <v>35000</v>
      </c>
      <c r="K182" s="305">
        <f>'Investīciju plāns_2023_2027'!K161</f>
        <v>315000</v>
      </c>
      <c r="L182" s="306">
        <f>'Investīciju plāns_2023_2027'!L161</f>
        <v>0</v>
      </c>
      <c r="M182" s="307">
        <f>'Investīciju plāns_2023_2027'!M161</f>
        <v>5000000</v>
      </c>
      <c r="N182" s="161" t="str">
        <f>'Investīciju plāns_2023_2027'!N161</f>
        <v>P2 I RV1</v>
      </c>
      <c r="O182" s="258" t="str">
        <f>'Investīciju plāns_2023_2027'!O161</f>
        <v>P</v>
      </c>
      <c r="P182" s="258" t="str">
        <f>'Investīciju plāns_2023_2027'!P161</f>
        <v>VP1</v>
      </c>
      <c r="Q182" s="258" t="str">
        <f>'Investīciju plāns_2023_2027'!Q161</f>
        <v>RV1</v>
      </c>
      <c r="R182" s="266" t="str">
        <f>'Investīciju plāns_2023_2027'!R161</f>
        <v>1.1.</v>
      </c>
      <c r="S182" s="380" t="str">
        <f>'Investīciju plāns_2023_2027'!S161</f>
        <v>Infrastruktūras un saimnieciskā nodrošinājuma nodaļa/Pagasta pārvalde</v>
      </c>
      <c r="T182" s="284" t="str">
        <f>'Investīciju plāns_2023_2027'!T161</f>
        <v>2022-2027</v>
      </c>
      <c r="U182" s="282" t="str">
        <f>'Investīciju plāns_2023_2027'!U161</f>
        <v>2022-2027</v>
      </c>
    </row>
    <row r="183" spans="1:21" ht="102" x14ac:dyDescent="0.25">
      <c r="A183" s="196">
        <f>'Investīciju plāns_2023_2027'!A162</f>
        <v>160</v>
      </c>
      <c r="B183" s="279" t="str">
        <f>'Investīciju plāns_2023_2027'!B162</f>
        <v>10</v>
      </c>
      <c r="C183" s="196" t="str">
        <f>'Investīciju plāns_2023_2027'!C162</f>
        <v>Ozolnieki</v>
      </c>
      <c r="D183" s="285" t="str">
        <f>'Investīciju plāns_2023_2027'!D162</f>
        <v>SAC "Zemgale" paaugstināta komforta pakalpojumu ēkas projektēšana un izbūve</v>
      </c>
      <c r="E183" s="316" t="str">
        <f>'Investīciju plāns_2023_2027'!E162</f>
        <v>Pieaugot pieprasījumam pēc paaugstināta komforta pakalpojumiem, projektēt jaunu ēku, būvniecība</v>
      </c>
      <c r="F183" s="161" t="str">
        <f>'Investīciju plāns_2023_2027'!F162</f>
        <v>Sociālo pakalpojumu infrastruktūra</v>
      </c>
      <c r="G183" s="366" t="str">
        <f>'Investīciju plāns_2023_2027'!G162</f>
        <v xml:space="preserve">J/Pag/Iedz
</v>
      </c>
      <c r="H183" s="278">
        <f>'Investīciju plāns_2023_2027'!H162</f>
        <v>2000000</v>
      </c>
      <c r="I183" s="303">
        <f>'Investīciju plāns_2023_2027'!I162</f>
        <v>0</v>
      </c>
      <c r="J183" s="304">
        <f>'Investīciju plāns_2023_2027'!J162</f>
        <v>0</v>
      </c>
      <c r="K183" s="305">
        <f>'Investīciju plāns_2023_2027'!K162</f>
        <v>0</v>
      </c>
      <c r="L183" s="306">
        <f>'Investīciju plāns_2023_2027'!L162</f>
        <v>0</v>
      </c>
      <c r="M183" s="307">
        <f>'Investīciju plāns_2023_2027'!M162</f>
        <v>2000000</v>
      </c>
      <c r="N183" s="161" t="str">
        <f>'Investīciju plāns_2023_2027'!N162</f>
        <v>P2 L RV2</v>
      </c>
      <c r="O183" s="267" t="str">
        <f>'Investīciju plāns_2023_2027'!O162</f>
        <v>P</v>
      </c>
      <c r="P183" s="267" t="str">
        <f>'Investīciju plāns_2023_2027'!P162</f>
        <v>VP1</v>
      </c>
      <c r="Q183" s="267" t="str">
        <f>'Investīciju plāns_2023_2027'!Q162</f>
        <v>RV2</v>
      </c>
      <c r="R183" s="362" t="str">
        <f>'Investīciju plāns_2023_2027'!R162</f>
        <v>2.2.</v>
      </c>
      <c r="S183" s="380" t="str">
        <f>'Investīciju plāns_2023_2027'!S162</f>
        <v>Infrastruktūras un saimnieciskā nodrošinājuma nodaļa/pagasta pārvalde/Labklājības pārvalde</v>
      </c>
      <c r="T183" s="284">
        <f>'Investīciju plāns_2023_2027'!T162</f>
        <v>0</v>
      </c>
      <c r="U183" s="282" t="str">
        <f>'Investīciju plāns_2023_2027'!U162</f>
        <v>2022-2027</v>
      </c>
    </row>
    <row r="184" spans="1:21" ht="76.5" x14ac:dyDescent="0.25">
      <c r="A184" s="161">
        <f>'Investīciju plāns_2023_2027'!A163</f>
        <v>161</v>
      </c>
      <c r="B184" s="279" t="str">
        <f>'Investīciju plāns_2023_2027'!B163</f>
        <v>09</v>
      </c>
      <c r="C184" s="196" t="str">
        <f>'Investīciju plāns_2023_2027'!C163</f>
        <v>Ozolnieki</v>
      </c>
      <c r="D184" s="285" t="str">
        <f>'Investīciju plāns_2023_2027'!D163</f>
        <v>Sporta skolas ēkas atjaunošana</v>
      </c>
      <c r="E184" s="316" t="str">
        <f>'Investīciju plāns_2023_2027'!E163</f>
        <v>2021.gadā 2.stāva un sporta zāles remontdarbi, 2022.gadā 1.stāva ģērbtuvju un ieejas halles remonts - izstrādāta apliecinājuma karte, nav būvvaldes skaņojuma</v>
      </c>
      <c r="F184" s="161" t="str">
        <f>'Investīciju plāns_2023_2027'!F163</f>
        <v>Sporta infrastruktūra</v>
      </c>
      <c r="G184" s="366" t="str">
        <f>'Investīciju plāns_2023_2027'!G163</f>
        <v xml:space="preserve">J/Pag/Iedz
</v>
      </c>
      <c r="H184" s="278">
        <f>'Investīciju plāns_2023_2027'!H163</f>
        <v>400000</v>
      </c>
      <c r="I184" s="303">
        <f>'Investīciju plāns_2023_2027'!I163</f>
        <v>0</v>
      </c>
      <c r="J184" s="304">
        <f>'Investīciju plāns_2023_2027'!J163</f>
        <v>0</v>
      </c>
      <c r="K184" s="305">
        <f>'Investīciju plāns_2023_2027'!K163</f>
        <v>0</v>
      </c>
      <c r="L184" s="306">
        <f>'Investīciju plāns_2023_2027'!L163</f>
        <v>0</v>
      </c>
      <c r="M184" s="307">
        <f>'Investīciju plāns_2023_2027'!M163</f>
        <v>400000</v>
      </c>
      <c r="N184" s="161" t="str">
        <f>'Investīciju plāns_2023_2027'!N163</f>
        <v>P2 S RV1</v>
      </c>
      <c r="O184" s="267" t="str">
        <f>'Investīciju plāns_2023_2027'!O163</f>
        <v>P</v>
      </c>
      <c r="P184" s="267" t="str">
        <f>'Investīciju plāns_2023_2027'!P163</f>
        <v>VP1</v>
      </c>
      <c r="Q184" s="267" t="str">
        <f>'Investīciju plāns_2023_2027'!Q163</f>
        <v>RV3</v>
      </c>
      <c r="R184" s="362" t="str">
        <f>'Investīciju plāns_2023_2027'!R163</f>
        <v>3.2.</v>
      </c>
      <c r="S184" s="380" t="str">
        <f>'Investīciju plāns_2023_2027'!S163</f>
        <v>Infrastruktūras un saimnieciskā nodrošinājuma nodaļa/Sporta centrs</v>
      </c>
      <c r="T184" s="284">
        <f>'Investīciju plāns_2023_2027'!T163</f>
        <v>0</v>
      </c>
      <c r="U184" s="282" t="str">
        <f>'Investīciju plāns_2023_2027'!U163</f>
        <v>2022-2027</v>
      </c>
    </row>
    <row r="185" spans="1:21" ht="76.5" x14ac:dyDescent="0.25">
      <c r="A185" s="161">
        <f>'Investīciju plāns_2023_2027'!A164</f>
        <v>162</v>
      </c>
      <c r="B185" s="279" t="str">
        <f>'Investīciju plāns_2023_2027'!B164</f>
        <v>09</v>
      </c>
      <c r="C185" s="196" t="str">
        <f>'Investīciju plāns_2023_2027'!C164</f>
        <v>Ozolnieki</v>
      </c>
      <c r="D185" s="285" t="str">
        <f>'Investīciju plāns_2023_2027'!D164</f>
        <v>Sporta skolas sporta spēļu laukumu atjaunošana</v>
      </c>
      <c r="E185" s="316" t="str">
        <f>'Investīciju plāns_2023_2027'!E164</f>
        <v>Sporta spēļu laukumu atjaunošana atbilstoši Sporta skolas programmai
darbi uzsākti 09.2021
Pārejošas līguma saistības "Ozolnieku sporta skolas stadiona pārbūve Stadiona ielā 5, Ozolniekos" par garantijas ieturējuma naudu saskaņā ar 31.10.2022 būvdarbu nodošanas pieņemšanas aktu</v>
      </c>
      <c r="F185" s="161" t="str">
        <f>'Investīciju plāns_2023_2027'!F164</f>
        <v>Sporta infrastruktūra</v>
      </c>
      <c r="G185" s="369" t="str">
        <f>'Investīciju plāns_2023_2027'!G164</f>
        <v>PP</v>
      </c>
      <c r="H185" s="278">
        <f>'Investīciju plāns_2023_2027'!H164</f>
        <v>117642</v>
      </c>
      <c r="I185" s="319">
        <f>'Investīciju plāns_2023_2027'!I164</f>
        <v>117642</v>
      </c>
      <c r="J185" s="320">
        <f>'Investīciju plāns_2023_2027'!J164</f>
        <v>117642</v>
      </c>
      <c r="K185" s="321">
        <f>'Investīciju plāns_2023_2027'!K164</f>
        <v>0</v>
      </c>
      <c r="L185" s="306">
        <f>'Investīciju plāns_2023_2027'!L164</f>
        <v>0</v>
      </c>
      <c r="M185" s="307">
        <f>'Investīciju plāns_2023_2027'!M164</f>
        <v>0</v>
      </c>
      <c r="N185" s="161" t="str">
        <f>'Investīciju plāns_2023_2027'!N164</f>
        <v>P2 S RV1</v>
      </c>
      <c r="O185" s="273" t="str">
        <f>'Investīciju plāns_2023_2027'!O164</f>
        <v>P</v>
      </c>
      <c r="P185" s="270" t="str">
        <f>'Investīciju plāns_2023_2027'!P164</f>
        <v>VP1</v>
      </c>
      <c r="Q185" s="151" t="str">
        <f>'Investīciju plāns_2023_2027'!Q164</f>
        <v>RV3</v>
      </c>
      <c r="R185" s="280" t="str">
        <f>'Investīciju plāns_2023_2027'!R164</f>
        <v>3.2.</v>
      </c>
      <c r="S185" s="380" t="str">
        <f>'Investīciju plāns_2023_2027'!S164</f>
        <v>Infrastruktūras un saimnieciskā nodrošinājuma nodaļa/Sporta centrs</v>
      </c>
      <c r="T185" s="284">
        <f>'Investīciju plāns_2023_2027'!T164</f>
        <v>0</v>
      </c>
      <c r="U185" s="282" t="str">
        <f>'Investīciju plāns_2023_2027'!U164</f>
        <v>2022-2027</v>
      </c>
    </row>
    <row r="186" spans="1:21" ht="76.5" x14ac:dyDescent="0.25">
      <c r="A186" s="196">
        <f>'Investīciju plāns_2023_2027'!A165</f>
        <v>163</v>
      </c>
      <c r="B186" s="279" t="str">
        <f>'Investīciju plāns_2023_2027'!B165</f>
        <v>09</v>
      </c>
      <c r="C186" s="196" t="str">
        <f>'Investīciju plāns_2023_2027'!C165</f>
        <v>Ozolnieki</v>
      </c>
      <c r="D186" s="285" t="str">
        <f>'Investīciju plāns_2023_2027'!D165</f>
        <v>Airēšanas programmas infrastruktūras attīstība</v>
      </c>
      <c r="E186" s="285" t="str">
        <f>'Investīciju plāns_2023_2027'!E165</f>
        <v>Sporta skolas izglītības programmas - airēšanas slaloms- infrastruktūras izveide Eglaines ielā</v>
      </c>
      <c r="F186" s="161" t="str">
        <f>'Investīciju plāns_2023_2027'!F165</f>
        <v>Sporta infrastruktūra</v>
      </c>
      <c r="G186" s="366" t="str">
        <f>'Investīciju plāns_2023_2027'!G165</f>
        <v xml:space="preserve">J/Pag/Iedz
</v>
      </c>
      <c r="H186" s="278">
        <f>'Investīciju plāns_2023_2027'!H165</f>
        <v>50000</v>
      </c>
      <c r="I186" s="303">
        <f>'Investīciju plāns_2023_2027'!I165</f>
        <v>0</v>
      </c>
      <c r="J186" s="304">
        <f>'Investīciju plāns_2023_2027'!J165</f>
        <v>0</v>
      </c>
      <c r="K186" s="305">
        <f>'Investīciju plāns_2023_2027'!K165</f>
        <v>0</v>
      </c>
      <c r="L186" s="306">
        <f>'Investīciju plāns_2023_2027'!L165</f>
        <v>0</v>
      </c>
      <c r="M186" s="307">
        <f>'Investīciju plāns_2023_2027'!M165</f>
        <v>50000</v>
      </c>
      <c r="N186" s="161" t="str">
        <f>'Investīciju plāns_2023_2027'!N165</f>
        <v>P2 S RV1</v>
      </c>
      <c r="O186" s="267" t="str">
        <f>'Investīciju plāns_2023_2027'!O165</f>
        <v>P</v>
      </c>
      <c r="P186" s="267" t="str">
        <f>'Investīciju plāns_2023_2027'!P165</f>
        <v>VP1</v>
      </c>
      <c r="Q186" s="267" t="str">
        <f>'Investīciju plāns_2023_2027'!Q165</f>
        <v>RV3</v>
      </c>
      <c r="R186" s="363" t="str">
        <f>'Investīciju plāns_2023_2027'!R165</f>
        <v>3.2.</v>
      </c>
      <c r="S186" s="382" t="str">
        <f>'Investīciju plāns_2023_2027'!S165</f>
        <v>Infrastruktūras un saimnieciskā nodrošinājuma nodaļa/Sporta centrs</v>
      </c>
      <c r="T186" s="284">
        <f>'Investīciju plāns_2023_2027'!T165</f>
        <v>0</v>
      </c>
      <c r="U186" s="282" t="str">
        <f>'Investīciju plāns_2023_2027'!U165</f>
        <v>2022-2027</v>
      </c>
    </row>
    <row r="187" spans="1:21" x14ac:dyDescent="0.25">
      <c r="A187" s="161" t="e">
        <f>'Investīciju plāns_2023_2027'!#REF!</f>
        <v>#REF!</v>
      </c>
      <c r="B187" s="279" t="e">
        <f>'Investīciju plāns_2023_2027'!#REF!</f>
        <v>#REF!</v>
      </c>
      <c r="C187" s="196" t="e">
        <f>'Investīciju plāns_2023_2027'!#REF!</f>
        <v>#REF!</v>
      </c>
      <c r="D187" s="285" t="e">
        <f>'Investīciju plāns_2023_2027'!#REF!</f>
        <v>#REF!</v>
      </c>
      <c r="E187" s="285" t="e">
        <f>'Investīciju plāns_2023_2027'!#REF!</f>
        <v>#REF!</v>
      </c>
      <c r="F187" s="161" t="e">
        <f>'Investīciju plāns_2023_2027'!#REF!</f>
        <v>#REF!</v>
      </c>
      <c r="G187" s="366" t="e">
        <f>'Investīciju plāns_2023_2027'!#REF!</f>
        <v>#REF!</v>
      </c>
      <c r="H187" s="278" t="e">
        <f>'Investīciju plāns_2023_2027'!#REF!</f>
        <v>#REF!</v>
      </c>
      <c r="I187" s="303" t="e">
        <f>'Investīciju plāns_2023_2027'!#REF!</f>
        <v>#REF!</v>
      </c>
      <c r="J187" s="304" t="e">
        <f>'Investīciju plāns_2023_2027'!#REF!</f>
        <v>#REF!</v>
      </c>
      <c r="K187" s="305" t="e">
        <f>'Investīciju plāns_2023_2027'!#REF!</f>
        <v>#REF!</v>
      </c>
      <c r="L187" s="306" t="e">
        <f>'Investīciju plāns_2023_2027'!#REF!</f>
        <v>#REF!</v>
      </c>
      <c r="M187" s="307" t="e">
        <f>'Investīciju plāns_2023_2027'!#REF!</f>
        <v>#REF!</v>
      </c>
      <c r="N187" s="161" t="e">
        <f>'Investīciju plāns_2023_2027'!#REF!</f>
        <v>#REF!</v>
      </c>
      <c r="O187" s="258" t="e">
        <f>'Investīciju plāns_2023_2027'!#REF!</f>
        <v>#REF!</v>
      </c>
      <c r="P187" s="258" t="e">
        <f>'Investīciju plāns_2023_2027'!#REF!</f>
        <v>#REF!</v>
      </c>
      <c r="Q187" s="258" t="e">
        <f>'Investīciju plāns_2023_2027'!#REF!</f>
        <v>#REF!</v>
      </c>
      <c r="R187" s="259" t="e">
        <f>'Investīciju plāns_2023_2027'!#REF!</f>
        <v>#REF!</v>
      </c>
      <c r="S187" s="382" t="e">
        <f>'Investīciju plāns_2023_2027'!#REF!</f>
        <v>#REF!</v>
      </c>
      <c r="T187" s="284" t="e">
        <f>'Investīciju plāns_2023_2027'!#REF!</f>
        <v>#REF!</v>
      </c>
      <c r="U187" s="282" t="e">
        <f>'Investīciju plāns_2023_2027'!#REF!</f>
        <v>#REF!</v>
      </c>
    </row>
    <row r="188" spans="1:21" ht="114.75" x14ac:dyDescent="0.25">
      <c r="A188" s="161">
        <f>'Investīciju plāns_2023_2027'!A166</f>
        <v>164</v>
      </c>
      <c r="B188" s="279" t="str">
        <f>'Investīciju plāns_2023_2027'!B166</f>
        <v>06</v>
      </c>
      <c r="C188" s="196" t="str">
        <f>'Investīciju plāns_2023_2027'!C166</f>
        <v>Ozolnieki</v>
      </c>
      <c r="D188" s="285" t="str">
        <f>'Investīciju plāns_2023_2027'!D166</f>
        <v>Mežaparka un Bulderberga kalna teritorijas labiekārtošana un attīstība</v>
      </c>
      <c r="E188" s="285" t="str">
        <f>'Investīciju plāns_2023_2027'!E166</f>
        <v xml:space="preserve">2021.gadā uzstādīts kompleksais vingrošanas rīks, uzsākta "pump-truk" trases izveide, gājēju laipu uzstādīšana.
Paredzētie darbi: kalna profila veidošana, kalna un piegulošās teritorijas izgaismošana, labiekārtojuma elementu uzstādīšana, gājēju taku labiekārtošana, auto stāvvietas no Druvenieku ceļa puses izveide, Skolas ielas un Kastaņu ielas krustojuma pārbūve, teritorijas labiekārtošana, kalna nogāzes labiekārtošana.
Mežaparka kalna teritorijas izgaismošana.
</v>
      </c>
      <c r="F188" s="161" t="str">
        <f>'Investīciju plāns_2023_2027'!F166</f>
        <v>Teritorijas labiekārtošana</v>
      </c>
      <c r="G188" s="368" t="str">
        <f>'Investīciju plāns_2023_2027'!G166</f>
        <v xml:space="preserve">J/Pag/Iedz
</v>
      </c>
      <c r="H188" s="324">
        <f>'Investīciju plāns_2023_2027'!H166</f>
        <v>200000</v>
      </c>
      <c r="I188" s="303">
        <f>'Investīciju plāns_2023_2027'!I166</f>
        <v>0</v>
      </c>
      <c r="J188" s="304">
        <f>'Investīciju plāns_2023_2027'!J166</f>
        <v>0</v>
      </c>
      <c r="K188" s="305">
        <f>'Investīciju plāns_2023_2027'!K166</f>
        <v>0</v>
      </c>
      <c r="L188" s="329">
        <f>'Investīciju plāns_2023_2027'!L166</f>
        <v>0</v>
      </c>
      <c r="M188" s="330">
        <f>'Investīciju plāns_2023_2027'!M166</f>
        <v>200000</v>
      </c>
      <c r="N188" s="161" t="str">
        <f>'Investīciju plāns_2023_2027'!N166</f>
        <v>P3 V RV9</v>
      </c>
      <c r="O188" s="372" t="str">
        <f>'Investīciju plāns_2023_2027'!O166</f>
        <v>P</v>
      </c>
      <c r="P188" s="372" t="str">
        <f>'Investīciju plāns_2023_2027'!P166</f>
        <v>VP2</v>
      </c>
      <c r="Q188" s="372" t="str">
        <f>'Investīciju plāns_2023_2027'!Q166</f>
        <v>RV5</v>
      </c>
      <c r="R188" s="375" t="str">
        <f>'Investīciju plāns_2023_2027'!R166</f>
        <v>U.5.5.</v>
      </c>
      <c r="S188" s="382" t="str">
        <f>'Investīciju plāns_2023_2027'!S166</f>
        <v>Infrastruktūras un saimnieciskā nodrošinājuma nodaļa/Kultūras pārvalde/Pagasta pārvalde</v>
      </c>
      <c r="T188" s="284">
        <f>'Investīciju plāns_2023_2027'!T166</f>
        <v>0</v>
      </c>
      <c r="U188" s="196" t="str">
        <f>'Investīciju plāns_2023_2027'!U166</f>
        <v>2022-2027</v>
      </c>
    </row>
    <row r="189" spans="1:21" ht="102" x14ac:dyDescent="0.25">
      <c r="A189" s="196">
        <f>'Investīciju plāns_2023_2027'!A167</f>
        <v>165</v>
      </c>
      <c r="B189" s="279" t="str">
        <f>'Investīciju plāns_2023_2027'!B167</f>
        <v>06</v>
      </c>
      <c r="C189" s="196" t="str">
        <f>'Investīciju plāns_2023_2027'!C167</f>
        <v>Ozolnieki</v>
      </c>
      <c r="D189" s="285" t="str">
        <f>'Investīciju plāns_2023_2027'!D167</f>
        <v>Veselības takas teritorijas labiekārtošana</v>
      </c>
      <c r="E189" s="285" t="str">
        <f>'Investīciju plāns_2023_2027'!E167</f>
        <v>Vingrošanas elementu papildināšana, atpūtas vietas senioriem izveide, atpūtas vietas māmiņām izveide</v>
      </c>
      <c r="F189" s="161" t="str">
        <f>'Investīciju plāns_2023_2027'!F167</f>
        <v>Teritorijas labiekārtošana</v>
      </c>
      <c r="G189" s="366" t="str">
        <f>'Investīciju plāns_2023_2027'!G167</f>
        <v xml:space="preserve">J/Pag/Iedz
</v>
      </c>
      <c r="H189" s="278">
        <f>'Investīciju plāns_2023_2027'!H167</f>
        <v>50000</v>
      </c>
      <c r="I189" s="303">
        <f>'Investīciju plāns_2023_2027'!I167</f>
        <v>0</v>
      </c>
      <c r="J189" s="304">
        <f>'Investīciju plāns_2023_2027'!J167</f>
        <v>0</v>
      </c>
      <c r="K189" s="305">
        <f>'Investīciju plāns_2023_2027'!K167</f>
        <v>0</v>
      </c>
      <c r="L189" s="306">
        <f>'Investīciju plāns_2023_2027'!L167</f>
        <v>0</v>
      </c>
      <c r="M189" s="307">
        <f>'Investīciju plāns_2023_2027'!M167</f>
        <v>50000</v>
      </c>
      <c r="N189" s="161" t="str">
        <f>'Investīciju plāns_2023_2027'!N167</f>
        <v>P3 V RV9</v>
      </c>
      <c r="O189" s="267" t="str">
        <f>'Investīciju plāns_2023_2027'!O167</f>
        <v>P</v>
      </c>
      <c r="P189" s="267" t="str">
        <f>'Investīciju plāns_2023_2027'!P167</f>
        <v>VP1</v>
      </c>
      <c r="Q189" s="265" t="str">
        <f>'Investīciju plāns_2023_2027'!Q167</f>
        <v>RV3</v>
      </c>
      <c r="R189" s="362" t="str">
        <f>'Investīciju plāns_2023_2027'!R167</f>
        <v>3.1.</v>
      </c>
      <c r="S189" s="386" t="str">
        <f>'Investīciju plāns_2023_2027'!S167</f>
        <v>Infrastruktūras un saimnieciskā nodrošinājuma nodaļa/Kultūras pārvalde/Pagasta pārvalde</v>
      </c>
      <c r="T189" s="284">
        <f>'Investīciju plāns_2023_2027'!T167</f>
        <v>0</v>
      </c>
      <c r="U189" s="282" t="str">
        <f>'Investīciju plāns_2023_2027'!U167</f>
        <v>2022-2027</v>
      </c>
    </row>
    <row r="190" spans="1:21" x14ac:dyDescent="0.25">
      <c r="A190" s="161" t="e">
        <f>'Investīciju plāns_2023_2027'!#REF!</f>
        <v>#REF!</v>
      </c>
      <c r="B190" s="279" t="e">
        <f>'Investīciju plāns_2023_2027'!#REF!</f>
        <v>#REF!</v>
      </c>
      <c r="C190" s="196" t="e">
        <f>'Investīciju plāns_2023_2027'!#REF!</f>
        <v>#REF!</v>
      </c>
      <c r="D190" s="285" t="e">
        <f>'Investīciju plāns_2023_2027'!#REF!</f>
        <v>#REF!</v>
      </c>
      <c r="E190" s="285" t="e">
        <f>'Investīciju plāns_2023_2027'!#REF!</f>
        <v>#REF!</v>
      </c>
      <c r="F190" s="161" t="e">
        <f>'Investīciju plāns_2023_2027'!#REF!</f>
        <v>#REF!</v>
      </c>
      <c r="G190" s="366" t="e">
        <f>'Investīciju plāns_2023_2027'!#REF!</f>
        <v>#REF!</v>
      </c>
      <c r="H190" s="278" t="e">
        <f>'Investīciju plāns_2023_2027'!#REF!</f>
        <v>#REF!</v>
      </c>
      <c r="I190" s="303" t="e">
        <f>'Investīciju plāns_2023_2027'!#REF!</f>
        <v>#REF!</v>
      </c>
      <c r="J190" s="304" t="e">
        <f>'Investīciju plāns_2023_2027'!#REF!</f>
        <v>#REF!</v>
      </c>
      <c r="K190" s="305" t="e">
        <f>'Investīciju plāns_2023_2027'!#REF!</f>
        <v>#REF!</v>
      </c>
      <c r="L190" s="306" t="e">
        <f>'Investīciju plāns_2023_2027'!#REF!</f>
        <v>#REF!</v>
      </c>
      <c r="M190" s="307" t="e">
        <f>'Investīciju plāns_2023_2027'!#REF!</f>
        <v>#REF!</v>
      </c>
      <c r="N190" s="196" t="e">
        <f>'Investīciju plāns_2023_2027'!#REF!</f>
        <v>#REF!</v>
      </c>
      <c r="O190" s="267" t="e">
        <f>'Investīciju plāns_2023_2027'!#REF!</f>
        <v>#REF!</v>
      </c>
      <c r="P190" s="266" t="e">
        <f>'Investīciju plāns_2023_2027'!#REF!</f>
        <v>#REF!</v>
      </c>
      <c r="Q190" s="265" t="e">
        <f>'Investīciju plāns_2023_2027'!#REF!</f>
        <v>#REF!</v>
      </c>
      <c r="R190" s="362" t="e">
        <f>'Investīciju plāns_2023_2027'!#REF!</f>
        <v>#REF!</v>
      </c>
      <c r="S190" s="386" t="e">
        <f>'Investīciju plāns_2023_2027'!#REF!</f>
        <v>#REF!</v>
      </c>
      <c r="T190" s="309" t="e">
        <f>'Investīciju plāns_2023_2027'!#REF!</f>
        <v>#REF!</v>
      </c>
      <c r="U190" s="282" t="e">
        <f>'Investīciju plāns_2023_2027'!#REF!</f>
        <v>#REF!</v>
      </c>
    </row>
    <row r="191" spans="1:21" ht="102" x14ac:dyDescent="0.25">
      <c r="A191" s="161">
        <f>'Investīciju plāns_2023_2027'!A168</f>
        <v>166</v>
      </c>
      <c r="B191" s="279" t="str">
        <f>'Investīciju plāns_2023_2027'!B168</f>
        <v>06</v>
      </c>
      <c r="C191" s="196" t="str">
        <f>'Investīciju plāns_2023_2027'!C168</f>
        <v>Ozolnieki</v>
      </c>
      <c r="D191" s="285" t="str">
        <f>'Investīciju plāns_2023_2027'!D168</f>
        <v>Novadgrāvja pārtīrīšana no Alejas ielas līdz Iecavas upei</v>
      </c>
      <c r="E191" s="285" t="str">
        <f>'Investīciju plāns_2023_2027'!E168</f>
        <v>Projekts secīgs Alejas ielas pārbūves projektam</v>
      </c>
      <c r="F191" s="161" t="str">
        <f>'Investīciju plāns_2023_2027'!F168</f>
        <v>Teritorijas labiekārtošana</v>
      </c>
      <c r="G191" s="366" t="str">
        <f>'Investīciju plāns_2023_2027'!G168</f>
        <v xml:space="preserve">J/Pag/Iedz
</v>
      </c>
      <c r="H191" s="278">
        <f>'Investīciju plāns_2023_2027'!H168</f>
        <v>75000</v>
      </c>
      <c r="I191" s="303">
        <f>'Investīciju plāns_2023_2027'!I168</f>
        <v>0</v>
      </c>
      <c r="J191" s="304">
        <f>'Investīciju plāns_2023_2027'!J168</f>
        <v>0</v>
      </c>
      <c r="K191" s="305">
        <f>'Investīciju plāns_2023_2027'!K168</f>
        <v>0</v>
      </c>
      <c r="L191" s="306">
        <f>'Investīciju plāns_2023_2027'!L168</f>
        <v>0</v>
      </c>
      <c r="M191" s="307">
        <f>'Investīciju plāns_2023_2027'!M168</f>
        <v>75000</v>
      </c>
      <c r="N191" s="196" t="str">
        <f>'Investīciju plāns_2023_2027'!N168</f>
        <v>P3 V RV9</v>
      </c>
      <c r="O191" s="267" t="str">
        <f>'Investīciju plāns_2023_2027'!O168</f>
        <v>P</v>
      </c>
      <c r="P191" s="266" t="str">
        <f>'Investīciju plāns_2023_2027'!P168</f>
        <v>VP2</v>
      </c>
      <c r="Q191" s="265" t="str">
        <f>'Investīciju plāns_2023_2027'!Q168</f>
        <v>RV5</v>
      </c>
      <c r="R191" s="362" t="str">
        <f>'Investīciju plāns_2023_2027'!R168</f>
        <v>U.5.2.</v>
      </c>
      <c r="S191" s="386" t="str">
        <f>'Investīciju plāns_2023_2027'!S168</f>
        <v>Infrastruktūras un saimnieciskā nodrošinājuma nodaļa/Kultūras pārvalde/Pagasta pārvalde</v>
      </c>
      <c r="T191" s="309">
        <f>'Investīciju plāns_2023_2027'!T168</f>
        <v>0</v>
      </c>
      <c r="U191" s="282" t="str">
        <f>'Investīciju plāns_2023_2027'!U168</f>
        <v>2022-2027</v>
      </c>
    </row>
    <row r="192" spans="1:21" x14ac:dyDescent="0.25">
      <c r="A192" s="196" t="e">
        <f>'Investīciju plāns_2023_2027'!#REF!</f>
        <v>#REF!</v>
      </c>
      <c r="B192" s="277" t="e">
        <f>'Investīciju plāns_2023_2027'!#REF!</f>
        <v>#REF!</v>
      </c>
      <c r="C192" s="161" t="e">
        <f>'Investīciju plāns_2023_2027'!#REF!</f>
        <v>#REF!</v>
      </c>
      <c r="D192" s="285" t="e">
        <f>'Investīciju plāns_2023_2027'!#REF!</f>
        <v>#REF!</v>
      </c>
      <c r="E192" s="295" t="e">
        <f>'Investīciju plāns_2023_2027'!#REF!</f>
        <v>#REF!</v>
      </c>
      <c r="F192" s="161" t="e">
        <f>'Investīciju plāns_2023_2027'!#REF!</f>
        <v>#REF!</v>
      </c>
      <c r="G192" s="366" t="e">
        <f>'Investīciju plāns_2023_2027'!#REF!</f>
        <v>#REF!</v>
      </c>
      <c r="H192" s="290" t="e">
        <f>'Investīciju plāns_2023_2027'!#REF!</f>
        <v>#REF!</v>
      </c>
      <c r="I192" s="303" t="e">
        <f>'Investīciju plāns_2023_2027'!#REF!</f>
        <v>#REF!</v>
      </c>
      <c r="J192" s="304" t="e">
        <f>'Investīciju plāns_2023_2027'!#REF!</f>
        <v>#REF!</v>
      </c>
      <c r="K192" s="305" t="e">
        <f>'Investīciju plāns_2023_2027'!#REF!</f>
        <v>#REF!</v>
      </c>
      <c r="L192" s="306" t="e">
        <f>'Investīciju plāns_2023_2027'!#REF!</f>
        <v>#REF!</v>
      </c>
      <c r="M192" s="307" t="e">
        <f>'Investīciju plāns_2023_2027'!#REF!</f>
        <v>#REF!</v>
      </c>
      <c r="N192" s="166" t="e">
        <f>'Investīciju plāns_2023_2027'!#REF!</f>
        <v>#REF!</v>
      </c>
      <c r="O192" s="267" t="e">
        <f>'Investīciju plāns_2023_2027'!#REF!</f>
        <v>#REF!</v>
      </c>
      <c r="P192" s="258" t="e">
        <f>'Investīciju plāns_2023_2027'!#REF!</f>
        <v>#REF!</v>
      </c>
      <c r="Q192" s="258" t="e">
        <f>'Investīciju plāns_2023_2027'!#REF!</f>
        <v>#REF!</v>
      </c>
      <c r="R192" s="362" t="e">
        <f>'Investīciju plāns_2023_2027'!#REF!</f>
        <v>#REF!</v>
      </c>
      <c r="S192" s="161" t="e">
        <f>'Investīciju plāns_2023_2027'!#REF!</f>
        <v>#REF!</v>
      </c>
      <c r="T192" s="291" t="e">
        <f>'Investīciju plāns_2023_2027'!#REF!</f>
        <v>#REF!</v>
      </c>
      <c r="U192" s="282" t="e">
        <f>'Investīciju plāns_2023_2027'!#REF!</f>
        <v>#REF!</v>
      </c>
    </row>
    <row r="193" spans="1:21" x14ac:dyDescent="0.25">
      <c r="A193" s="161" t="e">
        <f>'Investīciju plāns_2023_2027'!#REF!</f>
        <v>#REF!</v>
      </c>
      <c r="B193" s="277" t="e">
        <f>'Investīciju plāns_2023_2027'!#REF!</f>
        <v>#REF!</v>
      </c>
      <c r="C193" s="161" t="e">
        <f>'Investīciju plāns_2023_2027'!#REF!</f>
        <v>#REF!</v>
      </c>
      <c r="D193" s="285" t="e">
        <f>'Investīciju plāns_2023_2027'!#REF!</f>
        <v>#REF!</v>
      </c>
      <c r="E193" s="295" t="e">
        <f>'Investīciju plāns_2023_2027'!#REF!</f>
        <v>#REF!</v>
      </c>
      <c r="F193" s="161" t="e">
        <f>'Investīciju plāns_2023_2027'!#REF!</f>
        <v>#REF!</v>
      </c>
      <c r="G193" s="366" t="e">
        <f>'Investīciju plāns_2023_2027'!#REF!</f>
        <v>#REF!</v>
      </c>
      <c r="H193" s="290" t="e">
        <f>'Investīciju plāns_2023_2027'!#REF!</f>
        <v>#REF!</v>
      </c>
      <c r="I193" s="303" t="e">
        <f>'Investīciju plāns_2023_2027'!#REF!</f>
        <v>#REF!</v>
      </c>
      <c r="J193" s="304" t="e">
        <f>'Investīciju plāns_2023_2027'!#REF!</f>
        <v>#REF!</v>
      </c>
      <c r="K193" s="305" t="e">
        <f>'Investīciju plāns_2023_2027'!#REF!</f>
        <v>#REF!</v>
      </c>
      <c r="L193" s="306" t="e">
        <f>'Investīciju plāns_2023_2027'!#REF!</f>
        <v>#REF!</v>
      </c>
      <c r="M193" s="307" t="e">
        <f>'Investīciju plāns_2023_2027'!#REF!</f>
        <v>#REF!</v>
      </c>
      <c r="N193" s="166" t="e">
        <f>'Investīciju plāns_2023_2027'!#REF!</f>
        <v>#REF!</v>
      </c>
      <c r="O193" s="267" t="e">
        <f>'Investīciju plāns_2023_2027'!#REF!</f>
        <v>#REF!</v>
      </c>
      <c r="P193" s="258" t="e">
        <f>'Investīciju plāns_2023_2027'!#REF!</f>
        <v>#REF!</v>
      </c>
      <c r="Q193" s="258" t="e">
        <f>'Investīciju plāns_2023_2027'!#REF!</f>
        <v>#REF!</v>
      </c>
      <c r="R193" s="363" t="e">
        <f>'Investīciju plāns_2023_2027'!#REF!</f>
        <v>#REF!</v>
      </c>
      <c r="S193" s="161" t="e">
        <f>'Investīciju plāns_2023_2027'!#REF!</f>
        <v>#REF!</v>
      </c>
      <c r="T193" s="291" t="e">
        <f>'Investīciju plāns_2023_2027'!#REF!</f>
        <v>#REF!</v>
      </c>
      <c r="U193" s="282" t="e">
        <f>'Investīciju plāns_2023_2027'!#REF!</f>
        <v>#REF!</v>
      </c>
    </row>
    <row r="194" spans="1:21" ht="102" x14ac:dyDescent="0.25">
      <c r="A194" s="161">
        <f>'Investīciju plāns_2023_2027'!A169</f>
        <v>167</v>
      </c>
      <c r="B194" s="279" t="str">
        <f>'Investīciju plāns_2023_2027'!B169</f>
        <v>06</v>
      </c>
      <c r="C194" s="196" t="str">
        <f>'Investīciju plāns_2023_2027'!C169</f>
        <v>Ozolnieki</v>
      </c>
      <c r="D194" s="285" t="str">
        <f>'Investīciju plāns_2023_2027'!D169</f>
        <v>Eglaines ielas stāvlaukuma izveide</v>
      </c>
      <c r="E194" s="285" t="str">
        <f>'Investīciju plāns_2023_2027'!E169</f>
        <v>Gar Eglaines ielu jāizveido stāvlaukums ar apgaismojumu. Tehniskie noteikumi jau LVC ir paprasīti</v>
      </c>
      <c r="F194" s="161" t="str">
        <f>'Investīciju plāns_2023_2027'!F169</f>
        <v>Teritorijas labiekārtošana</v>
      </c>
      <c r="G194" s="366" t="str">
        <f>'Investīciju plāns_2023_2027'!G169</f>
        <v xml:space="preserve">J/Pag/Iedz
</v>
      </c>
      <c r="H194" s="278">
        <f>'Investīciju plāns_2023_2027'!H169</f>
        <v>100000</v>
      </c>
      <c r="I194" s="303">
        <f>'Investīciju plāns_2023_2027'!I169</f>
        <v>0</v>
      </c>
      <c r="J194" s="304">
        <f>'Investīciju plāns_2023_2027'!J169</f>
        <v>0</v>
      </c>
      <c r="K194" s="305">
        <f>'Investīciju plāns_2023_2027'!K169</f>
        <v>0</v>
      </c>
      <c r="L194" s="306">
        <f>'Investīciju plāns_2023_2027'!L169</f>
        <v>0</v>
      </c>
      <c r="M194" s="307">
        <f>'Investīciju plāns_2023_2027'!M169</f>
        <v>100000</v>
      </c>
      <c r="N194" s="166" t="str">
        <f>'Investīciju plāns_2023_2027'!N169</f>
        <v>P3 V RV9</v>
      </c>
      <c r="O194" s="267" t="str">
        <f>'Investīciju plāns_2023_2027'!O169</f>
        <v>P</v>
      </c>
      <c r="P194" s="258" t="str">
        <f>'Investīciju plāns_2023_2027'!P169</f>
        <v>VP2</v>
      </c>
      <c r="Q194" s="258" t="str">
        <f>'Investīciju plāns_2023_2027'!Q169</f>
        <v>RV4</v>
      </c>
      <c r="R194" s="363" t="str">
        <f>'Investīciju plāns_2023_2027'!R169</f>
        <v>4.2.</v>
      </c>
      <c r="S194" s="161" t="str">
        <f>'Investīciju plāns_2023_2027'!S169</f>
        <v>Infrastruktūras un saimnieciskā nodrošinājuma nodaļa/Kultūras pārvalde/Pagasta pārvalde</v>
      </c>
      <c r="T194" s="291">
        <f>'Investīciju plāns_2023_2027'!T169</f>
        <v>0</v>
      </c>
      <c r="U194" s="282" t="str">
        <f>'Investīciju plāns_2023_2027'!U169</f>
        <v>2022-2027</v>
      </c>
    </row>
    <row r="195" spans="1:21" ht="102" x14ac:dyDescent="0.25">
      <c r="A195" s="196">
        <f>'Investīciju plāns_2023_2027'!A170</f>
        <v>168</v>
      </c>
      <c r="B195" s="279" t="str">
        <f>'Investīciju plāns_2023_2027'!B170</f>
        <v>06</v>
      </c>
      <c r="C195" s="196" t="str">
        <f>'Investīciju plāns_2023_2027'!C170</f>
        <v>Ozolnieki</v>
      </c>
      <c r="D195" s="285" t="str">
        <f>'Investīciju plāns_2023_2027'!D170</f>
        <v>Teritorijas starp Rīgas ielas rotācijas apli un Meliorācijas ielu labiekārtošana</v>
      </c>
      <c r="E195" s="285" t="str">
        <f>'Investīciju plāns_2023_2027'!E170</f>
        <v>Meta konkurss teritorijas labiekārtošanai ar mērķi uzlabot teritorijas vizuālo izskatu, sakārtot stāvvietas un gājēju celiņus, koku audzes, labiekārtot ielu tirdzniecības vietu. Projektēšana un būvniecība pēc metu konkursa rezultātiem</v>
      </c>
      <c r="F195" s="161" t="str">
        <f>'Investīciju plāns_2023_2027'!F170</f>
        <v>Teritorijas labiekārtošana</v>
      </c>
      <c r="G195" s="366" t="str">
        <f>'Investīciju plāns_2023_2027'!G170</f>
        <v xml:space="preserve">J/Pag/Iedz
</v>
      </c>
      <c r="H195" s="278">
        <f>'Investīciju plāns_2023_2027'!H170</f>
        <v>300000</v>
      </c>
      <c r="I195" s="303">
        <f>'Investīciju plāns_2023_2027'!I170</f>
        <v>0</v>
      </c>
      <c r="J195" s="304">
        <f>'Investīciju plāns_2023_2027'!J170</f>
        <v>0</v>
      </c>
      <c r="K195" s="305">
        <f>'Investīciju plāns_2023_2027'!K170</f>
        <v>0</v>
      </c>
      <c r="L195" s="306">
        <f>'Investīciju plāns_2023_2027'!L170</f>
        <v>0</v>
      </c>
      <c r="M195" s="307">
        <f>'Investīciju plāns_2023_2027'!M170</f>
        <v>300000</v>
      </c>
      <c r="N195" s="166" t="str">
        <f>'Investīciju plāns_2023_2027'!N170</f>
        <v>P3 V RV9</v>
      </c>
      <c r="O195" s="267" t="str">
        <f>'Investīciju plāns_2023_2027'!O170</f>
        <v>P</v>
      </c>
      <c r="P195" s="258" t="str">
        <f>'Investīciju plāns_2023_2027'!P170</f>
        <v>VP2</v>
      </c>
      <c r="Q195" s="258" t="str">
        <f>'Investīciju plāns_2023_2027'!Q170</f>
        <v>RV4</v>
      </c>
      <c r="R195" s="362" t="str">
        <f>'Investīciju plāns_2023_2027'!R170</f>
        <v>4.2.</v>
      </c>
      <c r="S195" s="161" t="str">
        <f>'Investīciju plāns_2023_2027'!S170</f>
        <v>Infrastruktūras un saimnieciskā nodrošinājuma nodaļa/Kultūras pārvalde/Pagasta pārvalde</v>
      </c>
      <c r="T195" s="291">
        <f>'Investīciju plāns_2023_2027'!T170</f>
        <v>0</v>
      </c>
      <c r="U195" s="282" t="str">
        <f>'Investīciju plāns_2023_2027'!U170</f>
        <v>2022-2027</v>
      </c>
    </row>
    <row r="196" spans="1:21" ht="102" x14ac:dyDescent="0.25">
      <c r="A196" s="161">
        <f>'Investīciju plāns_2023_2027'!A171</f>
        <v>169</v>
      </c>
      <c r="B196" s="279" t="str">
        <f>'Investīciju plāns_2023_2027'!B171</f>
        <v>10</v>
      </c>
      <c r="C196" s="196" t="str">
        <f>'Investīciju plāns_2023_2027'!C171</f>
        <v>Ozolnieki</v>
      </c>
      <c r="D196" s="285" t="str">
        <f>'Investīciju plāns_2023_2027'!D171</f>
        <v>SAC Zemgale teritorijas labiekārtošana</v>
      </c>
      <c r="E196" s="285" t="str">
        <f>'Investīciju plāns_2023_2027'!E171</f>
        <v>SAC Zemgale teritorijas labiekārtošana:
Piebraucamo ceļu rekonstrukcija - seguma nomaiņa
Lietus kanalizācijas izbūve pie A, C un S korpusiem</v>
      </c>
      <c r="F196" s="161" t="str">
        <f>'Investīciju plāns_2023_2027'!F171</f>
        <v>Teritorijas labiekārtošana</v>
      </c>
      <c r="G196" s="366" t="str">
        <f>'Investīciju plāns_2023_2027'!G171</f>
        <v xml:space="preserve">J/Pag/Iedz
</v>
      </c>
      <c r="H196" s="278">
        <f>'Investīciju plāns_2023_2027'!H171</f>
        <v>150000</v>
      </c>
      <c r="I196" s="303">
        <f>'Investīciju plāns_2023_2027'!I171</f>
        <v>0</v>
      </c>
      <c r="J196" s="304">
        <f>'Investīciju plāns_2023_2027'!J171</f>
        <v>0</v>
      </c>
      <c r="K196" s="305">
        <f>'Investīciju plāns_2023_2027'!K171</f>
        <v>0</v>
      </c>
      <c r="L196" s="306">
        <f>'Investīciju plāns_2023_2027'!L171</f>
        <v>50000</v>
      </c>
      <c r="M196" s="307">
        <f>'Investīciju plāns_2023_2027'!M171</f>
        <v>100000</v>
      </c>
      <c r="N196" s="166" t="str">
        <f>'Investīciju plāns_2023_2027'!N171</f>
        <v>P3 V RV9</v>
      </c>
      <c r="O196" s="267" t="str">
        <f>'Investīciju plāns_2023_2027'!O171</f>
        <v>P</v>
      </c>
      <c r="P196" s="364" t="str">
        <f>'Investīciju plāns_2023_2027'!P171</f>
        <v>VP1</v>
      </c>
      <c r="Q196" s="267" t="str">
        <f>'Investīciju plāns_2023_2027'!Q171</f>
        <v>RV2</v>
      </c>
      <c r="R196" s="362" t="str">
        <f>'Investīciju plāns_2023_2027'!R171</f>
        <v>2.2.</v>
      </c>
      <c r="S196" s="161" t="str">
        <f>'Investīciju plāns_2023_2027'!S171</f>
        <v>Infrastruktūras un saimnieciskā nodrošinājuma nodaļa/pagasta pārvalde/Labklājības pārvalde</v>
      </c>
      <c r="T196" s="291">
        <f>'Investīciju plāns_2023_2027'!T171</f>
        <v>0</v>
      </c>
      <c r="U196" s="282" t="str">
        <f>'Investīciju plāns_2023_2027'!U171</f>
        <v>2022-2027</v>
      </c>
    </row>
    <row r="197" spans="1:21" ht="114.75" x14ac:dyDescent="0.25">
      <c r="A197" s="161">
        <f>'Investīciju plāns_2023_2027'!A172</f>
        <v>170</v>
      </c>
      <c r="B197" s="279" t="str">
        <f>'Investīciju plāns_2023_2027'!B172</f>
        <v>06</v>
      </c>
      <c r="C197" s="196" t="str">
        <f>'Investīciju plāns_2023_2027'!C172</f>
        <v>Ozolnieki</v>
      </c>
      <c r="D197" s="285" t="str">
        <f>'Investīciju plāns_2023_2027'!D172</f>
        <v>Ozolnieku pagasta  transporta infrastruktūras attīstība</v>
      </c>
      <c r="E197" s="285" t="str">
        <f>'Investīciju plāns_2023_2027'!E172</f>
        <v>Transporta infrastruktūras attīstība, t.sk.: 
2022./2023.gads
1. Stadiona ielas  posma no Iecavas ielas līdz Spartaka ielai izbūve
Projektēšana 1815 EUR, būvdarbi ~ 80000 EUR)
2. Viktorijas ielas, Ozolnieku pagasts- asfaltēšana (~50m) (projektēšana 2783 EUR, autoruzraudzība 605 EUR,  būvdarbi ~ 30 000EUR)
Iepirkumu procedūra projektēšanai uzsākta 2022.gadā, noslēgti līgumi par projektēšanu</v>
      </c>
      <c r="F197" s="161" t="str">
        <f>'Investīciju plāns_2023_2027'!F172</f>
        <v>Transporta infrastruktūra, t.sk. Apgaismojums</v>
      </c>
      <c r="G197" s="367" t="str">
        <f>'Investīciju plāns_2023_2027'!G172</f>
        <v>AG2023
J/Pag/Iedz
Dep/ieros</v>
      </c>
      <c r="H197" s="278">
        <f>'Investīciju plāns_2023_2027'!H172</f>
        <v>115203</v>
      </c>
      <c r="I197" s="303">
        <f>'Investīciju plāns_2023_2027'!I172</f>
        <v>115203</v>
      </c>
      <c r="J197" s="304">
        <f>'Investīciju plāns_2023_2027'!J172</f>
        <v>47203</v>
      </c>
      <c r="K197" s="305">
        <f>'Investīciju plāns_2023_2027'!K172</f>
        <v>68000</v>
      </c>
      <c r="L197" s="306">
        <f>'Investīciju plāns_2023_2027'!L172</f>
        <v>0</v>
      </c>
      <c r="M197" s="307">
        <f>'Investīciju plāns_2023_2027'!M172</f>
        <v>0</v>
      </c>
      <c r="N197" s="166" t="str">
        <f>'Investīciju plāns_2023_2027'!N172</f>
        <v>P2 V RV1</v>
      </c>
      <c r="O197" s="267" t="str">
        <f>'Investīciju plāns_2023_2027'!O172</f>
        <v>P</v>
      </c>
      <c r="P197" s="364" t="str">
        <f>'Investīciju plāns_2023_2027'!P172</f>
        <v>VP2</v>
      </c>
      <c r="Q197" s="267" t="str">
        <f>'Investīciju plāns_2023_2027'!Q172</f>
        <v>RV4</v>
      </c>
      <c r="R197" s="362" t="str">
        <f>'Investīciju plāns_2023_2027'!R172</f>
        <v>4.1.</v>
      </c>
      <c r="S197" s="387" t="str">
        <f>'Investīciju plāns_2023_2027'!S172</f>
        <v>Infrastruktūras un saimnieciskā nodrošinājuma nodaļa/Pagasta pārvalde</v>
      </c>
      <c r="T197" s="291">
        <f>'Investīciju plāns_2023_2027'!T172</f>
        <v>0</v>
      </c>
      <c r="U197" s="282" t="str">
        <f>'Investīciju plāns_2023_2027'!U172</f>
        <v>2022-2027</v>
      </c>
    </row>
    <row r="198" spans="1:21" ht="102" x14ac:dyDescent="0.25">
      <c r="A198" s="196">
        <f>'Investīciju plāns_2023_2027'!A174</f>
        <v>172</v>
      </c>
      <c r="B198" s="279" t="str">
        <f>'Investīciju plāns_2023_2027'!B174</f>
        <v>06</v>
      </c>
      <c r="C198" s="161" t="str">
        <f>'Investīciju plāns_2023_2027'!C174</f>
        <v>Ozolnieki</v>
      </c>
      <c r="D198" s="285" t="str">
        <f>'Investīciju plāns_2023_2027'!D174</f>
        <v>Ozolnieku pagasta  transporta infrastruktūras attīstība</v>
      </c>
      <c r="E198" s="285" t="str">
        <f>'Investīciju plāns_2023_2027'!E174</f>
        <v>Satiksmes ministrijas un Latvijas valsts ceļu atbildība un secīgi darbi, lai nodrošinātu gājēju drošību</v>
      </c>
      <c r="F198" s="161" t="str">
        <f>'Investīciju plāns_2023_2027'!F174</f>
        <v>Transporta infrastruktūra, t.sk. Apgaismojums</v>
      </c>
      <c r="G198" s="366" t="str">
        <f>'Investīciju plāns_2023_2027'!G174</f>
        <v>J/Pag/Iedz
Dep/ieros</v>
      </c>
      <c r="H198" s="278">
        <f>'Investīciju plāns_2023_2027'!H174</f>
        <v>0</v>
      </c>
      <c r="I198" s="303">
        <f>'Investīciju plāns_2023_2027'!I174</f>
        <v>0</v>
      </c>
      <c r="J198" s="304">
        <f>'Investīciju plāns_2023_2027'!J174</f>
        <v>0</v>
      </c>
      <c r="K198" s="305">
        <f>'Investīciju plāns_2023_2027'!K174</f>
        <v>0</v>
      </c>
      <c r="L198" s="306">
        <f>'Investīciju plāns_2023_2027'!L174</f>
        <v>0</v>
      </c>
      <c r="M198" s="307">
        <f>'Investīciju plāns_2023_2027'!M174</f>
        <v>0</v>
      </c>
      <c r="N198" s="166" t="str">
        <f>'Investīciju plāns_2023_2027'!N174</f>
        <v>P2 V RV1</v>
      </c>
      <c r="O198" s="267" t="str">
        <f>'Investīciju plāns_2023_2027'!O174</f>
        <v>P</v>
      </c>
      <c r="P198" s="364" t="str">
        <f>'Investīciju plāns_2023_2027'!P174</f>
        <v>VP2</v>
      </c>
      <c r="Q198" s="364" t="str">
        <f>'Investīciju plāns_2023_2027'!Q174</f>
        <v>RV4</v>
      </c>
      <c r="R198" s="362" t="str">
        <f>'Investīciju plāns_2023_2027'!R174</f>
        <v>4.3.</v>
      </c>
      <c r="S198" s="161" t="str">
        <f>'Investīciju plāns_2023_2027'!S174</f>
        <v>Infrastruktūras un saimnieciskā nodrošinājuma nodaļa/Kultūras pārvalde/Pagasta pārvalde</v>
      </c>
      <c r="T198" s="291">
        <f>'Investīciju plāns_2023_2027'!T174</f>
        <v>0</v>
      </c>
      <c r="U198" s="282" t="str">
        <f>'Investīciju plāns_2023_2027'!U174</f>
        <v>2022-2027</v>
      </c>
    </row>
    <row r="199" spans="1:21" ht="102" x14ac:dyDescent="0.25">
      <c r="A199" s="161">
        <f>'Investīciju plāns_2023_2027'!A175</f>
        <v>173</v>
      </c>
      <c r="B199" s="279" t="str">
        <f>'Investīciju plāns_2023_2027'!B175</f>
        <v>06</v>
      </c>
      <c r="C199" s="161" t="str">
        <f>'Investīciju plāns_2023_2027'!C175</f>
        <v>Ozolnieki</v>
      </c>
      <c r="D199" s="285" t="str">
        <f>'Investīciju plāns_2023_2027'!D175</f>
        <v>Ūdenssaimniecības attīstība Ozolnieku pagastā, Ozolnieku novadā</v>
      </c>
      <c r="E199" s="285" t="str">
        <f>'Investīciju plāns_2023_2027'!E175</f>
        <v>Ūdenssaimniecības attīstība Ozolnieku pagastā ar pašvaldības līdzfinansējuma daļu - pašvaldības transporta infrastruktūras attīstība Ozolnieku ciemā
2023.gadā pārejošās līguma saistības saistībā ar noslēguma darbiem un noslēguma maksājumiem</v>
      </c>
      <c r="F199" s="161" t="str">
        <f>'Investīciju plāns_2023_2027'!F175</f>
        <v>Ūdenssaimniecības attīstība</v>
      </c>
      <c r="G199" s="366" t="str">
        <f>'Investīciju plāns_2023_2027'!G175</f>
        <v>PP</v>
      </c>
      <c r="H199" s="278">
        <f>'Investīciju plāns_2023_2027'!H175</f>
        <v>1124115</v>
      </c>
      <c r="I199" s="303">
        <f>'Investīciju plāns_2023_2027'!I175</f>
        <v>1124115</v>
      </c>
      <c r="J199" s="304">
        <f>'Investīciju plāns_2023_2027'!J175</f>
        <v>1124115</v>
      </c>
      <c r="K199" s="305">
        <f>'Investīciju plāns_2023_2027'!K175</f>
        <v>0</v>
      </c>
      <c r="L199" s="306">
        <f>'Investīciju plāns_2023_2027'!L175</f>
        <v>0</v>
      </c>
      <c r="M199" s="307">
        <f>'Investīciju plāns_2023_2027'!M175</f>
        <v>0</v>
      </c>
      <c r="N199" s="166" t="str">
        <f>'Investīciju plāns_2023_2027'!N175</f>
        <v>P2 V RV3</v>
      </c>
      <c r="O199" s="267" t="str">
        <f>'Investīciju plāns_2023_2027'!O175</f>
        <v>P</v>
      </c>
      <c r="P199" s="364" t="str">
        <f>'Investīciju plāns_2023_2027'!P175</f>
        <v>VP2</v>
      </c>
      <c r="Q199" s="364" t="str">
        <f>'Investīciju plāns_2023_2027'!Q175</f>
        <v>RV5</v>
      </c>
      <c r="R199" s="362" t="str">
        <f>'Investīciju plāns_2023_2027'!R175</f>
        <v>U.5.1.</v>
      </c>
      <c r="S199" s="161" t="str">
        <f>'Investīciju plāns_2023_2027'!S175</f>
        <v>Infrastruktūras un saimnieciskā nodrošinājuma nodaļa/Kultūras pārvalde/Pagasta pārvalde</v>
      </c>
      <c r="T199" s="291">
        <f>'Investīciju plāns_2023_2027'!T175</f>
        <v>0</v>
      </c>
      <c r="U199" s="282" t="str">
        <f>'Investīciju plāns_2023_2027'!U175</f>
        <v>2022-2027</v>
      </c>
    </row>
    <row r="200" spans="1:21" ht="293.25" x14ac:dyDescent="0.25">
      <c r="A200" s="161">
        <f>'Investīciju plāns_2023_2027'!A176</f>
        <v>174</v>
      </c>
      <c r="B200" s="279" t="str">
        <f>'Investīciju plāns_2023_2027'!B176</f>
        <v>06</v>
      </c>
      <c r="C200" s="196" t="str">
        <f>'Investīciju plāns_2023_2027'!C176</f>
        <v>Ozolnieki</v>
      </c>
      <c r="D200" s="285" t="str">
        <f>'Investīciju plāns_2023_2027'!D176</f>
        <v xml:space="preserve">Ūdenssaimniecības pakalpojumu attīstība OZOLNIEKU ciema AIZUPES savrupmāju rajonā - ūdens, sadzīves kanalizācija, NAI, LŪK, ietve Vidus ielā, Druvenieku ceļa apakšzemes komunikāciju pārbūve līdz NAI
</v>
      </c>
      <c r="E200" s="285" t="str">
        <f>'Investīciju plāns_2023_2027'!E176</f>
        <v>Aizupes apbūve, Druvenieku ceļš, Eglaines iela un attīrīšanas iekārtas. 
Ūdenssaimniecības pakalpojumu attīstība OZOLNIEKU ciema AIZUPES savrupmāju rajonā - ūdens, sadzīves kanalizācija, NAI, LŪK, ietve Vidus ielā, Druvenieku ceļa apakšzemes komunikāciju pārbūve līdz NAI
Projekta izstrāde pabeigta 2022.gadā. (projekta izstrādātājs SIA"INŽENIERTEHNISKIE PROJEKTI" - centralizētā ūdensvada un centralizētās sadzīves kanalizācijas izbūve, kanalizācijas sūkņu stacijas izbūve": “Aizupe”, Eglaines ielā un spiedvada pārbūve Druvenieku ceļā)
2023./2024.gadā plānots uzsākt būvdarbus? Kas to darīs JNP vai JNKU?
Provizoriskās izmaksas kopā 4436361EUR no būvprojekta izstādātājiem, t.sk.:
1.Centralizētā ūdensvada, centralizētās sadzīves kanalizācijas un kanalizācijas sūkņu stacijas izbūve "Aizupē" Ozolniekos, Ozolnieku pagasts, Jelgavas novads. Tāmes izmaksas EUR 3 438 442 ar PVN
2.Centralizētā ūdensvada izbūve  Eglaines ielā, Ozolnieku pagastā, Jelgavas novadā. Tāmes izmaksas EUR 182 073 ar PVN
3.Centralizētā ūdensvada, centralizētās sadzīves kanalizācijas , kanalizācijas sūkņu stacijas izbūve un spiedvada pārbūve Druvvenieku ceļā, Ozolniekos, Ozolnieku pagastā, Jelgavas novadā. Tāmes izmaksas EUR 815 846 ar PVN</v>
      </c>
      <c r="F200" s="161" t="str">
        <f>'Investīciju plāns_2023_2027'!F176</f>
        <v>Ūdenssaimniecības attīstība</v>
      </c>
      <c r="G200" s="367" t="str">
        <f>'Investīciju plāns_2023_2027'!G176</f>
        <v>AG
J/Pag/Iedz
Dep/ieros</v>
      </c>
      <c r="H200" s="278">
        <f>'Investīciju plāns_2023_2027'!H176</f>
        <v>4436361</v>
      </c>
      <c r="I200" s="303">
        <f>'Investīciju plāns_2023_2027'!I176</f>
        <v>0</v>
      </c>
      <c r="J200" s="304">
        <f>'Investīciju plāns_2023_2027'!J176</f>
        <v>0</v>
      </c>
      <c r="K200" s="305">
        <f>'Investīciju plāns_2023_2027'!K176</f>
        <v>0</v>
      </c>
      <c r="L200" s="306">
        <f>'Investīciju plāns_2023_2027'!L176</f>
        <v>0</v>
      </c>
      <c r="M200" s="307">
        <f>'Investīciju plāns_2023_2027'!M176</f>
        <v>4436361</v>
      </c>
      <c r="N200" s="161" t="str">
        <f>'Investīciju plāns_2023_2027'!N176</f>
        <v>P2 V RV3</v>
      </c>
      <c r="O200" s="267" t="str">
        <f>'Investīciju plāns_2023_2027'!O176</f>
        <v>P</v>
      </c>
      <c r="P200" s="267" t="str">
        <f>'Investīciju plāns_2023_2027'!P176</f>
        <v>VP2</v>
      </c>
      <c r="Q200" s="267" t="str">
        <f>'Investīciju plāns_2023_2027'!Q176</f>
        <v>RV5</v>
      </c>
      <c r="R200" s="363" t="str">
        <f>'Investīciju plāns_2023_2027'!R176</f>
        <v>U.5.1.</v>
      </c>
      <c r="S200" s="385" t="str">
        <f>'Investīciju plāns_2023_2027'!S176</f>
        <v>Infrastruktūras un saimnieciskā nodrošinājuma nodaļa/Kultūras pārvalde/Pagasta pārvalde</v>
      </c>
      <c r="T200" s="284">
        <f>'Investīciju plāns_2023_2027'!T176</f>
        <v>0</v>
      </c>
      <c r="U200" s="282" t="str">
        <f>'Investīciju plāns_2023_2027'!U176</f>
        <v>2022-2027</v>
      </c>
    </row>
    <row r="201" spans="1:21" x14ac:dyDescent="0.25">
      <c r="A201" s="196" t="e">
        <f>'Investīciju plāns_2023_2027'!#REF!</f>
        <v>#REF!</v>
      </c>
      <c r="B201" s="279" t="e">
        <f>'Investīciju plāns_2023_2027'!#REF!</f>
        <v>#REF!</v>
      </c>
      <c r="C201" s="196" t="e">
        <f>'Investīciju plāns_2023_2027'!#REF!</f>
        <v>#REF!</v>
      </c>
      <c r="D201" s="285" t="e">
        <f>'Investīciju plāns_2023_2027'!#REF!</f>
        <v>#REF!</v>
      </c>
      <c r="E201" s="285" t="e">
        <f>'Investīciju plāns_2023_2027'!#REF!</f>
        <v>#REF!</v>
      </c>
      <c r="F201" s="161" t="e">
        <f>'Investīciju plāns_2023_2027'!#REF!</f>
        <v>#REF!</v>
      </c>
      <c r="G201" s="366" t="e">
        <f>'Investīciju plāns_2023_2027'!#REF!</f>
        <v>#REF!</v>
      </c>
      <c r="H201" s="278" t="e">
        <f>'Investīciju plāns_2023_2027'!#REF!</f>
        <v>#REF!</v>
      </c>
      <c r="I201" s="303" t="e">
        <f>'Investīciju plāns_2023_2027'!#REF!</f>
        <v>#REF!</v>
      </c>
      <c r="J201" s="304" t="e">
        <f>'Investīciju plāns_2023_2027'!#REF!</f>
        <v>#REF!</v>
      </c>
      <c r="K201" s="305" t="e">
        <f>'Investīciju plāns_2023_2027'!#REF!</f>
        <v>#REF!</v>
      </c>
      <c r="L201" s="306" t="e">
        <f>'Investīciju plāns_2023_2027'!#REF!</f>
        <v>#REF!</v>
      </c>
      <c r="M201" s="307" t="e">
        <f>'Investīciju plāns_2023_2027'!#REF!</f>
        <v>#REF!</v>
      </c>
      <c r="N201" s="166" t="e">
        <f>'Investīciju plāns_2023_2027'!#REF!</f>
        <v>#REF!</v>
      </c>
      <c r="O201" s="267" t="e">
        <f>'Investīciju plāns_2023_2027'!#REF!</f>
        <v>#REF!</v>
      </c>
      <c r="P201" s="364" t="e">
        <f>'Investīciju plāns_2023_2027'!#REF!</f>
        <v>#REF!</v>
      </c>
      <c r="Q201" s="364" t="e">
        <f>'Investīciju plāns_2023_2027'!#REF!</f>
        <v>#REF!</v>
      </c>
      <c r="R201" s="362" t="e">
        <f>'Investīciju plāns_2023_2027'!#REF!</f>
        <v>#REF!</v>
      </c>
      <c r="S201" s="161" t="e">
        <f>'Investīciju plāns_2023_2027'!#REF!</f>
        <v>#REF!</v>
      </c>
      <c r="T201" s="291" t="e">
        <f>'Investīciju plāns_2023_2027'!#REF!</f>
        <v>#REF!</v>
      </c>
      <c r="U201" s="282" t="e">
        <f>'Investīciju plāns_2023_2027'!#REF!</f>
        <v>#REF!</v>
      </c>
    </row>
    <row r="202" spans="1:21" x14ac:dyDescent="0.25">
      <c r="A202" s="161" t="e">
        <f>'Investīciju plāns_2023_2027'!#REF!</f>
        <v>#REF!</v>
      </c>
      <c r="B202" s="279" t="e">
        <f>'Investīciju plāns_2023_2027'!#REF!</f>
        <v>#REF!</v>
      </c>
      <c r="C202" s="196" t="e">
        <f>'Investīciju plāns_2023_2027'!#REF!</f>
        <v>#REF!</v>
      </c>
      <c r="D202" s="285" t="e">
        <f>'Investīciju plāns_2023_2027'!#REF!</f>
        <v>#REF!</v>
      </c>
      <c r="E202" s="285" t="e">
        <f>'Investīciju plāns_2023_2027'!#REF!</f>
        <v>#REF!</v>
      </c>
      <c r="F202" s="161" t="e">
        <f>'Investīciju plāns_2023_2027'!#REF!</f>
        <v>#REF!</v>
      </c>
      <c r="G202" s="366" t="e">
        <f>'Investīciju plāns_2023_2027'!#REF!</f>
        <v>#REF!</v>
      </c>
      <c r="H202" s="278" t="e">
        <f>'Investīciju plāns_2023_2027'!#REF!</f>
        <v>#REF!</v>
      </c>
      <c r="I202" s="303" t="e">
        <f>'Investīciju plāns_2023_2027'!#REF!</f>
        <v>#REF!</v>
      </c>
      <c r="J202" s="304" t="e">
        <f>'Investīciju plāns_2023_2027'!#REF!</f>
        <v>#REF!</v>
      </c>
      <c r="K202" s="305" t="e">
        <f>'Investīciju plāns_2023_2027'!#REF!</f>
        <v>#REF!</v>
      </c>
      <c r="L202" s="306" t="e">
        <f>'Investīciju plāns_2023_2027'!#REF!</f>
        <v>#REF!</v>
      </c>
      <c r="M202" s="307" t="e">
        <f>'Investīciju plāns_2023_2027'!#REF!</f>
        <v>#REF!</v>
      </c>
      <c r="N202" s="166" t="e">
        <f>'Investīciju plāns_2023_2027'!#REF!</f>
        <v>#REF!</v>
      </c>
      <c r="O202" s="258" t="e">
        <f>'Investīciju plāns_2023_2027'!#REF!</f>
        <v>#REF!</v>
      </c>
      <c r="P202" s="364" t="e">
        <f>'Investīciju plāns_2023_2027'!#REF!</f>
        <v>#REF!</v>
      </c>
      <c r="Q202" s="364" t="e">
        <f>'Investīciju plāns_2023_2027'!#REF!</f>
        <v>#REF!</v>
      </c>
      <c r="R202" s="362" t="e">
        <f>'Investīciju plāns_2023_2027'!#REF!</f>
        <v>#REF!</v>
      </c>
      <c r="S202" s="161" t="e">
        <f>'Investīciju plāns_2023_2027'!#REF!</f>
        <v>#REF!</v>
      </c>
      <c r="T202" s="291" t="e">
        <f>'Investīciju plāns_2023_2027'!#REF!</f>
        <v>#REF!</v>
      </c>
      <c r="U202" s="282" t="e">
        <f>'Investīciju plāns_2023_2027'!#REF!</f>
        <v>#REF!</v>
      </c>
    </row>
    <row r="203" spans="1:21" x14ac:dyDescent="0.25">
      <c r="A203" s="161" t="e">
        <f>'Investīciju plāns_2023_2027'!#REF!</f>
        <v>#REF!</v>
      </c>
      <c r="B203" s="279" t="e">
        <f>'Investīciju plāns_2023_2027'!#REF!</f>
        <v>#REF!</v>
      </c>
      <c r="C203" s="312" t="e">
        <f>'Investīciju plāns_2023_2027'!#REF!</f>
        <v>#REF!</v>
      </c>
      <c r="D203" s="285" t="e">
        <f>'Investīciju plāns_2023_2027'!#REF!</f>
        <v>#REF!</v>
      </c>
      <c r="E203" s="285" t="e">
        <f>'Investīciju plāns_2023_2027'!#REF!</f>
        <v>#REF!</v>
      </c>
      <c r="F203" s="161" t="e">
        <f>'Investīciju plāns_2023_2027'!#REF!</f>
        <v>#REF!</v>
      </c>
      <c r="G203" s="366" t="e">
        <f>'Investīciju plāns_2023_2027'!#REF!</f>
        <v>#REF!</v>
      </c>
      <c r="H203" s="278" t="e">
        <f>'Investīciju plāns_2023_2027'!#REF!</f>
        <v>#REF!</v>
      </c>
      <c r="I203" s="303" t="e">
        <f>'Investīciju plāns_2023_2027'!#REF!</f>
        <v>#REF!</v>
      </c>
      <c r="J203" s="304" t="e">
        <f>'Investīciju plāns_2023_2027'!#REF!</f>
        <v>#REF!</v>
      </c>
      <c r="K203" s="305" t="e">
        <f>'Investīciju plāns_2023_2027'!#REF!</f>
        <v>#REF!</v>
      </c>
      <c r="L203" s="306" t="e">
        <f>'Investīciju plāns_2023_2027'!#REF!</f>
        <v>#REF!</v>
      </c>
      <c r="M203" s="307" t="e">
        <f>'Investīciju plāns_2023_2027'!#REF!</f>
        <v>#REF!</v>
      </c>
      <c r="N203" s="166" t="e">
        <f>'Investīciju plāns_2023_2027'!#REF!</f>
        <v>#REF!</v>
      </c>
      <c r="O203" s="258" t="e">
        <f>'Investīciju plāns_2023_2027'!#REF!</f>
        <v>#REF!</v>
      </c>
      <c r="P203" s="364" t="e">
        <f>'Investīciju plāns_2023_2027'!#REF!</f>
        <v>#REF!</v>
      </c>
      <c r="Q203" s="364" t="e">
        <f>'Investīciju plāns_2023_2027'!#REF!</f>
        <v>#REF!</v>
      </c>
      <c r="R203" s="362" t="e">
        <f>'Investīciju plāns_2023_2027'!#REF!</f>
        <v>#REF!</v>
      </c>
      <c r="S203" s="161" t="e">
        <f>'Investīciju plāns_2023_2027'!#REF!</f>
        <v>#REF!</v>
      </c>
      <c r="T203" s="291" t="e">
        <f>'Investīciju plāns_2023_2027'!#REF!</f>
        <v>#REF!</v>
      </c>
      <c r="U203" s="282" t="e">
        <f>'Investīciju plāns_2023_2027'!#REF!</f>
        <v>#REF!</v>
      </c>
    </row>
    <row r="204" spans="1:21" x14ac:dyDescent="0.25">
      <c r="A204" s="196" t="e">
        <f>'Investīciju plāns_2023_2027'!#REF!</f>
        <v>#REF!</v>
      </c>
      <c r="B204" s="279" t="e">
        <f>'Investīciju plāns_2023_2027'!#REF!</f>
        <v>#REF!</v>
      </c>
      <c r="C204" s="196" t="e">
        <f>'Investīciju plāns_2023_2027'!#REF!</f>
        <v>#REF!</v>
      </c>
      <c r="D204" s="285" t="e">
        <f>'Investīciju plāns_2023_2027'!#REF!</f>
        <v>#REF!</v>
      </c>
      <c r="E204" s="285" t="e">
        <f>'Investīciju plāns_2023_2027'!#REF!</f>
        <v>#REF!</v>
      </c>
      <c r="F204" s="161" t="e">
        <f>'Investīciju plāns_2023_2027'!#REF!</f>
        <v>#REF!</v>
      </c>
      <c r="G204" s="366" t="e">
        <f>'Investīciju plāns_2023_2027'!#REF!</f>
        <v>#REF!</v>
      </c>
      <c r="H204" s="278" t="e">
        <f>'Investīciju plāns_2023_2027'!#REF!</f>
        <v>#REF!</v>
      </c>
      <c r="I204" s="303" t="e">
        <f>'Investīciju plāns_2023_2027'!#REF!</f>
        <v>#REF!</v>
      </c>
      <c r="J204" s="304" t="e">
        <f>'Investīciju plāns_2023_2027'!#REF!</f>
        <v>#REF!</v>
      </c>
      <c r="K204" s="305" t="e">
        <f>'Investīciju plāns_2023_2027'!#REF!</f>
        <v>#REF!</v>
      </c>
      <c r="L204" s="306" t="e">
        <f>'Investīciju plāns_2023_2027'!#REF!</f>
        <v>#REF!</v>
      </c>
      <c r="M204" s="307" t="e">
        <f>'Investīciju plāns_2023_2027'!#REF!</f>
        <v>#REF!</v>
      </c>
      <c r="N204" s="166" t="e">
        <f>'Investīciju plāns_2023_2027'!#REF!</f>
        <v>#REF!</v>
      </c>
      <c r="O204" s="267" t="e">
        <f>'Investīciju plāns_2023_2027'!#REF!</f>
        <v>#REF!</v>
      </c>
      <c r="P204" s="364" t="e">
        <f>'Investīciju plāns_2023_2027'!#REF!</f>
        <v>#REF!</v>
      </c>
      <c r="Q204" s="364" t="e">
        <f>'Investīciju plāns_2023_2027'!#REF!</f>
        <v>#REF!</v>
      </c>
      <c r="R204" s="362" t="e">
        <f>'Investīciju plāns_2023_2027'!#REF!</f>
        <v>#REF!</v>
      </c>
      <c r="S204" s="258" t="e">
        <f>'Investīciju plāns_2023_2027'!#REF!</f>
        <v>#REF!</v>
      </c>
      <c r="T204" s="291" t="e">
        <f>'Investīciju plāns_2023_2027'!#REF!</f>
        <v>#REF!</v>
      </c>
      <c r="U204" s="282" t="e">
        <f>'Investīciju plāns_2023_2027'!#REF!</f>
        <v>#REF!</v>
      </c>
    </row>
    <row r="205" spans="1:21" x14ac:dyDescent="0.25">
      <c r="A205" s="161" t="e">
        <f>'Investīciju plāns_2023_2027'!#REF!</f>
        <v>#REF!</v>
      </c>
      <c r="B205" s="279" t="e">
        <f>'Investīciju plāns_2023_2027'!#REF!</f>
        <v>#REF!</v>
      </c>
      <c r="C205" s="196" t="e">
        <f>'Investīciju plāns_2023_2027'!#REF!</f>
        <v>#REF!</v>
      </c>
      <c r="D205" s="285" t="e">
        <f>'Investīciju plāns_2023_2027'!#REF!</f>
        <v>#REF!</v>
      </c>
      <c r="E205" s="285" t="e">
        <f>'Investīciju plāns_2023_2027'!#REF!</f>
        <v>#REF!</v>
      </c>
      <c r="F205" s="161" t="e">
        <f>'Investīciju plāns_2023_2027'!#REF!</f>
        <v>#REF!</v>
      </c>
      <c r="G205" s="366" t="e">
        <f>'Investīciju plāns_2023_2027'!#REF!</f>
        <v>#REF!</v>
      </c>
      <c r="H205" s="278" t="e">
        <f>'Investīciju plāns_2023_2027'!#REF!</f>
        <v>#REF!</v>
      </c>
      <c r="I205" s="303" t="e">
        <f>'Investīciju plāns_2023_2027'!#REF!</f>
        <v>#REF!</v>
      </c>
      <c r="J205" s="304" t="e">
        <f>'Investīciju plāns_2023_2027'!#REF!</f>
        <v>#REF!</v>
      </c>
      <c r="K205" s="305" t="e">
        <f>'Investīciju plāns_2023_2027'!#REF!</f>
        <v>#REF!</v>
      </c>
      <c r="L205" s="306" t="e">
        <f>'Investīciju plāns_2023_2027'!#REF!</f>
        <v>#REF!</v>
      </c>
      <c r="M205" s="307" t="e">
        <f>'Investīciju plāns_2023_2027'!#REF!</f>
        <v>#REF!</v>
      </c>
      <c r="N205" s="166" t="e">
        <f>'Investīciju plāns_2023_2027'!#REF!</f>
        <v>#REF!</v>
      </c>
      <c r="O205" s="258" t="e">
        <f>'Investīciju plāns_2023_2027'!#REF!</f>
        <v>#REF!</v>
      </c>
      <c r="P205" s="364" t="e">
        <f>'Investīciju plāns_2023_2027'!#REF!</f>
        <v>#REF!</v>
      </c>
      <c r="Q205" s="364" t="e">
        <f>'Investīciju plāns_2023_2027'!#REF!</f>
        <v>#REF!</v>
      </c>
      <c r="R205" s="362" t="e">
        <f>'Investīciju plāns_2023_2027'!#REF!</f>
        <v>#REF!</v>
      </c>
      <c r="S205" s="258" t="e">
        <f>'Investīciju plāns_2023_2027'!#REF!</f>
        <v>#REF!</v>
      </c>
      <c r="T205" s="291" t="e">
        <f>'Investīciju plāns_2023_2027'!#REF!</f>
        <v>#REF!</v>
      </c>
      <c r="U205" s="282" t="e">
        <f>'Investīciju plāns_2023_2027'!#REF!</f>
        <v>#REF!</v>
      </c>
    </row>
    <row r="206" spans="1:21" ht="102" x14ac:dyDescent="0.25">
      <c r="A206" s="161">
        <f>'Investīciju plāns_2023_2027'!A178</f>
        <v>176</v>
      </c>
      <c r="B206" s="279" t="str">
        <f>'Investīciju plāns_2023_2027'!B178</f>
        <v>06</v>
      </c>
      <c r="C206" s="196" t="str">
        <f>'Investīciju plāns_2023_2027'!C178</f>
        <v>Ozolnieki</v>
      </c>
      <c r="D206" s="285" t="str">
        <f>'Investīciju plāns_2023_2027'!D178</f>
        <v>Atbalsta pasākumi iedzīvotāju nekustamā īpašuma pievienošanai centralizētiem kanalizācijas un ūdensapgādes tīkliem Ozolnieku novadā</v>
      </c>
      <c r="E206" s="285" t="str">
        <f>'Investīciju plāns_2023_2027'!E178</f>
        <v>Atbalsts iedzīvotāju nekustamā īpašuma pievienošanai centralizētiem kanalizācijas tīkliem, Ozolnieku KSDU realizētā projekta "'Ūdenssaimniecības attīstība Ozolniekos" ietvaros (27.07.2022 SN Nr. 26) - parezdot PB  līdzfinanējumu līdz 2023.01.06.2023
Savukārt turpmākajos gados paredzēt finansējumu visā novadā atbilstoši 27.07.2022 SN Nr. 26 nosacījumiem</v>
      </c>
      <c r="F206" s="161" t="str">
        <f>'Investīciju plāns_2023_2027'!F178</f>
        <v>Ūdenssaimniecības attīstība</v>
      </c>
      <c r="G206" s="366" t="str">
        <f>'Investīciju plāns_2023_2027'!G178</f>
        <v>PP</v>
      </c>
      <c r="H206" s="278">
        <f>'Investīciju plāns_2023_2027'!H178</f>
        <v>230000</v>
      </c>
      <c r="I206" s="303">
        <f>'Investīciju plāns_2023_2027'!I178</f>
        <v>30000</v>
      </c>
      <c r="J206" s="304">
        <f>'Investīciju plāns_2023_2027'!J178</f>
        <v>30000</v>
      </c>
      <c r="K206" s="305">
        <f>'Investīciju plāns_2023_2027'!K178</f>
        <v>0</v>
      </c>
      <c r="L206" s="306">
        <f>'Investīciju plāns_2023_2027'!L178</f>
        <v>100000</v>
      </c>
      <c r="M206" s="307">
        <f>'Investīciju plāns_2023_2027'!M178</f>
        <v>100000</v>
      </c>
      <c r="N206" s="166" t="str">
        <f>'Investīciju plāns_2023_2027'!N178</f>
        <v>P2 V RV3</v>
      </c>
      <c r="O206" s="267" t="str">
        <f>'Investīciju plāns_2023_2027'!O178</f>
        <v>P</v>
      </c>
      <c r="P206" s="364" t="str">
        <f>'Investīciju plāns_2023_2027'!P178</f>
        <v>VP2</v>
      </c>
      <c r="Q206" s="364" t="str">
        <f>'Investīciju plāns_2023_2027'!Q178</f>
        <v>RV5</v>
      </c>
      <c r="R206" s="362" t="str">
        <f>'Investīciju plāns_2023_2027'!R178</f>
        <v>U.5.1.</v>
      </c>
      <c r="S206" s="161" t="str">
        <f>'Investīciju plāns_2023_2027'!S178</f>
        <v>Infrastruktūras un saimnieciskā nodrošinājuma nodaļa/Kultūras pārvalde/Pagasta pārvalde</v>
      </c>
      <c r="T206" s="291">
        <f>'Investīciju plāns_2023_2027'!T178</f>
        <v>0</v>
      </c>
      <c r="U206" s="282">
        <f>'Investīciju plāns_2023_2027'!U178</f>
        <v>0</v>
      </c>
    </row>
    <row r="207" spans="1:21" ht="63.75" x14ac:dyDescent="0.25">
      <c r="A207" s="196">
        <f>'Investīciju plāns_2023_2027'!A179</f>
        <v>177</v>
      </c>
      <c r="B207" s="279" t="str">
        <f>'Investīciju plāns_2023_2027'!B179</f>
        <v>09</v>
      </c>
      <c r="C207" s="196" t="str">
        <f>'Investīciju plāns_2023_2027'!C179</f>
        <v>Platone</v>
      </c>
      <c r="D207" s="285" t="str">
        <f>'Investīciju plāns_2023_2027'!D179</f>
        <v>Vircavas pamatskolas Platones filiāles teritorijas labiekārtošana</v>
      </c>
      <c r="E207" s="285" t="str">
        <f>'Investīciju plāns_2023_2027'!E179</f>
        <v xml:space="preserve">Jauna sporta laukuma izbūve, meliorācijas sistēmu sakārtošana 2020/2021.gadā, teritorijas labiekārtošana. Jāaktualizē būvprojekts
</v>
      </c>
      <c r="F207" s="161" t="str">
        <f>'Investīciju plāns_2023_2027'!F179</f>
        <v>Izglītības iestāžu infrastruktūra</v>
      </c>
      <c r="G207" s="366" t="str">
        <f>'Investīciju plāns_2023_2027'!G179</f>
        <v xml:space="preserve">J/Pag/Iedz
</v>
      </c>
      <c r="H207" s="278">
        <f>'Investīciju plāns_2023_2027'!H179</f>
        <v>400000</v>
      </c>
      <c r="I207" s="303">
        <f>'Investīciju plāns_2023_2027'!I179</f>
        <v>0</v>
      </c>
      <c r="J207" s="304">
        <f>'Investīciju plāns_2023_2027'!J179</f>
        <v>0</v>
      </c>
      <c r="K207" s="305">
        <f>'Investīciju plāns_2023_2027'!K179</f>
        <v>0</v>
      </c>
      <c r="L207" s="306">
        <f>'Investīciju plāns_2023_2027'!L179</f>
        <v>400000</v>
      </c>
      <c r="M207" s="307">
        <f>'Investīciju plāns_2023_2027'!M179</f>
        <v>0</v>
      </c>
      <c r="N207" s="166" t="str">
        <f>'Investīciju plāns_2023_2027'!N179</f>
        <v>P2 I RV1</v>
      </c>
      <c r="O207" s="258" t="str">
        <f>'Investīciju plāns_2023_2027'!O179</f>
        <v>P</v>
      </c>
      <c r="P207" s="258" t="str">
        <f>'Investīciju plāns_2023_2027'!P179</f>
        <v>VP1</v>
      </c>
      <c r="Q207" s="258" t="str">
        <f>'Investīciju plāns_2023_2027'!Q179</f>
        <v>RV1</v>
      </c>
      <c r="R207" s="363" t="str">
        <f>'Investīciju plāns_2023_2027'!R179</f>
        <v>1.1.</v>
      </c>
      <c r="S207" s="385" t="str">
        <f>'Investīciju plāns_2023_2027'!S179</f>
        <v>Infrastruktūras un saimnieciskā nodrošinājuma nodaļa</v>
      </c>
      <c r="T207" s="291">
        <f>'Investīciju plāns_2023_2027'!T179</f>
        <v>0</v>
      </c>
      <c r="U207" s="282" t="str">
        <f>'Investīciju plāns_2023_2027'!U179</f>
        <v>2022-2027</v>
      </c>
    </row>
    <row r="208" spans="1:21" ht="63.75" x14ac:dyDescent="0.25">
      <c r="A208" s="161">
        <f>'Investīciju plāns_2023_2027'!A181</f>
        <v>179</v>
      </c>
      <c r="B208" s="279" t="str">
        <f>'Investīciju plāns_2023_2027'!B181</f>
        <v>08</v>
      </c>
      <c r="C208" s="196" t="str">
        <f>'Investīciju plāns_2023_2027'!C181</f>
        <v>Platone</v>
      </c>
      <c r="D208" s="285" t="str">
        <f>'Investīciju plāns_2023_2027'!D181</f>
        <v>Brīvdabas vietas izveide pasākumu un svētku svinēšanai Platones pagastā</v>
      </c>
      <c r="E208" s="295" t="str">
        <f>'Investīciju plāns_2023_2027'!E181</f>
        <v>Palielināt Jelgavas novada vietas potenciālu un pievilcību, kas ir kā priekšnosacījums jaunu kultūras un citu saistītu pakalpojumu un aktivitāšu attīstībai, izbūvējot Platones pagasta Platones ciemā brīvdabas estrādi. Izstrādāts būvprojekts (derīgs līdz 2024.gadam)</v>
      </c>
      <c r="F208" s="281" t="str">
        <f>'Investīciju plāns_2023_2027'!F181</f>
        <v>Teritorijas labiekārtošana</v>
      </c>
      <c r="G208" s="366" t="str">
        <f>'Investīciju plāns_2023_2027'!G181</f>
        <v xml:space="preserve">AG
J/Pag/Iedz
</v>
      </c>
      <c r="H208" s="278">
        <f>'Investīciju plāns_2023_2027'!H181</f>
        <v>75000</v>
      </c>
      <c r="I208" s="303">
        <f>'Investīciju plāns_2023_2027'!I181</f>
        <v>0</v>
      </c>
      <c r="J208" s="304">
        <f>'Investīciju plāns_2023_2027'!J181</f>
        <v>0</v>
      </c>
      <c r="K208" s="305">
        <f>'Investīciju plāns_2023_2027'!K181</f>
        <v>0</v>
      </c>
      <c r="L208" s="306">
        <f>'Investīciju plāns_2023_2027'!L181</f>
        <v>75000</v>
      </c>
      <c r="M208" s="307">
        <f>'Investīciju plāns_2023_2027'!M181</f>
        <v>0</v>
      </c>
      <c r="N208" s="283" t="str">
        <f>'Investīciju plāns_2023_2027'!N181</f>
        <v>P2 K RV1</v>
      </c>
      <c r="O208" s="258" t="str">
        <f>'Investīciju plāns_2023_2027'!O181</f>
        <v>P</v>
      </c>
      <c r="P208" s="258" t="str">
        <f>'Investīciju plāns_2023_2027'!P181</f>
        <v>VP1</v>
      </c>
      <c r="Q208" s="258" t="str">
        <f>'Investīciju plāns_2023_2027'!Q181</f>
        <v>RV3</v>
      </c>
      <c r="R208" s="266" t="str">
        <f>'Investīciju plāns_2023_2027'!R181</f>
        <v>3.3.</v>
      </c>
      <c r="S208" s="385" t="str">
        <f>'Investīciju plāns_2023_2027'!S181</f>
        <v>Infrastruktūras un saimnieciskā nodrošinājuma nodaļa</v>
      </c>
      <c r="T208" s="311">
        <f>'Investīciju plāns_2023_2027'!T181</f>
        <v>0</v>
      </c>
      <c r="U208" s="282" t="str">
        <f>'Investīciju plāns_2023_2027'!U181</f>
        <v>2022-2027</v>
      </c>
    </row>
    <row r="209" spans="1:21" ht="76.5" x14ac:dyDescent="0.25">
      <c r="A209" s="161">
        <f>'Investīciju plāns_2023_2027'!A182</f>
        <v>180</v>
      </c>
      <c r="B209" s="279">
        <f>'Investīciju plāns_2023_2027'!B182</f>
        <v>0</v>
      </c>
      <c r="C209" s="312" t="str">
        <f>'Investīciju plāns_2023_2027'!C182</f>
        <v>Platone</v>
      </c>
      <c r="D209" s="285" t="str">
        <f>'Investīciju plāns_2023_2027'!D182</f>
        <v>Platones pagasta  transporta infrastruktūras attīstība</v>
      </c>
      <c r="E209" s="285" t="str">
        <f>'Investīciju plāns_2023_2027'!E182</f>
        <v>Transporta infrastruktūras attīstība, t.sk.: 
2023.gads:
Centra iela asfalta virskārtas atjaunošana 780 m (projektēšana 3812 EUR,  būvdarbi ~ 120 000 EUR)
Iepirkumu procedūra projektēšanai uzsākta 2022.gadā, noslēgti līgumi par projektēšanu</v>
      </c>
      <c r="F209" s="161" t="str">
        <f>'Investīciju plāns_2023_2027'!F182</f>
        <v>Transporta infrastruktūra, t.sk. Apgaismojums</v>
      </c>
      <c r="G209" s="366" t="str">
        <f>'Investīciju plāns_2023_2027'!G182</f>
        <v xml:space="preserve">AG2023
J/Pag/Iedz
</v>
      </c>
      <c r="H209" s="278">
        <f>'Investīciju plāns_2023_2027'!H182</f>
        <v>123812</v>
      </c>
      <c r="I209" s="303">
        <f>'Investīciju plāns_2023_2027'!I182</f>
        <v>123812</v>
      </c>
      <c r="J209" s="304">
        <f>'Investīciju plāns_2023_2027'!J182</f>
        <v>21812</v>
      </c>
      <c r="K209" s="305">
        <f>'Investīciju plāns_2023_2027'!K182</f>
        <v>102000</v>
      </c>
      <c r="L209" s="306">
        <f>'Investīciju plāns_2023_2027'!L182</f>
        <v>0</v>
      </c>
      <c r="M209" s="307">
        <f>'Investīciju plāns_2023_2027'!M182</f>
        <v>0</v>
      </c>
      <c r="N209" s="196" t="str">
        <f>'Investīciju plāns_2023_2027'!N182</f>
        <v>P2 V RV1</v>
      </c>
      <c r="O209" s="258">
        <f>'Investīciju plāns_2023_2027'!O182</f>
        <v>0</v>
      </c>
      <c r="P209" s="258">
        <f>'Investīciju plāns_2023_2027'!P182</f>
        <v>0</v>
      </c>
      <c r="Q209" s="258">
        <f>'Investīciju plāns_2023_2027'!Q182</f>
        <v>0</v>
      </c>
      <c r="R209" s="266">
        <f>'Investīciju plāns_2023_2027'!R182</f>
        <v>0</v>
      </c>
      <c r="S209" s="336" t="str">
        <f>'Investīciju plāns_2023_2027'!S182</f>
        <v>Infrastruktūras un saimnieciskā nodrošinājuma nodaļa</v>
      </c>
      <c r="T209" s="309">
        <f>'Investīciju plāns_2023_2027'!T182</f>
        <v>0</v>
      </c>
      <c r="U209" s="282" t="str">
        <f>'Investīciju plāns_2023_2027'!U182</f>
        <v>2022-2027</v>
      </c>
    </row>
    <row r="210" spans="1:21" ht="89.25" x14ac:dyDescent="0.25">
      <c r="A210" s="196">
        <f>'Investīciju plāns_2023_2027'!A183</f>
        <v>181</v>
      </c>
      <c r="B210" s="279" t="str">
        <f>'Investīciju plāns_2023_2027'!B183</f>
        <v>04</v>
      </c>
      <c r="C210" s="196" t="str">
        <f>'Investīciju plāns_2023_2027'!C183</f>
        <v>Platone</v>
      </c>
      <c r="D210" s="285" t="str">
        <f>'Investīciju plāns_2023_2027'!D183</f>
        <v>Apgaismota gājēju celiņa no A-8 līdz Platones centram izbūve</v>
      </c>
      <c r="E210" s="285" t="str">
        <f>'Investīciju plāns_2023_2027'!E183</f>
        <v>Uzlabota satiksmes infrastruktūra. Gājēju celiņa izbūve. Izstrādāts būvprojekts (derīgs līdz 2025.gadam)
2022.gadā uzsākts īstenot projektu, kopējās izmaksas būvdarbi 622784.91, būvuzraudzība 8457.90, kopā 631242.81
Finansējums pa gadiem 
2022.gads 315 621EUR
2023.gads 315 621EUR</v>
      </c>
      <c r="F210" s="161" t="str">
        <f>'Investīciju plāns_2023_2027'!F183</f>
        <v>Transporta infrastruktūra, t.sk. Apgaismojums</v>
      </c>
      <c r="G210" s="366" t="str">
        <f>'Investīciju plāns_2023_2027'!G183</f>
        <v xml:space="preserve">
PP
</v>
      </c>
      <c r="H210" s="278">
        <f>'Investīciju plāns_2023_2027'!H183</f>
        <v>315621</v>
      </c>
      <c r="I210" s="303">
        <f>'Investīciju plāns_2023_2027'!I183</f>
        <v>315621</v>
      </c>
      <c r="J210" s="304">
        <f>'Investīciju plāns_2023_2027'!J183</f>
        <v>50934</v>
      </c>
      <c r="K210" s="305">
        <f>'Investīciju plāns_2023_2027'!K183</f>
        <v>264687</v>
      </c>
      <c r="L210" s="306">
        <f>'Investīciju plāns_2023_2027'!L183</f>
        <v>0</v>
      </c>
      <c r="M210" s="307">
        <f>'Investīciju plāns_2023_2027'!M183</f>
        <v>0</v>
      </c>
      <c r="N210" s="196" t="str">
        <f>'Investīciju plāns_2023_2027'!N183</f>
        <v>P2 V RV1</v>
      </c>
      <c r="O210" s="258" t="str">
        <f>'Investīciju plāns_2023_2027'!O183</f>
        <v>P</v>
      </c>
      <c r="P210" s="258" t="str">
        <f>'Investīciju plāns_2023_2027'!P183</f>
        <v>VP2</v>
      </c>
      <c r="Q210" s="258" t="str">
        <f>'Investīciju plāns_2023_2027'!Q183</f>
        <v>RV4</v>
      </c>
      <c r="R210" s="266" t="str">
        <f>'Investīciju plāns_2023_2027'!R183</f>
        <v>4.3.</v>
      </c>
      <c r="S210" s="336" t="str">
        <f>'Investīciju plāns_2023_2027'!S183</f>
        <v>Infrastruktūras un saimnieciskā nodrošinājuma nodaļa</v>
      </c>
      <c r="T210" s="309">
        <f>'Investīciju plāns_2023_2027'!T183</f>
        <v>0</v>
      </c>
      <c r="U210" s="282" t="str">
        <f>'Investīciju plāns_2023_2027'!U183</f>
        <v>2022-2027</v>
      </c>
    </row>
    <row r="211" spans="1:21" ht="114.75" x14ac:dyDescent="0.25">
      <c r="A211" s="161">
        <f>'Investīciju plāns_2023_2027'!A184</f>
        <v>182</v>
      </c>
      <c r="B211" s="279" t="str">
        <f>'Investīciju plāns_2023_2027'!B184</f>
        <v>04</v>
      </c>
      <c r="C211" s="196" t="str">
        <f>'Investīciju plāns_2023_2027'!C184</f>
        <v>Platone</v>
      </c>
      <c r="D211" s="285" t="str">
        <f>'Investīciju plāns_2023_2027'!D184</f>
        <v>Platones pagasta  transporta infrastruktūras attīstība</v>
      </c>
      <c r="E211" s="285" t="str">
        <f>'Investīciju plāns_2023_2027'!E184</f>
        <v xml:space="preserve">Transporta infrastruktūras attīstība, t.sk.: 
2023.-2027.gads:
2. Kveldes iela asfalta virskārtas atjaunošana 100 m;
3. Dzelzceļa pārbrauktuve -"Austrumi" -virskārtas atjaunošana 140 m
Plānots (1.un2) uzsākt projektēšanu 2023.gada otrajā pusē, izmaksas plānot 2024.gadā 
3. Gājēju un veloceliņa  un apgaismojuma izbūve Platones pagasta Lielvircavas ciema teritorijā
</v>
      </c>
      <c r="F211" s="161" t="str">
        <f>'Investīciju plāns_2023_2027'!F184</f>
        <v>Transporta infrastruktūra, t.sk. Apgaismojums</v>
      </c>
      <c r="G211" s="366" t="str">
        <f>'Investīciju plāns_2023_2027'!G184</f>
        <v xml:space="preserve">J/Pag/Iedz
</v>
      </c>
      <c r="H211" s="278">
        <f>'Investīciju plāns_2023_2027'!H184</f>
        <v>850000</v>
      </c>
      <c r="I211" s="303">
        <f>'Investīciju plāns_2023_2027'!I184</f>
        <v>0</v>
      </c>
      <c r="J211" s="304">
        <f>'Investīciju plāns_2023_2027'!J184</f>
        <v>0</v>
      </c>
      <c r="K211" s="305">
        <f>'Investīciju plāns_2023_2027'!K184</f>
        <v>0</v>
      </c>
      <c r="L211" s="306">
        <f>'Investīciju plāns_2023_2027'!L184</f>
        <v>150000</v>
      </c>
      <c r="M211" s="307">
        <f>'Investīciju plāns_2023_2027'!M184</f>
        <v>700000</v>
      </c>
      <c r="N211" s="161" t="str">
        <f>'Investīciju plāns_2023_2027'!N184</f>
        <v>P2 V RV1</v>
      </c>
      <c r="O211" s="267" t="str">
        <f>'Investīciju plāns_2023_2027'!O184</f>
        <v>P</v>
      </c>
      <c r="P211" s="267" t="str">
        <f>'Investīciju plāns_2023_2027'!P184</f>
        <v>VP2</v>
      </c>
      <c r="Q211" s="267" t="str">
        <f>'Investīciju plāns_2023_2027'!Q184</f>
        <v>RV4</v>
      </c>
      <c r="R211" s="362" t="str">
        <f>'Investīciju plāns_2023_2027'!R184</f>
        <v>4.3.</v>
      </c>
      <c r="S211" s="336" t="str">
        <f>'Investīciju plāns_2023_2027'!S184</f>
        <v>Infrastruktūras un saimnieciskā nodrošinājuma nodaļa</v>
      </c>
      <c r="T211" s="284">
        <f>'Investīciju plāns_2023_2027'!T184</f>
        <v>0</v>
      </c>
      <c r="U211" s="282" t="str">
        <f>'Investīciju plāns_2023_2027'!U184</f>
        <v>2022-2027</v>
      </c>
    </row>
    <row r="212" spans="1:21" ht="89.25" x14ac:dyDescent="0.25">
      <c r="A212" s="161">
        <f>'Investīciju plāns_2023_2027'!A185</f>
        <v>183</v>
      </c>
      <c r="B212" s="279" t="str">
        <f>'Investīciju plāns_2023_2027'!B185</f>
        <v>08</v>
      </c>
      <c r="C212" s="196" t="str">
        <f>'Investīciju plāns_2023_2027'!C185</f>
        <v>Platone</v>
      </c>
      <c r="D212" s="285" t="str">
        <f>'Investīciju plāns_2023_2027'!D185</f>
        <v>Lielvircavas muižas kungu nama telpu atjaunošana</v>
      </c>
      <c r="E212" s="285" t="str">
        <f>'Investīciju plāns_2023_2027'!E185</f>
        <v>Veicināt kultūrvēsturisko vērtību pieejamību, saglabāšanu un objektu sakārtošanu, infrastruktūras attīstību tūristu un iedzīvotāju vajadzībām. Jumta nomaiņa (2021.gads), ieejas portāla atjaunošana - restaurācija (durvis, kolonas un grīda) un vēsturiskās terases izbūve (vietējas nozīmes kultūras piemineklis) utml. darbi. Muižas atjaunošanai piesaistīti vairāki ES fondu projektu  un pašvaldības finansējums.</v>
      </c>
      <c r="F212" s="161" t="str">
        <f>'Investīciju plāns_2023_2027'!F185</f>
        <v>Vēstures mantojums - ēkas</v>
      </c>
      <c r="G212" s="366" t="str">
        <f>'Investīciju plāns_2023_2027'!G185</f>
        <v xml:space="preserve">J/Pag/Iedz
</v>
      </c>
      <c r="H212" s="278">
        <f>'Investīciju plāns_2023_2027'!H185</f>
        <v>350000</v>
      </c>
      <c r="I212" s="303">
        <f>'Investīciju plāns_2023_2027'!I185</f>
        <v>0</v>
      </c>
      <c r="J212" s="304">
        <f>'Investīciju plāns_2023_2027'!J185</f>
        <v>0</v>
      </c>
      <c r="K212" s="305">
        <f>'Investīciju plāns_2023_2027'!K185</f>
        <v>0</v>
      </c>
      <c r="L212" s="306">
        <f>'Investīciju plāns_2023_2027'!L185</f>
        <v>0</v>
      </c>
      <c r="M212" s="307">
        <f>'Investīciju plāns_2023_2027'!M185</f>
        <v>350000</v>
      </c>
      <c r="N212" s="161" t="str">
        <f>'Investīciju plāns_2023_2027'!N185</f>
        <v>P4 T RV2</v>
      </c>
      <c r="O212" s="267" t="str">
        <f>'Investīciju plāns_2023_2027'!O185</f>
        <v>P</v>
      </c>
      <c r="P212" s="267" t="str">
        <f>'Investīciju plāns_2023_2027'!P185</f>
        <v>VP1</v>
      </c>
      <c r="Q212" s="267" t="str">
        <f>'Investīciju plāns_2023_2027'!Q185</f>
        <v>RV3</v>
      </c>
      <c r="R212" s="362" t="str">
        <f>'Investīciju plāns_2023_2027'!R185</f>
        <v>3.4.</v>
      </c>
      <c r="S212" s="336" t="str">
        <f>'Investīciju plāns_2023_2027'!S185</f>
        <v>Attīstības nodaļa/Infrastruktūras un saimnieciskā nodrošinājuma nodaļa/pagasta pārvalde</v>
      </c>
      <c r="T212" s="284">
        <f>'Investīciju plāns_2023_2027'!T185</f>
        <v>0</v>
      </c>
      <c r="U212" s="282" t="str">
        <f>'Investīciju plāns_2023_2027'!U185</f>
        <v>2022-2027</v>
      </c>
    </row>
    <row r="213" spans="1:21" x14ac:dyDescent="0.25">
      <c r="A213" s="196" t="e">
        <f>'Investīciju plāns_2023_2027'!#REF!</f>
        <v>#REF!</v>
      </c>
      <c r="B213" s="279" t="e">
        <f>'Investīciju plāns_2023_2027'!#REF!</f>
        <v>#REF!</v>
      </c>
      <c r="C213" s="196" t="e">
        <f>'Investīciju plāns_2023_2027'!#REF!</f>
        <v>#REF!</v>
      </c>
      <c r="D213" s="285" t="e">
        <f>'Investīciju plāns_2023_2027'!#REF!</f>
        <v>#REF!</v>
      </c>
      <c r="E213" s="316" t="e">
        <f>'Investīciju plāns_2023_2027'!#REF!</f>
        <v>#REF!</v>
      </c>
      <c r="F213" s="161" t="e">
        <f>'Investīciju plāns_2023_2027'!#REF!</f>
        <v>#REF!</v>
      </c>
      <c r="G213" s="366" t="e">
        <f>'Investīciju plāns_2023_2027'!#REF!</f>
        <v>#REF!</v>
      </c>
      <c r="H213" s="278" t="e">
        <f>'Investīciju plāns_2023_2027'!#REF!</f>
        <v>#REF!</v>
      </c>
      <c r="I213" s="303" t="e">
        <f>'Investīciju plāns_2023_2027'!#REF!</f>
        <v>#REF!</v>
      </c>
      <c r="J213" s="304" t="e">
        <f>'Investīciju plāns_2023_2027'!#REF!</f>
        <v>#REF!</v>
      </c>
      <c r="K213" s="305" t="e">
        <f>'Investīciju plāns_2023_2027'!#REF!</f>
        <v>#REF!</v>
      </c>
      <c r="L213" s="306" t="e">
        <f>'Investīciju plāns_2023_2027'!#REF!</f>
        <v>#REF!</v>
      </c>
      <c r="M213" s="307" t="e">
        <f>'Investīciju plāns_2023_2027'!#REF!</f>
        <v>#REF!</v>
      </c>
      <c r="N213" s="161" t="e">
        <f>'Investīciju plāns_2023_2027'!#REF!</f>
        <v>#REF!</v>
      </c>
      <c r="O213" s="258" t="e">
        <f>'Investīciju plāns_2023_2027'!#REF!</f>
        <v>#REF!</v>
      </c>
      <c r="P213" s="264" t="e">
        <f>'Investīciju plāns_2023_2027'!#REF!</f>
        <v>#REF!</v>
      </c>
      <c r="Q213" s="264" t="e">
        <f>'Investīciju plāns_2023_2027'!#REF!</f>
        <v>#REF!</v>
      </c>
      <c r="R213" s="362" t="e">
        <f>'Investīciju plāns_2023_2027'!#REF!</f>
        <v>#REF!</v>
      </c>
      <c r="S213" s="161" t="e">
        <f>'Investīciju plāns_2023_2027'!#REF!</f>
        <v>#REF!</v>
      </c>
      <c r="T213" s="284" t="e">
        <f>'Investīciju plāns_2023_2027'!#REF!</f>
        <v>#REF!</v>
      </c>
      <c r="U213" s="282" t="e">
        <f>'Investīciju plāns_2023_2027'!#REF!</f>
        <v>#REF!</v>
      </c>
    </row>
    <row r="214" spans="1:21" ht="102" x14ac:dyDescent="0.25">
      <c r="A214" s="161">
        <f>'Investīciju plāns_2023_2027'!A186</f>
        <v>184</v>
      </c>
      <c r="B214" s="277" t="str">
        <f>'Investīciju plāns_2023_2027'!B186</f>
        <v>04</v>
      </c>
      <c r="C214" s="161" t="str">
        <f>'Investīciju plāns_2023_2027'!C186</f>
        <v>Platone</v>
      </c>
      <c r="D214" s="285" t="str">
        <f>'Investīciju plāns_2023_2027'!D186</f>
        <v>Ģ. Eliasa dzimtas māju “Zīlēni" rekonstrukcija</v>
      </c>
      <c r="E214" s="295" t="str">
        <f>'Investīciju plāns_2023_2027'!E186</f>
        <v>Saglabāt kultūrvēsturisko vērtību pieejamību,  un objektu sakārtošanu, infrastruktūras attīstību tūristu un iedzīvotāju vajadzībām.
Būvprojekta izstrāde, būvdarbi</v>
      </c>
      <c r="F214" s="161" t="str">
        <f>'Investīciju plāns_2023_2027'!F186</f>
        <v>Vēstures mantojums - ēkas</v>
      </c>
      <c r="G214" s="366" t="str">
        <f>'Investīciju plāns_2023_2027'!G186</f>
        <v>J/Pag/Iedz</v>
      </c>
      <c r="H214" s="290">
        <f>'Investīciju plāns_2023_2027'!H186</f>
        <v>200000</v>
      </c>
      <c r="I214" s="303">
        <f>'Investīciju plāns_2023_2027'!I186</f>
        <v>0</v>
      </c>
      <c r="J214" s="304">
        <f>'Investīciju plāns_2023_2027'!J186</f>
        <v>0</v>
      </c>
      <c r="K214" s="305">
        <f>'Investīciju plāns_2023_2027'!K186</f>
        <v>0</v>
      </c>
      <c r="L214" s="306">
        <f>'Investīciju plāns_2023_2027'!L186</f>
        <v>0</v>
      </c>
      <c r="M214" s="307">
        <f>'Investīciju plāns_2023_2027'!M186</f>
        <v>200000</v>
      </c>
      <c r="N214" s="195" t="str">
        <f>'Investīciju plāns_2023_2027'!N186</f>
        <v>P4 T RV2</v>
      </c>
      <c r="O214" s="267" t="str">
        <f>'Investīciju plāns_2023_2027'!O186</f>
        <v>P</v>
      </c>
      <c r="P214" s="365" t="str">
        <f>'Investīciju plāns_2023_2027'!P186</f>
        <v>VP1</v>
      </c>
      <c r="Q214" s="267" t="str">
        <f>'Investīciju plāns_2023_2027'!Q186</f>
        <v>RV3</v>
      </c>
      <c r="R214" s="362" t="str">
        <f>'Investīciju plāns_2023_2027'!R186</f>
        <v>3.4.</v>
      </c>
      <c r="S214" s="161" t="str">
        <f>'Investīciju plāns_2023_2027'!S186</f>
        <v>Infrastruktūras un saimnieciskā nodrošinājuma nodaļa/Kultūras pārvalde/Pagasta pārvalde</v>
      </c>
      <c r="T214" s="310">
        <f>'Investīciju plāns_2023_2027'!T186</f>
        <v>0</v>
      </c>
      <c r="U214" s="282" t="str">
        <f>'Investīciju plāns_2023_2027'!U186</f>
        <v>2022-2027</v>
      </c>
    </row>
    <row r="215" spans="1:21" ht="102" x14ac:dyDescent="0.25">
      <c r="A215" s="161">
        <f>'Investīciju plāns_2023_2027'!A188</f>
        <v>186</v>
      </c>
      <c r="B215" s="279">
        <f>'Investīciju plāns_2023_2027'!B188</f>
        <v>0</v>
      </c>
      <c r="C215" s="196" t="str">
        <f>'Investīciju plāns_2023_2027'!C188</f>
        <v>Salgale</v>
      </c>
      <c r="D215" s="285" t="str">
        <f>'Investīciju plāns_2023_2027'!D188</f>
        <v>Salgales pamatskolas ēkas infrastruktūras attīstība</v>
      </c>
      <c r="E215" s="285" t="str">
        <f>'Investīciju plāns_2023_2027'!E188</f>
        <v>2023.gadā granulu apkures katla  ierīkošana bijušajā Salgales pamatskolas ēkā, 1.maija ielā 9, Emburgā, Salgales pagastā, kurā šobrīd darbojas Salgales mūzikas un mākslas skola, Staļģenes vidusskolas pirmsskolas grupas, Salgales pagasta sporta bāze un bibliotēkas ārējais apkalpošanas punkts. Ņemot vērā katras iestādes atšķirīgo darba laiku un specifiku, ļoti efektīga būtu apkures sistēmas regulēšanas iespēja, kas šobrīd, kurinot nolietotus malkas katlus, nav iespējama.</v>
      </c>
      <c r="F215" s="161" t="str">
        <f>'Investīciju plāns_2023_2027'!F188</f>
        <v>Izglītības iestāžu infrastruktūra</v>
      </c>
      <c r="G215" s="366" t="str">
        <f>'Investīciju plāns_2023_2027'!G188</f>
        <v>J/Pag/Iedz</v>
      </c>
      <c r="H215" s="278">
        <f>'Investīciju plāns_2023_2027'!H188</f>
        <v>100000</v>
      </c>
      <c r="I215" s="303">
        <f>'Investīciju plāns_2023_2027'!I188</f>
        <v>100000</v>
      </c>
      <c r="J215" s="304">
        <f>'Investīciju plāns_2023_2027'!J188</f>
        <v>100000</v>
      </c>
      <c r="K215" s="305">
        <f>'Investīciju plāns_2023_2027'!K188</f>
        <v>0</v>
      </c>
      <c r="L215" s="306">
        <f>'Investīciju plāns_2023_2027'!L188</f>
        <v>0</v>
      </c>
      <c r="M215" s="307">
        <f>'Investīciju plāns_2023_2027'!M188</f>
        <v>0</v>
      </c>
      <c r="N215" s="166" t="str">
        <f>'Investīciju plāns_2023_2027'!N188</f>
        <v>P2 I RV1</v>
      </c>
      <c r="O215" s="267">
        <f>'Investīciju plāns_2023_2027'!O188</f>
        <v>0</v>
      </c>
      <c r="P215" s="258">
        <f>'Investīciju plāns_2023_2027'!P188</f>
        <v>0</v>
      </c>
      <c r="Q215" s="258">
        <f>'Investīciju plāns_2023_2027'!Q188</f>
        <v>0</v>
      </c>
      <c r="R215" s="362">
        <f>'Investīciju plāns_2023_2027'!R188</f>
        <v>0</v>
      </c>
      <c r="S215" s="161" t="str">
        <f>'Investīciju plāns_2023_2027'!S188</f>
        <v>Infrastruktūras un saimnieciskā nodrošinājuma nodaļa/Pagasta pārvalde</v>
      </c>
      <c r="T215" s="291">
        <f>'Investīciju plāns_2023_2027'!T188</f>
        <v>0</v>
      </c>
      <c r="U215" s="282" t="str">
        <f>'Investīciju plāns_2023_2027'!U188</f>
        <v>2022-2027</v>
      </c>
    </row>
    <row r="216" spans="1:21" ht="76.5" x14ac:dyDescent="0.25">
      <c r="A216" s="196">
        <f>'Investīciju plāns_2023_2027'!A189</f>
        <v>187</v>
      </c>
      <c r="B216" s="277" t="str">
        <f>'Investīciju plāns_2023_2027'!B189</f>
        <v>09</v>
      </c>
      <c r="C216" s="161" t="str">
        <f>'Investīciju plāns_2023_2027'!C189</f>
        <v>Salgale</v>
      </c>
      <c r="D216" s="285" t="str">
        <f>'Investīciju plāns_2023_2027'!D189</f>
        <v>Salgales pamatskolas teritorijas labiekārtošana</v>
      </c>
      <c r="E216" s="285" t="str">
        <f>'Investīciju plāns_2023_2027'!E189</f>
        <v>Bruģēto segumu remontdarbi, jauna bruģa ieklāšana rotaļu laukumā</v>
      </c>
      <c r="F216" s="161" t="str">
        <f>'Investīciju plāns_2023_2027'!F189</f>
        <v>Izglītības iestāžu infrastruktūra</v>
      </c>
      <c r="G216" s="366" t="str">
        <f>'Investīciju plāns_2023_2027'!G189</f>
        <v xml:space="preserve">J/Pag/Iedz
</v>
      </c>
      <c r="H216" s="278">
        <f>'Investīciju plāns_2023_2027'!H189</f>
        <v>50000</v>
      </c>
      <c r="I216" s="303">
        <f>'Investīciju plāns_2023_2027'!I189</f>
        <v>0</v>
      </c>
      <c r="J216" s="304">
        <f>'Investīciju plāns_2023_2027'!J189</f>
        <v>0</v>
      </c>
      <c r="K216" s="305">
        <f>'Investīciju plāns_2023_2027'!K189</f>
        <v>0</v>
      </c>
      <c r="L216" s="306">
        <f>'Investīciju plāns_2023_2027'!L189</f>
        <v>0</v>
      </c>
      <c r="M216" s="307">
        <f>'Investīciju plāns_2023_2027'!M189</f>
        <v>50000</v>
      </c>
      <c r="N216" s="196" t="str">
        <f>'Investīciju plāns_2023_2027'!N189</f>
        <v>P2 I RV1</v>
      </c>
      <c r="O216" s="267" t="str">
        <f>'Investīciju plāns_2023_2027'!O189</f>
        <v>D</v>
      </c>
      <c r="P216" s="258" t="str">
        <f>'Investīciju plāns_2023_2027'!P189</f>
        <v>VP1</v>
      </c>
      <c r="Q216" s="258" t="str">
        <f>'Investīciju plāns_2023_2027'!Q189</f>
        <v>RV1</v>
      </c>
      <c r="R216" s="362" t="str">
        <f>'Investīciju plāns_2023_2027'!R189</f>
        <v>1.1.</v>
      </c>
      <c r="S216" s="161" t="str">
        <f>'Investīciju plāns_2023_2027'!S189</f>
        <v>Infrastruktūras un saimnieciskā nodrošinājuma nodaļa/Pagasta pārvalde</v>
      </c>
      <c r="T216" s="309">
        <f>'Investīciju plāns_2023_2027'!T189</f>
        <v>0</v>
      </c>
      <c r="U216" s="282" t="str">
        <f>'Investīciju plāns_2023_2027'!U189</f>
        <v>2022-2027</v>
      </c>
    </row>
    <row r="217" spans="1:21" ht="76.5" x14ac:dyDescent="0.25">
      <c r="A217" s="161">
        <f>'Investīciju plāns_2023_2027'!A190</f>
        <v>188</v>
      </c>
      <c r="B217" s="277" t="str">
        <f>'Investīciju plāns_2023_2027'!B190</f>
        <v>09</v>
      </c>
      <c r="C217" s="161" t="str">
        <f>'Investīciju plāns_2023_2027'!C190</f>
        <v>Salgale</v>
      </c>
      <c r="D217" s="285" t="str">
        <f>'Investīciju plāns_2023_2027'!D190</f>
        <v>Garozas pamatskolas teritorijas labiekārtošana</v>
      </c>
      <c r="E217" s="285" t="str">
        <f>'Investīciju plāns_2023_2027'!E190</f>
        <v xml:space="preserve">Skolas svinību laukuma bruģēšana, soliņu izvietošana, ūdens ņemšanas vietas izveide ugunsdzēsībai, bruģēti celiņi uz muzeju.
Plānots uzsākt projektēšanu 2023.gada otrajā pusē, izmaksas plānot 2024.gadā </v>
      </c>
      <c r="F217" s="161" t="str">
        <f>'Investīciju plāns_2023_2027'!F190</f>
        <v>Izglītības iestāžu infrastruktūra</v>
      </c>
      <c r="G217" s="366" t="str">
        <f>'Investīciju plāns_2023_2027'!G190</f>
        <v xml:space="preserve">J/Pag/Iedz
</v>
      </c>
      <c r="H217" s="278">
        <f>'Investīciju plāns_2023_2027'!H190</f>
        <v>250000</v>
      </c>
      <c r="I217" s="303">
        <f>'Investīciju plāns_2023_2027'!I190</f>
        <v>0</v>
      </c>
      <c r="J217" s="304">
        <f>'Investīciju plāns_2023_2027'!J190</f>
        <v>0</v>
      </c>
      <c r="K217" s="305">
        <f>'Investīciju plāns_2023_2027'!K190</f>
        <v>0</v>
      </c>
      <c r="L217" s="306">
        <f>'Investīciju plāns_2023_2027'!L190</f>
        <v>50000</v>
      </c>
      <c r="M217" s="307">
        <f>'Investīciju plāns_2023_2027'!M190</f>
        <v>200000</v>
      </c>
      <c r="N217" s="196" t="str">
        <f>'Investīciju plāns_2023_2027'!N190</f>
        <v>P2 I RV1</v>
      </c>
      <c r="O217" s="258" t="str">
        <f>'Investīciju plāns_2023_2027'!O190</f>
        <v>D</v>
      </c>
      <c r="P217" s="258" t="str">
        <f>'Investīciju plāns_2023_2027'!P190</f>
        <v>VP1</v>
      </c>
      <c r="Q217" s="258" t="str">
        <f>'Investīciju plāns_2023_2027'!Q190</f>
        <v>RV1</v>
      </c>
      <c r="R217" s="266" t="str">
        <f>'Investīciju plāns_2023_2027'!R190</f>
        <v>1.1.</v>
      </c>
      <c r="S217" s="161" t="str">
        <f>'Investīciju plāns_2023_2027'!S190</f>
        <v>Infrastruktūras un saimnieciskā nodrošinājuma nodaļa/Pagasta pārvalde</v>
      </c>
      <c r="T217" s="309">
        <f>'Investīciju plāns_2023_2027'!T190</f>
        <v>0</v>
      </c>
      <c r="U217" s="282" t="str">
        <f>'Investīciju plāns_2023_2027'!U190</f>
        <v>2022-2027</v>
      </c>
    </row>
    <row r="218" spans="1:21" x14ac:dyDescent="0.25">
      <c r="A218" s="161" t="e">
        <f>'Investīciju plāns_2023_2027'!#REF!</f>
        <v>#REF!</v>
      </c>
      <c r="B218" s="277" t="e">
        <f>'Investīciju plāns_2023_2027'!#REF!</f>
        <v>#REF!</v>
      </c>
      <c r="C218" s="161" t="e">
        <f>'Investīciju plāns_2023_2027'!#REF!</f>
        <v>#REF!</v>
      </c>
      <c r="D218" s="285" t="e">
        <f>'Investīciju plāns_2023_2027'!#REF!</f>
        <v>#REF!</v>
      </c>
      <c r="E218" s="285" t="e">
        <f>'Investīciju plāns_2023_2027'!#REF!</f>
        <v>#REF!</v>
      </c>
      <c r="F218" s="161" t="e">
        <f>'Investīciju plāns_2023_2027'!#REF!</f>
        <v>#REF!</v>
      </c>
      <c r="G218" s="366" t="e">
        <f>'Investīciju plāns_2023_2027'!#REF!</f>
        <v>#REF!</v>
      </c>
      <c r="H218" s="278" t="e">
        <f>'Investīciju plāns_2023_2027'!#REF!</f>
        <v>#REF!</v>
      </c>
      <c r="I218" s="303" t="e">
        <f>'Investīciju plāns_2023_2027'!#REF!</f>
        <v>#REF!</v>
      </c>
      <c r="J218" s="304" t="e">
        <f>'Investīciju plāns_2023_2027'!#REF!</f>
        <v>#REF!</v>
      </c>
      <c r="K218" s="305" t="e">
        <f>'Investīciju plāns_2023_2027'!#REF!</f>
        <v>#REF!</v>
      </c>
      <c r="L218" s="306" t="e">
        <f>'Investīciju plāns_2023_2027'!#REF!</f>
        <v>#REF!</v>
      </c>
      <c r="M218" s="307" t="e">
        <f>'Investīciju plāns_2023_2027'!#REF!</f>
        <v>#REF!</v>
      </c>
      <c r="N218" s="196" t="e">
        <f>'Investīciju plāns_2023_2027'!#REF!</f>
        <v>#REF!</v>
      </c>
      <c r="O218" s="267" t="e">
        <f>'Investīciju plāns_2023_2027'!#REF!</f>
        <v>#REF!</v>
      </c>
      <c r="P218" s="264" t="e">
        <f>'Investīciju plāns_2023_2027'!#REF!</f>
        <v>#REF!</v>
      </c>
      <c r="Q218" s="264" t="e">
        <f>'Investīciju plāns_2023_2027'!#REF!</f>
        <v>#REF!</v>
      </c>
      <c r="R218" s="362" t="e">
        <f>'Investīciju plāns_2023_2027'!#REF!</f>
        <v>#REF!</v>
      </c>
      <c r="S218" s="161" t="e">
        <f>'Investīciju plāns_2023_2027'!#REF!</f>
        <v>#REF!</v>
      </c>
      <c r="T218" s="309" t="e">
        <f>'Investīciju plāns_2023_2027'!#REF!</f>
        <v>#REF!</v>
      </c>
      <c r="U218" s="282" t="e">
        <f>'Investīciju plāns_2023_2027'!#REF!</f>
        <v>#REF!</v>
      </c>
    </row>
    <row r="219" spans="1:21" ht="127.5" x14ac:dyDescent="0.25">
      <c r="A219" s="196">
        <f>'Investīciju plāns_2023_2027'!A194</f>
        <v>192</v>
      </c>
      <c r="B219" s="277" t="str">
        <f>'Investīciju plāns_2023_2027'!B194</f>
        <v>06</v>
      </c>
      <c r="C219" s="161" t="str">
        <f>'Investīciju plāns_2023_2027'!C194</f>
        <v>Salgale</v>
      </c>
      <c r="D219" s="285" t="str">
        <f>'Investīciju plāns_2023_2027'!D194</f>
        <v>Salgales pagasta  transporta infrastruktūras attīstība</v>
      </c>
      <c r="E219" s="285" t="str">
        <f>'Investīciju plāns_2023_2027'!E194</f>
        <v>Transporta infrastruktūras attīstība, t.sk.: 
 2023-2027.gads:
1.Salgales pagasta Garozas ciema virskārtas asfaltēšana (Kļavu iela 440 m, Meža iela 200 m, Krasta iela 740 m)
Plānots uzsākt projektēšanu 2023.gada otrajā pusē, izmaksas plānot 2024.gadā 
2. Garozas ciema Upes ielas seguma atjaunošana 450m
3. Pļavu ielas asfaltbetona seguma izbūve, Salgales ciemā 
4. Ielu apgaismojuma balstu nomaiņa 1.maija ielā, Emburgā
5. Jaunbērziņi - Roņu tilts ceļa seguma atjaunošana</v>
      </c>
      <c r="F219" s="161" t="str">
        <f>'Investīciju plāns_2023_2027'!F194</f>
        <v>Transporta infrastruktūra, t.sk. Apgaismojums</v>
      </c>
      <c r="G219" s="366" t="str">
        <f>'Investīciju plāns_2023_2027'!G194</f>
        <v>J/Pag/Iedz
Dep/ieros</v>
      </c>
      <c r="H219" s="278">
        <f>'Investīciju plāns_2023_2027'!H194</f>
        <v>550000</v>
      </c>
      <c r="I219" s="303">
        <f>'Investīciju plāns_2023_2027'!I194</f>
        <v>0</v>
      </c>
      <c r="J219" s="304">
        <f>'Investīciju plāns_2023_2027'!J194</f>
        <v>0</v>
      </c>
      <c r="K219" s="305">
        <f>'Investīciju plāns_2023_2027'!K194</f>
        <v>0</v>
      </c>
      <c r="L219" s="306">
        <f>'Investīciju plāns_2023_2027'!L194</f>
        <v>150000</v>
      </c>
      <c r="M219" s="307">
        <f>'Investīciju plāns_2023_2027'!M194</f>
        <v>400000</v>
      </c>
      <c r="N219" s="196" t="str">
        <f>'Investīciju plāns_2023_2027'!N194</f>
        <v>P2 V RV1</v>
      </c>
      <c r="O219" s="258" t="str">
        <f>'Investīciju plāns_2023_2027'!O194</f>
        <v>P</v>
      </c>
      <c r="P219" s="264" t="str">
        <f>'Investīciju plāns_2023_2027'!P194</f>
        <v>VP2</v>
      </c>
      <c r="Q219" s="264" t="str">
        <f>'Investīciju plāns_2023_2027'!Q194</f>
        <v>RV4</v>
      </c>
      <c r="R219" s="362" t="str">
        <f>'Investīciju plāns_2023_2027'!R194</f>
        <v>4.1.</v>
      </c>
      <c r="S219" s="161" t="str">
        <f>'Investīciju plāns_2023_2027'!S194</f>
        <v>Infrastruktūras un saimnieciskā nodrošinājuma nodaļa/Pagasta pārvalde</v>
      </c>
      <c r="T219" s="309">
        <f>'Investīciju plāns_2023_2027'!T194</f>
        <v>0</v>
      </c>
      <c r="U219" s="282" t="str">
        <f>'Investīciju plāns_2023_2027'!U194</f>
        <v>2022-2027</v>
      </c>
    </row>
    <row r="220" spans="1:21" ht="102" x14ac:dyDescent="0.25">
      <c r="A220" s="161">
        <f>'Investīciju plāns_2023_2027'!A191</f>
        <v>189</v>
      </c>
      <c r="B220" s="279" t="str">
        <f>'Investīciju plāns_2023_2027'!B191</f>
        <v>06</v>
      </c>
      <c r="C220" s="196" t="str">
        <f>'Investīciju plāns_2023_2027'!C191</f>
        <v>Salgale</v>
      </c>
      <c r="D220" s="285" t="str">
        <f>'Investīciju plāns_2023_2027'!D191</f>
        <v xml:space="preserve">Daudzfunkcionāla kultūras, izglītības, sociālā un administratīvā centra izveide Emburgas ciemā
</v>
      </c>
      <c r="E220" s="285" t="str">
        <f>'Investīciju plāns_2023_2027'!E191</f>
        <v xml:space="preserve">Salgales pagasta pārvaldes ēkas "Vīgriezes" īpašuma tiesību sakārtošana un daudzfunkcionālā kultūras, izglītības, sociālā un administratīvā centra izveidei Emburgas ciemā. </v>
      </c>
      <c r="F220" s="161" t="str">
        <f>'Investīciju plāns_2023_2027'!F191</f>
        <v>Nekustamo īpašumu pārvaldība un citu pašvaldības teritorijā esošu zemju pārvaldība</v>
      </c>
      <c r="G220" s="366" t="str">
        <f>'Investīciju plāns_2023_2027'!G191</f>
        <v xml:space="preserve">J/Pag/Iedz
</v>
      </c>
      <c r="H220" s="278">
        <f>'Investīciju plāns_2023_2027'!H191</f>
        <v>120000</v>
      </c>
      <c r="I220" s="303">
        <f>'Investīciju plāns_2023_2027'!I191</f>
        <v>0</v>
      </c>
      <c r="J220" s="304">
        <f>'Investīciju plāns_2023_2027'!J191</f>
        <v>0</v>
      </c>
      <c r="K220" s="305">
        <f>'Investīciju plāns_2023_2027'!K191</f>
        <v>0</v>
      </c>
      <c r="L220" s="306">
        <f>'Investīciju plāns_2023_2027'!L191</f>
        <v>120000</v>
      </c>
      <c r="M220" s="307">
        <f>'Investīciju plāns_2023_2027'!M191</f>
        <v>0</v>
      </c>
      <c r="N220" s="196" t="str">
        <f>'Investīciju plāns_2023_2027'!N191</f>
        <v>P2 V RV10</v>
      </c>
      <c r="O220" s="267" t="str">
        <f>'Investīciju plāns_2023_2027'!O191</f>
        <v>P</v>
      </c>
      <c r="P220" s="266" t="str">
        <f>'Investīciju plāns_2023_2027'!P191</f>
        <v>VP2</v>
      </c>
      <c r="Q220" s="265" t="str">
        <f>'Investīciju plāns_2023_2027'!Q191</f>
        <v>RV5</v>
      </c>
      <c r="R220" s="362" t="str">
        <f>'Investīciju plāns_2023_2027'!R191</f>
        <v>U.5.4.</v>
      </c>
      <c r="S220" s="161" t="str">
        <f>'Investīciju plāns_2023_2027'!S191</f>
        <v>Īpašuma pārvaldības nodaļa</v>
      </c>
      <c r="T220" s="309">
        <f>'Investīciju plāns_2023_2027'!T191</f>
        <v>0</v>
      </c>
      <c r="U220" s="282" t="str">
        <f>'Investīciju plāns_2023_2027'!U191</f>
        <v>2022-2027</v>
      </c>
    </row>
    <row r="221" spans="1:21" ht="63.75" x14ac:dyDescent="0.25">
      <c r="A221" s="161">
        <f>'Investīciju plāns_2023_2027'!A196</f>
        <v>194</v>
      </c>
      <c r="B221" s="277" t="str">
        <f>'Investīciju plāns_2023_2027'!B196</f>
        <v>06</v>
      </c>
      <c r="C221" s="161" t="str">
        <f>'Investīciju plāns_2023_2027'!C196</f>
        <v>Sesava</v>
      </c>
      <c r="D221" s="285" t="str">
        <f>'Investīciju plāns_2023_2027'!D196</f>
        <v>Sesavas pagasta administratīvo siltumapgādes ēku  pārbūve un apkures sistēmu rekonstrukcija</v>
      </c>
      <c r="E221" s="285" t="str">
        <f>'Investīciju plāns_2023_2027'!E196</f>
        <v>Siltumapgādes ēku pārbūve un apkures sistēmu rekonstrukcija</v>
      </c>
      <c r="F221" s="161" t="str">
        <f>'Investīciju plāns_2023_2027'!F196</f>
        <v>Energoefektivitāte</v>
      </c>
      <c r="G221" s="366" t="str">
        <f>'Investīciju plāns_2023_2027'!G196</f>
        <v xml:space="preserve">AG
J/Pag/Iedz
</v>
      </c>
      <c r="H221" s="278">
        <f>'Investīciju plāns_2023_2027'!H196</f>
        <v>200000</v>
      </c>
      <c r="I221" s="303">
        <f>'Investīciju plāns_2023_2027'!I196</f>
        <v>0</v>
      </c>
      <c r="J221" s="304">
        <f>'Investīciju plāns_2023_2027'!J196</f>
        <v>0</v>
      </c>
      <c r="K221" s="305">
        <f>'Investīciju plāns_2023_2027'!K196</f>
        <v>0</v>
      </c>
      <c r="L221" s="306">
        <f>'Investīciju plāns_2023_2027'!L196</f>
        <v>200000</v>
      </c>
      <c r="M221" s="307">
        <f>'Investīciju plāns_2023_2027'!M196</f>
        <v>0</v>
      </c>
      <c r="N221" s="196" t="str">
        <f>'Investīciju plāns_2023_2027'!N196</f>
        <v>P2 V RV8</v>
      </c>
      <c r="O221" s="258" t="str">
        <f>'Investīciju plāns_2023_2027'!O196</f>
        <v>D</v>
      </c>
      <c r="P221" s="269" t="str">
        <f>'Investīciju plāns_2023_2027'!P196</f>
        <v>VP2</v>
      </c>
      <c r="Q221" s="264" t="str">
        <f>'Investīciju plāns_2023_2027'!Q196</f>
        <v>RV5</v>
      </c>
      <c r="R221" s="268" t="str">
        <f>'Investīciju plāns_2023_2027'!R196</f>
        <v>U.5.1.</v>
      </c>
      <c r="S221" s="161" t="str">
        <f>'Investīciju plāns_2023_2027'!S196</f>
        <v>Infrastruktūras un saimnieciskā nodrošinājuma nodaļa</v>
      </c>
      <c r="T221" s="309">
        <f>'Investīciju plāns_2023_2027'!T196</f>
        <v>0</v>
      </c>
      <c r="U221" s="282" t="str">
        <f>'Investīciju plāns_2023_2027'!U196</f>
        <v>2022-2027</v>
      </c>
    </row>
    <row r="222" spans="1:21" ht="76.5" x14ac:dyDescent="0.25">
      <c r="A222" s="196">
        <f>'Investīciju plāns_2023_2027'!A197</f>
        <v>195</v>
      </c>
      <c r="B222" s="277" t="str">
        <f>'Investīciju plāns_2023_2027'!B197</f>
        <v>06</v>
      </c>
      <c r="C222" s="161" t="str">
        <f>'Investīciju plāns_2023_2027'!C197</f>
        <v>Sesava</v>
      </c>
      <c r="D222" s="285" t="str">
        <f>'Investīciju plāns_2023_2027'!D197</f>
        <v xml:space="preserve">Pašvaldības funkciju nodrošināšanai doktorāta izveide Sesavas pagastā </v>
      </c>
      <c r="E222" s="295" t="str">
        <f>'Investīciju plāns_2023_2027'!E197</f>
        <v>Doktorāta izveide:
2022.gadā uzsākts īstenot projektu par doktorāta izveidi, kopējās izmaksas būvdarbi 204334.48, būvuzraudzība 7381, kopā 211715.48EUR
Finansējums pa gadiem 
2022.gads 148201EUR
2023.gads 63514EUR</v>
      </c>
      <c r="F222" s="161" t="str">
        <f>'Investīciju plāns_2023_2027'!F197</f>
        <v>Ēku apsaimniekošana</v>
      </c>
      <c r="G222" s="366" t="str">
        <f>'Investīciju plāns_2023_2027'!G197</f>
        <v>AG
J/Pag/Iedz
Dep/ieros</v>
      </c>
      <c r="H222" s="278">
        <f>'Investīciju plāns_2023_2027'!H197</f>
        <v>63514</v>
      </c>
      <c r="I222" s="303">
        <f>'Investīciju plāns_2023_2027'!I197</f>
        <v>63514</v>
      </c>
      <c r="J222" s="304">
        <f>'Investīciju plāns_2023_2027'!J197</f>
        <v>11409</v>
      </c>
      <c r="K222" s="305">
        <f>'Investīciju plāns_2023_2027'!K197</f>
        <v>52105</v>
      </c>
      <c r="L222" s="306">
        <f>'Investīciju plāns_2023_2027'!L197</f>
        <v>0</v>
      </c>
      <c r="M222" s="307">
        <f>'Investīciju plāns_2023_2027'!M197</f>
        <v>0</v>
      </c>
      <c r="N222" s="166" t="str">
        <f>'Investīciju plāns_2023_2027'!N197</f>
        <v>P2 V RV10</v>
      </c>
      <c r="O222" s="267" t="str">
        <f>'Investīciju plāns_2023_2027'!O197</f>
        <v>P</v>
      </c>
      <c r="P222" s="258" t="str">
        <f>'Investīciju plāns_2023_2027'!P197</f>
        <v>VP1</v>
      </c>
      <c r="Q222" s="258" t="str">
        <f>'Investīciju plāns_2023_2027'!Q197</f>
        <v>RV2</v>
      </c>
      <c r="R222" s="362" t="str">
        <f>'Investīciju plāns_2023_2027'!R197</f>
        <v>2.1.</v>
      </c>
      <c r="S222" s="161" t="str">
        <f>'Investīciju plāns_2023_2027'!S197</f>
        <v>Īpašuma pārvaldības nodaļa</v>
      </c>
      <c r="T222" s="291">
        <f>'Investīciju plāns_2023_2027'!T197</f>
        <v>0</v>
      </c>
      <c r="U222" s="282" t="str">
        <f>'Investīciju plāns_2023_2027'!U197</f>
        <v>2022-2027</v>
      </c>
    </row>
    <row r="223" spans="1:21" ht="102" x14ac:dyDescent="0.25">
      <c r="A223" s="161">
        <f>'Investīciju plāns_2023_2027'!A198</f>
        <v>196</v>
      </c>
      <c r="B223" s="279" t="str">
        <f>'Investīciju plāns_2023_2027'!B198</f>
        <v>09</v>
      </c>
      <c r="C223" s="161" t="str">
        <f>'Investīciju plāns_2023_2027'!C198</f>
        <v>Sesava</v>
      </c>
      <c r="D223" s="285" t="str">
        <f>'Investīciju plāns_2023_2027'!D198</f>
        <v>Sesavas sporta halles remonts un sporta zāles siltuma sistēmas sakārtošana un energoefektivitātes paaugstināšana</v>
      </c>
      <c r="E223" s="285" t="str">
        <f>'Investīciju plāns_2023_2027'!E198</f>
        <v>Sporta zāles siltuma sistēmas sakārtošana- TP izstrāde un būvdarbi, jo esošā siltumapgādes sistēma sporta zālē ziemas periodā nenodrošina MK noteikumos noteikto temperatūru. Secīgi darbi pēc Sesavas pagasta administratīvo siltumapgādes ēku  pārbūve un   apkures sistēmu rekonstrukcijas.
Telpu remonts, ēkas pamatu hidroizolācija, ārsienu, nesošo sienu plaisu novēršana
(projektēšana ~8000 EUR, būvdarbi ~100000 EUR)</v>
      </c>
      <c r="F223" s="161" t="str">
        <f>'Investīciju plāns_2023_2027'!F198</f>
        <v>Sporta infrastruktūra</v>
      </c>
      <c r="G223" s="366" t="str">
        <f>'Investīciju plāns_2023_2027'!G198</f>
        <v xml:space="preserve">AG2023
J/Pag/Iedz
</v>
      </c>
      <c r="H223" s="278">
        <f>'Investīciju plāns_2023_2027'!H198</f>
        <v>108000</v>
      </c>
      <c r="I223" s="303">
        <f>'Investīciju plāns_2023_2027'!I198</f>
        <v>108000</v>
      </c>
      <c r="J223" s="304">
        <f>'Investīciju plāns_2023_2027'!J198</f>
        <v>23000</v>
      </c>
      <c r="K223" s="305">
        <f>'Investīciju plāns_2023_2027'!K198</f>
        <v>85000</v>
      </c>
      <c r="L223" s="306">
        <f>'Investīciju plāns_2023_2027'!L198</f>
        <v>0</v>
      </c>
      <c r="M223" s="307">
        <f>'Investīciju plāns_2023_2027'!M198</f>
        <v>0</v>
      </c>
      <c r="N223" s="166" t="str">
        <f>'Investīciju plāns_2023_2027'!N198</f>
        <v>P2 S RV2</v>
      </c>
      <c r="O223" s="267" t="str">
        <f>'Investīciju plāns_2023_2027'!O198</f>
        <v>P</v>
      </c>
      <c r="P223" s="364" t="str">
        <f>'Investīciju plāns_2023_2027'!P198</f>
        <v>VP1</v>
      </c>
      <c r="Q223" s="267" t="str">
        <f>'Investīciju plāns_2023_2027'!Q198</f>
        <v>RV3</v>
      </c>
      <c r="R223" s="362" t="str">
        <f>'Investīciju plāns_2023_2027'!R198</f>
        <v>3.2.</v>
      </c>
      <c r="S223" s="161" t="str">
        <f>'Investīciju plāns_2023_2027'!S198</f>
        <v>Infrastruktūras un saimnieciskā nodrošinājuma nodaļa/Sporta centrs/pagasta pārvalde</v>
      </c>
      <c r="T223" s="291">
        <f>'Investīciju plāns_2023_2027'!T198</f>
        <v>0</v>
      </c>
      <c r="U223" s="282" t="str">
        <f>'Investīciju plāns_2023_2027'!U198</f>
        <v>2022-2027</v>
      </c>
    </row>
    <row r="224" spans="1:21" ht="76.5" x14ac:dyDescent="0.25">
      <c r="A224" s="161">
        <f>'Investīciju plāns_2023_2027'!A199</f>
        <v>197</v>
      </c>
      <c r="B224" s="279" t="str">
        <f>'Investīciju plāns_2023_2027'!B199</f>
        <v>09</v>
      </c>
      <c r="C224" s="161" t="str">
        <f>'Investīciju plāns_2023_2027'!C199</f>
        <v>Sesava</v>
      </c>
      <c r="D224" s="285" t="str">
        <f>'Investīciju plāns_2023_2027'!D199</f>
        <v>Sesavas pamatskolas teritorijas labiekārtošana</v>
      </c>
      <c r="E224" s="285" t="str">
        <f>'Investīciju plāns_2023_2027'!E199</f>
        <v>Pagraba atjaunošanu, bērnu rotaļu laukuma un žoga ap to izbūve, uzlabojot bērnu drošību skolas teritorijā, pilnveidojot bērnu vispusīgās iemaņas. Izstrādāts būvprojekts (derīgs līdz 2024.gadam)</v>
      </c>
      <c r="F224" s="161" t="str">
        <f>'Investīciju plāns_2023_2027'!F199</f>
        <v>Teritorijas labiekārtošana</v>
      </c>
      <c r="G224" s="366" t="str">
        <f>'Investīciju plāns_2023_2027'!G199</f>
        <v>AG
J/Pag/Iedz
Dep/ieros</v>
      </c>
      <c r="H224" s="278">
        <f>'Investīciju plāns_2023_2027'!H199</f>
        <v>630000</v>
      </c>
      <c r="I224" s="303">
        <f>'Investīciju plāns_2023_2027'!I199</f>
        <v>0</v>
      </c>
      <c r="J224" s="304">
        <f>'Investīciju plāns_2023_2027'!J199</f>
        <v>0</v>
      </c>
      <c r="K224" s="305">
        <f>'Investīciju plāns_2023_2027'!K199</f>
        <v>0</v>
      </c>
      <c r="L224" s="306">
        <f>'Investīciju plāns_2023_2027'!L199</f>
        <v>130000</v>
      </c>
      <c r="M224" s="307">
        <f>'Investīciju plāns_2023_2027'!M199</f>
        <v>500000</v>
      </c>
      <c r="N224" s="196" t="str">
        <f>'Investīciju plāns_2023_2027'!N199</f>
        <v>P2 S RV2</v>
      </c>
      <c r="O224" s="267" t="str">
        <f>'Investīciju plāns_2023_2027'!O199</f>
        <v>P</v>
      </c>
      <c r="P224" s="266" t="str">
        <f>'Investīciju plāns_2023_2027'!P199</f>
        <v>VP1</v>
      </c>
      <c r="Q224" s="267" t="str">
        <f>'Investīciju plāns_2023_2027'!Q199</f>
        <v>RV1</v>
      </c>
      <c r="R224" s="362" t="str">
        <f>'Investīciju plāns_2023_2027'!R199</f>
        <v>1.1.</v>
      </c>
      <c r="S224" s="161" t="str">
        <f>'Investīciju plāns_2023_2027'!S199</f>
        <v>Infrastruktūras un saimnieciskā nodrošinājuma nodaļa/Izglītības pārvalde</v>
      </c>
      <c r="T224" s="309">
        <f>'Investīciju plāns_2023_2027'!T199</f>
        <v>0</v>
      </c>
      <c r="U224" s="282" t="str">
        <f>'Investīciju plāns_2023_2027'!U199</f>
        <v>2022-2027</v>
      </c>
    </row>
    <row r="225" spans="1:21" ht="89.25" x14ac:dyDescent="0.25">
      <c r="A225" s="196">
        <f>'Investīciju plāns_2023_2027'!A200</f>
        <v>198</v>
      </c>
      <c r="B225" s="279" t="str">
        <f>'Investīciju plāns_2023_2027'!B200</f>
        <v>09</v>
      </c>
      <c r="C225" s="161" t="str">
        <f>'Investīciju plāns_2023_2027'!C200</f>
        <v>Sesava</v>
      </c>
      <c r="D225" s="285" t="str">
        <f>'Investīciju plāns_2023_2027'!D200</f>
        <v>Aktīvās atpūtas laukuma izveide Bērvircavas ciemā</v>
      </c>
      <c r="E225" s="285" t="str">
        <f>'Investīciju plāns_2023_2027'!E200</f>
        <v>Projekta “Aktīvās atpūtas laukuma izveide Bērvircavas ciemā” mērķis ir izveidot aktīvās atpūtas laukumu Bērvircavas ciemā, izveidojot jaunu sporta un veselības pakalpojumu, nodrošinot nepieciešamo infrastruktūru un aprīkojumu sporta aktivitāšu dažādošanai un aktīvās atpūtas pilnveidošanai. Sagatavots paskaidrojuma raksts.</v>
      </c>
      <c r="F225" s="161" t="str">
        <f>'Investīciju plāns_2023_2027'!F200</f>
        <v>Teritorijas labiekārtošana</v>
      </c>
      <c r="G225" s="366" t="str">
        <f>'Investīciju plāns_2023_2027'!G200</f>
        <v>J/Pag/Iedz
Dep/ieros</v>
      </c>
      <c r="H225" s="278">
        <f>'Investīciju plāns_2023_2027'!H200</f>
        <v>80000</v>
      </c>
      <c r="I225" s="303">
        <f>'Investīciju plāns_2023_2027'!I200</f>
        <v>0</v>
      </c>
      <c r="J225" s="304">
        <f>'Investīciju plāns_2023_2027'!J200</f>
        <v>0</v>
      </c>
      <c r="K225" s="305">
        <f>'Investīciju plāns_2023_2027'!K200</f>
        <v>0</v>
      </c>
      <c r="L225" s="306">
        <f>'Investīciju plāns_2023_2027'!L200</f>
        <v>80000</v>
      </c>
      <c r="M225" s="307">
        <f>'Investīciju plāns_2023_2027'!M200</f>
        <v>0</v>
      </c>
      <c r="N225" s="166" t="str">
        <f>'Investīciju plāns_2023_2027'!N200</f>
        <v>P2 S RV2</v>
      </c>
      <c r="O225" s="258" t="str">
        <f>'Investīciju plāns_2023_2027'!O200</f>
        <v>P</v>
      </c>
      <c r="P225" s="264" t="str">
        <f>'Investīciju plāns_2023_2027'!P200</f>
        <v>VP1</v>
      </c>
      <c r="Q225" s="258" t="str">
        <f>'Investīciju plāns_2023_2027'!Q200</f>
        <v>RV3</v>
      </c>
      <c r="R225" s="362" t="str">
        <f>'Investīciju plāns_2023_2027'!R200</f>
        <v>3.1.</v>
      </c>
      <c r="S225" s="161" t="str">
        <f>'Investīciju plāns_2023_2027'!S200</f>
        <v>Infrastruktūras un saimnieciskā nodrošinājuma nodaļa/Sporta centrs/pagasta pārvalde</v>
      </c>
      <c r="T225" s="291">
        <f>'Investīciju plāns_2023_2027'!T200</f>
        <v>0</v>
      </c>
      <c r="U225" s="282" t="str">
        <f>'Investīciju plāns_2023_2027'!U200</f>
        <v>2022-2027</v>
      </c>
    </row>
    <row r="226" spans="1:21" x14ac:dyDescent="0.25">
      <c r="A226" s="161" t="e">
        <f>'Investīciju plāns_2023_2027'!#REF!</f>
        <v>#REF!</v>
      </c>
      <c r="B226" s="279" t="e">
        <f>'Investīciju plāns_2023_2027'!#REF!</f>
        <v>#REF!</v>
      </c>
      <c r="C226" s="196" t="e">
        <f>'Investīciju plāns_2023_2027'!#REF!</f>
        <v>#REF!</v>
      </c>
      <c r="D226" s="285" t="e">
        <f>'Investīciju plāns_2023_2027'!#REF!</f>
        <v>#REF!</v>
      </c>
      <c r="E226" s="285" t="e">
        <f>'Investīciju plāns_2023_2027'!#REF!</f>
        <v>#REF!</v>
      </c>
      <c r="F226" s="161" t="e">
        <f>'Investīciju plāns_2023_2027'!#REF!</f>
        <v>#REF!</v>
      </c>
      <c r="G226" s="367" t="e">
        <f>'Investīciju plāns_2023_2027'!#REF!</f>
        <v>#REF!</v>
      </c>
      <c r="H226" s="278" t="e">
        <f>'Investīciju plāns_2023_2027'!#REF!</f>
        <v>#REF!</v>
      </c>
      <c r="I226" s="303" t="e">
        <f>'Investīciju plāns_2023_2027'!#REF!</f>
        <v>#REF!</v>
      </c>
      <c r="J226" s="304" t="e">
        <f>'Investīciju plāns_2023_2027'!#REF!</f>
        <v>#REF!</v>
      </c>
      <c r="K226" s="305" t="e">
        <f>'Investīciju plāns_2023_2027'!#REF!</f>
        <v>#REF!</v>
      </c>
      <c r="L226" s="306" t="e">
        <f>'Investīciju plāns_2023_2027'!#REF!</f>
        <v>#REF!</v>
      </c>
      <c r="M226" s="307" t="e">
        <f>'Investīciju plāns_2023_2027'!#REF!</f>
        <v>#REF!</v>
      </c>
      <c r="N226" s="161" t="e">
        <f>'Investīciju plāns_2023_2027'!#REF!</f>
        <v>#REF!</v>
      </c>
      <c r="O226" s="258" t="e">
        <f>'Investīciju plāns_2023_2027'!#REF!</f>
        <v>#REF!</v>
      </c>
      <c r="P226" s="258" t="e">
        <f>'Investīciju plāns_2023_2027'!#REF!</f>
        <v>#REF!</v>
      </c>
      <c r="Q226" s="258" t="e">
        <f>'Investīciju plāns_2023_2027'!#REF!</f>
        <v>#REF!</v>
      </c>
      <c r="R226" s="363" t="e">
        <f>'Investīciju plāns_2023_2027'!#REF!</f>
        <v>#REF!</v>
      </c>
      <c r="S226" s="336" t="e">
        <f>'Investīciju plāns_2023_2027'!#REF!</f>
        <v>#REF!</v>
      </c>
      <c r="T226" s="284" t="e">
        <f>'Investīciju plāns_2023_2027'!#REF!</f>
        <v>#REF!</v>
      </c>
      <c r="U226" s="282" t="e">
        <f>'Investīciju plāns_2023_2027'!#REF!</f>
        <v>#REF!</v>
      </c>
    </row>
    <row r="227" spans="1:21" ht="102" x14ac:dyDescent="0.25">
      <c r="A227" s="161">
        <f>'Investīciju plāns_2023_2027'!A201</f>
        <v>199</v>
      </c>
      <c r="B227" s="277" t="str">
        <f>'Investīciju plāns_2023_2027'!B201</f>
        <v>04</v>
      </c>
      <c r="C227" s="161" t="str">
        <f>'Investīciju plāns_2023_2027'!C201</f>
        <v>Sesava</v>
      </c>
      <c r="D227" s="285" t="str">
        <f>'Investīciju plāns_2023_2027'!D201</f>
        <v>Autoceļa Dobele- Bauska P103 - Bērvircavā (aptuveni 1.2km),  Sesavas pagastā ceļa seguma atjaunošana , t.sk. Upes ielas posma un Līvānu ielas posma seguma atjaunošana</v>
      </c>
      <c r="E227" s="285" t="str">
        <f>'Investīciju plāns_2023_2027'!E201</f>
        <v>Transporta infrastruktūras attīstība, t.sk.: 
2022/2023.gads:
2022. uzsākti darbi ceļa seguma atjaunošanai  par kopējo līguma summu - 217434.05 (būvprojekts, būvdarbi, autoruzraudzība), 1936.00 būvuzraudzība, kopā 219370.05EUR, bet atbilstoši pieejamam finansējumam, apmaksa par paveiktajiem darbiem sadalīta pa gadiem:
2022.gads 97000 EUR
2023.gads 122370.05 EUR</v>
      </c>
      <c r="F227" s="161" t="str">
        <f>'Investīciju plāns_2023_2027'!F201</f>
        <v>Transporta infrastruktūra, t.sk. Apgaismojums</v>
      </c>
      <c r="G227" s="366" t="str">
        <f>'Investīciju plāns_2023_2027'!G201</f>
        <v xml:space="preserve">
PP
</v>
      </c>
      <c r="H227" s="290">
        <f>'Investīciju plāns_2023_2027'!H201</f>
        <v>122370</v>
      </c>
      <c r="I227" s="303">
        <f>'Investīciju plāns_2023_2027'!I201</f>
        <v>122370</v>
      </c>
      <c r="J227" s="304">
        <f>'Investīciju plāns_2023_2027'!J201</f>
        <v>122370</v>
      </c>
      <c r="K227" s="305">
        <f>'Investīciju plāns_2023_2027'!K201</f>
        <v>0</v>
      </c>
      <c r="L227" s="306">
        <f>'Investīciju plāns_2023_2027'!L201</f>
        <v>0</v>
      </c>
      <c r="M227" s="307">
        <f>'Investīciju plāns_2023_2027'!M201</f>
        <v>0</v>
      </c>
      <c r="N227" s="195" t="str">
        <f>'Investīciju plāns_2023_2027'!N201</f>
        <v>P2 V RV1</v>
      </c>
      <c r="O227" s="267" t="str">
        <f>'Investīciju plāns_2023_2027'!O201</f>
        <v>D</v>
      </c>
      <c r="P227" s="365" t="str">
        <f>'Investīciju plāns_2023_2027'!P201</f>
        <v>VP2</v>
      </c>
      <c r="Q227" s="267" t="str">
        <f>'Investīciju plāns_2023_2027'!Q201</f>
        <v>RV4</v>
      </c>
      <c r="R227" s="362" t="str">
        <f>'Investīciju plāns_2023_2027'!R201</f>
        <v>4.1.</v>
      </c>
      <c r="S227" s="161" t="str">
        <f>'Investīciju plāns_2023_2027'!S201</f>
        <v>Infrastruktūras un saimnieciskā nodrošinājuma nodaļa/Pagasta pārvalde</v>
      </c>
      <c r="T227" s="310">
        <f>'Investīciju plāns_2023_2027'!T201</f>
        <v>0</v>
      </c>
      <c r="U227" s="282" t="str">
        <f>'Investīciju plāns_2023_2027'!U201</f>
        <v>2022-2027</v>
      </c>
    </row>
    <row r="228" spans="1:21" ht="89.25" x14ac:dyDescent="0.25">
      <c r="A228" s="196">
        <f>'Investīciju plāns_2023_2027'!A202</f>
        <v>200</v>
      </c>
      <c r="B228" s="277">
        <f>'Investīciju plāns_2023_2027'!B202</f>
        <v>0</v>
      </c>
      <c r="C228" s="161" t="str">
        <f>'Investīciju plāns_2023_2027'!C202</f>
        <v>Sesava</v>
      </c>
      <c r="D228" s="285" t="str">
        <f>'Investīciju plāns_2023_2027'!D202</f>
        <v>Sesavas pagasta  transporta infrastruktūras attīstība</v>
      </c>
      <c r="E228" s="285" t="str">
        <f>'Investīciju plāns_2023_2027'!E202</f>
        <v xml:space="preserve">Transporta infrastruktūras attīstība, t.sk.: 
2023.gads:
1.Kastaņu ielas, Bērvircavā seguma virskārtas atjaunošana (projektēšana 2178 EUR, būvdarbi ~ 92000 EUR)
Iepirkumu procedūra projektēšanai uzsākta 2022.gadā, noslēgti līgumi par projektēšanu
</v>
      </c>
      <c r="F228" s="161" t="str">
        <f>'Investīciju plāns_2023_2027'!F202</f>
        <v>Transporta infrastruktūra, t.sk. Apgaismojums</v>
      </c>
      <c r="G228" s="366" t="str">
        <f>'Investīciju plāns_2023_2027'!G202</f>
        <v xml:space="preserve">AG2023
J/Pag/Iedz
</v>
      </c>
      <c r="H228" s="290">
        <f>'Investīciju plāns_2023_2027'!H202</f>
        <v>94178</v>
      </c>
      <c r="I228" s="303">
        <f>'Investīciju plāns_2023_2027'!I202</f>
        <v>94178</v>
      </c>
      <c r="J228" s="304">
        <f>'Investīciju plāns_2023_2027'!J202</f>
        <v>15978</v>
      </c>
      <c r="K228" s="305">
        <f>'Investīciju plāns_2023_2027'!K202</f>
        <v>78200</v>
      </c>
      <c r="L228" s="306">
        <f>'Investīciju plāns_2023_2027'!L202</f>
        <v>0</v>
      </c>
      <c r="M228" s="307">
        <f>'Investīciju plāns_2023_2027'!M202</f>
        <v>0</v>
      </c>
      <c r="N228" s="195">
        <f>'Investīciju plāns_2023_2027'!N202</f>
        <v>0</v>
      </c>
      <c r="O228" s="267">
        <f>'Investīciju plāns_2023_2027'!O202</f>
        <v>0</v>
      </c>
      <c r="P228" s="365">
        <f>'Investīciju plāns_2023_2027'!P202</f>
        <v>0</v>
      </c>
      <c r="Q228" s="267">
        <f>'Investīciju plāns_2023_2027'!Q202</f>
        <v>0</v>
      </c>
      <c r="R228" s="362">
        <f>'Investīciju plāns_2023_2027'!R202</f>
        <v>0</v>
      </c>
      <c r="S228" s="161" t="str">
        <f>'Investīciju plāns_2023_2027'!S202</f>
        <v>Infrastruktūras un saimnieciskā nodrošinājuma nodaļa/Pagasta pārvalde</v>
      </c>
      <c r="T228" s="310">
        <f>'Investīciju plāns_2023_2027'!T202</f>
        <v>0</v>
      </c>
      <c r="U228" s="282" t="str">
        <f>'Investīciju plāns_2023_2027'!U202</f>
        <v>2022-2027</v>
      </c>
    </row>
    <row r="229" spans="1:21" ht="114.75" x14ac:dyDescent="0.25">
      <c r="A229" s="161">
        <f>'Investīciju plāns_2023_2027'!A204</f>
        <v>202</v>
      </c>
      <c r="B229" s="277">
        <f>'Investīciju plāns_2023_2027'!B204</f>
        <v>0</v>
      </c>
      <c r="C229" s="161" t="str">
        <f>'Investīciju plāns_2023_2027'!C204</f>
        <v>Sesava</v>
      </c>
      <c r="D229" s="285" t="str">
        <f>'Investīciju plāns_2023_2027'!D204</f>
        <v>Sesavas pagasta Bērvircavas muižas kungu mājas atjaunošana</v>
      </c>
      <c r="E229" s="285" t="str">
        <f>'Investīciju plāns_2023_2027'!E204</f>
        <v>Atbilstoši 2022.gada 23. decembra Kultūras ministrijas rīkojumam 2.5-1-202, Sesavas pagasta Bērvircavas muižai un parkam piešķirtsr reģiona nozīmes kultūras pieminekļa statuss. No 2023. gada 1. janvāra tiesiskais valdītājs ir Jelgavas novads, kā rezultātā, pašvaldībai jāparedz finanšu līdzekļi kultūras pieminekļa saglabāšanai, konservācijai un atjaunošanai.
2023.gadā iespējams pieteikties VKKP, NKMP finansējumam pieminekļa atjaunošanas dokumentācijas izstrādei un konservācijai. Provizoriskā summa dokumentu izstrādei 15000 EUR</v>
      </c>
      <c r="F229" s="161" t="str">
        <f>'Investīciju plāns_2023_2027'!F204</f>
        <v>Vēstures mantojums - ēkas</v>
      </c>
      <c r="G229" s="366" t="str">
        <f>'Investīciju plāns_2023_2027'!G204</f>
        <v>J/Pag/Iedz</v>
      </c>
      <c r="H229" s="278">
        <f>'Investīciju plāns_2023_2027'!H204</f>
        <v>15000</v>
      </c>
      <c r="I229" s="303">
        <f>'Investīciju plāns_2023_2027'!I204</f>
        <v>15000</v>
      </c>
      <c r="J229" s="304">
        <f>'Investīciju plāns_2023_2027'!J204</f>
        <v>15000</v>
      </c>
      <c r="K229" s="305">
        <f>'Investīciju plāns_2023_2027'!K204</f>
        <v>0</v>
      </c>
      <c r="L229" s="306">
        <f>'Investīciju plāns_2023_2027'!L204</f>
        <v>0</v>
      </c>
      <c r="M229" s="307">
        <f>'Investīciju plāns_2023_2027'!M204</f>
        <v>0</v>
      </c>
      <c r="N229" s="196" t="str">
        <f>'Investīciju plāns_2023_2027'!N204</f>
        <v>P4 T RV2</v>
      </c>
      <c r="O229" s="372">
        <f>'Investīciju plāns_2023_2027'!O204</f>
        <v>0</v>
      </c>
      <c r="P229" s="373">
        <f>'Investīciju plāns_2023_2027'!P204</f>
        <v>0</v>
      </c>
      <c r="Q229" s="373">
        <f>'Investīciju plāns_2023_2027'!Q204</f>
        <v>0</v>
      </c>
      <c r="R229" s="374">
        <f>'Investīciju plāns_2023_2027'!R204</f>
        <v>0</v>
      </c>
      <c r="S229" s="161" t="str">
        <f>'Investīciju plāns_2023_2027'!S204</f>
        <v>Infrastruktūras un saimnieciskā nodrošinājuma nodaļa/pagasta pārvalde</v>
      </c>
      <c r="T229" s="309">
        <f>'Investīciju plāns_2023_2027'!T204</f>
        <v>0</v>
      </c>
      <c r="U229" s="282">
        <f>'Investīciju plāns_2023_2027'!U204</f>
        <v>0</v>
      </c>
    </row>
    <row r="230" spans="1:21" x14ac:dyDescent="0.25">
      <c r="A230" s="161" t="e">
        <f>'Investīciju plāns_2023_2027'!#REF!</f>
        <v>#REF!</v>
      </c>
      <c r="B230" s="279" t="e">
        <f>'Investīciju plāns_2023_2027'!#REF!</f>
        <v>#REF!</v>
      </c>
      <c r="C230" s="196" t="e">
        <f>'Investīciju plāns_2023_2027'!#REF!</f>
        <v>#REF!</v>
      </c>
      <c r="D230" s="285" t="e">
        <f>'Investīciju plāns_2023_2027'!#REF!</f>
        <v>#REF!</v>
      </c>
      <c r="E230" s="285" t="e">
        <f>'Investīciju plāns_2023_2027'!#REF!</f>
        <v>#REF!</v>
      </c>
      <c r="F230" s="161" t="e">
        <f>'Investīciju plāns_2023_2027'!#REF!</f>
        <v>#REF!</v>
      </c>
      <c r="G230" s="366" t="e">
        <f>'Investīciju plāns_2023_2027'!#REF!</f>
        <v>#REF!</v>
      </c>
      <c r="H230" s="278" t="e">
        <f>'Investīciju plāns_2023_2027'!#REF!</f>
        <v>#REF!</v>
      </c>
      <c r="I230" s="303" t="e">
        <f>'Investīciju plāns_2023_2027'!#REF!</f>
        <v>#REF!</v>
      </c>
      <c r="J230" s="304" t="e">
        <f>'Investīciju plāns_2023_2027'!#REF!</f>
        <v>#REF!</v>
      </c>
      <c r="K230" s="305" t="e">
        <f>'Investīciju plāns_2023_2027'!#REF!</f>
        <v>#REF!</v>
      </c>
      <c r="L230" s="306" t="e">
        <f>'Investīciju plāns_2023_2027'!#REF!</f>
        <v>#REF!</v>
      </c>
      <c r="M230" s="307" t="e">
        <f>'Investīciju plāns_2023_2027'!#REF!</f>
        <v>#REF!</v>
      </c>
      <c r="N230" s="196" t="e">
        <f>'Investīciju plāns_2023_2027'!#REF!</f>
        <v>#REF!</v>
      </c>
      <c r="O230" s="372" t="e">
        <f>'Investīciju plāns_2023_2027'!#REF!</f>
        <v>#REF!</v>
      </c>
      <c r="P230" s="373" t="e">
        <f>'Investīciju plāns_2023_2027'!#REF!</f>
        <v>#REF!</v>
      </c>
      <c r="Q230" s="373" t="e">
        <f>'Investīciju plāns_2023_2027'!#REF!</f>
        <v>#REF!</v>
      </c>
      <c r="R230" s="374" t="e">
        <f>'Investīciju plāns_2023_2027'!#REF!</f>
        <v>#REF!</v>
      </c>
      <c r="S230" s="161" t="e">
        <f>'Investīciju plāns_2023_2027'!#REF!</f>
        <v>#REF!</v>
      </c>
      <c r="T230" s="309" t="e">
        <f>'Investīciju plāns_2023_2027'!#REF!</f>
        <v>#REF!</v>
      </c>
      <c r="U230" s="282" t="e">
        <f>'Investīciju plāns_2023_2027'!#REF!</f>
        <v>#REF!</v>
      </c>
    </row>
    <row r="231" spans="1:21" ht="76.5" x14ac:dyDescent="0.25">
      <c r="A231" s="196">
        <f>'Investīciju plāns_2023_2027'!A205</f>
        <v>203</v>
      </c>
      <c r="B231" s="279" t="str">
        <f>'Investīciju plāns_2023_2027'!B205</f>
        <v>09</v>
      </c>
      <c r="C231" s="196" t="str">
        <f>'Investīciju plāns_2023_2027'!C205</f>
        <v>Svēte</v>
      </c>
      <c r="D231" s="285" t="str">
        <f>'Investīciju plāns_2023_2027'!D205</f>
        <v>Svētes pamatskolas ēkas piebūve, kā jaunas multifunkcionālas mācību telpu izveide</v>
      </c>
      <c r="E231" s="285" t="str">
        <f>'Investīciju plāns_2023_2027'!E205</f>
        <v>Multifunkcionālas mācību telpu izveide - nodrošināt Svētes pamatskolas skolēniem iespēju apgūt mācību vielu mājturībā un tehnoloģijās , kā arī paredzēt telpas pilnvertīgam pielietojumam skolas vajadzībām
(2023.gadā projektēšana ~ 50 000 EUR, būvniecība 2024.gadā)</v>
      </c>
      <c r="F231" s="195" t="str">
        <f>'Investīciju plāns_2023_2027'!F205</f>
        <v>Izglītības iestāžu infrastruktūra</v>
      </c>
      <c r="G231" s="366" t="str">
        <f>'Investīciju plāns_2023_2027'!G205</f>
        <v xml:space="preserve">AG2023
J/Pag/Iedz
</v>
      </c>
      <c r="H231" s="278">
        <f>'Investīciju plāns_2023_2027'!H205</f>
        <v>550000</v>
      </c>
      <c r="I231" s="303">
        <f>'Investīciju plāns_2023_2027'!I205</f>
        <v>50000</v>
      </c>
      <c r="J231" s="304">
        <f>'Investīciju plāns_2023_2027'!J205</f>
        <v>50000</v>
      </c>
      <c r="K231" s="305">
        <f>'Investīciju plāns_2023_2027'!K205</f>
        <v>0</v>
      </c>
      <c r="L231" s="306">
        <f>'Investīciju plāns_2023_2027'!L205</f>
        <v>0</v>
      </c>
      <c r="M231" s="307">
        <f>'Investīciju plāns_2023_2027'!M205</f>
        <v>500000</v>
      </c>
      <c r="N231" s="166" t="str">
        <f>'Investīciju plāns_2023_2027'!N205</f>
        <v>P2 I RV1</v>
      </c>
      <c r="O231" s="372" t="str">
        <f>'Investīciju plāns_2023_2027'!O205</f>
        <v>P</v>
      </c>
      <c r="P231" s="372" t="str">
        <f>'Investīciju plāns_2023_2027'!P205</f>
        <v>VP1</v>
      </c>
      <c r="Q231" s="372" t="str">
        <f>'Investīciju plāns_2023_2027'!Q205</f>
        <v>RV1</v>
      </c>
      <c r="R231" s="375" t="str">
        <f>'Investīciju plāns_2023_2027'!R205</f>
        <v>1.1.</v>
      </c>
      <c r="S231" s="161" t="str">
        <f>'Investīciju plāns_2023_2027'!S205</f>
        <v xml:space="preserve">Izglītības pārvalde/Infrastruktūras un saimnieciskā nodrošinājuma nodaļa </v>
      </c>
      <c r="T231" s="291">
        <f>'Investīciju plāns_2023_2027'!T205</f>
        <v>0</v>
      </c>
      <c r="U231" s="282" t="str">
        <f>'Investīciju plāns_2023_2027'!U205</f>
        <v>2022-2027</v>
      </c>
    </row>
    <row r="232" spans="1:21" x14ac:dyDescent="0.25">
      <c r="A232" s="161" t="e">
        <f>'Investīciju plāns_2023_2027'!#REF!</f>
        <v>#REF!</v>
      </c>
      <c r="B232" s="277" t="e">
        <f>'Investīciju plāns_2023_2027'!#REF!</f>
        <v>#REF!</v>
      </c>
      <c r="C232" s="161" t="e">
        <f>'Investīciju plāns_2023_2027'!#REF!</f>
        <v>#REF!</v>
      </c>
      <c r="D232" s="285" t="e">
        <f>'Investīciju plāns_2023_2027'!#REF!</f>
        <v>#REF!</v>
      </c>
      <c r="E232" s="295" t="e">
        <f>'Investīciju plāns_2023_2027'!#REF!</f>
        <v>#REF!</v>
      </c>
      <c r="F232" s="161" t="e">
        <f>'Investīciju plāns_2023_2027'!#REF!</f>
        <v>#REF!</v>
      </c>
      <c r="G232" s="368" t="e">
        <f>'Investīciju plāns_2023_2027'!#REF!</f>
        <v>#REF!</v>
      </c>
      <c r="H232" s="278" t="e">
        <f>'Investīciju plāns_2023_2027'!#REF!</f>
        <v>#REF!</v>
      </c>
      <c r="I232" s="303" t="e">
        <f>'Investīciju plāns_2023_2027'!#REF!</f>
        <v>#REF!</v>
      </c>
      <c r="J232" s="304" t="e">
        <f>'Investīciju plāns_2023_2027'!#REF!</f>
        <v>#REF!</v>
      </c>
      <c r="K232" s="305" t="e">
        <f>'Investīciju plāns_2023_2027'!#REF!</f>
        <v>#REF!</v>
      </c>
      <c r="L232" s="306" t="e">
        <f>'Investīciju plāns_2023_2027'!#REF!</f>
        <v>#REF!</v>
      </c>
      <c r="M232" s="307" t="e">
        <f>'Investīciju plāns_2023_2027'!#REF!</f>
        <v>#REF!</v>
      </c>
      <c r="N232" s="196" t="e">
        <f>'Investīciju plāns_2023_2027'!#REF!</f>
        <v>#REF!</v>
      </c>
      <c r="O232" s="372" t="e">
        <f>'Investīciju plāns_2023_2027'!#REF!</f>
        <v>#REF!</v>
      </c>
      <c r="P232" s="372" t="e">
        <f>'Investīciju plāns_2023_2027'!#REF!</f>
        <v>#REF!</v>
      </c>
      <c r="Q232" s="372" t="e">
        <f>'Investīciju plāns_2023_2027'!#REF!</f>
        <v>#REF!</v>
      </c>
      <c r="R232" s="344" t="e">
        <f>'Investīciju plāns_2023_2027'!#REF!</f>
        <v>#REF!</v>
      </c>
      <c r="S232" s="161" t="e">
        <f>'Investīciju plāns_2023_2027'!#REF!</f>
        <v>#REF!</v>
      </c>
      <c r="T232" s="309" t="e">
        <f>'Investīciju plāns_2023_2027'!#REF!</f>
        <v>#REF!</v>
      </c>
      <c r="U232" s="282" t="e">
        <f>'Investīciju plāns_2023_2027'!#REF!</f>
        <v>#REF!</v>
      </c>
    </row>
    <row r="233" spans="1:21" ht="76.5" x14ac:dyDescent="0.25">
      <c r="A233" s="161">
        <f>'Investīciju plāns_2023_2027'!A206</f>
        <v>204</v>
      </c>
      <c r="B233" s="277" t="str">
        <f>'Investīciju plāns_2023_2027'!B206</f>
        <v>09</v>
      </c>
      <c r="C233" s="161" t="str">
        <f>'Investīciju plāns_2023_2027'!C206</f>
        <v>Svēte</v>
      </c>
      <c r="D233" s="285" t="str">
        <f>'Investīciju plāns_2023_2027'!D206</f>
        <v>Svētes bērnu un jauniešu izglītības un iniciatīvu centra vides pieejamības nodrošināšana</v>
      </c>
      <c r="E233" s="295" t="str">
        <f>'Investīciju plāns_2023_2027'!E206</f>
        <v>Vides pieejamības nodrošināšana</v>
      </c>
      <c r="F233" s="281" t="str">
        <f>'Investīciju plāns_2023_2027'!F206</f>
        <v>Izglītības iestāžu infrastruktūra</v>
      </c>
      <c r="G233" s="366" t="str">
        <f>'Investīciju plāns_2023_2027'!G206</f>
        <v>J/Pag/Iedz
SAM</v>
      </c>
      <c r="H233" s="278">
        <f>'Investīciju plāns_2023_2027'!H206</f>
        <v>80000</v>
      </c>
      <c r="I233" s="303">
        <f>'Investīciju plāns_2023_2027'!I206</f>
        <v>0</v>
      </c>
      <c r="J233" s="304">
        <f>'Investīciju plāns_2023_2027'!J206</f>
        <v>0</v>
      </c>
      <c r="K233" s="305">
        <f>'Investīciju plāns_2023_2027'!K206</f>
        <v>0</v>
      </c>
      <c r="L233" s="306">
        <f>'Investīciju plāns_2023_2027'!L206</f>
        <v>80000</v>
      </c>
      <c r="M233" s="307">
        <f>'Investīciju plāns_2023_2027'!M206</f>
        <v>0</v>
      </c>
      <c r="N233" s="196" t="str">
        <f>'Investīciju plāns_2023_2027'!N206</f>
        <v>P2 I RV1</v>
      </c>
      <c r="O233" s="372" t="str">
        <f>'Investīciju plāns_2023_2027'!O206</f>
        <v>P</v>
      </c>
      <c r="P233" s="372" t="str">
        <f>'Investīciju plāns_2023_2027'!P206</f>
        <v>VP1</v>
      </c>
      <c r="Q233" s="372" t="str">
        <f>'Investīciju plāns_2023_2027'!Q206</f>
        <v>RV1</v>
      </c>
      <c r="R233" s="375" t="str">
        <f>'Investīciju plāns_2023_2027'!R206</f>
        <v>1.1.</v>
      </c>
      <c r="S233" s="336" t="str">
        <f>'Investīciju plāns_2023_2027'!S206</f>
        <v>Infrastruktūras un saimnieciskā nodrošinājuma nodaļa/Attīstības nodaļa</v>
      </c>
      <c r="T233" s="309" t="str">
        <f>'Investīciju plāns_2023_2027'!T206</f>
        <v>2022-2027</v>
      </c>
      <c r="U233" s="282" t="str">
        <f>'Investīciju plāns_2023_2027'!U206</f>
        <v>2022-2027</v>
      </c>
    </row>
    <row r="234" spans="1:21" ht="76.5" x14ac:dyDescent="0.25">
      <c r="A234" s="196">
        <f>'Investīciju plāns_2023_2027'!A207</f>
        <v>205</v>
      </c>
      <c r="B234" s="279" t="str">
        <f>'Investīciju plāns_2023_2027'!B207</f>
        <v>09s</v>
      </c>
      <c r="C234" s="196" t="str">
        <f>'Investīciju plāns_2023_2027'!C207</f>
        <v>Svēte</v>
      </c>
      <c r="D234" s="285" t="str">
        <f>'Investīciju plāns_2023_2027'!D207</f>
        <v>Svētes pamatskolas sporta halles zāles grīdas atjaunošana</v>
      </c>
      <c r="E234" s="285" t="str">
        <f>'Investīciju plāns_2023_2027'!E207</f>
        <v>Grīdas segums bojāts (uzpūties), zaudējis pretslīdes īpašības- nepieciešama seguma nomaiņa</v>
      </c>
      <c r="F234" s="161" t="str">
        <f>'Investīciju plāns_2023_2027'!F207</f>
        <v>Sporta infrastruktūra</v>
      </c>
      <c r="G234" s="366" t="str">
        <f>'Investīciju plāns_2023_2027'!G207</f>
        <v>J/Pag/Iedz</v>
      </c>
      <c r="H234" s="278">
        <f>'Investīciju plāns_2023_2027'!H207</f>
        <v>50000</v>
      </c>
      <c r="I234" s="303">
        <f>'Investīciju plāns_2023_2027'!I207</f>
        <v>0</v>
      </c>
      <c r="J234" s="304">
        <f>'Investīciju plāns_2023_2027'!J207</f>
        <v>0</v>
      </c>
      <c r="K234" s="305">
        <f>'Investīciju plāns_2023_2027'!K207</f>
        <v>0</v>
      </c>
      <c r="L234" s="306">
        <f>'Investīciju plāns_2023_2027'!L207</f>
        <v>50000</v>
      </c>
      <c r="M234" s="307">
        <f>'Investīciju plāns_2023_2027'!M207</f>
        <v>0</v>
      </c>
      <c r="N234" s="196" t="str">
        <f>'Investīciju plāns_2023_2027'!N207</f>
        <v>P2 S RV2</v>
      </c>
      <c r="O234" s="372" t="str">
        <f>'Investīciju plāns_2023_2027'!O207</f>
        <v>D</v>
      </c>
      <c r="P234" s="373" t="str">
        <f>'Investīciju plāns_2023_2027'!P207</f>
        <v>VP1</v>
      </c>
      <c r="Q234" s="373" t="str">
        <f>'Investīciju plāns_2023_2027'!Q207</f>
        <v>RV1</v>
      </c>
      <c r="R234" s="375" t="str">
        <f>'Investīciju plāns_2023_2027'!R207</f>
        <v>1.1.</v>
      </c>
      <c r="S234" s="161" t="str">
        <f>'Investīciju plāns_2023_2027'!S207</f>
        <v xml:space="preserve">Izglītības pārvalde/Infrastruktūras un saimnieciskā nodrošinājuma nodaļa </v>
      </c>
      <c r="T234" s="309">
        <f>'Investīciju plāns_2023_2027'!T207</f>
        <v>0</v>
      </c>
      <c r="U234" s="282" t="str">
        <f>'Investīciju plāns_2023_2027'!U207</f>
        <v>2022-2027</v>
      </c>
    </row>
    <row r="235" spans="1:21" ht="76.5" x14ac:dyDescent="0.25">
      <c r="A235" s="161">
        <f>'Investīciju plāns_2023_2027'!A208</f>
        <v>206</v>
      </c>
      <c r="B235" s="279" t="str">
        <f>'Investīciju plāns_2023_2027'!B208</f>
        <v>09</v>
      </c>
      <c r="C235" s="196" t="str">
        <f>'Investīciju plāns_2023_2027'!C208</f>
        <v>Svēte</v>
      </c>
      <c r="D235" s="285" t="str">
        <f>'Investīciju plāns_2023_2027'!D208</f>
        <v>Ārējās kanalizācijas sakārtošana pie Svētes Bērnu un jauniešu izglītības un aktivitāšu centra</v>
      </c>
      <c r="E235" s="285" t="str">
        <f>'Investīciju plāns_2023_2027'!E208</f>
        <v>Pievienošanās pie kopējā kanalizācijas tīkla, jo  kanalizācijas tīkls pievienots pie privātā īpašumā 2 m3 esošās nosēdakas. Bieži jāveic asenizācijas pakalpojumi, kuru izmaksas ir lielākas nekā pieslēgumam pie kopējā tīkla. Akas īpašniekam ir pretenzijas pret esošo situāciju.</v>
      </c>
      <c r="F235" s="161" t="str">
        <f>'Investīciju plāns_2023_2027'!F208</f>
        <v>Teritorijas labiekārtošana</v>
      </c>
      <c r="G235" s="366" t="str">
        <f>'Investīciju plāns_2023_2027'!G208</f>
        <v>J/Pag/Iedz</v>
      </c>
      <c r="H235" s="278">
        <f>'Investīciju plāns_2023_2027'!H208</f>
        <v>110000</v>
      </c>
      <c r="I235" s="303">
        <f>'Investīciju plāns_2023_2027'!I208</f>
        <v>0</v>
      </c>
      <c r="J235" s="304">
        <f>'Investīciju plāns_2023_2027'!J208</f>
        <v>0</v>
      </c>
      <c r="K235" s="305">
        <f>'Investīciju plāns_2023_2027'!K208</f>
        <v>0</v>
      </c>
      <c r="L235" s="306">
        <f>'Investīciju plāns_2023_2027'!L208</f>
        <v>0</v>
      </c>
      <c r="M235" s="307">
        <f>'Investīciju plāns_2023_2027'!M208</f>
        <v>110000</v>
      </c>
      <c r="N235" s="166" t="str">
        <f>'Investīciju plāns_2023_2027'!N208</f>
        <v>P2 I RV1</v>
      </c>
      <c r="O235" s="372" t="str">
        <f>'Investīciju plāns_2023_2027'!O208</f>
        <v>D</v>
      </c>
      <c r="P235" s="372" t="str">
        <f>'Investīciju plāns_2023_2027'!P208</f>
        <v>VP1</v>
      </c>
      <c r="Q235" s="372" t="str">
        <f>'Investīciju plāns_2023_2027'!Q208</f>
        <v>RV1</v>
      </c>
      <c r="R235" s="374" t="str">
        <f>'Investīciju plāns_2023_2027'!R208</f>
        <v>1.1.</v>
      </c>
      <c r="S235" s="161" t="str">
        <f>'Investīciju plāns_2023_2027'!S208</f>
        <v xml:space="preserve">Izglītības pārvalde/Infrastruktūras un saimnieciskā nodrošinājuma nodaļa </v>
      </c>
      <c r="T235" s="291">
        <f>'Investīciju plāns_2023_2027'!T208</f>
        <v>0</v>
      </c>
      <c r="U235" s="282" t="str">
        <f>'Investīciju plāns_2023_2027'!U208</f>
        <v>2022-2027</v>
      </c>
    </row>
    <row r="236" spans="1:21" ht="76.5" x14ac:dyDescent="0.25">
      <c r="A236" s="161">
        <f>'Investīciju plāns_2023_2027'!A209</f>
        <v>207</v>
      </c>
      <c r="B236" s="279" t="str">
        <f>'Investīciju plāns_2023_2027'!B209</f>
        <v>06</v>
      </c>
      <c r="C236" s="196" t="str">
        <f>'Investīciju plāns_2023_2027'!C209</f>
        <v>Svēte</v>
      </c>
      <c r="D236" s="285" t="str">
        <f>'Investīciju plāns_2023_2027'!D209</f>
        <v>Svētes pagasta Jēkabnieku kultūras nama lietus ūdens novadīšanas sistēmas sakārtošana</v>
      </c>
      <c r="E236" s="285" t="str">
        <f>'Investīciju plāns_2023_2027'!E209</f>
        <v>LKT ar akām novadošā tīkla ierīkošana jumta lietus ūdens noteku savākšanai slēgtā sistēmā, ēkas apmales sakārtošana, pamatu cokola atjaunošana. Projektēšana 2022.gadā (DRN finansējums)
2023.gadā lietus ūdens un drenāžas sistēmas izbūve 78 000EUR</v>
      </c>
      <c r="F236" s="161" t="str">
        <f>'Investīciju plāns_2023_2027'!F209</f>
        <v xml:space="preserve">Teritorijas labiekārtošana </v>
      </c>
      <c r="G236" s="367" t="str">
        <f>'Investīciju plāns_2023_2027'!G209</f>
        <v xml:space="preserve">J/Pag/Iedz
</v>
      </c>
      <c r="H236" s="278">
        <f>'Investīciju plāns_2023_2027'!H209</f>
        <v>78000</v>
      </c>
      <c r="I236" s="303">
        <f>'Investīciju plāns_2023_2027'!I209</f>
        <v>78000</v>
      </c>
      <c r="J236" s="304">
        <f>'Investīciju plāns_2023_2027'!J209</f>
        <v>78000</v>
      </c>
      <c r="K236" s="305">
        <f>'Investīciju plāns_2023_2027'!K209</f>
        <v>0</v>
      </c>
      <c r="L236" s="306">
        <f>'Investīciju plāns_2023_2027'!L209</f>
        <v>0</v>
      </c>
      <c r="M236" s="307">
        <f>'Investīciju plāns_2023_2027'!M209</f>
        <v>0</v>
      </c>
      <c r="N236" s="166" t="str">
        <f>'Investīciju plāns_2023_2027'!N209</f>
        <v>P3 V RV9</v>
      </c>
      <c r="O236" s="372" t="str">
        <f>'Investīciju plāns_2023_2027'!O209</f>
        <v>P</v>
      </c>
      <c r="P236" s="376" t="str">
        <f>'Investīciju plāns_2023_2027'!P209</f>
        <v>VP1</v>
      </c>
      <c r="Q236" s="372" t="str">
        <f>'Investīciju plāns_2023_2027'!Q209</f>
        <v>RV3</v>
      </c>
      <c r="R236" s="374" t="str">
        <f>'Investīciju plāns_2023_2027'!R209</f>
        <v>3.3.</v>
      </c>
      <c r="S236" s="161" t="str">
        <f>'Investīciju plāns_2023_2027'!S209</f>
        <v>Infrastruktūras un saimnieciskā nodrošinājuma nodaļa/pagasta pārvalde</v>
      </c>
      <c r="T236" s="291">
        <f>'Investīciju plāns_2023_2027'!T209</f>
        <v>0</v>
      </c>
      <c r="U236" s="282" t="str">
        <f>'Investīciju plāns_2023_2027'!U209</f>
        <v>2022-2027</v>
      </c>
    </row>
    <row r="237" spans="1:21" ht="76.5" x14ac:dyDescent="0.25">
      <c r="A237" s="196">
        <f>'Investīciju plāns_2023_2027'!A210</f>
        <v>208</v>
      </c>
      <c r="B237" s="279">
        <f>'Investīciju plāns_2023_2027'!B210</f>
        <v>0</v>
      </c>
      <c r="C237" s="196" t="str">
        <f>'Investīciju plāns_2023_2027'!C210</f>
        <v>Svēte</v>
      </c>
      <c r="D237" s="285" t="str">
        <f>'Investīciju plāns_2023_2027'!D210</f>
        <v>Svētes pagasta  transporta infrastruktūras attīstība</v>
      </c>
      <c r="E237" s="285" t="str">
        <f>'Investīciju plāns_2023_2027'!E210</f>
        <v>Transporta infrastruktūras attīstība, t.sk.: 
2023.gads:
Straumes ielas, Jēkabniekos seguma virskārtas atjaunošana 120m (projektēšana 1936 EUR, būvdarbi ~ 23000 EUR)
Iepirkumu procedūra projektēšanai uzsākta 2022.gadā, noslēgti līgumi par projektēšanu</v>
      </c>
      <c r="F237" s="161" t="str">
        <f>'Investīciju plāns_2023_2027'!F210</f>
        <v>Transporta infrastruktūra, t.sk. Apgaismojums</v>
      </c>
      <c r="G237" s="367" t="str">
        <f>'Investīciju plāns_2023_2027'!G210</f>
        <v>AG2023
J/Pag/Iedz
Dep/ieros</v>
      </c>
      <c r="H237" s="278">
        <f>'Investīciju plāns_2023_2027'!H210</f>
        <v>24936</v>
      </c>
      <c r="I237" s="303">
        <f>'Investīciju plāns_2023_2027'!I210</f>
        <v>24936</v>
      </c>
      <c r="J237" s="304">
        <f>'Investīciju plāns_2023_2027'!J210</f>
        <v>24936</v>
      </c>
      <c r="K237" s="305">
        <f>'Investīciju plāns_2023_2027'!K210</f>
        <v>0</v>
      </c>
      <c r="L237" s="306">
        <f>'Investīciju plāns_2023_2027'!L210</f>
        <v>0</v>
      </c>
      <c r="M237" s="307">
        <f>'Investīciju plāns_2023_2027'!M210</f>
        <v>0</v>
      </c>
      <c r="N237" s="166">
        <f>'Investīciju plāns_2023_2027'!N210</f>
        <v>0</v>
      </c>
      <c r="O237" s="336">
        <f>'Investīciju plāns_2023_2027'!O210</f>
        <v>0</v>
      </c>
      <c r="P237" s="372">
        <f>'Investīciju plāns_2023_2027'!P210</f>
        <v>0</v>
      </c>
      <c r="Q237" s="377">
        <f>'Investīciju plāns_2023_2027'!Q210</f>
        <v>0</v>
      </c>
      <c r="R237" s="375">
        <f>'Investīciju plāns_2023_2027'!R210</f>
        <v>0</v>
      </c>
      <c r="S237" s="161" t="str">
        <f>'Investīciju plāns_2023_2027'!S210</f>
        <v>Infrastruktūras un saimnieciskā nodrošinājuma nodaļa/Pagasta pārvalde</v>
      </c>
      <c r="T237" s="291">
        <f>'Investīciju plāns_2023_2027'!T210</f>
        <v>0</v>
      </c>
      <c r="U237" s="282" t="str">
        <f>'Investīciju plāns_2023_2027'!U210</f>
        <v>2022-2027</v>
      </c>
    </row>
    <row r="238" spans="1:21" ht="76.5" x14ac:dyDescent="0.25">
      <c r="A238" s="161">
        <f>'Investīciju plāns_2023_2027'!A212</f>
        <v>210</v>
      </c>
      <c r="B238" s="279" t="str">
        <f>'Investīciju plāns_2023_2027'!B212</f>
        <v>06</v>
      </c>
      <c r="C238" s="196" t="str">
        <f>'Investīciju plāns_2023_2027'!C212</f>
        <v>Valgunde</v>
      </c>
      <c r="D238" s="285" t="str">
        <f>'Investīciju plāns_2023_2027'!D212</f>
        <v>Valgundes pagasta ēkas energoefektivitātes paaugstināšana</v>
      </c>
      <c r="E238" s="285" t="str">
        <f>'Investīciju plāns_2023_2027'!E212</f>
        <v>Pagasta pārvaldes ēkas energoefektivitātes paaugstināšana. Īstenojot projektu tiek ietaupīti energoresursi, novērsta ēkas bojājumi - plaisas sienās, uzlaboti darba apstākļi. Veicot telpu pārplānošanu,  nodrošināta to efektīvāka izmantošana, paaugstinot iedzīvotājiem sniedzamo pakalpojumu pieejamību.
(projektēšana ~ 10 000 EUR, būvdarbi ~ 590 000 EUR)</v>
      </c>
      <c r="F238" s="161" t="str">
        <f>'Investīciju plāns_2023_2027'!F212</f>
        <v>Energoefektivitāte</v>
      </c>
      <c r="G238" s="366" t="str">
        <f>'Investīciju plāns_2023_2027'!G212</f>
        <v xml:space="preserve">AG2024
J/Pag/Iedz
</v>
      </c>
      <c r="H238" s="278">
        <f>'Investīciju plāns_2023_2027'!H212</f>
        <v>600000</v>
      </c>
      <c r="I238" s="303">
        <f>'Investīciju plāns_2023_2027'!I212</f>
        <v>600000</v>
      </c>
      <c r="J238" s="304">
        <f>'Investīciju plāns_2023_2027'!J212</f>
        <v>98500</v>
      </c>
      <c r="K238" s="305">
        <f>'Investīciju plāns_2023_2027'!K212</f>
        <v>501500</v>
      </c>
      <c r="L238" s="306">
        <f>'Investīciju plāns_2023_2027'!L212</f>
        <v>0</v>
      </c>
      <c r="M238" s="307">
        <f>'Investīciju plāns_2023_2027'!M212</f>
        <v>0</v>
      </c>
      <c r="N238" s="161" t="str">
        <f>'Investīciju plāns_2023_2027'!N212</f>
        <v>P2 V RV8</v>
      </c>
      <c r="O238" s="372" t="str">
        <f>'Investīciju plāns_2023_2027'!O212</f>
        <v>P</v>
      </c>
      <c r="P238" s="373" t="str">
        <f>'Investīciju plāns_2023_2027'!P212</f>
        <v>VP2</v>
      </c>
      <c r="Q238" s="373" t="str">
        <f>'Investīciju plāns_2023_2027'!Q212</f>
        <v>RV5</v>
      </c>
      <c r="R238" s="374" t="str">
        <f>'Investīciju plāns_2023_2027'!R212</f>
        <v>U.5.4.</v>
      </c>
      <c r="S238" s="161" t="str">
        <f>'Investīciju plāns_2023_2027'!S212</f>
        <v>Infrastruktūras un saimnieciskā nodrošinājuma nodaļa/Pagasta pārvalde</v>
      </c>
      <c r="T238" s="284">
        <f>'Investīciju plāns_2023_2027'!T212</f>
        <v>0</v>
      </c>
      <c r="U238" s="282" t="str">
        <f>'Investīciju plāns_2023_2027'!U212</f>
        <v>2022-2027</v>
      </c>
    </row>
    <row r="239" spans="1:21" x14ac:dyDescent="0.25">
      <c r="A239" s="161" t="e">
        <f>'Investīciju plāns_2023_2027'!#REF!</f>
        <v>#REF!</v>
      </c>
      <c r="B239" s="279" t="e">
        <f>'Investīciju plāns_2023_2027'!#REF!</f>
        <v>#REF!</v>
      </c>
      <c r="C239" s="196" t="e">
        <f>'Investīciju plāns_2023_2027'!#REF!</f>
        <v>#REF!</v>
      </c>
      <c r="D239" s="285" t="e">
        <f>'Investīciju plāns_2023_2027'!#REF!</f>
        <v>#REF!</v>
      </c>
      <c r="E239" s="285" t="e">
        <f>'Investīciju plāns_2023_2027'!#REF!</f>
        <v>#REF!</v>
      </c>
      <c r="F239" s="161" t="e">
        <f>'Investīciju plāns_2023_2027'!#REF!</f>
        <v>#REF!</v>
      </c>
      <c r="G239" s="367" t="e">
        <f>'Investīciju plāns_2023_2027'!#REF!</f>
        <v>#REF!</v>
      </c>
      <c r="H239" s="278" t="e">
        <f>'Investīciju plāns_2023_2027'!#REF!</f>
        <v>#REF!</v>
      </c>
      <c r="I239" s="303" t="e">
        <f>'Investīciju plāns_2023_2027'!#REF!</f>
        <v>#REF!</v>
      </c>
      <c r="J239" s="304" t="e">
        <f>'Investīciju plāns_2023_2027'!#REF!</f>
        <v>#REF!</v>
      </c>
      <c r="K239" s="305" t="e">
        <f>'Investīciju plāns_2023_2027'!#REF!</f>
        <v>#REF!</v>
      </c>
      <c r="L239" s="306" t="e">
        <f>'Investīciju plāns_2023_2027'!#REF!</f>
        <v>#REF!</v>
      </c>
      <c r="M239" s="307" t="e">
        <f>'Investīciju plāns_2023_2027'!#REF!</f>
        <v>#REF!</v>
      </c>
      <c r="N239" s="195" t="e">
        <f>'Investīciju plāns_2023_2027'!#REF!</f>
        <v>#REF!</v>
      </c>
      <c r="O239" s="372" t="e">
        <f>'Investīciju plāns_2023_2027'!#REF!</f>
        <v>#REF!</v>
      </c>
      <c r="P239" s="373" t="e">
        <f>'Investīciju plāns_2023_2027'!#REF!</f>
        <v>#REF!</v>
      </c>
      <c r="Q239" s="373" t="e">
        <f>'Investīciju plāns_2023_2027'!#REF!</f>
        <v>#REF!</v>
      </c>
      <c r="R239" s="374" t="e">
        <f>'Investīciju plāns_2023_2027'!#REF!</f>
        <v>#REF!</v>
      </c>
      <c r="S239" s="161" t="e">
        <f>'Investīciju plāns_2023_2027'!#REF!</f>
        <v>#REF!</v>
      </c>
      <c r="T239" s="310" t="e">
        <f>'Investīciju plāns_2023_2027'!#REF!</f>
        <v>#REF!</v>
      </c>
      <c r="U239" s="282" t="e">
        <f>'Investīciju plāns_2023_2027'!#REF!</f>
        <v>#REF!</v>
      </c>
    </row>
    <row r="240" spans="1:21" ht="63.75" x14ac:dyDescent="0.25">
      <c r="A240" s="196">
        <f>'Investīciju plāns_2023_2027'!A213</f>
        <v>211</v>
      </c>
      <c r="B240" s="279" t="str">
        <f>'Investīciju plāns_2023_2027'!B213</f>
        <v>09</v>
      </c>
      <c r="C240" s="196" t="str">
        <f>'Investīciju plāns_2023_2027'!C213</f>
        <v>Valgunde</v>
      </c>
      <c r="D240" s="285" t="str">
        <f>'Investīciju plāns_2023_2027'!D213</f>
        <v>Radošās mājas pārbūve pie Kalnciema vidusskolas</v>
      </c>
      <c r="E240" s="285" t="str">
        <f>'Investīciju plāns_2023_2027'!E213</f>
        <v>Priekšizpēte, būvprojekta izstrāde.
Skolā ir mākslas un mūzikas skolas filiāle, Valsts aizsardzības mācību programma. Papildus telpas nepieciešamas, lai nodrošinātu prasībām atbilstošu mācību procesu un arī turpmāk varētu piedāvāt jaunas iespējas, tā palielinot skolēnu skaitu.</v>
      </c>
      <c r="F240" s="161" t="str">
        <f>'Investīciju plāns_2023_2027'!F213</f>
        <v>Izglītības iestāžu infrastruktūra</v>
      </c>
      <c r="G240" s="366" t="str">
        <f>'Investīciju plāns_2023_2027'!G213</f>
        <v>J/Pag/Iedz</v>
      </c>
      <c r="H240" s="278">
        <f>'Investīciju plāns_2023_2027'!H213</f>
        <v>500000</v>
      </c>
      <c r="I240" s="303">
        <f>'Investīciju plāns_2023_2027'!I213</f>
        <v>0</v>
      </c>
      <c r="J240" s="304">
        <f>'Investīciju plāns_2023_2027'!J213</f>
        <v>0</v>
      </c>
      <c r="K240" s="305">
        <f>'Investīciju plāns_2023_2027'!K213</f>
        <v>0</v>
      </c>
      <c r="L240" s="306">
        <f>'Investīciju plāns_2023_2027'!L213</f>
        <v>0</v>
      </c>
      <c r="M240" s="307">
        <f>'Investīciju plāns_2023_2027'!M213</f>
        <v>500000</v>
      </c>
      <c r="N240" s="166" t="str">
        <f>'Investīciju plāns_2023_2027'!N213</f>
        <v>P2 I RV1</v>
      </c>
      <c r="O240" s="372" t="str">
        <f>'Investīciju plāns_2023_2027'!O213</f>
        <v>P</v>
      </c>
      <c r="P240" s="375" t="str">
        <f>'Investīciju plāns_2023_2027'!P213</f>
        <v>VP1</v>
      </c>
      <c r="Q240" s="375" t="str">
        <f>'Investīciju plāns_2023_2027'!Q213</f>
        <v>RV1</v>
      </c>
      <c r="R240" s="375" t="str">
        <f>'Investīciju plāns_2023_2027'!R213</f>
        <v>1.1.</v>
      </c>
      <c r="S240" s="161" t="str">
        <f>'Investīciju plāns_2023_2027'!S213</f>
        <v>Izglītības pārvalde</v>
      </c>
      <c r="T240" s="291">
        <f>'Investīciju plāns_2023_2027'!T213</f>
        <v>0</v>
      </c>
      <c r="U240" s="282" t="str">
        <f>'Investīciju plāns_2023_2027'!U213</f>
        <v>2022-2027</v>
      </c>
    </row>
    <row r="241" spans="1:21" ht="63.75" x14ac:dyDescent="0.25">
      <c r="A241" s="161">
        <f>'Investīciju plāns_2023_2027'!A214</f>
        <v>212</v>
      </c>
      <c r="B241" s="315" t="str">
        <f>'Investīciju plāns_2023_2027'!B214</f>
        <v>09</v>
      </c>
      <c r="C241" s="196" t="str">
        <f>'Investīciju plāns_2023_2027'!C214</f>
        <v>Valgunde</v>
      </c>
      <c r="D241" s="313" t="str">
        <f>'Investīciju plāns_2023_2027'!D214</f>
        <v>Kalnciema vidusskolas profesionālās ievirzes programmas "Aizsardzības mācības" infrastruktūras papildināšana</v>
      </c>
      <c r="E241" s="313" t="str">
        <f>'Investīciju plāns_2023_2027'!E214</f>
        <v>Būvprojekta izstrāde, bāzes ēkas būvniecība, šautuves modernizācija/piebūve, lai īstenotu Valsts aizsardzības mācību programmu, kas no 2024.gada būs obligāta prasība. Sporta skolas interešu izglītībā ir iekļauta šaušanas programma.</v>
      </c>
      <c r="F241" s="161" t="str">
        <f>'Investīciju plāns_2023_2027'!F214</f>
        <v xml:space="preserve">Izglītības iestāžu materiāli tehniskā bāze </v>
      </c>
      <c r="G241" s="366" t="str">
        <f>'Investīciju plāns_2023_2027'!G214</f>
        <v>J/Pag/Iedz
IP/2021</v>
      </c>
      <c r="H241" s="278">
        <f>'Investīciju plāns_2023_2027'!H214</f>
        <v>700000</v>
      </c>
      <c r="I241" s="303">
        <f>'Investīciju plāns_2023_2027'!I214</f>
        <v>0</v>
      </c>
      <c r="J241" s="304">
        <f>'Investīciju plāns_2023_2027'!J214</f>
        <v>0</v>
      </c>
      <c r="K241" s="305">
        <f>'Investīciju plāns_2023_2027'!K214</f>
        <v>0</v>
      </c>
      <c r="L241" s="306">
        <f>'Investīciju plāns_2023_2027'!L214</f>
        <v>0</v>
      </c>
      <c r="M241" s="307">
        <f>'Investīciju plāns_2023_2027'!M214</f>
        <v>700000</v>
      </c>
      <c r="N241" s="166" t="str">
        <f>'Investīciju plāns_2023_2027'!N214</f>
        <v>P2 I RV1</v>
      </c>
      <c r="O241" s="372" t="str">
        <f>'Investīciju plāns_2023_2027'!O214</f>
        <v>P</v>
      </c>
      <c r="P241" s="372" t="str">
        <f>'Investīciju plāns_2023_2027'!P214</f>
        <v>VP1</v>
      </c>
      <c r="Q241" s="372" t="str">
        <f>'Investīciju plāns_2023_2027'!Q214</f>
        <v>RV1</v>
      </c>
      <c r="R241" s="374" t="str">
        <f>'Investīciju plāns_2023_2027'!R214</f>
        <v>1.1.</v>
      </c>
      <c r="S241" s="161" t="str">
        <f>'Investīciju plāns_2023_2027'!S214</f>
        <v>Izglītības pārvalde/Sporta centrs</v>
      </c>
      <c r="T241" s="291">
        <f>'Investīciju plāns_2023_2027'!T214</f>
        <v>0</v>
      </c>
      <c r="U241" s="282" t="str">
        <f>'Investīciju plāns_2023_2027'!U214</f>
        <v>2022-2027</v>
      </c>
    </row>
    <row r="242" spans="1:21" ht="76.5" x14ac:dyDescent="0.25">
      <c r="A242" s="161">
        <f>'Investīciju plāns_2023_2027'!A215</f>
        <v>213</v>
      </c>
      <c r="B242" s="277" t="str">
        <f>'Investīciju plāns_2023_2027'!B215</f>
        <v>06</v>
      </c>
      <c r="C242" s="161" t="str">
        <f>'Investīciju plāns_2023_2027'!C215</f>
        <v>Valgunde</v>
      </c>
      <c r="D242" s="285" t="str">
        <f>'Investīciju plāns_2023_2027'!D215</f>
        <v>Bērnu rotaļu laukuma izbūve Valgundes ciemā pie IKSC "Avoti"</v>
      </c>
      <c r="E242" s="285" t="str">
        <f>'Investīciju plāns_2023_2027'!E215</f>
        <v>Ierīkot drošu, būvnormatīvu prasībām atbilstošu bērnu rotaļu laukumu, secīgi darbi pēc IKSC "Avoti" rekonstrukcijas</v>
      </c>
      <c r="F242" s="161" t="str">
        <f>'Investīciju plāns_2023_2027'!F215</f>
        <v>Teritorijas labiekārtošana</v>
      </c>
      <c r="G242" s="367" t="str">
        <f>'Investīciju plāns_2023_2027'!G215</f>
        <v>J/Pag/Iedz
IP/2021</v>
      </c>
      <c r="H242" s="278">
        <f>'Investīciju plāns_2023_2027'!H215</f>
        <v>50000</v>
      </c>
      <c r="I242" s="303">
        <f>'Investīciju plāns_2023_2027'!I215</f>
        <v>0</v>
      </c>
      <c r="J242" s="304">
        <f>'Investīciju plāns_2023_2027'!J215</f>
        <v>0</v>
      </c>
      <c r="K242" s="305">
        <f>'Investīciju plāns_2023_2027'!K215</f>
        <v>0</v>
      </c>
      <c r="L242" s="306">
        <f>'Investīciju plāns_2023_2027'!L215</f>
        <v>50000</v>
      </c>
      <c r="M242" s="307">
        <f>'Investīciju plāns_2023_2027'!M215</f>
        <v>0</v>
      </c>
      <c r="N242" s="166" t="str">
        <f>'Investīciju plāns_2023_2027'!N215</f>
        <v>P3 V RV9</v>
      </c>
      <c r="O242" s="372" t="str">
        <f>'Investīciju plāns_2023_2027'!O215</f>
        <v>P</v>
      </c>
      <c r="P242" s="373" t="str">
        <f>'Investīciju plāns_2023_2027'!P215</f>
        <v>VP2</v>
      </c>
      <c r="Q242" s="373" t="str">
        <f>'Investīciju plāns_2023_2027'!Q215</f>
        <v>RV5</v>
      </c>
      <c r="R242" s="374" t="str">
        <f>'Investīciju plāns_2023_2027'!R215</f>
        <v>U.5.5.</v>
      </c>
      <c r="S242" s="161" t="str">
        <f>'Investīciju plāns_2023_2027'!S215</f>
        <v>Infrastruktūras un saimnieciskā nodrošinājuma nodaļa/pagasta pārvalde</v>
      </c>
      <c r="T242" s="291">
        <f>'Investīciju plāns_2023_2027'!T215</f>
        <v>0</v>
      </c>
      <c r="U242" s="282" t="str">
        <f>'Investīciju plāns_2023_2027'!U215</f>
        <v>2022-2027</v>
      </c>
    </row>
    <row r="243" spans="1:21" ht="63.75" x14ac:dyDescent="0.25">
      <c r="A243" s="196">
        <f>'Investīciju plāns_2023_2027'!A216</f>
        <v>214</v>
      </c>
      <c r="B243" s="279" t="str">
        <f>'Investīciju plāns_2023_2027'!B216</f>
        <v>04</v>
      </c>
      <c r="C243" s="196" t="str">
        <f>'Investīciju plāns_2023_2027'!C216</f>
        <v>Valgunde</v>
      </c>
      <c r="D243" s="285" t="str">
        <f>'Investīciju plāns_2023_2027'!D216</f>
        <v>Ugunsdzēsības dīķu sakārtošana Valgundes pagastā</v>
      </c>
      <c r="E243" s="285" t="str">
        <f>'Investīciju plāns_2023_2027'!E216</f>
        <v xml:space="preserve">Ugunsdzēsības dīķu sakārtošana Valgundes pagasta Vītoliņu, Valgundes un Tīreļu ciemos
</v>
      </c>
      <c r="F243" s="195" t="str">
        <f>'Investīciju plāns_2023_2027'!F216</f>
        <v>Teritorijas labiekārtošana</v>
      </c>
      <c r="G243" s="366" t="str">
        <f>'Investīciju plāns_2023_2027'!G216</f>
        <v>J/Pag/Iedz
IP/2021</v>
      </c>
      <c r="H243" s="278">
        <f>'Investīciju plāns_2023_2027'!H216</f>
        <v>80000</v>
      </c>
      <c r="I243" s="303">
        <f>'Investīciju plāns_2023_2027'!I216</f>
        <v>0</v>
      </c>
      <c r="J243" s="304">
        <f>'Investīciju plāns_2023_2027'!J216</f>
        <v>0</v>
      </c>
      <c r="K243" s="305">
        <f>'Investīciju plāns_2023_2027'!K216</f>
        <v>0</v>
      </c>
      <c r="L243" s="306">
        <f>'Investīciju plāns_2023_2027'!L216</f>
        <v>40000</v>
      </c>
      <c r="M243" s="307">
        <f>'Investīciju plāns_2023_2027'!M216</f>
        <v>40000</v>
      </c>
      <c r="N243" s="166" t="str">
        <f>'Investīciju plāns_2023_2027'!N216</f>
        <v xml:space="preserve">P2 V RV6 </v>
      </c>
      <c r="O243" s="378" t="str">
        <f>'Investīciju plāns_2023_2027'!O216</f>
        <v>P</v>
      </c>
      <c r="P243" s="375" t="str">
        <f>'Investīciju plāns_2023_2027'!P216</f>
        <v>VP1</v>
      </c>
      <c r="Q243" s="375" t="str">
        <f>'Investīciju plāns_2023_2027'!Q216</f>
        <v>RV5</v>
      </c>
      <c r="R243" s="375" t="str">
        <f>'Investīciju plāns_2023_2027'!R216</f>
        <v>U.5.7.</v>
      </c>
      <c r="S243" s="161" t="str">
        <f>'Investīciju plāns_2023_2027'!S216</f>
        <v>Infrastruktūras un saimnieciskā nodrošinājuma nodaļa</v>
      </c>
      <c r="T243" s="291">
        <f>'Investīciju plāns_2023_2027'!T216</f>
        <v>0</v>
      </c>
      <c r="U243" s="282" t="str">
        <f>'Investīciju plāns_2023_2027'!U216</f>
        <v>2022-2027</v>
      </c>
    </row>
    <row r="244" spans="1:21" ht="76.5" x14ac:dyDescent="0.25">
      <c r="A244" s="161">
        <f>'Investīciju plāns_2023_2027'!A217</f>
        <v>215</v>
      </c>
      <c r="B244" s="277">
        <f>'Investīciju plāns_2023_2027'!B217</f>
        <v>0</v>
      </c>
      <c r="C244" s="161" t="str">
        <f>'Investīciju plāns_2023_2027'!C217</f>
        <v>Valgunde</v>
      </c>
      <c r="D244" s="285" t="str">
        <f>'Investīciju plāns_2023_2027'!D217</f>
        <v>Valgundes pagasta  transporta infrastruktūras attīstība</v>
      </c>
      <c r="E244" s="295" t="str">
        <f>'Investīciju plāns_2023_2027'!E217</f>
        <v>Transporta infrastruktūras attīstība, t.sk.: 
2023.gads:
Celtnieku ielas virskārtas atjaunošana 1.3 km (projektēšana 3509 EUR, būvdarbi ~ 195 000 EUR)
Iepirkumu procedūra projektēšanai uzsākta 2022.gadā, noslēgti līgumi par projektēšanu</v>
      </c>
      <c r="F244" s="161" t="str">
        <f>'Investīciju plāns_2023_2027'!F217</f>
        <v>Transporta infrastruktūra, t.sk. Apgaismojums</v>
      </c>
      <c r="G244" s="366" t="str">
        <f>'Investīciju plāns_2023_2027'!G217</f>
        <v xml:space="preserve">AG2023
J/Pag/Iedz
</v>
      </c>
      <c r="H244" s="278">
        <f>'Investīciju plāns_2023_2027'!H217</f>
        <v>198509</v>
      </c>
      <c r="I244" s="303">
        <f>'Investīciju plāns_2023_2027'!I217</f>
        <v>198509</v>
      </c>
      <c r="J244" s="304">
        <f>'Investīciju plāns_2023_2027'!J217</f>
        <v>32759</v>
      </c>
      <c r="K244" s="305">
        <f>'Investīciju plāns_2023_2027'!K217</f>
        <v>165750</v>
      </c>
      <c r="L244" s="306">
        <f>'Investīciju plāns_2023_2027'!L217</f>
        <v>0</v>
      </c>
      <c r="M244" s="307">
        <f>'Investīciju plāns_2023_2027'!M217</f>
        <v>0</v>
      </c>
      <c r="N244" s="166">
        <f>'Investīciju plāns_2023_2027'!N217</f>
        <v>0</v>
      </c>
      <c r="O244" s="372">
        <f>'Investīciju plāns_2023_2027'!O217</f>
        <v>0</v>
      </c>
      <c r="P244" s="372">
        <f>'Investīciju plāns_2023_2027'!P217</f>
        <v>0</v>
      </c>
      <c r="Q244" s="372">
        <f>'Investīciju plāns_2023_2027'!Q217</f>
        <v>0</v>
      </c>
      <c r="R244" s="374">
        <f>'Investīciju plāns_2023_2027'!R217</f>
        <v>0</v>
      </c>
      <c r="S244" s="161" t="str">
        <f>'Investīciju plāns_2023_2027'!S217</f>
        <v>Infrastruktūras un saimnieciskā nodrošinājuma nodaļa/Pagasta pārvalde</v>
      </c>
      <c r="T244" s="291">
        <f>'Investīciju plāns_2023_2027'!T217</f>
        <v>0</v>
      </c>
      <c r="U244" s="282" t="str">
        <f>'Investīciju plāns_2023_2027'!U217</f>
        <v>2022-2027</v>
      </c>
    </row>
    <row r="245" spans="1:21" ht="127.5" x14ac:dyDescent="0.25">
      <c r="A245" s="161">
        <f>'Investīciju plāns_2023_2027'!A218</f>
        <v>216</v>
      </c>
      <c r="B245" s="279" t="str">
        <f>'Investīciju plāns_2023_2027'!B218</f>
        <v>04</v>
      </c>
      <c r="C245" s="161" t="str">
        <f>'Investīciju plāns_2023_2027'!C218</f>
        <v>Valgunde</v>
      </c>
      <c r="D245" s="285" t="str">
        <f>'Investīciju plāns_2023_2027'!D218</f>
        <v>Valgundes pagasta  transporta infrastruktūras attīstība</v>
      </c>
      <c r="E245" s="285" t="str">
        <f>'Investīciju plāns_2023_2027'!E218</f>
        <v>Transporta infrastruktūras attīstība, t.sk.: 
2023.-2027.gads:
1. Valgundes pagasta Rīgas ielas virskārtas atjaunošana 370 m
Plānots uzsākt projektēšanu 2023.gada otrajā pusē, izmaksas plānot 2024.gadā 
2. Lāču ielas pārbūve un apgaismojuma ierīkošana un ūdenssaimniecības attīstība -asfalta seguma atjaunošana, jauna asfalta seguma izveide, apgaismojuma ierīkošana. Projekta realizācija jāveic kompleksi ar ūdenssaimniecības attīstības projektu.
3. Valgundes pagasta ceļa Plēsumi - Vārpas pārbūve</v>
      </c>
      <c r="F245" s="161" t="str">
        <f>'Investīciju plāns_2023_2027'!F218</f>
        <v>Transporta infrastruktūra, t.sk. Apgaismojums</v>
      </c>
      <c r="G245" s="366" t="str">
        <f>'Investīciju plāns_2023_2027'!G218</f>
        <v>J/Pag/Iedz
Dep/ieros</v>
      </c>
      <c r="H245" s="278">
        <f>'Investīciju plāns_2023_2027'!H218</f>
        <v>600000</v>
      </c>
      <c r="I245" s="303">
        <f>'Investīciju plāns_2023_2027'!I218</f>
        <v>0</v>
      </c>
      <c r="J245" s="304">
        <f>'Investīciju plāns_2023_2027'!J218</f>
        <v>0</v>
      </c>
      <c r="K245" s="305">
        <f>'Investīciju plāns_2023_2027'!K218</f>
        <v>0</v>
      </c>
      <c r="L245" s="306">
        <f>'Investīciju plāns_2023_2027'!L218</f>
        <v>200000</v>
      </c>
      <c r="M245" s="307">
        <f>'Investīciju plāns_2023_2027'!M218</f>
        <v>400000</v>
      </c>
      <c r="N245" s="196" t="str">
        <f>'Investīciju plāns_2023_2027'!N218</f>
        <v>P2 V RV1</v>
      </c>
      <c r="O245" s="372" t="str">
        <f>'Investīciju plāns_2023_2027'!O218</f>
        <v>P</v>
      </c>
      <c r="P245" s="372" t="str">
        <f>'Investīciju plāns_2023_2027'!P218</f>
        <v>VP2</v>
      </c>
      <c r="Q245" s="372" t="str">
        <f>'Investīciju plāns_2023_2027'!Q218</f>
        <v>RV4</v>
      </c>
      <c r="R245" s="374" t="str">
        <f>'Investīciju plāns_2023_2027'!R218</f>
        <v>4.1.</v>
      </c>
      <c r="S245" s="161" t="str">
        <f>'Investīciju plāns_2023_2027'!S218</f>
        <v>Infrastruktūras un saimnieciskā nodrošinājuma nodaļa/Pagasta pārvalde</v>
      </c>
      <c r="T245" s="292">
        <f>'Investīciju plāns_2023_2027'!T218</f>
        <v>0</v>
      </c>
      <c r="U245" s="282" t="str">
        <f>'Investīciju plāns_2023_2027'!U218</f>
        <v>2022-2027</v>
      </c>
    </row>
    <row r="246" spans="1:21" ht="127.5" x14ac:dyDescent="0.25">
      <c r="A246" s="196">
        <f>'Investīciju plāns_2023_2027'!A219</f>
        <v>217</v>
      </c>
      <c r="B246" s="277" t="str">
        <f>'Investīciju plāns_2023_2027'!B219</f>
        <v>08k</v>
      </c>
      <c r="C246" s="161" t="str">
        <f>'Investīciju plāns_2023_2027'!C219</f>
        <v>Vilce</v>
      </c>
      <c r="D246" s="285" t="str">
        <f>'Investīciju plāns_2023_2027'!D219</f>
        <v xml:space="preserve">Vilces muižas kalpu ēkas energoefektivitātes paaugstināšana </v>
      </c>
      <c r="E246" s="285" t="str">
        <f>'Investīciju plāns_2023_2027'!E219</f>
        <v>Ēkas energoefektivitātes paaugstināšana t.sk. jumta seguma, fasādes atjaunošana, notekcauruļu nomaiņa, bēniņu siltināšana
(Vilces bibliotēka, doktorāts, aktivitāšu centrs)     
(projektēšana ~  22 000 EUR, būvdarbi ~ 778 000 EUR)
Jāprecizē, cik % no plānotajiem būvdarbiem iespējams veikt 2023.gadā, atbilstoši likumam Par valsts budžeta 2023.gadam nosacījumiem
Jumta un noteku sliktā tehniskā stāvokļa ietekmē, ēkas pamati un fasāde ir mitra un veidojas fasādē plaisas. Jumta seguma, notekcauruļu nomaiņa, bēniņu siltināšana, apmales izbūve. Vides pieejamības nodrošināšana</v>
      </c>
      <c r="F246" s="161" t="str">
        <f>'Investīciju plāns_2023_2027'!F219</f>
        <v>Energoefektivitāte</v>
      </c>
      <c r="G246" s="366" t="str">
        <f>'Investīciju plāns_2023_2027'!G219</f>
        <v xml:space="preserve">AG2024
J/Pag/Iedz
</v>
      </c>
      <c r="H246" s="290">
        <f>'Investīciju plāns_2023_2027'!H219</f>
        <v>800000</v>
      </c>
      <c r="I246" s="303">
        <f>'Investīciju plāns_2023_2027'!I219</f>
        <v>800000</v>
      </c>
      <c r="J246" s="304">
        <f>'Investīciju plāns_2023_2027'!J219</f>
        <v>138700</v>
      </c>
      <c r="K246" s="305">
        <f>'Investīciju plāns_2023_2027'!K219</f>
        <v>661300</v>
      </c>
      <c r="L246" s="306">
        <f>'Investīciju plāns_2023_2027'!L219</f>
        <v>0</v>
      </c>
      <c r="M246" s="307">
        <f>'Investīciju plāns_2023_2027'!M219</f>
        <v>0</v>
      </c>
      <c r="N246" s="195" t="str">
        <f>'Investīciju plāns_2023_2027'!N219</f>
        <v>P2 V RV8</v>
      </c>
      <c r="O246" s="372" t="str">
        <f>'Investīciju plāns_2023_2027'!O219</f>
        <v>P</v>
      </c>
      <c r="P246" s="372" t="str">
        <f>'Investīciju plāns_2023_2027'!P219</f>
        <v>VP1</v>
      </c>
      <c r="Q246" s="372" t="str">
        <f>'Investīciju plāns_2023_2027'!Q219</f>
        <v>RV3</v>
      </c>
      <c r="R246" s="374" t="str">
        <f>'Investīciju plāns_2023_2027'!R219</f>
        <v>3.4.</v>
      </c>
      <c r="S246" s="161" t="str">
        <f>'Investīciju plāns_2023_2027'!S219</f>
        <v>Infrastruktūras un saimnieciskā nodrošinājuma nodaļa</v>
      </c>
      <c r="T246" s="332">
        <f>'Investīciju plāns_2023_2027'!T219</f>
        <v>0</v>
      </c>
      <c r="U246" s="282" t="str">
        <f>'Investīciju plāns_2023_2027'!U219</f>
        <v>2022-2027</v>
      </c>
    </row>
    <row r="247" spans="1:21" ht="102" x14ac:dyDescent="0.25">
      <c r="A247" s="161">
        <f>'Investīciju plāns_2023_2027'!A220</f>
        <v>218</v>
      </c>
      <c r="B247" s="277" t="str">
        <f>'Investīciju plāns_2023_2027'!B220</f>
        <v>08k</v>
      </c>
      <c r="C247" s="161" t="str">
        <f>'Investīciju plāns_2023_2027'!C220</f>
        <v>Vilce</v>
      </c>
      <c r="D247" s="285" t="str">
        <f>'Investīciju plāns_2023_2027'!D220</f>
        <v>Vilces pagasta tautas nama piebūves – sanmezgla būvniecība, teritorijas labiekārtošana</v>
      </c>
      <c r="E247" s="295" t="str">
        <f>'Investīciju plāns_2023_2027'!E220</f>
        <v>Izveidot Vilces tautas namā papildus telpas (sanitārais mezgls, labierīcības, palīgtelpas), būvprojekta aktualizācija, jo būvprojekta termiņš beidzās 2021.gadā</v>
      </c>
      <c r="F247" s="161" t="str">
        <f>'Investīciju plāns_2023_2027'!F220</f>
        <v>Ēku remontdarbi</v>
      </c>
      <c r="G247" s="366" t="str">
        <f>'Investīciju plāns_2023_2027'!G220</f>
        <v>J/Pag/Iedz</v>
      </c>
      <c r="H247" s="290">
        <f>'Investīciju plāns_2023_2027'!H220</f>
        <v>100000</v>
      </c>
      <c r="I247" s="303">
        <f>'Investīciju plāns_2023_2027'!I220</f>
        <v>0</v>
      </c>
      <c r="J247" s="304">
        <f>'Investīciju plāns_2023_2027'!J220</f>
        <v>0</v>
      </c>
      <c r="K247" s="305">
        <f>'Investīciju plāns_2023_2027'!K220</f>
        <v>0</v>
      </c>
      <c r="L247" s="306">
        <f>'Investīciju plāns_2023_2027'!L220</f>
        <v>0</v>
      </c>
      <c r="M247" s="307">
        <f>'Investīciju plāns_2023_2027'!M220</f>
        <v>100000</v>
      </c>
      <c r="N247" s="195" t="str">
        <f>'Investīciju plāns_2023_2027'!N220</f>
        <v>P2 K RV1</v>
      </c>
      <c r="O247" s="372" t="str">
        <f>'Investīciju plāns_2023_2027'!O220</f>
        <v>P</v>
      </c>
      <c r="P247" s="378" t="str">
        <f>'Investīciju plāns_2023_2027'!P220</f>
        <v>VP1</v>
      </c>
      <c r="Q247" s="372" t="str">
        <f>'Investīciju plāns_2023_2027'!Q220</f>
        <v>RV3</v>
      </c>
      <c r="R247" s="374" t="str">
        <f>'Investīciju plāns_2023_2027'!R220</f>
        <v>3.3.</v>
      </c>
      <c r="S247" s="161" t="str">
        <f>'Investīciju plāns_2023_2027'!S220</f>
        <v>Infrastruktūras un saimnieciskā nodrošinājuma nodaļa/Kultūras pārvalde/Pagasta pārvalde</v>
      </c>
      <c r="T247" s="332">
        <f>'Investīciju plāns_2023_2027'!T220</f>
        <v>0</v>
      </c>
      <c r="U247" s="282" t="str">
        <f>'Investīciju plāns_2023_2027'!U220</f>
        <v>2022-2027</v>
      </c>
    </row>
    <row r="248" spans="1:21" ht="102" x14ac:dyDescent="0.25">
      <c r="A248" s="161">
        <f>'Investīciju plāns_2023_2027'!A221</f>
        <v>219</v>
      </c>
      <c r="B248" s="277" t="str">
        <f>'Investīciju plāns_2023_2027'!B221</f>
        <v>09</v>
      </c>
      <c r="C248" s="161" t="str">
        <f>'Investīciju plāns_2023_2027'!C221</f>
        <v>Vilce</v>
      </c>
      <c r="D248" s="285" t="str">
        <f>'Investīciju plāns_2023_2027'!D221</f>
        <v>Vilces pamatskolas ēkas jumta remonts</v>
      </c>
      <c r="E248" s="225" t="str">
        <f>'Investīciju plāns_2023_2027'!E221</f>
        <v>Ēkas (Madaru iela) jumta remonts (plakanais jumts). Būvniecības dokumentācijas sagatavošana</v>
      </c>
      <c r="F248" s="161" t="str">
        <f>'Investīciju plāns_2023_2027'!F221</f>
        <v>Ēku remontdarbi</v>
      </c>
      <c r="G248" s="366" t="str">
        <f>'Investīciju plāns_2023_2027'!G221</f>
        <v>J/Pag/Iedz</v>
      </c>
      <c r="H248" s="290">
        <f>'Investīciju plāns_2023_2027'!H221</f>
        <v>100000</v>
      </c>
      <c r="I248" s="303">
        <f>'Investīciju plāns_2023_2027'!I221</f>
        <v>0</v>
      </c>
      <c r="J248" s="304">
        <f>'Investīciju plāns_2023_2027'!J221</f>
        <v>0</v>
      </c>
      <c r="K248" s="305">
        <f>'Investīciju plāns_2023_2027'!K221</f>
        <v>0</v>
      </c>
      <c r="L248" s="306">
        <f>'Investīciju plāns_2023_2027'!L221</f>
        <v>100000</v>
      </c>
      <c r="M248" s="307">
        <f>'Investīciju plāns_2023_2027'!M221</f>
        <v>0</v>
      </c>
      <c r="N248" s="196" t="str">
        <f>'Investīciju plāns_2023_2027'!N221</f>
        <v>P2 I RV1</v>
      </c>
      <c r="O248" s="372" t="str">
        <f>'Investīciju plāns_2023_2027'!O221</f>
        <v>P</v>
      </c>
      <c r="P248" s="375" t="str">
        <f>'Investīciju plāns_2023_2027'!P221</f>
        <v>VP1</v>
      </c>
      <c r="Q248" s="372" t="str">
        <f>'Investīciju plāns_2023_2027'!Q221</f>
        <v>RV1</v>
      </c>
      <c r="R248" s="374" t="str">
        <f>'Investīciju plāns_2023_2027'!R221</f>
        <v>1.1.</v>
      </c>
      <c r="S248" s="161" t="str">
        <f>'Investīciju plāns_2023_2027'!S221</f>
        <v>Infrastruktūras un saimnieciskā nodrošinājuma nodaļa/Izglītības pārvalde/Pagasta pārvalde</v>
      </c>
      <c r="T248" s="292">
        <f>'Investīciju plāns_2023_2027'!T221</f>
        <v>0</v>
      </c>
      <c r="U248" s="282" t="str">
        <f>'Investīciju plāns_2023_2027'!U221</f>
        <v>2022-2027</v>
      </c>
    </row>
    <row r="249" spans="1:21" x14ac:dyDescent="0.25">
      <c r="A249" s="196" t="e">
        <f>'Investīciju plāns_2023_2027'!#REF!</f>
        <v>#REF!</v>
      </c>
      <c r="B249" s="277" t="e">
        <f>'Investīciju plāns_2023_2027'!#REF!</f>
        <v>#REF!</v>
      </c>
      <c r="C249" s="161" t="e">
        <f>'Investīciju plāns_2023_2027'!#REF!</f>
        <v>#REF!</v>
      </c>
      <c r="D249" s="285" t="e">
        <f>'Investīciju plāns_2023_2027'!#REF!</f>
        <v>#REF!</v>
      </c>
      <c r="E249" s="295" t="e">
        <f>'Investīciju plāns_2023_2027'!#REF!</f>
        <v>#REF!</v>
      </c>
      <c r="F249" s="161" t="e">
        <f>'Investīciju plāns_2023_2027'!#REF!</f>
        <v>#REF!</v>
      </c>
      <c r="G249" s="366" t="e">
        <f>'Investīciju plāns_2023_2027'!#REF!</f>
        <v>#REF!</v>
      </c>
      <c r="H249" s="278" t="e">
        <f>'Investīciju plāns_2023_2027'!#REF!</f>
        <v>#REF!</v>
      </c>
      <c r="I249" s="303" t="e">
        <f>'Investīciju plāns_2023_2027'!#REF!</f>
        <v>#REF!</v>
      </c>
      <c r="J249" s="304" t="e">
        <f>'Investīciju plāns_2023_2027'!#REF!</f>
        <v>#REF!</v>
      </c>
      <c r="K249" s="305" t="e">
        <f>'Investīciju plāns_2023_2027'!#REF!</f>
        <v>#REF!</v>
      </c>
      <c r="L249" s="306" t="e">
        <f>'Investīciju plāns_2023_2027'!#REF!</f>
        <v>#REF!</v>
      </c>
      <c r="M249" s="307" t="e">
        <f>'Investīciju plāns_2023_2027'!#REF!</f>
        <v>#REF!</v>
      </c>
      <c r="N249" s="166" t="e">
        <f>'Investīciju plāns_2023_2027'!#REF!</f>
        <v>#REF!</v>
      </c>
      <c r="O249" s="372" t="e">
        <f>'Investīciju plāns_2023_2027'!#REF!</f>
        <v>#REF!</v>
      </c>
      <c r="P249" s="372" t="e">
        <f>'Investīciju plāns_2023_2027'!#REF!</f>
        <v>#REF!</v>
      </c>
      <c r="Q249" s="372" t="e">
        <f>'Investīciju plāns_2023_2027'!#REF!</f>
        <v>#REF!</v>
      </c>
      <c r="R249" s="374" t="e">
        <f>'Investīciju plāns_2023_2027'!#REF!</f>
        <v>#REF!</v>
      </c>
      <c r="S249" s="161" t="e">
        <f>'Investīciju plāns_2023_2027'!#REF!</f>
        <v>#REF!</v>
      </c>
      <c r="T249" s="326" t="e">
        <f>'Investīciju plāns_2023_2027'!#REF!</f>
        <v>#REF!</v>
      </c>
      <c r="U249" s="282" t="e">
        <f>'Investīciju plāns_2023_2027'!#REF!</f>
        <v>#REF!</v>
      </c>
    </row>
    <row r="250" spans="1:21" x14ac:dyDescent="0.25">
      <c r="A250" s="161" t="e">
        <f>'Investīciju plāns_2023_2027'!#REF!</f>
        <v>#REF!</v>
      </c>
      <c r="B250" s="279" t="e">
        <f>'Investīciju plāns_2023_2027'!#REF!</f>
        <v>#REF!</v>
      </c>
      <c r="C250" s="196" t="e">
        <f>'Investīciju plāns_2023_2027'!#REF!</f>
        <v>#REF!</v>
      </c>
      <c r="D250" s="285" t="e">
        <f>'Investīciju plāns_2023_2027'!#REF!</f>
        <v>#REF!</v>
      </c>
      <c r="E250" s="285" t="e">
        <f>'Investīciju plāns_2023_2027'!#REF!</f>
        <v>#REF!</v>
      </c>
      <c r="F250" s="283" t="e">
        <f>'Investīciju plāns_2023_2027'!#REF!</f>
        <v>#REF!</v>
      </c>
      <c r="G250" s="367" t="e">
        <f>'Investīciju plāns_2023_2027'!#REF!</f>
        <v>#REF!</v>
      </c>
      <c r="H250" s="278" t="e">
        <f>'Investīciju plāns_2023_2027'!#REF!</f>
        <v>#REF!</v>
      </c>
      <c r="I250" s="303" t="e">
        <f>'Investīciju plāns_2023_2027'!#REF!</f>
        <v>#REF!</v>
      </c>
      <c r="J250" s="304" t="e">
        <f>'Investīciju plāns_2023_2027'!#REF!</f>
        <v>#REF!</v>
      </c>
      <c r="K250" s="305" t="e">
        <f>'Investīciju plāns_2023_2027'!#REF!</f>
        <v>#REF!</v>
      </c>
      <c r="L250" s="306" t="e">
        <f>'Investīciju plāns_2023_2027'!#REF!</f>
        <v>#REF!</v>
      </c>
      <c r="M250" s="307" t="e">
        <f>'Investīciju plāns_2023_2027'!#REF!</f>
        <v>#REF!</v>
      </c>
      <c r="N250" s="283" t="e">
        <f>'Investīciju plāns_2023_2027'!#REF!</f>
        <v>#REF!</v>
      </c>
      <c r="O250" s="372" t="e">
        <f>'Investīciju plāns_2023_2027'!#REF!</f>
        <v>#REF!</v>
      </c>
      <c r="P250" s="372" t="e">
        <f>'Investīciju plāns_2023_2027'!#REF!</f>
        <v>#REF!</v>
      </c>
      <c r="Q250" s="372" t="e">
        <f>'Investīciju plāns_2023_2027'!#REF!</f>
        <v>#REF!</v>
      </c>
      <c r="R250" s="379" t="e">
        <f>'Investīciju plāns_2023_2027'!#REF!</f>
        <v>#REF!</v>
      </c>
      <c r="S250" s="336" t="e">
        <f>'Investīciju plāns_2023_2027'!#REF!</f>
        <v>#REF!</v>
      </c>
      <c r="T250" s="340" t="e">
        <f>'Investīciju plāns_2023_2027'!#REF!</f>
        <v>#REF!</v>
      </c>
      <c r="U250" s="282" t="e">
        <f>'Investīciju plāns_2023_2027'!#REF!</f>
        <v>#REF!</v>
      </c>
    </row>
    <row r="251" spans="1:21" ht="76.5" x14ac:dyDescent="0.25">
      <c r="A251" s="161">
        <f>'Investīciju plāns_2023_2027'!A224</f>
        <v>222</v>
      </c>
      <c r="B251" s="279" t="str">
        <f>'Investīciju plāns_2023_2027'!B224</f>
        <v>06</v>
      </c>
      <c r="C251" s="196" t="str">
        <f>'Investīciju plāns_2023_2027'!C224</f>
        <v>Vilce</v>
      </c>
      <c r="D251" s="285" t="str">
        <f>'Investīciju plāns_2023_2027'!D224</f>
        <v>Vilces pagasta auto stāvlaukumu būvniecība pie Vilces muižas</v>
      </c>
      <c r="E251" s="285" t="str">
        <f>'Investīciju plāns_2023_2027'!E224</f>
        <v xml:space="preserve">Būvprojekta izstrāde. Būvdarbi stāvlaukumu izbūvei pie Vilces muižas </v>
      </c>
      <c r="F251" s="161" t="str">
        <f>'Investīciju plāns_2023_2027'!F224</f>
        <v>Teritorijas labiekārtošana</v>
      </c>
      <c r="G251" s="367" t="str">
        <f>'Investīciju plāns_2023_2027'!G224</f>
        <v>J/Pag/Iedz</v>
      </c>
      <c r="H251" s="278">
        <f>'Investīciju plāns_2023_2027'!H224</f>
        <v>80000</v>
      </c>
      <c r="I251" s="303">
        <f>'Investīciju plāns_2023_2027'!I224</f>
        <v>0</v>
      </c>
      <c r="J251" s="304">
        <f>'Investīciju plāns_2023_2027'!J224</f>
        <v>0</v>
      </c>
      <c r="K251" s="305">
        <f>'Investīciju plāns_2023_2027'!K224</f>
        <v>0</v>
      </c>
      <c r="L251" s="306">
        <f>'Investīciju plāns_2023_2027'!L224</f>
        <v>15000</v>
      </c>
      <c r="M251" s="307">
        <f>'Investīciju plāns_2023_2027'!M224</f>
        <v>65000</v>
      </c>
      <c r="N251" s="161" t="str">
        <f>'Investīciju plāns_2023_2027'!N224</f>
        <v>P3 V RV9</v>
      </c>
      <c r="O251" s="372" t="str">
        <f>'Investīciju plāns_2023_2027'!O224</f>
        <v>P</v>
      </c>
      <c r="P251" s="372" t="str">
        <f>'Investīciju plāns_2023_2027'!P224</f>
        <v>VP2</v>
      </c>
      <c r="Q251" s="372" t="str">
        <f>'Investīciju plāns_2023_2027'!Q224</f>
        <v>RV4</v>
      </c>
      <c r="R251" s="375" t="str">
        <f>'Investīciju plāns_2023_2027'!R224</f>
        <v>4.2.</v>
      </c>
      <c r="S251" s="161" t="str">
        <f>'Investīciju plāns_2023_2027'!S224</f>
        <v>Infrastruktūras un saimnieciskā nodrošinājuma nodaļa/pagasta pārvalde</v>
      </c>
      <c r="T251" s="327">
        <f>'Investīciju plāns_2023_2027'!T224</f>
        <v>0</v>
      </c>
      <c r="U251" s="282" t="str">
        <f>'Investīciju plāns_2023_2027'!U224</f>
        <v>2022-2027</v>
      </c>
    </row>
    <row r="252" spans="1:21" ht="76.5" x14ac:dyDescent="0.25">
      <c r="A252" s="196">
        <f>'Investīciju plāns_2023_2027'!A225</f>
        <v>223</v>
      </c>
      <c r="B252" s="279">
        <f>'Investīciju plāns_2023_2027'!B225</f>
        <v>0</v>
      </c>
      <c r="C252" s="161" t="str">
        <f>'Investīciju plāns_2023_2027'!C225</f>
        <v>Vilce</v>
      </c>
      <c r="D252" s="285" t="str">
        <f>'Investīciju plāns_2023_2027'!D225</f>
        <v>Vilces pagasta  transporta infrastruktūras attīstība</v>
      </c>
      <c r="E252" s="285" t="str">
        <f>'Investīciju plāns_2023_2027'!E225</f>
        <v>Transporta infrastruktūras attīstība, t.sk.: 
2023.gads:
Vilces kapu ceļš Nr.54 virskārtas atjaunošana 0.56 km (projektēšana 5832 EUR, būvdarbi ~ 84 000 EUR)
Iepirkumu procedūra projektēšanai uzsākta 2022.gadā, noslēgti līgumi par projektēšanu</v>
      </c>
      <c r="F252" s="161" t="str">
        <f>'Investīciju plāns_2023_2027'!F225</f>
        <v>Transporta infrastruktūra, t.sk. Apgaismojums</v>
      </c>
      <c r="G252" s="366" t="str">
        <f>'Investīciju plāns_2023_2027'!G225</f>
        <v>AG2023
J/Pag/Iedz
Dep/ieros</v>
      </c>
      <c r="H252" s="290">
        <f>'Investīciju plāns_2023_2027'!H225</f>
        <v>89832</v>
      </c>
      <c r="I252" s="303">
        <f>'Investīciju plāns_2023_2027'!I225</f>
        <v>89832</v>
      </c>
      <c r="J252" s="304">
        <f>'Investīciju plāns_2023_2027'!J225</f>
        <v>18432</v>
      </c>
      <c r="K252" s="305">
        <f>'Investīciju plāns_2023_2027'!K225</f>
        <v>71400</v>
      </c>
      <c r="L252" s="306">
        <f>'Investīciju plāns_2023_2027'!L225</f>
        <v>0</v>
      </c>
      <c r="M252" s="307">
        <f>'Investīciju plāns_2023_2027'!M225</f>
        <v>0</v>
      </c>
      <c r="N252" s="196">
        <f>'Investīciju plāns_2023_2027'!N225</f>
        <v>0</v>
      </c>
      <c r="O252" s="372">
        <f>'Investīciju plāns_2023_2027'!O225</f>
        <v>0</v>
      </c>
      <c r="P252" s="375">
        <f>'Investīciju plāns_2023_2027'!P225</f>
        <v>0</v>
      </c>
      <c r="Q252" s="372">
        <f>'Investīciju plāns_2023_2027'!Q225</f>
        <v>0</v>
      </c>
      <c r="R252" s="374">
        <f>'Investīciju plāns_2023_2027'!R225</f>
        <v>0</v>
      </c>
      <c r="S252" s="161" t="str">
        <f>'Investīciju plāns_2023_2027'!S225</f>
        <v>Infrastruktūras un saimnieciskā nodrošinājuma nodaļa/Pagasta pārvalde</v>
      </c>
      <c r="T252" s="292">
        <f>'Investīciju plāns_2023_2027'!T225</f>
        <v>0</v>
      </c>
      <c r="U252" s="282" t="str">
        <f>'Investīciju plāns_2023_2027'!U225</f>
        <v>2022-2027</v>
      </c>
    </row>
    <row r="253" spans="1:21" ht="102" x14ac:dyDescent="0.25">
      <c r="A253" s="161">
        <f>'Investīciju plāns_2023_2027'!A226</f>
        <v>224</v>
      </c>
      <c r="B253" s="277">
        <f>'Investīciju plāns_2023_2027'!B226</f>
        <v>0</v>
      </c>
      <c r="C253" s="161" t="str">
        <f>'Investīciju plāns_2023_2027'!C226</f>
        <v>Vilce</v>
      </c>
      <c r="D253" s="285" t="str">
        <f>'Investīciju plāns_2023_2027'!D226</f>
        <v>Vilces pagasta  transporta infrastruktūras attīstība</v>
      </c>
      <c r="E253" s="285" t="str">
        <f>'Investīciju plāns_2023_2027'!E226</f>
        <v xml:space="preserve">Transporta infrastruktūras attīstība, t.sk.: 
 2023/2024.gads:
1. Vilces pagasta Kalnrozes-Valdeikas Nr.34 virskārtas izbūve 0.60 km
Plānots uzsākt projektēšanu 2023.gada otrajā pusē, izmaksas plānot 2024.gadā 
2. Apgaismojuma izbūve alejā uz Vilces muižu, kā arī pie muižas un kalpu mājas
</v>
      </c>
      <c r="F253" s="161" t="str">
        <f>'Investīciju plāns_2023_2027'!F226</f>
        <v>Transporta infrastruktūra, t.sk. Apgaismojums</v>
      </c>
      <c r="G253" s="366" t="str">
        <f>'Investīciju plāns_2023_2027'!G226</f>
        <v>J/Pag/Iedz
Dep/ieros</v>
      </c>
      <c r="H253" s="290">
        <f>'Investīciju plāns_2023_2027'!H226</f>
        <v>300000</v>
      </c>
      <c r="I253" s="303">
        <f>'Investīciju plāns_2023_2027'!I226</f>
        <v>0</v>
      </c>
      <c r="J253" s="304">
        <f>'Investīciju plāns_2023_2027'!J226</f>
        <v>0</v>
      </c>
      <c r="K253" s="305">
        <f>'Investīciju plāns_2023_2027'!K226</f>
        <v>0</v>
      </c>
      <c r="L253" s="306">
        <f>'Investīciju plāns_2023_2027'!L226</f>
        <v>200000</v>
      </c>
      <c r="M253" s="307">
        <f>'Investīciju plāns_2023_2027'!M226</f>
        <v>100000</v>
      </c>
      <c r="N253" s="196" t="str">
        <f>'Investīciju plāns_2023_2027'!N226</f>
        <v>P2 V RV1</v>
      </c>
      <c r="O253" s="372" t="str">
        <f>'Investīciju plāns_2023_2027'!O226</f>
        <v>P</v>
      </c>
      <c r="P253" s="373" t="str">
        <f>'Investīciju plāns_2023_2027'!P226</f>
        <v>VP2</v>
      </c>
      <c r="Q253" s="373" t="str">
        <f>'Investīciju plāns_2023_2027'!Q226</f>
        <v>RV4</v>
      </c>
      <c r="R253" s="374" t="str">
        <f>'Investīciju plāns_2023_2027'!R226</f>
        <v>4.1.</v>
      </c>
      <c r="S253" s="161" t="str">
        <f>'Investīciju plāns_2023_2027'!S226</f>
        <v>Infrastruktūras un saimnieciskā nodrošinājuma nodaļa/Pagasta pārvalde</v>
      </c>
      <c r="T253" s="309">
        <f>'Investīciju plāns_2023_2027'!T226</f>
        <v>0</v>
      </c>
      <c r="U253" s="282" t="str">
        <f>'Investīciju plāns_2023_2027'!U226</f>
        <v>2022-2027</v>
      </c>
    </row>
    <row r="254" spans="1:21" ht="76.5" x14ac:dyDescent="0.25">
      <c r="A254" s="161">
        <f>'Investīciju plāns_2023_2027'!A227</f>
        <v>225</v>
      </c>
      <c r="B254" s="277" t="str">
        <f>'Investīciju plāns_2023_2027'!B227</f>
        <v>08v</v>
      </c>
      <c r="C254" s="161" t="str">
        <f>'Investīciju plāns_2023_2027'!C227</f>
        <v>Vilce</v>
      </c>
      <c r="D254" s="285" t="str">
        <f>'Investīciju plāns_2023_2027'!D227</f>
        <v>Vilces muižas kompleksa kultūrvēstures vērtību saglabāšana un jaunu pakalpojumu radīšana</v>
      </c>
      <c r="E254" s="295" t="str">
        <f>'Investīciju plāns_2023_2027'!E227</f>
        <v xml:space="preserve">Muižas pagraba izbūve ekspozīcijām, saietu telpas izbūve; vides izglītības centra izveide; parka labiekārtošana, dabas takas izveide, aprīkošana. 
Būvprojekta aktualizācija, jo būvprojekta termiņš beidzās 2022.gadā
Vilces muižas verandas remonts - plānots 2023.gadā
</v>
      </c>
      <c r="F254" s="161" t="str">
        <f>'Investīciju plāns_2023_2027'!F227</f>
        <v>Vēstures mantojums - ēkas</v>
      </c>
      <c r="G254" s="366" t="str">
        <f>'Investīciju plāns_2023_2027'!G227</f>
        <v xml:space="preserve">AG
J/Pag/Iedz
</v>
      </c>
      <c r="H254" s="278">
        <f>'Investīciju plāns_2023_2027'!H227</f>
        <v>1135000</v>
      </c>
      <c r="I254" s="303">
        <f>'Investīciju plāns_2023_2027'!I227</f>
        <v>35000</v>
      </c>
      <c r="J254" s="304">
        <f>'Investīciju plāns_2023_2027'!J227</f>
        <v>35000</v>
      </c>
      <c r="K254" s="305">
        <f>'Investīciju plāns_2023_2027'!K227</f>
        <v>0</v>
      </c>
      <c r="L254" s="306">
        <f>'Investīciju plāns_2023_2027'!L227</f>
        <v>0</v>
      </c>
      <c r="M254" s="307">
        <f>'Investīciju plāns_2023_2027'!M227</f>
        <v>1100000</v>
      </c>
      <c r="N254" s="166" t="str">
        <f>'Investīciju plāns_2023_2027'!N227</f>
        <v>P4 T RV2</v>
      </c>
      <c r="O254" s="372" t="str">
        <f>'Investīciju plāns_2023_2027'!O227</f>
        <v>P</v>
      </c>
      <c r="P254" s="372" t="str">
        <f>'Investīciju plāns_2023_2027'!P227</f>
        <v>VP1</v>
      </c>
      <c r="Q254" s="372" t="str">
        <f>'Investīciju plāns_2023_2027'!Q227</f>
        <v>RV3</v>
      </c>
      <c r="R254" s="374" t="str">
        <f>'Investīciju plāns_2023_2027'!R227</f>
        <v>3.4.</v>
      </c>
      <c r="S254" s="161" t="str">
        <f>'Investīciju plāns_2023_2027'!S227</f>
        <v>Infrastruktūras un saimnieciskā nodrošinājuma nodaļa/pagasta pārvalde</v>
      </c>
      <c r="T254" s="291">
        <f>'Investīciju plāns_2023_2027'!T227</f>
        <v>0</v>
      </c>
      <c r="U254" s="282" t="str">
        <f>'Investīciju plāns_2023_2027'!U227</f>
        <v>2022-2027</v>
      </c>
    </row>
    <row r="255" spans="1:21" x14ac:dyDescent="0.25">
      <c r="A255" s="196" t="e">
        <f>'Investīciju plāns_2023_2027'!#REF!</f>
        <v>#REF!</v>
      </c>
      <c r="B255" s="277" t="e">
        <f>'Investīciju plāns_2023_2027'!#REF!</f>
        <v>#REF!</v>
      </c>
      <c r="C255" s="161" t="e">
        <f>'Investīciju plāns_2023_2027'!#REF!</f>
        <v>#REF!</v>
      </c>
      <c r="D255" s="285" t="e">
        <f>'Investīciju plāns_2023_2027'!#REF!</f>
        <v>#REF!</v>
      </c>
      <c r="E255" s="285" t="e">
        <f>'Investīciju plāns_2023_2027'!#REF!</f>
        <v>#REF!</v>
      </c>
      <c r="F255" s="161" t="e">
        <f>'Investīciju plāns_2023_2027'!#REF!</f>
        <v>#REF!</v>
      </c>
      <c r="G255" s="366" t="e">
        <f>'Investīciju plāns_2023_2027'!#REF!</f>
        <v>#REF!</v>
      </c>
      <c r="H255" s="278" t="e">
        <f>'Investīciju plāns_2023_2027'!#REF!</f>
        <v>#REF!</v>
      </c>
      <c r="I255" s="303" t="e">
        <f>'Investīciju plāns_2023_2027'!#REF!</f>
        <v>#REF!</v>
      </c>
      <c r="J255" s="304" t="e">
        <f>'Investīciju plāns_2023_2027'!#REF!</f>
        <v>#REF!</v>
      </c>
      <c r="K255" s="305" t="e">
        <f>'Investīciju plāns_2023_2027'!#REF!</f>
        <v>#REF!</v>
      </c>
      <c r="L255" s="306" t="e">
        <f>'Investīciju plāns_2023_2027'!#REF!</f>
        <v>#REF!</v>
      </c>
      <c r="M255" s="307" t="e">
        <f>'Investīciju plāns_2023_2027'!#REF!</f>
        <v>#REF!</v>
      </c>
      <c r="N255" s="196" t="e">
        <f>'Investīciju plāns_2023_2027'!#REF!</f>
        <v>#REF!</v>
      </c>
      <c r="O255" s="372" t="e">
        <f>'Investīciju plāns_2023_2027'!#REF!</f>
        <v>#REF!</v>
      </c>
      <c r="P255" s="373" t="e">
        <f>'Investīciju plāns_2023_2027'!#REF!</f>
        <v>#REF!</v>
      </c>
      <c r="Q255" s="373" t="e">
        <f>'Investīciju plāns_2023_2027'!#REF!</f>
        <v>#REF!</v>
      </c>
      <c r="R255" s="374" t="e">
        <f>'Investīciju plāns_2023_2027'!#REF!</f>
        <v>#REF!</v>
      </c>
      <c r="S255" s="161" t="e">
        <f>'Investīciju plāns_2023_2027'!#REF!</f>
        <v>#REF!</v>
      </c>
      <c r="T255" s="309" t="e">
        <f>'Investīciju plāns_2023_2027'!#REF!</f>
        <v>#REF!</v>
      </c>
      <c r="U255" s="282" t="e">
        <f>'Investīciju plāns_2023_2027'!#REF!</f>
        <v>#REF!</v>
      </c>
    </row>
    <row r="256" spans="1:21" x14ac:dyDescent="0.25">
      <c r="A256" s="161" t="e">
        <f>'Investīciju plāns_2023_2027'!#REF!</f>
        <v>#REF!</v>
      </c>
      <c r="B256" s="322" t="e">
        <f>'Investīciju plāns_2023_2027'!#REF!</f>
        <v>#REF!</v>
      </c>
      <c r="C256" s="281" t="e">
        <f>'Investīciju plāns_2023_2027'!#REF!</f>
        <v>#REF!</v>
      </c>
      <c r="D256" s="313" t="e">
        <f>'Investīciju plāns_2023_2027'!#REF!</f>
        <v>#REF!</v>
      </c>
      <c r="E256" s="313" t="e">
        <f>'Investīciju plāns_2023_2027'!#REF!</f>
        <v>#REF!</v>
      </c>
      <c r="F256" s="281" t="e">
        <f>'Investīciju plāns_2023_2027'!#REF!</f>
        <v>#REF!</v>
      </c>
      <c r="G256" s="366" t="e">
        <f>'Investīciju plāns_2023_2027'!#REF!</f>
        <v>#REF!</v>
      </c>
      <c r="H256" s="323" t="e">
        <f>'Investīciju plāns_2023_2027'!#REF!</f>
        <v>#REF!</v>
      </c>
      <c r="I256" s="303" t="e">
        <f>'Investīciju plāns_2023_2027'!#REF!</f>
        <v>#REF!</v>
      </c>
      <c r="J256" s="304" t="e">
        <f>'Investīciju plāns_2023_2027'!#REF!</f>
        <v>#REF!</v>
      </c>
      <c r="K256" s="305" t="e">
        <f>'Investīciju plāns_2023_2027'!#REF!</f>
        <v>#REF!</v>
      </c>
      <c r="L256" s="306" t="e">
        <f>'Investīciju plāns_2023_2027'!#REF!</f>
        <v>#REF!</v>
      </c>
      <c r="M256" s="307" t="e">
        <f>'Investīciju plāns_2023_2027'!#REF!</f>
        <v>#REF!</v>
      </c>
      <c r="N256" s="196" t="e">
        <f>'Investīciju plāns_2023_2027'!#REF!</f>
        <v>#REF!</v>
      </c>
      <c r="O256" s="372" t="e">
        <f>'Investīciju plāns_2023_2027'!#REF!</f>
        <v>#REF!</v>
      </c>
      <c r="P256" s="373" t="e">
        <f>'Investīciju plāns_2023_2027'!#REF!</f>
        <v>#REF!</v>
      </c>
      <c r="Q256" s="373" t="e">
        <f>'Investīciju plāns_2023_2027'!#REF!</f>
        <v>#REF!</v>
      </c>
      <c r="R256" s="374" t="e">
        <f>'Investīciju plāns_2023_2027'!#REF!</f>
        <v>#REF!</v>
      </c>
      <c r="S256" s="336" t="e">
        <f>'Investīciju plāns_2023_2027'!#REF!</f>
        <v>#REF!</v>
      </c>
      <c r="T256" s="328" t="e">
        <f>'Investīciju plāns_2023_2027'!#REF!</f>
        <v>#REF!</v>
      </c>
      <c r="U256" s="282" t="e">
        <f>'Investīciju plāns_2023_2027'!#REF!</f>
        <v>#REF!</v>
      </c>
    </row>
    <row r="257" spans="1:21" ht="51" x14ac:dyDescent="0.25">
      <c r="A257" s="161">
        <f>'Investīciju plāns_2023_2027'!A228</f>
        <v>226</v>
      </c>
      <c r="B257" s="262">
        <f>'Investīciju plāns_2023_2027'!B228</f>
        <v>0</v>
      </c>
      <c r="C257" s="258" t="str">
        <f>'Investīciju plāns_2023_2027'!C228</f>
        <v>Vilce</v>
      </c>
      <c r="D257" s="261" t="str">
        <f>'Investīciju plāns_2023_2027'!D228</f>
        <v>Izveidot digitalizētu muzejistabu Vilcē dzimušajam latviešu dramaturgam Mārtiņam Zīvertam.</v>
      </c>
      <c r="E257" s="343" t="str">
        <f>'Investīciju plāns_2023_2027'!E228</f>
        <v>Izveidota digitalizēta muzejistaba Vilcē dzimušajam latviešu dramaturgam Mārtiņam Zīvertam</v>
      </c>
      <c r="F257" s="258" t="str">
        <f>'Investīciju plāns_2023_2027'!F228</f>
        <v>Vēstures mantojums - ēkas</v>
      </c>
      <c r="G257" s="366" t="str">
        <f>'Investīciju plāns_2023_2027'!G228</f>
        <v>J/Pag/Iedz</v>
      </c>
      <c r="H257" s="260">
        <f>'Investīciju plāns_2023_2027'!H228</f>
        <v>150000</v>
      </c>
      <c r="I257" s="303">
        <f>'Investīciju plāns_2023_2027'!I228</f>
        <v>0</v>
      </c>
      <c r="J257" s="304">
        <f>'Investīciju plāns_2023_2027'!J228</f>
        <v>0</v>
      </c>
      <c r="K257" s="305">
        <f>'Investīciju plāns_2023_2027'!K228</f>
        <v>0</v>
      </c>
      <c r="L257" s="306">
        <f>'Investīciju plāns_2023_2027'!L228</f>
        <v>0</v>
      </c>
      <c r="M257" s="307">
        <f>'Investīciju plāns_2023_2027'!M228</f>
        <v>150000</v>
      </c>
      <c r="N257" s="196">
        <f>'Investīciju plāns_2023_2027'!N228</f>
        <v>0</v>
      </c>
      <c r="O257" s="372">
        <f>'Investīciju plāns_2023_2027'!O228</f>
        <v>0</v>
      </c>
      <c r="P257" s="372">
        <f>'Investīciju plāns_2023_2027'!P228</f>
        <v>0</v>
      </c>
      <c r="Q257" s="372">
        <f>'Investīciju plāns_2023_2027'!Q228</f>
        <v>0</v>
      </c>
      <c r="R257" s="375">
        <f>'Investīciju plāns_2023_2027'!R228</f>
        <v>0</v>
      </c>
      <c r="S257" s="336">
        <f>'Investīciju plāns_2023_2027'!S228</f>
        <v>0</v>
      </c>
      <c r="T257" s="333">
        <f>'Investīciju plāns_2023_2027'!T228</f>
        <v>0</v>
      </c>
      <c r="U257" s="282">
        <f>'Investīciju plāns_2023_2027'!U228</f>
        <v>0</v>
      </c>
    </row>
    <row r="258" spans="1:21" ht="127.5" x14ac:dyDescent="0.25">
      <c r="A258" s="196">
        <f>'Investīciju plāns_2023_2027'!A229</f>
        <v>227</v>
      </c>
      <c r="B258" s="277" t="str">
        <f>'Investīciju plāns_2023_2027'!B229</f>
        <v>05</v>
      </c>
      <c r="C258" s="161" t="str">
        <f>'Investīciju plāns_2023_2027'!C229</f>
        <v>Vilce</v>
      </c>
      <c r="D258" s="285" t="str">
        <f>'Investīciju plāns_2023_2027'!D229</f>
        <v>Dabas parka "Vilce" dabas aizsardzības plāna īstenošana</v>
      </c>
      <c r="E258" s="295" t="str">
        <f>'Investīciju plāns_2023_2027'!E229</f>
        <v>Projekta mērķis: saglabāt dabas parkam raksturīgo ainavu - teritorijai raksturīgo reljefu un esošo zemes lietojuma veidu platības, saglabāt dzīvotspējīgas tipiskās un aizsargājamās upju nogāzes un platlapju mežiem raksturīgās dabiskās augu sugu sabiedrības, dzīvnieku sugas un to dzīvotnes, saglabāt un uzturēt kultūrvēsturiskās vērtības, labiekārtot un pilnveidot atpūtas, dabas un kultūrvēsturisko vērtību apskates un izziņas infrastruktūru.
Plānotie uzdevumi: Izstrādāt jaunu dabas aizsardzības plānu dabas parkam "Vilce", lai efektīvāk varētu apsaimniekot dabas parku "Vilce".
 Izstrādāts būvprojekts (derīgs līdz 2024.gadam)</v>
      </c>
      <c r="F258" s="161" t="str">
        <f>'Investīciju plāns_2023_2027'!F229</f>
        <v>Vides aizsardzība</v>
      </c>
      <c r="G258" s="366" t="str">
        <f>'Investīciju plāns_2023_2027'!G229</f>
        <v xml:space="preserve">AG
J/Pag/Iedz
</v>
      </c>
      <c r="H258" s="278">
        <f>'Investīciju plāns_2023_2027'!H229</f>
        <v>500000</v>
      </c>
      <c r="I258" s="303">
        <f>'Investīciju plāns_2023_2027'!I229</f>
        <v>0</v>
      </c>
      <c r="J258" s="304">
        <f>'Investīciju plāns_2023_2027'!J229</f>
        <v>0</v>
      </c>
      <c r="K258" s="305">
        <f>'Investīciju plāns_2023_2027'!K229</f>
        <v>0</v>
      </c>
      <c r="L258" s="306">
        <f>'Investīciju plāns_2023_2027'!L229</f>
        <v>0</v>
      </c>
      <c r="M258" s="307">
        <f>'Investīciju plāns_2023_2027'!M229</f>
        <v>500000</v>
      </c>
      <c r="N258" s="161" t="str">
        <f>'Investīciju plāns_2023_2027'!N229</f>
        <v>P3 V RV9</v>
      </c>
      <c r="O258" s="372" t="str">
        <f>'Investīciju plāns_2023_2027'!O229</f>
        <v>P</v>
      </c>
      <c r="P258" s="372" t="str">
        <f>'Investīciju plāns_2023_2027'!P229</f>
        <v>VP2</v>
      </c>
      <c r="Q258" s="372" t="str">
        <f>'Investīciju plāns_2023_2027'!Q229</f>
        <v>RV6</v>
      </c>
      <c r="R258" s="374" t="str">
        <f>'Investīciju plāns_2023_2027'!R229</f>
        <v>U.6.1.</v>
      </c>
      <c r="S258" s="161" t="str">
        <f>'Investīciju plāns_2023_2027'!S229</f>
        <v>Īpašuma pārvaldības nodaļa</v>
      </c>
      <c r="T258" s="284">
        <f>'Investīciju plāns_2023_2027'!T229</f>
        <v>0</v>
      </c>
      <c r="U258" s="282" t="str">
        <f>'Investīciju plāns_2023_2027'!U229</f>
        <v>2022-2027</v>
      </c>
    </row>
    <row r="259" spans="1:21" ht="76.5" x14ac:dyDescent="0.25">
      <c r="A259" s="161">
        <f>'Investīciju plāns_2023_2027'!A230</f>
        <v>228</v>
      </c>
      <c r="B259" s="277" t="str">
        <f>'Investīciju plāns_2023_2027'!B230</f>
        <v>09s</v>
      </c>
      <c r="C259" s="161" t="str">
        <f>'Investīciju plāns_2023_2027'!C230</f>
        <v>Vircava</v>
      </c>
      <c r="D259" s="285" t="str">
        <f>'Investīciju plāns_2023_2027'!D230</f>
        <v>Vircavas pagasta sporta halles energoefektivitātes paaugstināšana</v>
      </c>
      <c r="E259" s="295" t="str">
        <f>'Investīciju plāns_2023_2027'!E230</f>
        <v xml:space="preserve">Ventilācijas, siltummezglu un elektroapgādes sistēmu rekonstrukcija, lietusūdeņu savākšanas sistēmas izbūve, noteču remonts, ārējo sienu siltināšana, telpu remonts
Plānots uzsākt projektēšanu 2023.gada otrajā pusē, izmaksas plānot 2024.gadā </v>
      </c>
      <c r="F259" s="161" t="str">
        <f>'Investīciju plāns_2023_2027'!F230</f>
        <v>Energoefektivitāte</v>
      </c>
      <c r="G259" s="366" t="str">
        <f>'Investīciju plāns_2023_2027'!G230</f>
        <v>J/Pag/Iedz
IP/2021</v>
      </c>
      <c r="H259" s="278">
        <f>'Investīciju plāns_2023_2027'!H230</f>
        <v>700000</v>
      </c>
      <c r="I259" s="303">
        <f>'Investīciju plāns_2023_2027'!I230</f>
        <v>0</v>
      </c>
      <c r="J259" s="304">
        <f>'Investīciju plāns_2023_2027'!J230</f>
        <v>0</v>
      </c>
      <c r="K259" s="305">
        <f>'Investīciju plāns_2023_2027'!K230</f>
        <v>0</v>
      </c>
      <c r="L259" s="306">
        <f>'Investīciju plāns_2023_2027'!L230</f>
        <v>700000</v>
      </c>
      <c r="M259" s="307">
        <f>'Investīciju plāns_2023_2027'!M230</f>
        <v>0</v>
      </c>
      <c r="N259" s="196" t="str">
        <f>'Investīciju plāns_2023_2027'!N230</f>
        <v>P2 V RV8</v>
      </c>
      <c r="O259" s="372" t="str">
        <f>'Investīciju plāns_2023_2027'!O230</f>
        <v>P</v>
      </c>
      <c r="P259" s="372" t="str">
        <f>'Investīciju plāns_2023_2027'!P230</f>
        <v>VP1</v>
      </c>
      <c r="Q259" s="372" t="str">
        <f>'Investīciju plāns_2023_2027'!Q230</f>
        <v>RV3</v>
      </c>
      <c r="R259" s="374" t="str">
        <f>'Investīciju plāns_2023_2027'!R230</f>
        <v>3.2.</v>
      </c>
      <c r="S259" s="161" t="str">
        <f>'Investīciju plāns_2023_2027'!S230</f>
        <v>Infrastruktūras un saimnieciskā nodrošinājuma nodaļa/ Sporta centrs</v>
      </c>
      <c r="T259" s="309">
        <f>'Investīciju plāns_2023_2027'!T230</f>
        <v>0</v>
      </c>
      <c r="U259" s="282" t="str">
        <f>'Investīciju plāns_2023_2027'!U230</f>
        <v>2022-2027</v>
      </c>
    </row>
    <row r="260" spans="1:21" ht="76.5" x14ac:dyDescent="0.25">
      <c r="A260" s="161">
        <f>'Investīciju plāns_2023_2027'!A231</f>
        <v>229</v>
      </c>
      <c r="B260" s="279" t="str">
        <f>'Investīciju plāns_2023_2027'!B231</f>
        <v>06</v>
      </c>
      <c r="C260" s="161" t="str">
        <f>'Investīciju plāns_2023_2027'!C231</f>
        <v>Vircava</v>
      </c>
      <c r="D260" s="285" t="str">
        <f>'Investīciju plāns_2023_2027'!D231</f>
        <v>Siltummezglu maiņa iestāžu ēkās Vircavas pagastā</v>
      </c>
      <c r="E260" s="295" t="str">
        <f>'Investīciju plāns_2023_2027'!E231</f>
        <v>Siltummezglu maiņa  visās iestāžu ēkās -  Vircavas vsk.(Jelgavas iela 2), Vircavas PII (Plāksnīšu iela 2); Tautas nams; Vircavas pagasta pārvalde (Jelgavas iela 4)</v>
      </c>
      <c r="F260" s="161" t="str">
        <f>'Investīciju plāns_2023_2027'!F231</f>
        <v>Energoefektivitāte</v>
      </c>
      <c r="G260" s="366" t="str">
        <f>'Investīciju plāns_2023_2027'!G231</f>
        <v>J/Pag/Iedz</v>
      </c>
      <c r="H260" s="278">
        <f>'Investīciju plāns_2023_2027'!H231</f>
        <v>40000</v>
      </c>
      <c r="I260" s="303">
        <f>'Investīciju plāns_2023_2027'!I231</f>
        <v>0</v>
      </c>
      <c r="J260" s="304">
        <f>'Investīciju plāns_2023_2027'!J231</f>
        <v>0</v>
      </c>
      <c r="K260" s="305">
        <f>'Investīciju plāns_2023_2027'!K231</f>
        <v>0</v>
      </c>
      <c r="L260" s="306">
        <f>'Investīciju plāns_2023_2027'!L231</f>
        <v>40000</v>
      </c>
      <c r="M260" s="307">
        <f>'Investīciju plāns_2023_2027'!M231</f>
        <v>0</v>
      </c>
      <c r="N260" s="195" t="str">
        <f>'Investīciju plāns_2023_2027'!N231</f>
        <v>P2 V RV8</v>
      </c>
      <c r="O260" s="372" t="str">
        <f>'Investīciju plāns_2023_2027'!O231</f>
        <v>P</v>
      </c>
      <c r="P260" s="378" t="str">
        <f>'Investīciju plāns_2023_2027'!P231</f>
        <v>VP2</v>
      </c>
      <c r="Q260" s="372" t="str">
        <f>'Investīciju plāns_2023_2027'!Q231</f>
        <v>RV5</v>
      </c>
      <c r="R260" s="374" t="str">
        <f>'Investīciju plāns_2023_2027'!R231</f>
        <v>U.5.1.</v>
      </c>
      <c r="S260" s="325" t="str">
        <f>'Investīciju plāns_2023_2027'!S231</f>
        <v>Infrastruktūras un saimnieciskā nodrošinājuma nodaļa/pagasta pārvalde</v>
      </c>
      <c r="T260" s="195">
        <f>'Investīciju plāns_2023_2027'!T231</f>
        <v>0</v>
      </c>
      <c r="U260" s="331" t="str">
        <f>'Investīciju plāns_2023_2027'!U231</f>
        <v>2022-2027</v>
      </c>
    </row>
    <row r="261" spans="1:21" x14ac:dyDescent="0.25">
      <c r="A261">
        <f>'Investīciju plāns_2023_2027'!A245</f>
        <v>0</v>
      </c>
      <c r="B261">
        <f>'Investīciju plāns_2023_2027'!B245</f>
        <v>0</v>
      </c>
      <c r="C261">
        <f>'Investīciju plāns_2023_2027'!C245</f>
        <v>0</v>
      </c>
      <c r="D261">
        <f>'Investīciju plāns_2023_2027'!D245</f>
        <v>0</v>
      </c>
      <c r="E261">
        <f>'Investīciju plāns_2023_2027'!E245</f>
        <v>0</v>
      </c>
      <c r="F261" t="str">
        <f>'Investīciju plāns_2023_2027'!F245</f>
        <v>Kopā</v>
      </c>
      <c r="G261">
        <f>'Investīciju plāns_2023_2027'!G245</f>
        <v>0</v>
      </c>
      <c r="H261">
        <f>'Investīciju plāns_2023_2027'!H245</f>
        <v>220955452</v>
      </c>
      <c r="I261">
        <f>'Investīciju plāns_2023_2027'!I245</f>
        <v>10124091</v>
      </c>
      <c r="J261">
        <f>'Investīciju plāns_2023_2027'!J245</f>
        <v>4962899</v>
      </c>
      <c r="K261">
        <f>'Investīciju plāns_2023_2027'!K245</f>
        <v>5161192</v>
      </c>
      <c r="L261">
        <f>'Investīciju plāns_2023_2027'!L245</f>
        <v>20802000</v>
      </c>
      <c r="M261">
        <f>'Investīciju plāns_2023_2027'!M245</f>
        <v>190029361</v>
      </c>
      <c r="N261">
        <f>'Investīciju plāns_2023_2027'!N245</f>
        <v>0</v>
      </c>
      <c r="O261">
        <f>'Investīciju plāns_2023_2027'!O245</f>
        <v>0</v>
      </c>
      <c r="P261">
        <f>'Investīciju plāns_2023_2027'!P245</f>
        <v>0</v>
      </c>
      <c r="Q261">
        <f>'Investīciju plāns_2023_2027'!Q245</f>
        <v>0</v>
      </c>
      <c r="R261">
        <f>'Investīciju plāns_2023_2027'!R245</f>
        <v>0</v>
      </c>
      <c r="S261">
        <f>'Investīciju plāns_2023_2027'!S245</f>
        <v>0</v>
      </c>
      <c r="T261">
        <f>'Investīciju plāns_2023_2027'!T245</f>
        <v>0</v>
      </c>
      <c r="U261">
        <f>'Investīciju plāns_2023_2027'!U245</f>
        <v>0</v>
      </c>
    </row>
    <row r="278" spans="8:8" x14ac:dyDescent="0.25">
      <c r="H278" t="e">
        <f>SUBTOTAL(9,H23:H277)</f>
        <v>#REF!</v>
      </c>
    </row>
  </sheetData>
  <autoFilter ref="A1:V276" xr:uid="{00000000-0009-0000-0000-000006000000}"/>
  <phoneticPr fontId="55"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V261"/>
  <sheetViews>
    <sheetView topLeftCell="E73" workbookViewId="0">
      <selection activeCell="Q2" sqref="Q2"/>
    </sheetView>
  </sheetViews>
  <sheetFormatPr defaultRowHeight="15" x14ac:dyDescent="0.25"/>
  <cols>
    <col min="1" max="1" width="9" customWidth="1"/>
    <col min="2" max="3" width="12.42578125" customWidth="1"/>
    <col min="4" max="4" width="24.85546875" customWidth="1"/>
    <col min="5" max="5" width="55.85546875" customWidth="1"/>
    <col min="6" max="21" width="12.42578125" customWidth="1"/>
  </cols>
  <sheetData>
    <row r="1" spans="1:22" s="256" customFormat="1" ht="68.25" customHeight="1" x14ac:dyDescent="0.25">
      <c r="A1" s="293" t="s">
        <v>10</v>
      </c>
      <c r="B1" s="293" t="s">
        <v>11</v>
      </c>
      <c r="C1" s="294" t="s">
        <v>12</v>
      </c>
      <c r="D1" s="294" t="s">
        <v>13</v>
      </c>
      <c r="E1" s="294" t="s">
        <v>14</v>
      </c>
      <c r="F1" s="294" t="s">
        <v>15</v>
      </c>
      <c r="G1" s="334" t="s">
        <v>16</v>
      </c>
      <c r="H1" s="294" t="s">
        <v>17</v>
      </c>
      <c r="I1" s="297" t="s">
        <v>18</v>
      </c>
      <c r="J1" s="298" t="s">
        <v>19</v>
      </c>
      <c r="K1" s="299" t="s">
        <v>20</v>
      </c>
      <c r="L1" s="300" t="s">
        <v>21</v>
      </c>
      <c r="M1" s="301" t="s">
        <v>22</v>
      </c>
      <c r="N1" s="294" t="s">
        <v>23</v>
      </c>
      <c r="O1" s="257" t="s">
        <v>25</v>
      </c>
      <c r="P1" s="345" t="s">
        <v>541</v>
      </c>
      <c r="Q1" s="257" t="s">
        <v>26</v>
      </c>
      <c r="R1" s="271" t="s">
        <v>27</v>
      </c>
      <c r="S1" s="294" t="s">
        <v>28</v>
      </c>
      <c r="T1" s="302" t="s">
        <v>24</v>
      </c>
      <c r="U1" s="294" t="s">
        <v>29</v>
      </c>
      <c r="V1" s="296"/>
    </row>
    <row r="2" spans="1:22" ht="214.5" customHeight="1" x14ac:dyDescent="0.25">
      <c r="A2" s="161" t="e">
        <f>'Investīciju plāns_2023_2027'!#REF!</f>
        <v>#REF!</v>
      </c>
      <c r="B2" s="279" t="e">
        <f>'Investīciju plāns_2023_2027'!#REF!</f>
        <v>#REF!</v>
      </c>
      <c r="C2" s="196" t="e">
        <f>'Investīciju plāns_2023_2027'!#REF!</f>
        <v>#REF!</v>
      </c>
      <c r="D2" s="285" t="e">
        <f>'Investīciju plāns_2023_2027'!#REF!</f>
        <v>#REF!</v>
      </c>
      <c r="E2" s="285" t="e">
        <f>'Investīciju plāns_2023_2027'!#REF!</f>
        <v>#REF!</v>
      </c>
      <c r="F2" s="161" t="e">
        <f>'Investīciju plāns_2023_2027'!#REF!</f>
        <v>#REF!</v>
      </c>
      <c r="G2" s="366" t="e">
        <f>'Investīciju plāns_2023_2027'!#REF!</f>
        <v>#REF!</v>
      </c>
      <c r="H2" s="278" t="e">
        <f>'Investīciju plāns_2023_2027'!#REF!</f>
        <v>#REF!</v>
      </c>
      <c r="I2" s="303" t="e">
        <f>'Investīciju plāns_2023_2027'!#REF!</f>
        <v>#REF!</v>
      </c>
      <c r="J2" s="304" t="e">
        <f>'Investīciju plāns_2023_2027'!#REF!</f>
        <v>#REF!</v>
      </c>
      <c r="K2" s="305" t="e">
        <f>'Investīciju plāns_2023_2027'!#REF!</f>
        <v>#REF!</v>
      </c>
      <c r="L2" s="306" t="e">
        <f>'Investīciju plāns_2023_2027'!#REF!</f>
        <v>#REF!</v>
      </c>
      <c r="M2" s="307" t="e">
        <f>'Investīciju plāns_2023_2027'!#REF!</f>
        <v>#REF!</v>
      </c>
      <c r="N2" s="166" t="e">
        <f>'Investīciju plāns_2023_2027'!#REF!</f>
        <v>#REF!</v>
      </c>
      <c r="O2" s="161" t="e">
        <f>'Investīciju plāns_2023_2027'!#REF!</f>
        <v>#REF!</v>
      </c>
      <c r="P2" s="346" t="e">
        <f>'Investīciju plāns_2023_2027'!#REF!</f>
        <v>#REF!</v>
      </c>
      <c r="Q2" s="166" t="e">
        <f>'Investīciju plāns_2023_2027'!#REF!</f>
        <v>#REF!</v>
      </c>
      <c r="R2" s="196" t="e">
        <f>'Investīciju plāns_2023_2027'!#REF!</f>
        <v>#REF!</v>
      </c>
      <c r="S2" s="161" t="e">
        <f>'Investīciju plāns_2023_2027'!#REF!</f>
        <v>#REF!</v>
      </c>
      <c r="T2" s="166" t="e">
        <f>'Investīciju plāns_2023_2027'!#REF!</f>
        <v>#REF!</v>
      </c>
      <c r="U2" s="282" t="e">
        <f>'Investīciju plāns_2023_2027'!#REF!</f>
        <v>#REF!</v>
      </c>
    </row>
    <row r="3" spans="1:22" x14ac:dyDescent="0.25">
      <c r="A3" s="196" t="e">
        <f>'Investīciju plāns_2023_2027'!#REF!</f>
        <v>#REF!</v>
      </c>
      <c r="B3" s="279" t="e">
        <f>'Investīciju plāns_2023_2027'!#REF!</f>
        <v>#REF!</v>
      </c>
      <c r="C3" s="196" t="e">
        <f>'Investīciju plāns_2023_2027'!#REF!</f>
        <v>#REF!</v>
      </c>
      <c r="D3" s="285" t="e">
        <f>'Investīciju plāns_2023_2027'!#REF!</f>
        <v>#REF!</v>
      </c>
      <c r="E3" s="285" t="e">
        <f>'Investīciju plāns_2023_2027'!#REF!</f>
        <v>#REF!</v>
      </c>
      <c r="F3" s="161" t="e">
        <f>'Investīciju plāns_2023_2027'!#REF!</f>
        <v>#REF!</v>
      </c>
      <c r="G3" s="366" t="e">
        <f>'Investīciju plāns_2023_2027'!#REF!</f>
        <v>#REF!</v>
      </c>
      <c r="H3" s="278" t="e">
        <f>'Investīciju plāns_2023_2027'!#REF!</f>
        <v>#REF!</v>
      </c>
      <c r="I3" s="303" t="e">
        <f>'Investīciju plāns_2023_2027'!#REF!</f>
        <v>#REF!</v>
      </c>
      <c r="J3" s="304" t="e">
        <f>'Investīciju plāns_2023_2027'!#REF!</f>
        <v>#REF!</v>
      </c>
      <c r="K3" s="305" t="e">
        <f>'Investīciju plāns_2023_2027'!#REF!</f>
        <v>#REF!</v>
      </c>
      <c r="L3" s="306" t="e">
        <f>'Investīciju plāns_2023_2027'!#REF!</f>
        <v>#REF!</v>
      </c>
      <c r="M3" s="307" t="e">
        <f>'Investīciju plāns_2023_2027'!#REF!</f>
        <v>#REF!</v>
      </c>
      <c r="N3" s="166" t="e">
        <f>'Investīciju plāns_2023_2027'!#REF!</f>
        <v>#REF!</v>
      </c>
      <c r="O3" s="161" t="e">
        <f>'Investīciju plāns_2023_2027'!#REF!</f>
        <v>#REF!</v>
      </c>
      <c r="P3" s="346" t="e">
        <f>'Investīciju plāns_2023_2027'!#REF!</f>
        <v>#REF!</v>
      </c>
      <c r="Q3" s="166" t="e">
        <f>'Investīciju plāns_2023_2027'!#REF!</f>
        <v>#REF!</v>
      </c>
      <c r="R3" s="196" t="e">
        <f>'Investīciju plāns_2023_2027'!#REF!</f>
        <v>#REF!</v>
      </c>
      <c r="S3" s="161" t="e">
        <f>'Investīciju plāns_2023_2027'!#REF!</f>
        <v>#REF!</v>
      </c>
      <c r="T3" s="166" t="e">
        <f>'Investīciju plāns_2023_2027'!#REF!</f>
        <v>#REF!</v>
      </c>
      <c r="U3" s="282" t="e">
        <f>'Investīciju plāns_2023_2027'!#REF!</f>
        <v>#REF!</v>
      </c>
    </row>
    <row r="4" spans="1:22" x14ac:dyDescent="0.25">
      <c r="A4" s="161" t="e">
        <f>'Investīciju plāns_2023_2027'!#REF!</f>
        <v>#REF!</v>
      </c>
      <c r="B4" s="279" t="e">
        <f>'Investīciju plāns_2023_2027'!#REF!</f>
        <v>#REF!</v>
      </c>
      <c r="C4" s="196" t="e">
        <f>'Investīciju plāns_2023_2027'!#REF!</f>
        <v>#REF!</v>
      </c>
      <c r="D4" s="285" t="e">
        <f>'Investīciju plāns_2023_2027'!#REF!</f>
        <v>#REF!</v>
      </c>
      <c r="E4" s="371" t="e">
        <f>'Investīciju plāns_2023_2027'!#REF!</f>
        <v>#REF!</v>
      </c>
      <c r="F4" s="161" t="e">
        <f>'Investīciju plāns_2023_2027'!#REF!</f>
        <v>#REF!</v>
      </c>
      <c r="G4" s="366" t="e">
        <f>'Investīciju plāns_2023_2027'!#REF!</f>
        <v>#REF!</v>
      </c>
      <c r="H4" s="278" t="e">
        <f>'Investīciju plāns_2023_2027'!#REF!</f>
        <v>#REF!</v>
      </c>
      <c r="I4" s="303" t="e">
        <f>'Investīciju plāns_2023_2027'!#REF!</f>
        <v>#REF!</v>
      </c>
      <c r="J4" s="304" t="e">
        <f>'Investīciju plāns_2023_2027'!#REF!</f>
        <v>#REF!</v>
      </c>
      <c r="K4" s="305" t="e">
        <f>'Investīciju plāns_2023_2027'!#REF!</f>
        <v>#REF!</v>
      </c>
      <c r="L4" s="306" t="e">
        <f>'Investīciju plāns_2023_2027'!#REF!</f>
        <v>#REF!</v>
      </c>
      <c r="M4" s="307" t="e">
        <f>'Investīciju plāns_2023_2027'!#REF!</f>
        <v>#REF!</v>
      </c>
      <c r="N4" s="308" t="e">
        <f>'Investīciju plāns_2023_2027'!#REF!</f>
        <v>#REF!</v>
      </c>
      <c r="O4" s="161" t="e">
        <f>'Investīciju plāns_2023_2027'!#REF!</f>
        <v>#REF!</v>
      </c>
      <c r="P4" s="346" t="e">
        <f>'Investīciju plāns_2023_2027'!#REF!</f>
        <v>#REF!</v>
      </c>
      <c r="Q4" s="308" t="e">
        <f>'Investīciju plāns_2023_2027'!#REF!</f>
        <v>#REF!</v>
      </c>
      <c r="R4" s="312" t="e">
        <f>'Investīciju plāns_2023_2027'!#REF!</f>
        <v>#REF!</v>
      </c>
      <c r="S4" s="161" t="e">
        <f>'Investīciju plāns_2023_2027'!#REF!</f>
        <v>#REF!</v>
      </c>
      <c r="T4" s="166" t="e">
        <f>'Investīciju plāns_2023_2027'!#REF!</f>
        <v>#REF!</v>
      </c>
      <c r="U4" s="314" t="e">
        <f>'Investīciju plāns_2023_2027'!#REF!</f>
        <v>#REF!</v>
      </c>
    </row>
    <row r="5" spans="1:22" x14ac:dyDescent="0.25">
      <c r="A5" s="161" t="e">
        <f>'Investīciju plāns_2023_2027'!#REF!</f>
        <v>#REF!</v>
      </c>
      <c r="B5" s="279" t="e">
        <f>'Investīciju plāns_2023_2027'!#REF!</f>
        <v>#REF!</v>
      </c>
      <c r="C5" s="196" t="e">
        <f>'Investīciju plāns_2023_2027'!#REF!</f>
        <v>#REF!</v>
      </c>
      <c r="D5" s="285" t="e">
        <f>'Investīciju plāns_2023_2027'!#REF!</f>
        <v>#REF!</v>
      </c>
      <c r="E5" s="371" t="e">
        <f>'Investīciju plāns_2023_2027'!#REF!</f>
        <v>#REF!</v>
      </c>
      <c r="F5" s="161" t="e">
        <f>'Investīciju plāns_2023_2027'!#REF!</f>
        <v>#REF!</v>
      </c>
      <c r="G5" s="366" t="e">
        <f>'Investīciju plāns_2023_2027'!#REF!</f>
        <v>#REF!</v>
      </c>
      <c r="H5" s="278" t="e">
        <f>'Investīciju plāns_2023_2027'!#REF!</f>
        <v>#REF!</v>
      </c>
      <c r="I5" s="303" t="e">
        <f>'Investīciju plāns_2023_2027'!#REF!</f>
        <v>#REF!</v>
      </c>
      <c r="J5" s="304" t="e">
        <f>'Investīciju plāns_2023_2027'!#REF!</f>
        <v>#REF!</v>
      </c>
      <c r="K5" s="305" t="e">
        <f>'Investīciju plāns_2023_2027'!#REF!</f>
        <v>#REF!</v>
      </c>
      <c r="L5" s="306" t="e">
        <f>'Investīciju plāns_2023_2027'!#REF!</f>
        <v>#REF!</v>
      </c>
      <c r="M5" s="307" t="e">
        <f>'Investīciju plāns_2023_2027'!#REF!</f>
        <v>#REF!</v>
      </c>
      <c r="N5" s="166" t="e">
        <f>'Investīciju plāns_2023_2027'!#REF!</f>
        <v>#REF!</v>
      </c>
      <c r="O5" s="161" t="e">
        <f>'Investīciju plāns_2023_2027'!#REF!</f>
        <v>#REF!</v>
      </c>
      <c r="P5" s="346" t="e">
        <f>'Investīciju plāns_2023_2027'!#REF!</f>
        <v>#REF!</v>
      </c>
      <c r="Q5" s="166" t="e">
        <f>'Investīciju plāns_2023_2027'!#REF!</f>
        <v>#REF!</v>
      </c>
      <c r="R5" s="196" t="e">
        <f>'Investīciju plāns_2023_2027'!#REF!</f>
        <v>#REF!</v>
      </c>
      <c r="S5" s="161" t="e">
        <f>'Investīciju plāns_2023_2027'!#REF!</f>
        <v>#REF!</v>
      </c>
      <c r="T5" s="291" t="e">
        <f>'Investīciju plāns_2023_2027'!#REF!</f>
        <v>#REF!</v>
      </c>
      <c r="U5" s="282" t="e">
        <f>'Investīciju plāns_2023_2027'!#REF!</f>
        <v>#REF!</v>
      </c>
    </row>
    <row r="6" spans="1:22" x14ac:dyDescent="0.25">
      <c r="A6" s="196" t="e">
        <f>'Investīciju plāns_2023_2027'!#REF!</f>
        <v>#REF!</v>
      </c>
      <c r="B6" s="279" t="e">
        <f>'Investīciju plāns_2023_2027'!#REF!</f>
        <v>#REF!</v>
      </c>
      <c r="C6" s="196" t="e">
        <f>'Investīciju plāns_2023_2027'!#REF!</f>
        <v>#REF!</v>
      </c>
      <c r="D6" s="285" t="e">
        <f>'Investīciju plāns_2023_2027'!#REF!</f>
        <v>#REF!</v>
      </c>
      <c r="E6" s="335" t="e">
        <f>'Investīciju plāns_2023_2027'!#REF!</f>
        <v>#REF!</v>
      </c>
      <c r="F6" s="161" t="e">
        <f>'Investīciju plāns_2023_2027'!#REF!</f>
        <v>#REF!</v>
      </c>
      <c r="G6" s="366" t="e">
        <f>'Investīciju plāns_2023_2027'!#REF!</f>
        <v>#REF!</v>
      </c>
      <c r="H6" s="278" t="e">
        <f>'Investīciju plāns_2023_2027'!#REF!</f>
        <v>#REF!</v>
      </c>
      <c r="I6" s="303" t="e">
        <f>'Investīciju plāns_2023_2027'!#REF!</f>
        <v>#REF!</v>
      </c>
      <c r="J6" s="304" t="e">
        <f>'Investīciju plāns_2023_2027'!#REF!</f>
        <v>#REF!</v>
      </c>
      <c r="K6" s="305" t="e">
        <f>'Investīciju plāns_2023_2027'!#REF!</f>
        <v>#REF!</v>
      </c>
      <c r="L6" s="306" t="e">
        <f>'Investīciju plāns_2023_2027'!#REF!</f>
        <v>#REF!</v>
      </c>
      <c r="M6" s="307" t="e">
        <f>'Investīciju plāns_2023_2027'!#REF!</f>
        <v>#REF!</v>
      </c>
      <c r="N6" s="166" t="e">
        <f>'Investīciju plāns_2023_2027'!#REF!</f>
        <v>#REF!</v>
      </c>
      <c r="O6" s="161" t="e">
        <f>'Investīciju plāns_2023_2027'!#REF!</f>
        <v>#REF!</v>
      </c>
      <c r="P6" s="346" t="e">
        <f>'Investīciju plāns_2023_2027'!#REF!</f>
        <v>#REF!</v>
      </c>
      <c r="Q6" s="166" t="e">
        <f>'Investīciju plāns_2023_2027'!#REF!</f>
        <v>#REF!</v>
      </c>
      <c r="R6" s="196" t="e">
        <f>'Investīciju plāns_2023_2027'!#REF!</f>
        <v>#REF!</v>
      </c>
      <c r="S6" s="161" t="e">
        <f>'Investīciju plāns_2023_2027'!#REF!</f>
        <v>#REF!</v>
      </c>
      <c r="T6" s="291" t="e">
        <f>'Investīciju plāns_2023_2027'!#REF!</f>
        <v>#REF!</v>
      </c>
      <c r="U6" s="282" t="e">
        <f>'Investīciju plāns_2023_2027'!#REF!</f>
        <v>#REF!</v>
      </c>
    </row>
    <row r="7" spans="1:22" x14ac:dyDescent="0.25">
      <c r="A7" s="161" t="e">
        <f>'Investīciju plāns_2023_2027'!#REF!</f>
        <v>#REF!</v>
      </c>
      <c r="B7" s="279" t="e">
        <f>'Investīciju plāns_2023_2027'!#REF!</f>
        <v>#REF!</v>
      </c>
      <c r="C7" s="196" t="e">
        <f>'Investīciju plāns_2023_2027'!#REF!</f>
        <v>#REF!</v>
      </c>
      <c r="D7" s="285" t="e">
        <f>'Investīciju plāns_2023_2027'!#REF!</f>
        <v>#REF!</v>
      </c>
      <c r="E7" s="335" t="e">
        <f>'Investīciju plāns_2023_2027'!#REF!</f>
        <v>#REF!</v>
      </c>
      <c r="F7" s="161" t="e">
        <f>'Investīciju plāns_2023_2027'!#REF!</f>
        <v>#REF!</v>
      </c>
      <c r="G7" s="366" t="e">
        <f>'Investīciju plāns_2023_2027'!#REF!</f>
        <v>#REF!</v>
      </c>
      <c r="H7" s="278" t="e">
        <f>'Investīciju plāns_2023_2027'!#REF!</f>
        <v>#REF!</v>
      </c>
      <c r="I7" s="303" t="e">
        <f>'Investīciju plāns_2023_2027'!#REF!</f>
        <v>#REF!</v>
      </c>
      <c r="J7" s="304" t="e">
        <f>'Investīciju plāns_2023_2027'!#REF!</f>
        <v>#REF!</v>
      </c>
      <c r="K7" s="305" t="e">
        <f>'Investīciju plāns_2023_2027'!#REF!</f>
        <v>#REF!</v>
      </c>
      <c r="L7" s="306" t="e">
        <f>'Investīciju plāns_2023_2027'!#REF!</f>
        <v>#REF!</v>
      </c>
      <c r="M7" s="307" t="e">
        <f>'Investīciju plāns_2023_2027'!#REF!</f>
        <v>#REF!</v>
      </c>
      <c r="N7" s="166" t="e">
        <f>'Investīciju plāns_2023_2027'!#REF!</f>
        <v>#REF!</v>
      </c>
      <c r="O7" s="272" t="e">
        <f>'Investīciju plāns_2023_2027'!#REF!</f>
        <v>#REF!</v>
      </c>
      <c r="P7" s="346" t="e">
        <f>'Investīciju plāns_2023_2027'!#REF!</f>
        <v>#REF!</v>
      </c>
      <c r="Q7" s="166" t="e">
        <f>'Investīciju plāns_2023_2027'!#REF!</f>
        <v>#REF!</v>
      </c>
      <c r="R7" s="196" t="e">
        <f>'Investīciju plāns_2023_2027'!#REF!</f>
        <v>#REF!</v>
      </c>
      <c r="S7" s="161" t="e">
        <f>'Investīciju plāns_2023_2027'!#REF!</f>
        <v>#REF!</v>
      </c>
      <c r="T7" s="291" t="e">
        <f>'Investīciju plāns_2023_2027'!#REF!</f>
        <v>#REF!</v>
      </c>
      <c r="U7" s="282" t="e">
        <f>'Investīciju plāns_2023_2027'!#REF!</f>
        <v>#REF!</v>
      </c>
    </row>
    <row r="8" spans="1:22" x14ac:dyDescent="0.25">
      <c r="A8" s="161" t="e">
        <f>'Investīciju plāns_2023_2027'!#REF!</f>
        <v>#REF!</v>
      </c>
      <c r="B8" s="279" t="e">
        <f>'Investīciju plāns_2023_2027'!#REF!</f>
        <v>#REF!</v>
      </c>
      <c r="C8" s="196" t="e">
        <f>'Investīciju plāns_2023_2027'!#REF!</f>
        <v>#REF!</v>
      </c>
      <c r="D8" s="285" t="e">
        <f>'Investīciju plāns_2023_2027'!#REF!</f>
        <v>#REF!</v>
      </c>
      <c r="E8" s="285" t="e">
        <f>'Investīciju plāns_2023_2027'!#REF!</f>
        <v>#REF!</v>
      </c>
      <c r="F8" s="161" t="e">
        <f>'Investīciju plāns_2023_2027'!#REF!</f>
        <v>#REF!</v>
      </c>
      <c r="G8" s="366" t="e">
        <f>'Investīciju plāns_2023_2027'!#REF!</f>
        <v>#REF!</v>
      </c>
      <c r="H8" s="278" t="e">
        <f>'Investīciju plāns_2023_2027'!#REF!</f>
        <v>#REF!</v>
      </c>
      <c r="I8" s="303" t="e">
        <f>'Investīciju plāns_2023_2027'!#REF!</f>
        <v>#REF!</v>
      </c>
      <c r="J8" s="304" t="e">
        <f>'Investīciju plāns_2023_2027'!#REF!</f>
        <v>#REF!</v>
      </c>
      <c r="K8" s="305" t="e">
        <f>'Investīciju plāns_2023_2027'!#REF!</f>
        <v>#REF!</v>
      </c>
      <c r="L8" s="306" t="e">
        <f>'Investīciju plāns_2023_2027'!#REF!</f>
        <v>#REF!</v>
      </c>
      <c r="M8" s="307" t="e">
        <f>'Investīciju plāns_2023_2027'!#REF!</f>
        <v>#REF!</v>
      </c>
      <c r="N8" s="166" t="e">
        <f>'Investīciju plāns_2023_2027'!#REF!</f>
        <v>#REF!</v>
      </c>
      <c r="O8" s="272" t="e">
        <f>'Investīciju plāns_2023_2027'!#REF!</f>
        <v>#REF!</v>
      </c>
      <c r="P8" s="346" t="e">
        <f>'Investīciju plāns_2023_2027'!#REF!</f>
        <v>#REF!</v>
      </c>
      <c r="Q8" s="166" t="e">
        <f>'Investīciju plāns_2023_2027'!#REF!</f>
        <v>#REF!</v>
      </c>
      <c r="R8" s="196" t="e">
        <f>'Investīciju plāns_2023_2027'!#REF!</f>
        <v>#REF!</v>
      </c>
      <c r="S8" s="336" t="e">
        <f>'Investīciju plāns_2023_2027'!#REF!</f>
        <v>#REF!</v>
      </c>
      <c r="T8" s="291" t="e">
        <f>'Investīciju plāns_2023_2027'!#REF!</f>
        <v>#REF!</v>
      </c>
      <c r="U8" s="282" t="e">
        <f>'Investīciju plāns_2023_2027'!#REF!</f>
        <v>#REF!</v>
      </c>
    </row>
    <row r="9" spans="1:22" ht="76.5" x14ac:dyDescent="0.25">
      <c r="A9" s="196">
        <f>'Investīciju plāns_2023_2027'!A5</f>
        <v>3</v>
      </c>
      <c r="B9" s="279" t="str">
        <f>'Investīciju plāns_2023_2027'!B5</f>
        <v>06</v>
      </c>
      <c r="C9" s="196" t="str">
        <f>'Investīciju plāns_2023_2027'!C5</f>
        <v>Cenas</v>
      </c>
      <c r="D9" s="285" t="str">
        <f>'Investīciju plāns_2023_2027'!D5</f>
        <v>Pašvaldības daudzdzīvokļu ēkas Celtnieku ielā 24, Ānē energoefektivitātes paaugstināšana</v>
      </c>
      <c r="E9" s="285" t="str">
        <f>'Investīciju plāns_2023_2027'!E5</f>
        <v xml:space="preserve">Veikt ēkas pamatu, ārsienu, logu, durvju siltināšanu, centralizētās apkures sistēmas izbūvi.  </v>
      </c>
      <c r="F9" s="161" t="str">
        <f>'Investīciju plāns_2023_2027'!F5</f>
        <v>Energoefektivitāte</v>
      </c>
      <c r="G9" s="366" t="str">
        <f>'Investīciju plāns_2023_2027'!G5</f>
        <v>J/Pag/Iedz
IP/2021</v>
      </c>
      <c r="H9" s="278">
        <f>'Investīciju plāns_2023_2027'!H5</f>
        <v>728000</v>
      </c>
      <c r="I9" s="303">
        <f>'Investīciju plāns_2023_2027'!I5</f>
        <v>0</v>
      </c>
      <c r="J9" s="304">
        <f>'Investīciju plāns_2023_2027'!J5</f>
        <v>0</v>
      </c>
      <c r="K9" s="305">
        <f>'Investīciju plāns_2023_2027'!K5</f>
        <v>0</v>
      </c>
      <c r="L9" s="306">
        <f>'Investīciju plāns_2023_2027'!L5</f>
        <v>0</v>
      </c>
      <c r="M9" s="307">
        <f>'Investīciju plāns_2023_2027'!M5</f>
        <v>728000</v>
      </c>
      <c r="N9" s="161" t="str">
        <f>'Investīciju plāns_2023_2027'!N5</f>
        <v>P2 V RV8</v>
      </c>
      <c r="O9" s="336" t="str">
        <f>'Investīciju plāns_2023_2027'!O5</f>
        <v>P</v>
      </c>
      <c r="P9" s="347" t="str">
        <f>'Investīciju plāns_2023_2027'!P5</f>
        <v>VP2</v>
      </c>
      <c r="Q9" s="336" t="str">
        <f>'Investīciju plāns_2023_2027'!Q5</f>
        <v>RV5</v>
      </c>
      <c r="R9" s="344" t="str">
        <f>'Investīciju plāns_2023_2027'!R5</f>
        <v>U.5.4.</v>
      </c>
      <c r="S9" s="161" t="str">
        <f>'Investīciju plāns_2023_2027'!S5</f>
        <v>Infrastruktūras un saimnieciskā nodrošinājuma nodaļa/Pagasta pārvalde</v>
      </c>
      <c r="T9" s="284">
        <f>'Investīciju plāns_2023_2027'!T5</f>
        <v>0</v>
      </c>
      <c r="U9" s="282" t="str">
        <f>'Investīciju plāns_2023_2027'!U5</f>
        <v>2022-2027</v>
      </c>
    </row>
    <row r="10" spans="1:22" ht="76.5" x14ac:dyDescent="0.25">
      <c r="A10" s="161">
        <f>'Investīciju plāns_2023_2027'!A6</f>
        <v>4</v>
      </c>
      <c r="B10" s="279" t="str">
        <f>'Investīciju plāns_2023_2027'!B6</f>
        <v>06</v>
      </c>
      <c r="C10" s="196" t="str">
        <f>'Investīciju plāns_2023_2027'!C6</f>
        <v>Cenas</v>
      </c>
      <c r="D10" s="285" t="str">
        <f>'Investīciju plāns_2023_2027'!D6</f>
        <v>Branku pakalpojuma centra ēkas energoefektivitātes paaugstināšana</v>
      </c>
      <c r="E10" s="370" t="str">
        <f>'Investīciju plāns_2023_2027'!E6</f>
        <v>Ēkas energoefektivitātes veikšana</v>
      </c>
      <c r="F10" s="161" t="str">
        <f>'Investīciju plāns_2023_2027'!F6</f>
        <v>Energoefektivitāte</v>
      </c>
      <c r="G10" s="366" t="str">
        <f>'Investīciju plāns_2023_2027'!G6</f>
        <v>J/Pag/Iedz
IP/2021</v>
      </c>
      <c r="H10" s="278">
        <f>'Investīciju plāns_2023_2027'!H6</f>
        <v>250000</v>
      </c>
      <c r="I10" s="303">
        <f>'Investīciju plāns_2023_2027'!I6</f>
        <v>0</v>
      </c>
      <c r="J10" s="304">
        <f>'Investīciju plāns_2023_2027'!J6</f>
        <v>0</v>
      </c>
      <c r="K10" s="305">
        <f>'Investīciju plāns_2023_2027'!K6</f>
        <v>0</v>
      </c>
      <c r="L10" s="306">
        <f>'Investīciju plāns_2023_2027'!L6</f>
        <v>0</v>
      </c>
      <c r="M10" s="307">
        <f>'Investīciju plāns_2023_2027'!M6</f>
        <v>250000</v>
      </c>
      <c r="N10" s="161" t="str">
        <f>'Investīciju plāns_2023_2027'!N6</f>
        <v>P2 V RV8</v>
      </c>
      <c r="O10" s="336" t="str">
        <f>'Investīciju plāns_2023_2027'!O6</f>
        <v>D</v>
      </c>
      <c r="P10" s="347" t="str">
        <f>'Investīciju plāns_2023_2027'!P6</f>
        <v>VP2</v>
      </c>
      <c r="Q10" s="336" t="str">
        <f>'Investīciju plāns_2023_2027'!Q6</f>
        <v>RV5</v>
      </c>
      <c r="R10" s="344" t="str">
        <f>'Investīciju plāns_2023_2027'!R6</f>
        <v>U.5.4.</v>
      </c>
      <c r="S10" s="161" t="str">
        <f>'Investīciju plāns_2023_2027'!S6</f>
        <v>Infrastruktūras un saimnieciskā nodrošinājuma nodaļa/Pagasta pārvalde</v>
      </c>
      <c r="T10" s="284">
        <f>'Investīciju plāns_2023_2027'!T6</f>
        <v>0</v>
      </c>
      <c r="U10" s="282" t="str">
        <f>'Investīciju plāns_2023_2027'!U6</f>
        <v>2022-2027</v>
      </c>
    </row>
    <row r="11" spans="1:22" ht="76.5" x14ac:dyDescent="0.25">
      <c r="A11" s="161">
        <f>'Investīciju plāns_2023_2027'!A7</f>
        <v>5</v>
      </c>
      <c r="B11" s="279" t="str">
        <f>'Investīciju plāns_2023_2027'!B7</f>
        <v>08</v>
      </c>
      <c r="C11" s="196" t="str">
        <f>'Investīciju plāns_2023_2027'!C7</f>
        <v>Cenas</v>
      </c>
      <c r="D11" s="285" t="str">
        <f>'Investīciju plāns_2023_2027'!D7</f>
        <v>Ānes Tautas nama fasādes remonts</v>
      </c>
      <c r="E11" s="285" t="str">
        <f>'Investīciju plāns_2023_2027'!E7</f>
        <v xml:space="preserve">Fasādes apmetuma remonts </v>
      </c>
      <c r="F11" s="161" t="str">
        <f>'Investīciju plāns_2023_2027'!F7</f>
        <v>Ēku remontdarbi</v>
      </c>
      <c r="G11" s="366" t="str">
        <f>'Investīciju plāns_2023_2027'!G7</f>
        <v>J/Pag/Iedz
IP/2021</v>
      </c>
      <c r="H11" s="278">
        <f>'Investīciju plāns_2023_2027'!H7</f>
        <v>60000</v>
      </c>
      <c r="I11" s="303">
        <f>'Investīciju plāns_2023_2027'!I7</f>
        <v>0</v>
      </c>
      <c r="J11" s="304">
        <f>'Investīciju plāns_2023_2027'!J7</f>
        <v>0</v>
      </c>
      <c r="K11" s="305">
        <f>'Investīciju plāns_2023_2027'!K7</f>
        <v>0</v>
      </c>
      <c r="L11" s="306">
        <f>'Investīciju plāns_2023_2027'!L7</f>
        <v>0</v>
      </c>
      <c r="M11" s="307">
        <f>'Investīciju plāns_2023_2027'!M7</f>
        <v>60000</v>
      </c>
      <c r="N11" s="161" t="str">
        <f>'Investīciju plāns_2023_2027'!N7</f>
        <v>P2 K RV1</v>
      </c>
      <c r="O11" s="336" t="str">
        <f>'Investīciju plāns_2023_2027'!O7</f>
        <v>P</v>
      </c>
      <c r="P11" s="347" t="str">
        <f>'Investīciju plāns_2023_2027'!P7</f>
        <v>VP1</v>
      </c>
      <c r="Q11" s="336" t="str">
        <f>'Investīciju plāns_2023_2027'!Q7</f>
        <v>RV3</v>
      </c>
      <c r="R11" s="344" t="str">
        <f>'Investīciju plāns_2023_2027'!R7</f>
        <v>3.3.</v>
      </c>
      <c r="S11" s="161" t="str">
        <f>'Investīciju plāns_2023_2027'!S7</f>
        <v>Infrastruktūras un saimnieciskā nodrošinājuma nodaļa/Pagasta pārvalde</v>
      </c>
      <c r="T11" s="284">
        <f>'Investīciju plāns_2023_2027'!T7</f>
        <v>0</v>
      </c>
      <c r="U11" s="282" t="str">
        <f>'Investīciju plāns_2023_2027'!U7</f>
        <v>2022-2027</v>
      </c>
    </row>
    <row r="12" spans="1:22" ht="76.5" x14ac:dyDescent="0.25">
      <c r="A12" s="196">
        <f>'Investīciju plāns_2023_2027'!A8</f>
        <v>6</v>
      </c>
      <c r="B12" s="279" t="str">
        <f>'Investīciju plāns_2023_2027'!B8</f>
        <v>09</v>
      </c>
      <c r="C12" s="196" t="str">
        <f>'Investīciju plāns_2023_2027'!C8</f>
        <v>Cenas</v>
      </c>
      <c r="D12" s="285" t="str">
        <f>'Investīciju plāns_2023_2027'!D8</f>
        <v>Teteles pamatskolas teritorijas labiekārtošana</v>
      </c>
      <c r="E12" s="285" t="str">
        <f>'Investīciju plāns_2023_2027'!E8</f>
        <v>Bruģētu taciņu un laukuma ierīkošana pie tornīša</v>
      </c>
      <c r="F12" s="161" t="str">
        <f>'Investīciju plāns_2023_2027'!F8</f>
        <v>Izglītības iestāžu infrastruktūra</v>
      </c>
      <c r="G12" s="366" t="str">
        <f>'Investīciju plāns_2023_2027'!G8</f>
        <v>J/Pag/Iedz
IP/2021</v>
      </c>
      <c r="H12" s="278">
        <f>'Investīciju plāns_2023_2027'!H8</f>
        <v>50000</v>
      </c>
      <c r="I12" s="303">
        <f>'Investīciju plāns_2023_2027'!I8</f>
        <v>0</v>
      </c>
      <c r="J12" s="304">
        <f>'Investīciju plāns_2023_2027'!J8</f>
        <v>0</v>
      </c>
      <c r="K12" s="305">
        <f>'Investīciju plāns_2023_2027'!K8</f>
        <v>0</v>
      </c>
      <c r="L12" s="306">
        <f>'Investīciju plāns_2023_2027'!L8</f>
        <v>0</v>
      </c>
      <c r="M12" s="307">
        <f>'Investīciju plāns_2023_2027'!M8</f>
        <v>50000</v>
      </c>
      <c r="N12" s="161" t="str">
        <f>'Investīciju plāns_2023_2027'!N8</f>
        <v>P2 I RV1</v>
      </c>
      <c r="O12" s="161" t="str">
        <f>'Investīciju plāns_2023_2027'!O8</f>
        <v>D</v>
      </c>
      <c r="P12" s="347" t="str">
        <f>'Investīciju plāns_2023_2027'!P8</f>
        <v>VP1</v>
      </c>
      <c r="Q12" s="336" t="str">
        <f>'Investīciju plāns_2023_2027'!Q8</f>
        <v>RV1</v>
      </c>
      <c r="R12" s="344" t="str">
        <f>'Investīciju plāns_2023_2027'!R8</f>
        <v>1.1.</v>
      </c>
      <c r="S12" s="161" t="str">
        <f>'Investīciju plāns_2023_2027'!S8</f>
        <v>Infrastruktūras un saimnieciskā nodrošinājuma nodaļa/Pagasta pārvalde</v>
      </c>
      <c r="T12" s="284">
        <f>'Investīciju plāns_2023_2027'!T8</f>
        <v>0</v>
      </c>
      <c r="U12" s="282" t="str">
        <f>'Investīciju plāns_2023_2027'!U8</f>
        <v>2022-2027</v>
      </c>
    </row>
    <row r="13" spans="1:22" ht="76.5" x14ac:dyDescent="0.25">
      <c r="A13" s="161">
        <f>'Investīciju plāns_2023_2027'!A9</f>
        <v>7</v>
      </c>
      <c r="B13" s="279" t="str">
        <f>'Investīciju plāns_2023_2027'!B9</f>
        <v>06</v>
      </c>
      <c r="C13" s="196" t="str">
        <f>'Investīciju plāns_2023_2027'!C9</f>
        <v>Cenas</v>
      </c>
      <c r="D13" s="285" t="str">
        <f>'Investīciju plāns_2023_2027'!D9</f>
        <v>Teteles kapličas būvniecība</v>
      </c>
      <c r="E13" s="285" t="str">
        <f>'Investīciju plāns_2023_2027'!E9</f>
        <v>Izstrādātā būvprojekta aktualizācija</v>
      </c>
      <c r="F13" s="161" t="str">
        <f>'Investīciju plāns_2023_2027'!F9</f>
        <v>Kapu teritorijas labiekārtošana</v>
      </c>
      <c r="G13" s="366" t="str">
        <f>'Investīciju plāns_2023_2027'!G9</f>
        <v>J/Pag/Iedz
IP/2021</v>
      </c>
      <c r="H13" s="278">
        <f>'Investīciju plāns_2023_2027'!H9</f>
        <v>300000</v>
      </c>
      <c r="I13" s="303">
        <f>'Investīciju plāns_2023_2027'!I9</f>
        <v>0</v>
      </c>
      <c r="J13" s="304">
        <f>'Investīciju plāns_2023_2027'!J9</f>
        <v>0</v>
      </c>
      <c r="K13" s="305">
        <f>'Investīciju plāns_2023_2027'!K9</f>
        <v>0</v>
      </c>
      <c r="L13" s="306">
        <f>'Investīciju plāns_2023_2027'!L9</f>
        <v>0</v>
      </c>
      <c r="M13" s="307">
        <f>'Investīciju plāns_2023_2027'!M9</f>
        <v>300000</v>
      </c>
      <c r="N13" s="196" t="str">
        <f>'Investīciju plāns_2023_2027'!N9</f>
        <v>P3 V RV9</v>
      </c>
      <c r="O13" s="161" t="str">
        <f>'Investīciju plāns_2023_2027'!O9</f>
        <v>P</v>
      </c>
      <c r="P13" s="347" t="str">
        <f>'Investīciju plāns_2023_2027'!P9</f>
        <v>VP2</v>
      </c>
      <c r="Q13" s="336" t="str">
        <f>'Investīciju plāns_2023_2027'!Q9</f>
        <v>RV5</v>
      </c>
      <c r="R13" s="344" t="str">
        <f>'Investīciju plāns_2023_2027'!R9</f>
        <v>U.5.5.</v>
      </c>
      <c r="S13" s="161" t="str">
        <f>'Investīciju plāns_2023_2027'!S9</f>
        <v>Infrastruktūras un saimnieciskā nodrošinājuma nodaļa/Pagasta pārvalde</v>
      </c>
      <c r="T13" s="309">
        <f>'Investīciju plāns_2023_2027'!T9</f>
        <v>0</v>
      </c>
      <c r="U13" s="282" t="str">
        <f>'Investīciju plāns_2023_2027'!U9</f>
        <v>2022-2027</v>
      </c>
    </row>
    <row r="14" spans="1:22" ht="76.5" x14ac:dyDescent="0.25">
      <c r="A14" s="161">
        <f>'Investīciju plāns_2023_2027'!A10</f>
        <v>8</v>
      </c>
      <c r="B14" s="279" t="str">
        <f>'Investīciju plāns_2023_2027'!B10</f>
        <v>06</v>
      </c>
      <c r="C14" s="196" t="str">
        <f>'Investīciju plāns_2023_2027'!C10</f>
        <v>Cenas</v>
      </c>
      <c r="D14" s="285" t="str">
        <f>'Investīciju plāns_2023_2027'!D10</f>
        <v xml:space="preserve">Džammu dīķa teritorijas labiekārtošana </v>
      </c>
      <c r="E14" s="285" t="str">
        <f>'Investīciju plāns_2023_2027'!E10</f>
        <v xml:space="preserve">Pludmales izveide, rotaļu iekārtu uzstādīšana </v>
      </c>
      <c r="F14" s="161" t="str">
        <f>'Investīciju plāns_2023_2027'!F10</f>
        <v>Teritorijas labiekārtošana</v>
      </c>
      <c r="G14" s="366" t="str">
        <f>'Investīciju plāns_2023_2027'!G10</f>
        <v>J/Pag/Iedz
IP/2021</v>
      </c>
      <c r="H14" s="278">
        <f>'Investīciju plāns_2023_2027'!H10</f>
        <v>20000</v>
      </c>
      <c r="I14" s="303">
        <f>'Investīciju plāns_2023_2027'!I10</f>
        <v>0</v>
      </c>
      <c r="J14" s="304">
        <f>'Investīciju plāns_2023_2027'!J10</f>
        <v>0</v>
      </c>
      <c r="K14" s="305">
        <f>'Investīciju plāns_2023_2027'!K10</f>
        <v>0</v>
      </c>
      <c r="L14" s="306">
        <f>'Investīciju plāns_2023_2027'!L10</f>
        <v>20000</v>
      </c>
      <c r="M14" s="307">
        <f>'Investīciju plāns_2023_2027'!M10</f>
        <v>0</v>
      </c>
      <c r="N14" s="196" t="str">
        <f>'Investīciju plāns_2023_2027'!N10</f>
        <v>P3 V RV9</v>
      </c>
      <c r="O14" s="161" t="str">
        <f>'Investīciju plāns_2023_2027'!O10</f>
        <v>P</v>
      </c>
      <c r="P14" s="347" t="str">
        <f>'Investīciju plāns_2023_2027'!P10</f>
        <v>VP2</v>
      </c>
      <c r="Q14" s="336" t="str">
        <f>'Investīciju plāns_2023_2027'!Q10</f>
        <v>RV5</v>
      </c>
      <c r="R14" s="344" t="str">
        <f>'Investīciju plāns_2023_2027'!R10</f>
        <v>U.5.5.</v>
      </c>
      <c r="S14" s="161" t="str">
        <f>'Investīciju plāns_2023_2027'!S10</f>
        <v>Infrastruktūras un saimnieciskā nodrošinājuma nodaļa/Pagasta pārvalde</v>
      </c>
      <c r="T14" s="309">
        <f>'Investīciju plāns_2023_2027'!T10</f>
        <v>0</v>
      </c>
      <c r="U14" s="282" t="str">
        <f>'Investīciju plāns_2023_2027'!U10</f>
        <v>2022-2027</v>
      </c>
    </row>
    <row r="15" spans="1:22" ht="76.5" x14ac:dyDescent="0.25">
      <c r="A15" s="196">
        <f>'Investīciju plāns_2023_2027'!A11</f>
        <v>9</v>
      </c>
      <c r="B15" s="279" t="str">
        <f>'Investīciju plāns_2023_2027'!B11</f>
        <v>06</v>
      </c>
      <c r="C15" s="196" t="str">
        <f>'Investīciju plāns_2023_2027'!C11</f>
        <v>Cenas</v>
      </c>
      <c r="D15" s="285" t="str">
        <f>'Investīciju plāns_2023_2027'!D11</f>
        <v>Spartaka sporta laukuma labiekārtošana</v>
      </c>
      <c r="E15" s="285" t="str">
        <f>'Investīciju plāns_2023_2027'!E11</f>
        <v>Vingrošanas rīku izvietošana pie sporta laukuma</v>
      </c>
      <c r="F15" s="161" t="str">
        <f>'Investīciju plāns_2023_2027'!F11</f>
        <v>Teritorijas labiekārtošana</v>
      </c>
      <c r="G15" s="366" t="str">
        <f>'Investīciju plāns_2023_2027'!G11</f>
        <v>J/Pag/Iedz
IP/2021</v>
      </c>
      <c r="H15" s="278">
        <f>'Investīciju plāns_2023_2027'!H11</f>
        <v>15000</v>
      </c>
      <c r="I15" s="303">
        <f>'Investīciju plāns_2023_2027'!I11</f>
        <v>0</v>
      </c>
      <c r="J15" s="304">
        <f>'Investīciju plāns_2023_2027'!J11</f>
        <v>0</v>
      </c>
      <c r="K15" s="305">
        <f>'Investīciju plāns_2023_2027'!K11</f>
        <v>0</v>
      </c>
      <c r="L15" s="306">
        <f>'Investīciju plāns_2023_2027'!L11</f>
        <v>15000</v>
      </c>
      <c r="M15" s="307">
        <f>'Investīciju plāns_2023_2027'!M11</f>
        <v>0</v>
      </c>
      <c r="N15" s="196" t="str">
        <f>'Investīciju plāns_2023_2027'!N11</f>
        <v>P3 V RV9</v>
      </c>
      <c r="O15" s="161" t="str">
        <f>'Investīciju plāns_2023_2027'!O11</f>
        <v>P</v>
      </c>
      <c r="P15" s="347" t="str">
        <f>'Investīciju plāns_2023_2027'!P11</f>
        <v>VP1</v>
      </c>
      <c r="Q15" s="336" t="str">
        <f>'Investīciju plāns_2023_2027'!Q11</f>
        <v>RV3</v>
      </c>
      <c r="R15" s="344" t="str">
        <f>'Investīciju plāns_2023_2027'!R11</f>
        <v>3.1.</v>
      </c>
      <c r="S15" s="161" t="str">
        <f>'Investīciju plāns_2023_2027'!S11</f>
        <v>Infrastruktūras un saimnieciskā nodrošinājuma nodaļa/Pagasta pārvalde</v>
      </c>
      <c r="T15" s="309">
        <f>'Investīciju plāns_2023_2027'!T11</f>
        <v>0</v>
      </c>
      <c r="U15" s="282" t="str">
        <f>'Investīciju plāns_2023_2027'!U11</f>
        <v>2022-2027</v>
      </c>
    </row>
    <row r="16" spans="1:22" ht="76.5" x14ac:dyDescent="0.25">
      <c r="A16" s="161">
        <f>'Investīciju plāns_2023_2027'!A12</f>
        <v>10</v>
      </c>
      <c r="B16" s="279" t="str">
        <f>'Investīciju plāns_2023_2027'!B12</f>
        <v>06</v>
      </c>
      <c r="C16" s="196" t="str">
        <f>'Investīciju plāns_2023_2027'!C12</f>
        <v>Cenas</v>
      </c>
      <c r="D16" s="285" t="str">
        <f>'Investīciju plāns_2023_2027'!D12</f>
        <v>Branku parka teritorijas labiekārtošana</v>
      </c>
      <c r="E16" s="285" t="str">
        <f>'Investīciju plāns_2023_2027'!E12</f>
        <v xml:space="preserve">Taciņu uzbēršana, dīķa aizrakšana, pāraugušo koku izzāģēšana, jaunu koku un krūmu stādīšana. </v>
      </c>
      <c r="F16" s="161" t="str">
        <f>'Investīciju plāns_2023_2027'!F12</f>
        <v>Teritorijas labiekārtošana</v>
      </c>
      <c r="G16" s="366" t="str">
        <f>'Investīciju plāns_2023_2027'!G12</f>
        <v>J/Pag/Iedz
IP/2021</v>
      </c>
      <c r="H16" s="278">
        <f>'Investīciju plāns_2023_2027'!H12</f>
        <v>20000</v>
      </c>
      <c r="I16" s="303">
        <f>'Investīciju plāns_2023_2027'!I12</f>
        <v>0</v>
      </c>
      <c r="J16" s="304">
        <f>'Investīciju plāns_2023_2027'!J12</f>
        <v>0</v>
      </c>
      <c r="K16" s="305">
        <f>'Investīciju plāns_2023_2027'!K12</f>
        <v>0</v>
      </c>
      <c r="L16" s="306">
        <f>'Investīciju plāns_2023_2027'!L12</f>
        <v>20000</v>
      </c>
      <c r="M16" s="307">
        <f>'Investīciju plāns_2023_2027'!M12</f>
        <v>0</v>
      </c>
      <c r="N16" s="196" t="str">
        <f>'Investīciju plāns_2023_2027'!N12</f>
        <v>P3 V RV9</v>
      </c>
      <c r="O16" s="336" t="str">
        <f>'Investīciju plāns_2023_2027'!O12</f>
        <v>P</v>
      </c>
      <c r="P16" s="347" t="str">
        <f>'Investīciju plāns_2023_2027'!P12</f>
        <v>VP2</v>
      </c>
      <c r="Q16" s="336" t="str">
        <f>'Investīciju plāns_2023_2027'!Q12</f>
        <v>RV5</v>
      </c>
      <c r="R16" s="344" t="str">
        <f>'Investīciju plāns_2023_2027'!R12</f>
        <v>U.5.5.</v>
      </c>
      <c r="S16" s="161" t="str">
        <f>'Investīciju plāns_2023_2027'!S12</f>
        <v>Infrastruktūras un saimnieciskā nodrošinājuma nodaļa/Pagasta pārvalde</v>
      </c>
      <c r="T16" s="309">
        <f>'Investīciju plāns_2023_2027'!T12</f>
        <v>0</v>
      </c>
      <c r="U16" s="282" t="str">
        <f>'Investīciju plāns_2023_2027'!U12</f>
        <v>2022-2027</v>
      </c>
    </row>
    <row r="17" spans="1:21" ht="76.5" x14ac:dyDescent="0.25">
      <c r="A17" s="161">
        <f>'Investīciju plāns_2023_2027'!A13</f>
        <v>11</v>
      </c>
      <c r="B17" s="279" t="str">
        <f>'Investīciju plāns_2023_2027'!B13</f>
        <v>06</v>
      </c>
      <c r="C17" s="196" t="str">
        <f>'Investīciju plāns_2023_2027'!C13</f>
        <v>Cenas</v>
      </c>
      <c r="D17" s="285" t="str">
        <f>'Investīciju plāns_2023_2027'!D13</f>
        <v xml:space="preserve">Ānes dīķa teritorijas labiekārtošana
 </v>
      </c>
      <c r="E17" s="285" t="str">
        <f>'Investīciju plāns_2023_2027'!E13</f>
        <v>Taciņas posma izbūve, peldvietas teritorijas labiekārtošana, labiekārtojuma elementu uzstādīšana.  Turpmāk, dīķa teritorijas niedru pļaušana, 2 putnu vērošanas terašu izveide, pontonu laipas izbūve Lielupē. Treniņu laukuma izveide birzī aiz pagrabiem</v>
      </c>
      <c r="F17" s="161" t="str">
        <f>'Investīciju plāns_2023_2027'!F13</f>
        <v>Teritorijas labiekārtošana</v>
      </c>
      <c r="G17" s="366" t="str">
        <f>'Investīciju plāns_2023_2027'!G13</f>
        <v>J/Pag/Iedz
IP/2021</v>
      </c>
      <c r="H17" s="278">
        <f>'Investīciju plāns_2023_2027'!H13</f>
        <v>70000</v>
      </c>
      <c r="I17" s="303">
        <f>'Investīciju plāns_2023_2027'!I13</f>
        <v>0</v>
      </c>
      <c r="J17" s="304">
        <f>'Investīciju plāns_2023_2027'!J13</f>
        <v>0</v>
      </c>
      <c r="K17" s="305">
        <f>'Investīciju plāns_2023_2027'!K13</f>
        <v>0</v>
      </c>
      <c r="L17" s="306">
        <f>'Investīciju plāns_2023_2027'!L13</f>
        <v>0</v>
      </c>
      <c r="M17" s="307">
        <f>'Investīciju plāns_2023_2027'!M13</f>
        <v>70000</v>
      </c>
      <c r="N17" s="196" t="str">
        <f>'Investīciju plāns_2023_2027'!N13</f>
        <v>P3 V RV9</v>
      </c>
      <c r="O17" s="161" t="str">
        <f>'Investīciju plāns_2023_2027'!O13</f>
        <v>P</v>
      </c>
      <c r="P17" s="347" t="str">
        <f>'Investīciju plāns_2023_2027'!P13</f>
        <v>VP2</v>
      </c>
      <c r="Q17" s="336" t="str">
        <f>'Investīciju plāns_2023_2027'!Q13</f>
        <v>RV5</v>
      </c>
      <c r="R17" s="344" t="str">
        <f>'Investīciju plāns_2023_2027'!R13</f>
        <v>U.5.5.</v>
      </c>
      <c r="S17" s="161" t="str">
        <f>'Investīciju plāns_2023_2027'!S13</f>
        <v>Infrastruktūras un saimnieciskā nodrošinājuma nodaļa/Pagasta pārvalde</v>
      </c>
      <c r="T17" s="309">
        <f>'Investīciju plāns_2023_2027'!T13</f>
        <v>0</v>
      </c>
      <c r="U17" s="282" t="str">
        <f>'Investīciju plāns_2023_2027'!U13</f>
        <v>2022-2027</v>
      </c>
    </row>
    <row r="18" spans="1:21" ht="89.25" x14ac:dyDescent="0.25">
      <c r="A18" s="196">
        <f>'Investīciju plāns_2023_2027'!A14</f>
        <v>12</v>
      </c>
      <c r="B18" s="279" t="str">
        <f>'Investīciju plāns_2023_2027'!B14</f>
        <v>06</v>
      </c>
      <c r="C18" s="196" t="str">
        <f>'Investīciju plāns_2023_2027'!C14</f>
        <v>Cenas</v>
      </c>
      <c r="D18" s="285" t="str">
        <f>'Investīciju plāns_2023_2027'!D14</f>
        <v>Ānes parka labiekārtošana</v>
      </c>
      <c r="E18" s="285" t="str">
        <f>'Investīciju plāns_2023_2027'!E14</f>
        <v>Grants seguma taciņu izveide, labiekārtojuma elementu uzstādīšana, bērnu rotaļu laukuma elementu uzstādīšana. 
2022.gadā uzsākta Ānes parka labiekārtošanas celiņu izbūve 1.kārta, ELFLA projekta “Ānes parka labiekārtošana, I kārta” (Nr.22-06-AL019.2203-000005) ietvaros
2022.gadā plānots realizēt projeka 1.kārtu 28000EUR atbilstoši plānotajam</v>
      </c>
      <c r="F18" s="161" t="str">
        <f>'Investīciju plāns_2023_2027'!F14</f>
        <v>Teritorijas labiekārtošana</v>
      </c>
      <c r="G18" s="366" t="str">
        <f>'Investīciju plāns_2023_2027'!G14</f>
        <v xml:space="preserve">PP
</v>
      </c>
      <c r="H18" s="278">
        <f>'Investīciju plāns_2023_2027'!H14</f>
        <v>144494</v>
      </c>
      <c r="I18" s="303">
        <f>'Investīciju plāns_2023_2027'!I14</f>
        <v>39494</v>
      </c>
      <c r="J18" s="304">
        <f>'Investīciju plāns_2023_2027'!J14</f>
        <v>39494</v>
      </c>
      <c r="K18" s="305">
        <f>'Investīciju plāns_2023_2027'!K14</f>
        <v>0</v>
      </c>
      <c r="L18" s="306">
        <f>'Investīciju plāns_2023_2027'!L14</f>
        <v>0</v>
      </c>
      <c r="M18" s="307">
        <f>'Investīciju plāns_2023_2027'!M14</f>
        <v>105000</v>
      </c>
      <c r="N18" s="196" t="str">
        <f>'Investīciju plāns_2023_2027'!N14</f>
        <v>P3 V RV9</v>
      </c>
      <c r="O18" s="161" t="str">
        <f>'Investīciju plāns_2023_2027'!O14</f>
        <v>P</v>
      </c>
      <c r="P18" s="347" t="str">
        <f>'Investīciju plāns_2023_2027'!P14</f>
        <v>VP2</v>
      </c>
      <c r="Q18" s="336" t="str">
        <f>'Investīciju plāns_2023_2027'!Q14</f>
        <v>RV5</v>
      </c>
      <c r="R18" s="344" t="str">
        <f>'Investīciju plāns_2023_2027'!R14</f>
        <v>U.5.5.</v>
      </c>
      <c r="S18" s="161" t="str">
        <f>'Investīciju plāns_2023_2027'!S14</f>
        <v>Infrastruktūras un saimnieciskā nodrošinājuma nodaļa/Pagasta pārvalde</v>
      </c>
      <c r="T18" s="309">
        <f>'Investīciju plāns_2023_2027'!T14</f>
        <v>0</v>
      </c>
      <c r="U18" s="282" t="str">
        <f>'Investīciju plāns_2023_2027'!U14</f>
        <v>2022-2027</v>
      </c>
    </row>
    <row r="19" spans="1:21" ht="89.25" x14ac:dyDescent="0.25">
      <c r="A19" s="161">
        <f>'Investīciju plāns_2023_2027'!A15</f>
        <v>13</v>
      </c>
      <c r="B19" s="279">
        <f>'Investīciju plāns_2023_2027'!B15</f>
        <v>0</v>
      </c>
      <c r="C19" s="196" t="str">
        <f>'Investīciju plāns_2023_2027'!C15</f>
        <v>Cenas</v>
      </c>
      <c r="D19" s="285" t="str">
        <f>'Investīciju plāns_2023_2027'!D15</f>
        <v>Cenu pagasta  transporta infrastruktūras attīstība</v>
      </c>
      <c r="E19" s="285" t="str">
        <f>'Investīciju plāns_2023_2027'!E15</f>
        <v>Transporta infrastruktūras attīstība, t.sk.: 
 2022/2023.gads:
Cietā seguma un apgaismojuma izbūve Ievu ielā, Iecēnu ciemā, Cenu pagastā - būvprojekta izstrāde (9770.75EUR), būvniecība (~260 000EUR)
Iepirkumu procedūra projektēšanai uzsākta 2022.gadā, noslēgti līgumi par projektēšanu</v>
      </c>
      <c r="F19" s="161" t="str">
        <f>'Investīciju plāns_2023_2027'!F15</f>
        <v>Transporta infrastruktūra, t.sk. Apgaismojums</v>
      </c>
      <c r="G19" s="366" t="str">
        <f>'Investīciju plāns_2023_2027'!G15</f>
        <v>AG2023
J/Pag/Iedz
Dep/ieros</v>
      </c>
      <c r="H19" s="278">
        <f>'Investīciju plāns_2023_2027'!H15</f>
        <v>269771</v>
      </c>
      <c r="I19" s="303">
        <f>'Investīciju plāns_2023_2027'!I15</f>
        <v>269771</v>
      </c>
      <c r="J19" s="304">
        <f>'Investīciju plāns_2023_2027'!J15</f>
        <v>48771</v>
      </c>
      <c r="K19" s="305">
        <f>'Investīciju plāns_2023_2027'!K15</f>
        <v>221000</v>
      </c>
      <c r="L19" s="306">
        <f>'Investīciju plāns_2023_2027'!L15</f>
        <v>0</v>
      </c>
      <c r="M19" s="307">
        <f>'Investīciju plāns_2023_2027'!M15</f>
        <v>0</v>
      </c>
      <c r="N19" s="196" t="str">
        <f>'Investīciju plāns_2023_2027'!N15</f>
        <v>P2 V RV1</v>
      </c>
      <c r="O19" s="161">
        <f>'Investīciju plāns_2023_2027'!O15</f>
        <v>0</v>
      </c>
      <c r="P19" s="347">
        <f>'Investīciju plāns_2023_2027'!P15</f>
        <v>0</v>
      </c>
      <c r="Q19" s="336" t="str">
        <f>'Investīciju plāns_2023_2027'!Q15</f>
        <v>RV4</v>
      </c>
      <c r="R19" s="344" t="str">
        <f>'Investīciju plāns_2023_2027'!R15</f>
        <v>4.1.</v>
      </c>
      <c r="S19" s="161" t="str">
        <f>'Investīciju plāns_2023_2027'!S15</f>
        <v>Infrastruktūras un saimnieciskā nodrošinājuma nodaļa/Pagasta pārvalde</v>
      </c>
      <c r="T19" s="309">
        <f>'Investīciju plāns_2023_2027'!T15</f>
        <v>0</v>
      </c>
      <c r="U19" s="282" t="str">
        <f>'Investīciju plāns_2023_2027'!U15</f>
        <v>2022-2027</v>
      </c>
    </row>
    <row r="20" spans="1:21" ht="255" x14ac:dyDescent="0.25">
      <c r="A20" s="161">
        <f>'Investīciju plāns_2023_2027'!A16</f>
        <v>14</v>
      </c>
      <c r="B20" s="279">
        <f>'Investīciju plāns_2023_2027'!B16</f>
        <v>0</v>
      </c>
      <c r="C20" s="196" t="str">
        <f>'Investīciju plāns_2023_2027'!C16</f>
        <v>Cenas</v>
      </c>
      <c r="D20" s="285" t="str">
        <f>'Investīciju plāns_2023_2027'!D16</f>
        <v>Cenu pagasta  transporta infrastruktūras attīstība</v>
      </c>
      <c r="E20" s="285" t="str">
        <f>'Investīciju plāns_2023_2027'!E16</f>
        <v>Transporta infrastruktūras attīstība, t.sk.: 
2024.-2027.gads
1. Parka ielas virskārtas atjaunošana, Branku ciemā , ~330m
Plānots uzsākt projektēšanu 2023.gada otrajā pusē, izmaksas plānot 2024.gadā 
2. Garozas šoseja (Smēdes) - Spartaka iela ceļa posma seguma uzlabošana (Veikt asfaltbetona ceļa seguma izbūvi. Projekts uzņēmējdarbības atbalstam un apdzīvotības veicināšanai)
3. Pašvaldības ceļa  Brankas - Tiltiņi asfalta seguma atjaunošana
4. Valdavu ceļa seguma atjaunošana
5. Muižas ielas gājēju celiņa izbūve - no Teteles pamatskolas līdz autobusu pieturvietai, gājēju - skolēnu un ciema iedzīvotāju drošības nodrošināšanai
6. Gājēju un velo celiņa izbūve no Ānes ciema līdz Jelgavas pilsētas robežai
7. Gājēju pārejas ar apgaismojumu izveide Tetelē (pie P93 gājēju drošības uzlabošanai)
8. Ielu apgaismojuma izbūve no Brankstūriem līdz DUS, t.sk. Gājēju ietves izbūve gar autoceļu V1068 no Ausekļu ielas Branku ciemā līdz DUS ASTARTE "Brankstūri"</v>
      </c>
      <c r="F20" s="161" t="str">
        <f>'Investīciju plāns_2023_2027'!F16</f>
        <v>Transporta infrastruktūra, t.sk. Apgaismojums</v>
      </c>
      <c r="G20" s="366" t="str">
        <f>'Investīciju plāns_2023_2027'!G16</f>
        <v>J/Pag/Iedz
Dep/ieros</v>
      </c>
      <c r="H20" s="278">
        <f>'Investīciju plāns_2023_2027'!H16</f>
        <v>2872000</v>
      </c>
      <c r="I20" s="303">
        <f>'Investīciju plāns_2023_2027'!I16</f>
        <v>0</v>
      </c>
      <c r="J20" s="304">
        <f>'Investīciju plāns_2023_2027'!J16</f>
        <v>0</v>
      </c>
      <c r="K20" s="305">
        <f>'Investīciju plāns_2023_2027'!K16</f>
        <v>0</v>
      </c>
      <c r="L20" s="306">
        <f>'Investīciju plāns_2023_2027'!L16</f>
        <v>100000</v>
      </c>
      <c r="M20" s="307">
        <f>'Investīciju plāns_2023_2027'!M16</f>
        <v>2772000</v>
      </c>
      <c r="N20" s="196" t="str">
        <f>'Investīciju plāns_2023_2027'!N16</f>
        <v>P2 V RV1</v>
      </c>
      <c r="O20" s="161">
        <f>'Investīciju plāns_2023_2027'!O16</f>
        <v>0</v>
      </c>
      <c r="P20" s="347">
        <f>'Investīciju plāns_2023_2027'!P16</f>
        <v>0</v>
      </c>
      <c r="Q20" s="336" t="str">
        <f>'Investīciju plāns_2023_2027'!Q16</f>
        <v>RV4</v>
      </c>
      <c r="R20" s="344" t="str">
        <f>'Investīciju plāns_2023_2027'!R16</f>
        <v>4.1.</v>
      </c>
      <c r="S20" s="161" t="str">
        <f>'Investīciju plāns_2023_2027'!S16</f>
        <v>Infrastruktūras un saimnieciskā nodrošinājuma nodaļa/Pagasta pārvalde</v>
      </c>
      <c r="T20" s="309">
        <f>'Investīciju plāns_2023_2027'!T16</f>
        <v>0</v>
      </c>
      <c r="U20" s="282" t="str">
        <f>'Investīciju plāns_2023_2027'!U16</f>
        <v>2022-2027</v>
      </c>
    </row>
    <row r="21" spans="1:21" ht="76.5" x14ac:dyDescent="0.25">
      <c r="A21" s="196">
        <f>'Investīciju plāns_2023_2027'!A17</f>
        <v>15</v>
      </c>
      <c r="B21" s="279" t="str">
        <f>'Investīciju plāns_2023_2027'!B17</f>
        <v>06</v>
      </c>
      <c r="C21" s="196" t="str">
        <f>'Investīciju plāns_2023_2027'!C17</f>
        <v>Cenas</v>
      </c>
      <c r="D21" s="285" t="str">
        <f>'Investīciju plāns_2023_2027'!D17</f>
        <v>Notekūdeņu attīrīšanas iekārtu izbūve Jaunpēternieku ciemā</v>
      </c>
      <c r="E21" s="285" t="str">
        <f>'Investīciju plāns_2023_2027'!E17</f>
        <v>OKSDU projekts Divām daudzdzīvokļu dzīvojamām mājām jāveic bioloģiskās NAI izbūve.
2023.gadā plānots Jaunu NAI izbūve Jaunpēternieki, Cenu pagasts</v>
      </c>
      <c r="F21" s="161" t="str">
        <f>'Investīciju plāns_2023_2027'!F17</f>
        <v>Ūdenssaimniecības attīstība</v>
      </c>
      <c r="G21" s="366" t="str">
        <f>'Investīciju plāns_2023_2027'!G17</f>
        <v>J/Pag/Iedz
IP/2021</v>
      </c>
      <c r="H21" s="278">
        <f>'Investīciju plāns_2023_2027'!H17</f>
        <v>100000</v>
      </c>
      <c r="I21" s="303">
        <f>'Investīciju plāns_2023_2027'!I17</f>
        <v>0</v>
      </c>
      <c r="J21" s="304">
        <f>'Investīciju plāns_2023_2027'!J17</f>
        <v>0</v>
      </c>
      <c r="K21" s="305">
        <f>'Investīciju plāns_2023_2027'!K17</f>
        <v>0</v>
      </c>
      <c r="L21" s="306">
        <f>'Investīciju plāns_2023_2027'!L17</f>
        <v>100000</v>
      </c>
      <c r="M21" s="307">
        <f>'Investīciju plāns_2023_2027'!M17</f>
        <v>0</v>
      </c>
      <c r="N21" s="196" t="str">
        <f>'Investīciju plāns_2023_2027'!N17</f>
        <v>P2 V RV3</v>
      </c>
      <c r="O21" s="336" t="str">
        <f>'Investīciju plāns_2023_2027'!O17</f>
        <v>P</v>
      </c>
      <c r="P21" s="347" t="str">
        <f>'Investīciju plāns_2023_2027'!P17</f>
        <v>VP2</v>
      </c>
      <c r="Q21" s="336" t="str">
        <f>'Investīciju plāns_2023_2027'!Q17</f>
        <v>RV5</v>
      </c>
      <c r="R21" s="344" t="str">
        <f>'Investīciju plāns_2023_2027'!R17</f>
        <v>U.5.1.</v>
      </c>
      <c r="S21" s="161" t="str">
        <f>'Investīciju plāns_2023_2027'!S17</f>
        <v>Infrastruktūras un saimnieciskā nodrošinājuma nodaļa/Pagasta pārvalde</v>
      </c>
      <c r="T21" s="309">
        <f>'Investīciju plāns_2023_2027'!T17</f>
        <v>0</v>
      </c>
      <c r="U21" s="282" t="str">
        <f>'Investīciju plāns_2023_2027'!U17</f>
        <v>2022-2027</v>
      </c>
    </row>
    <row r="22" spans="1:21" ht="76.5" x14ac:dyDescent="0.25">
      <c r="A22" s="161">
        <f>'Investīciju plāns_2023_2027'!A18</f>
        <v>16</v>
      </c>
      <c r="B22" s="279" t="str">
        <f>'Investīciju plāns_2023_2027'!B18</f>
        <v>06</v>
      </c>
      <c r="C22" s="196" t="str">
        <f>'Investīciju plāns_2023_2027'!C18</f>
        <v>Cenas</v>
      </c>
      <c r="D22" s="285" t="str">
        <f>'Investīciju plāns_2023_2027'!D18</f>
        <v>Ūdenssaimniecības pakalpojumu attīstība Ānes un Teteles ciemu savrupmāju rajonā - ūdens, sadzīves kanalizācija, NAI, LŪK, ietve</v>
      </c>
      <c r="E22" s="285" t="str">
        <f>'Investīciju plāns_2023_2027'!E18</f>
        <v xml:space="preserve">Projektēšana, ietverot Tirgoņu rajonu, Progresa ielas mājas, pārslēdzot esošo kanalizāciju pie kopējiem tīkliem. 
2023.gadā plānots- kanalizācijas tīklu paplašināšana Ānē, Cenu pagastā, 550m garā posmā (Atpūtas iela, Pļavu iela, Tirgotāju iela)  būvprojekta izstrāde 
</v>
      </c>
      <c r="F22" s="161" t="str">
        <f>'Investīciju plāns_2023_2027'!F18</f>
        <v>Ūdenssaimniecības attīstība</v>
      </c>
      <c r="G22" s="366" t="str">
        <f>'Investīciju plāns_2023_2027'!G18</f>
        <v>J/Pag/Iedz
IP/2021</v>
      </c>
      <c r="H22" s="278">
        <f>'Investīciju plāns_2023_2027'!H18</f>
        <v>800000</v>
      </c>
      <c r="I22" s="303">
        <f>'Investīciju plāns_2023_2027'!I18</f>
        <v>0</v>
      </c>
      <c r="J22" s="304">
        <f>'Investīciju plāns_2023_2027'!J18</f>
        <v>0</v>
      </c>
      <c r="K22" s="305">
        <f>'Investīciju plāns_2023_2027'!K18</f>
        <v>0</v>
      </c>
      <c r="L22" s="306">
        <f>'Investīciju plāns_2023_2027'!L18</f>
        <v>100000</v>
      </c>
      <c r="M22" s="307">
        <f>'Investīciju plāns_2023_2027'!M18</f>
        <v>700000</v>
      </c>
      <c r="N22" s="161" t="str">
        <f>'Investīciju plāns_2023_2027'!N18</f>
        <v>P2 V RV3</v>
      </c>
      <c r="O22" s="336" t="str">
        <f>'Investīciju plāns_2023_2027'!O18</f>
        <v>P</v>
      </c>
      <c r="P22" s="347" t="str">
        <f>'Investīciju plāns_2023_2027'!P18</f>
        <v>VP2</v>
      </c>
      <c r="Q22" s="336" t="str">
        <f>'Investīciju plāns_2023_2027'!Q18</f>
        <v>RV5</v>
      </c>
      <c r="R22" s="344" t="str">
        <f>'Investīciju plāns_2023_2027'!R18</f>
        <v>U.5.1.</v>
      </c>
      <c r="S22" s="161" t="str">
        <f>'Investīciju plāns_2023_2027'!S18</f>
        <v>Infrastruktūras un saimnieciskā nodrošinājuma nodaļa/Pagasta pārvalde</v>
      </c>
      <c r="T22" s="284">
        <f>'Investīciju plāns_2023_2027'!T18</f>
        <v>0</v>
      </c>
      <c r="U22" s="282" t="str">
        <f>'Investīciju plāns_2023_2027'!U18</f>
        <v>2022-2027</v>
      </c>
    </row>
    <row r="23" spans="1:21" x14ac:dyDescent="0.25">
      <c r="A23" s="161" t="e">
        <f>'Investīciju plāns_2023_2027'!#REF!</f>
        <v>#REF!</v>
      </c>
      <c r="B23" s="279" t="e">
        <f>'Investīciju plāns_2023_2027'!#REF!</f>
        <v>#REF!</v>
      </c>
      <c r="C23" s="196" t="e">
        <f>'Investīciju plāns_2023_2027'!#REF!</f>
        <v>#REF!</v>
      </c>
      <c r="D23" s="285" t="e">
        <f>'Investīciju plāns_2023_2027'!#REF!</f>
        <v>#REF!</v>
      </c>
      <c r="E23" s="285" t="e">
        <f>'Investīciju plāns_2023_2027'!#REF!</f>
        <v>#REF!</v>
      </c>
      <c r="F23" s="161" t="e">
        <f>'Investīciju plāns_2023_2027'!#REF!</f>
        <v>#REF!</v>
      </c>
      <c r="G23" s="366" t="e">
        <f>'Investīciju plāns_2023_2027'!#REF!</f>
        <v>#REF!</v>
      </c>
      <c r="H23" s="278" t="e">
        <f>'Investīciju plāns_2023_2027'!#REF!</f>
        <v>#REF!</v>
      </c>
      <c r="I23" s="303" t="e">
        <f>'Investīciju plāns_2023_2027'!#REF!</f>
        <v>#REF!</v>
      </c>
      <c r="J23" s="304" t="e">
        <f>'Investīciju plāns_2023_2027'!#REF!</f>
        <v>#REF!</v>
      </c>
      <c r="K23" s="305" t="e">
        <f>'Investīciju plāns_2023_2027'!#REF!</f>
        <v>#REF!</v>
      </c>
      <c r="L23" s="306" t="e">
        <f>'Investīciju plāns_2023_2027'!#REF!</f>
        <v>#REF!</v>
      </c>
      <c r="M23" s="307" t="e">
        <f>'Investīciju plāns_2023_2027'!#REF!</f>
        <v>#REF!</v>
      </c>
      <c r="N23" s="161" t="e">
        <f>'Investīciju plāns_2023_2027'!#REF!</f>
        <v>#REF!</v>
      </c>
      <c r="O23" s="336" t="e">
        <f>'Investīciju plāns_2023_2027'!#REF!</f>
        <v>#REF!</v>
      </c>
      <c r="P23" s="347" t="e">
        <f>'Investīciju plāns_2023_2027'!#REF!</f>
        <v>#REF!</v>
      </c>
      <c r="Q23" s="336" t="e">
        <f>'Investīciju plāns_2023_2027'!#REF!</f>
        <v>#REF!</v>
      </c>
      <c r="R23" s="344" t="e">
        <f>'Investīciju plāns_2023_2027'!#REF!</f>
        <v>#REF!</v>
      </c>
      <c r="S23" s="161" t="e">
        <f>'Investīciju plāns_2023_2027'!#REF!</f>
        <v>#REF!</v>
      </c>
      <c r="T23" s="284" t="e">
        <f>'Investīciju plāns_2023_2027'!#REF!</f>
        <v>#REF!</v>
      </c>
      <c r="U23" s="282" t="e">
        <f>'Investīciju plāns_2023_2027'!#REF!</f>
        <v>#REF!</v>
      </c>
    </row>
    <row r="24" spans="1:21" ht="178.5" x14ac:dyDescent="0.25">
      <c r="A24" s="196">
        <f>'Investīciju plāns_2023_2027'!A19</f>
        <v>17</v>
      </c>
      <c r="B24" s="279" t="str">
        <f>'Investīciju plāns_2023_2027'!B19</f>
        <v>04</v>
      </c>
      <c r="C24" s="196" t="str">
        <f>'Investīciju plāns_2023_2027'!C19</f>
        <v>Eleja</v>
      </c>
      <c r="D24" s="285" t="str">
        <f>'Investīciju plāns_2023_2027'!D19</f>
        <v>Atjaunojamo energoresursu izmantošanas veicināšana - ģeotermālās enerģijas izmantošana</v>
      </c>
      <c r="E24" s="285" t="str">
        <f>'Investīciju plāns_2023_2027'!E19</f>
        <v>Sadarbojoties pilsētu un lauku teritorijām, attīstīt  uzņēmējdarbību ģeotermālās enerģijas ieguves vietā- peldbaseina, vannas, pirtis un balneoloģiju, lauksaimniecība, akvakultūra.
Ģeotermālās enerģijas izmantošanas izpēte Elejas pagastā. 2 izpētes tehnisko projektu izstrāde Elejas termālajiem ūdeņiem, zemes dzīļu skanēšana. Ģeotermālās enerģijas izmantošana Elejas pagastā Jelgavas novadā (saistība ar reģionālo projektu). Provizoriski kopējā summa 33 200 000 EUR
Ģeotermālās enerģijas izmantošana Elejā ir iespējama vairākos veidos:
• siltumapgāde un dzesēšana, iekļaujot arī centralizēto siltumapgādi;
• peldbaseini, vannas, pirtis un balneoloģija;
• lauksaimniecība;
• akvakultūra;
• ražošana ( ir interese no dažādiem uzņēmējiem)</v>
      </c>
      <c r="F24" s="161" t="str">
        <f>'Investīciju plāns_2023_2027'!F19</f>
        <v>Atbalsts uzņēmējdarbībai</v>
      </c>
      <c r="G24" s="366" t="str">
        <f>'Investīciju plāns_2023_2027'!G19</f>
        <v xml:space="preserve">J/Pag/Iedz
</v>
      </c>
      <c r="H24" s="278">
        <f>'Investīciju plāns_2023_2027'!H19</f>
        <v>33200000</v>
      </c>
      <c r="I24" s="303">
        <f>'Investīciju plāns_2023_2027'!I19</f>
        <v>0</v>
      </c>
      <c r="J24" s="304">
        <f>'Investīciju plāns_2023_2027'!J19</f>
        <v>0</v>
      </c>
      <c r="K24" s="305">
        <f>'Investīciju plāns_2023_2027'!K19</f>
        <v>0</v>
      </c>
      <c r="L24" s="306">
        <f>'Investīciju plāns_2023_2027'!L19</f>
        <v>0</v>
      </c>
      <c r="M24" s="307">
        <f>'Investīciju plāns_2023_2027'!M19</f>
        <v>33200000</v>
      </c>
      <c r="N24" s="161" t="str">
        <f>'Investīciju plāns_2023_2027'!N19</f>
        <v>P2 U RV1</v>
      </c>
      <c r="O24" s="336" t="str">
        <f>'Investīciju plāns_2023_2027'!O19</f>
        <v>D</v>
      </c>
      <c r="P24" s="347" t="str">
        <f>'Investīciju plāns_2023_2027'!P19</f>
        <v>VP3</v>
      </c>
      <c r="Q24" s="336" t="str">
        <f>'Investīciju plāns_2023_2027'!Q19</f>
        <v>RV7</v>
      </c>
      <c r="R24" s="344" t="str">
        <f>'Investīciju plāns_2023_2027'!R19</f>
        <v>U.7.1.</v>
      </c>
      <c r="S24" s="161" t="str">
        <f>'Investīciju plāns_2023_2027'!S19</f>
        <v>Attīstības nodaļa/Infrastruktūras un saimnieciskā nodrošinājuma nodaļa/pagasta pārvalde</v>
      </c>
      <c r="T24" s="284">
        <f>'Investīciju plāns_2023_2027'!T19</f>
        <v>0</v>
      </c>
      <c r="U24" s="282" t="str">
        <f>'Investīciju plāns_2023_2027'!U19</f>
        <v>2022-2027</v>
      </c>
    </row>
    <row r="25" spans="1:21" x14ac:dyDescent="0.25">
      <c r="A25" s="161" t="e">
        <f>'Investīciju plāns_2023_2027'!#REF!</f>
        <v>#REF!</v>
      </c>
      <c r="B25" s="279" t="e">
        <f>'Investīciju plāns_2023_2027'!#REF!</f>
        <v>#REF!</v>
      </c>
      <c r="C25" s="196" t="e">
        <f>'Investīciju plāns_2023_2027'!#REF!</f>
        <v>#REF!</v>
      </c>
      <c r="D25" s="285" t="e">
        <f>'Investīciju plāns_2023_2027'!#REF!</f>
        <v>#REF!</v>
      </c>
      <c r="E25" s="285" t="e">
        <f>'Investīciju plāns_2023_2027'!#REF!</f>
        <v>#REF!</v>
      </c>
      <c r="F25" s="161" t="e">
        <f>'Investīciju plāns_2023_2027'!#REF!</f>
        <v>#REF!</v>
      </c>
      <c r="G25" s="366" t="e">
        <f>'Investīciju plāns_2023_2027'!#REF!</f>
        <v>#REF!</v>
      </c>
      <c r="H25" s="278" t="e">
        <f>'Investīciju plāns_2023_2027'!#REF!</f>
        <v>#REF!</v>
      </c>
      <c r="I25" s="303" t="e">
        <f>'Investīciju plāns_2023_2027'!#REF!</f>
        <v>#REF!</v>
      </c>
      <c r="J25" s="304" t="e">
        <f>'Investīciju plāns_2023_2027'!#REF!</f>
        <v>#REF!</v>
      </c>
      <c r="K25" s="305" t="e">
        <f>'Investīciju plāns_2023_2027'!#REF!</f>
        <v>#REF!</v>
      </c>
      <c r="L25" s="306" t="e">
        <f>'Investīciju plāns_2023_2027'!#REF!</f>
        <v>#REF!</v>
      </c>
      <c r="M25" s="307" t="e">
        <f>'Investīciju plāns_2023_2027'!#REF!</f>
        <v>#REF!</v>
      </c>
      <c r="N25" s="161" t="e">
        <f>'Investīciju plāns_2023_2027'!#REF!</f>
        <v>#REF!</v>
      </c>
      <c r="O25" s="336" t="e">
        <f>'Investīciju plāns_2023_2027'!#REF!</f>
        <v>#REF!</v>
      </c>
      <c r="P25" s="346" t="e">
        <f>'Investīciju plāns_2023_2027'!#REF!</f>
        <v>#REF!</v>
      </c>
      <c r="Q25" s="348" t="e">
        <f>'Investīciju plāns_2023_2027'!#REF!</f>
        <v>#REF!</v>
      </c>
      <c r="R25" s="344" t="e">
        <f>'Investīciju plāns_2023_2027'!#REF!</f>
        <v>#REF!</v>
      </c>
      <c r="S25" s="161" t="e">
        <f>'Investīciju plāns_2023_2027'!#REF!</f>
        <v>#REF!</v>
      </c>
      <c r="T25" s="284" t="e">
        <f>'Investīciju plāns_2023_2027'!#REF!</f>
        <v>#REF!</v>
      </c>
      <c r="U25" s="282" t="e">
        <f>'Investīciju plāns_2023_2027'!#REF!</f>
        <v>#REF!</v>
      </c>
    </row>
    <row r="26" spans="1:21" x14ac:dyDescent="0.25">
      <c r="A26" s="161" t="e">
        <f>'Investīciju plāns_2023_2027'!#REF!</f>
        <v>#REF!</v>
      </c>
      <c r="B26" s="279" t="e">
        <f>'Investīciju plāns_2023_2027'!#REF!</f>
        <v>#REF!</v>
      </c>
      <c r="C26" s="196" t="e">
        <f>'Investīciju plāns_2023_2027'!#REF!</f>
        <v>#REF!</v>
      </c>
      <c r="D26" s="285" t="e">
        <f>'Investīciju plāns_2023_2027'!#REF!</f>
        <v>#REF!</v>
      </c>
      <c r="E26" s="335" t="e">
        <f>'Investīciju plāns_2023_2027'!#REF!</f>
        <v>#REF!</v>
      </c>
      <c r="F26" s="161" t="e">
        <f>'Investīciju plāns_2023_2027'!#REF!</f>
        <v>#REF!</v>
      </c>
      <c r="G26" s="366" t="e">
        <f>'Investīciju plāns_2023_2027'!#REF!</f>
        <v>#REF!</v>
      </c>
      <c r="H26" s="278" t="e">
        <f>'Investīciju plāns_2023_2027'!#REF!</f>
        <v>#REF!</v>
      </c>
      <c r="I26" s="303" t="e">
        <f>'Investīciju plāns_2023_2027'!#REF!</f>
        <v>#REF!</v>
      </c>
      <c r="J26" s="304" t="e">
        <f>'Investīciju plāns_2023_2027'!#REF!</f>
        <v>#REF!</v>
      </c>
      <c r="K26" s="305" t="e">
        <f>'Investīciju plāns_2023_2027'!#REF!</f>
        <v>#REF!</v>
      </c>
      <c r="L26" s="306" t="e">
        <f>'Investīciju plāns_2023_2027'!#REF!</f>
        <v>#REF!</v>
      </c>
      <c r="M26" s="307" t="e">
        <f>'Investīciju plāns_2023_2027'!#REF!</f>
        <v>#REF!</v>
      </c>
      <c r="N26" s="161" t="e">
        <f>'Investīciju plāns_2023_2027'!#REF!</f>
        <v>#REF!</v>
      </c>
      <c r="O26" s="336" t="e">
        <f>'Investīciju plāns_2023_2027'!#REF!</f>
        <v>#REF!</v>
      </c>
      <c r="P26" s="346" t="e">
        <f>'Investīciju plāns_2023_2027'!#REF!</f>
        <v>#REF!</v>
      </c>
      <c r="Q26" s="348" t="e">
        <f>'Investīciju plāns_2023_2027'!#REF!</f>
        <v>#REF!</v>
      </c>
      <c r="R26" s="344" t="e">
        <f>'Investīciju plāns_2023_2027'!#REF!</f>
        <v>#REF!</v>
      </c>
      <c r="S26" s="161" t="e">
        <f>'Investīciju plāns_2023_2027'!#REF!</f>
        <v>#REF!</v>
      </c>
      <c r="T26" s="284" t="e">
        <f>'Investīciju plāns_2023_2027'!#REF!</f>
        <v>#REF!</v>
      </c>
      <c r="U26" s="282" t="e">
        <f>'Investīciju plāns_2023_2027'!#REF!</f>
        <v>#REF!</v>
      </c>
    </row>
    <row r="27" spans="1:21" ht="76.5" x14ac:dyDescent="0.25">
      <c r="A27" s="196">
        <f>'Investīciju plāns_2023_2027'!A20</f>
        <v>18</v>
      </c>
      <c r="B27" s="277" t="str">
        <f>'Investīciju plāns_2023_2027'!B20</f>
        <v>09</v>
      </c>
      <c r="C27" s="161" t="str">
        <f>'Investīciju plāns_2023_2027'!C20</f>
        <v>Eleja</v>
      </c>
      <c r="D27" s="285" t="str">
        <f>'Investīciju plāns_2023_2027'!D20</f>
        <v>Elejas vidusskolas mājturības un tehnoloģiju darbnīcas energoefektivitātes paaugstināšana</v>
      </c>
      <c r="E27" s="295" t="str">
        <f>'Investīciju plāns_2023_2027'!E20</f>
        <v>Uzsākts dizaina un tehnoloģiju virziens vidējā izglītībā no 7.-12.kl. Nepieciešams ēkas energoefektivitātes paaugstināšana. 2023.gadā uzsākta iepirkumu procedūra būvprojekta izstrādi ~ 15 000 EUR un būvdarbus plānots uzsākt 2023.gadā ~ 400000 EUR)</v>
      </c>
      <c r="F27" s="161" t="str">
        <f>'Investīciju plāns_2023_2027'!F20</f>
        <v>Energoefektivitāte</v>
      </c>
      <c r="G27" s="366" t="str">
        <f>'Investīciju plāns_2023_2027'!G20</f>
        <v xml:space="preserve">J/Pag/Iedz
</v>
      </c>
      <c r="H27" s="290">
        <f>'Investīciju plāns_2023_2027'!H20</f>
        <v>415000</v>
      </c>
      <c r="I27" s="303">
        <f>'Investīciju plāns_2023_2027'!I20</f>
        <v>415000</v>
      </c>
      <c r="J27" s="304">
        <f>'Investīciju plāns_2023_2027'!J20</f>
        <v>55000</v>
      </c>
      <c r="K27" s="305">
        <f>'Investīciju plāns_2023_2027'!K20</f>
        <v>360000</v>
      </c>
      <c r="L27" s="306">
        <f>'Investīciju plāns_2023_2027'!L20</f>
        <v>0</v>
      </c>
      <c r="M27" s="307">
        <f>'Investīciju plāns_2023_2027'!M20</f>
        <v>0</v>
      </c>
      <c r="N27" s="195" t="str">
        <f>'Investīciju plāns_2023_2027'!N20</f>
        <v>P2 I RV1</v>
      </c>
      <c r="O27" s="336" t="str">
        <f>'Investīciju plāns_2023_2027'!O20</f>
        <v>P</v>
      </c>
      <c r="P27" s="349" t="str">
        <f>'Investīciju plāns_2023_2027'!P20</f>
        <v>VP1</v>
      </c>
      <c r="Q27" s="336" t="str">
        <f>'Investīciju plāns_2023_2027'!Q20</f>
        <v>RV1</v>
      </c>
      <c r="R27" s="344" t="str">
        <f>'Investīciju plāns_2023_2027'!R20</f>
        <v>1.1.</v>
      </c>
      <c r="S27" s="161" t="str">
        <f>'Investīciju plāns_2023_2027'!S20</f>
        <v>Infrastruktūras un saimnieciskā nodrošinājuma nodaļa/Izglītības pārvalde</v>
      </c>
      <c r="T27" s="310">
        <f>'Investīciju plāns_2023_2027'!T20</f>
        <v>0</v>
      </c>
      <c r="U27" s="282" t="str">
        <f>'Investīciju plāns_2023_2027'!U20</f>
        <v>2022-2027</v>
      </c>
    </row>
    <row r="28" spans="1:21" ht="127.5" x14ac:dyDescent="0.25">
      <c r="A28" s="161">
        <f>'Investīciju plāns_2023_2027'!A21</f>
        <v>19</v>
      </c>
      <c r="B28" s="277" t="str">
        <f>'Investīciju plāns_2023_2027'!B21</f>
        <v>10</v>
      </c>
      <c r="C28" s="161" t="str">
        <f>'Investīciju plāns_2023_2027'!C21</f>
        <v>Eleja</v>
      </c>
      <c r="D28" s="285" t="str">
        <f>'Investīciju plāns_2023_2027'!D21</f>
        <v>SARC Eleja ēku energoefektivitātes paaugstināšana un pārbūve</v>
      </c>
      <c r="E28" s="285" t="str">
        <f>'Investīciju plāns_2023_2027'!E21</f>
        <v>2022.gadā uzsāktais investīciju projekts saskaņā ar 2022.gada 8.februāra noteikumiem Nr.112 “Kārtība, kādā piešķiramas un izlietojamas mērķdotācijas investīcijām pašvaldībām”  - 1 500 000EUR= PB finansējums būvuzraudzība 12099 EUR un autoruzraudzība 12099EUR
Finansējuma sadalījums pa gadiem:
2022.gads 65% = 975000 būvdarbi mērķdotācijas projekts +autoruzraudzība 7864 EUR+ būvuzraudzība 7864 =990 728 EUR
2023.gads 35% = 525000 EUR būvdarbi mērķdotācijas projekts + autoruzraudzība 423EUR5+ būvuzraudzība 4235EUR=533 468 EUR</v>
      </c>
      <c r="F28" s="161" t="str">
        <f>'Investīciju plāns_2023_2027'!F21</f>
        <v>Energoefektivitāte</v>
      </c>
      <c r="G28" s="368" t="str">
        <f>'Investīciju plāns_2023_2027'!G21</f>
        <v xml:space="preserve">PP
J/Pag/Iedz
</v>
      </c>
      <c r="H28" s="278">
        <f>'Investīciju plāns_2023_2027'!H21</f>
        <v>533470</v>
      </c>
      <c r="I28" s="303">
        <f>'Investīciju plāns_2023_2027'!I21</f>
        <v>533470</v>
      </c>
      <c r="J28" s="304">
        <f>'Investīciju plāns_2023_2027'!J21</f>
        <v>533470</v>
      </c>
      <c r="K28" s="305">
        <f>'Investīciju plāns_2023_2027'!K21</f>
        <v>0</v>
      </c>
      <c r="L28" s="306">
        <f>'Investīciju plāns_2023_2027'!L21</f>
        <v>0</v>
      </c>
      <c r="M28" s="307">
        <f>'Investīciju plāns_2023_2027'!M21</f>
        <v>0</v>
      </c>
      <c r="N28" s="166" t="str">
        <f>'Investīciju plāns_2023_2027'!N21</f>
        <v>P2 V RV8</v>
      </c>
      <c r="O28" s="336" t="str">
        <f>'Investīciju plāns_2023_2027'!O21</f>
        <v>P</v>
      </c>
      <c r="P28" s="347" t="str">
        <f>'Investīciju plāns_2023_2027'!P21</f>
        <v>VP1</v>
      </c>
      <c r="Q28" s="336" t="str">
        <f>'Investīciju plāns_2023_2027'!Q21</f>
        <v>RV2</v>
      </c>
      <c r="R28" s="344" t="str">
        <f>'Investīciju plāns_2023_2027'!R21</f>
        <v>2.2.</v>
      </c>
      <c r="S28" s="161" t="str">
        <f>'Investīciju plāns_2023_2027'!S21</f>
        <v xml:space="preserve">Infrastruktūras un saimnieciskā nodrošinājuma nodaļa/SARC Eleja </v>
      </c>
      <c r="T28" s="291">
        <f>'Investīciju plāns_2023_2027'!T21</f>
        <v>0</v>
      </c>
      <c r="U28" s="282" t="str">
        <f>'Investīciju plāns_2023_2027'!U21</f>
        <v>2022-2027</v>
      </c>
    </row>
    <row r="29" spans="1:21" ht="76.5" x14ac:dyDescent="0.25">
      <c r="A29" s="161">
        <f>'Investīciju plāns_2023_2027'!A22</f>
        <v>20</v>
      </c>
      <c r="B29" s="277" t="str">
        <f>'Investīciju plāns_2023_2027'!B22</f>
        <v>08k</v>
      </c>
      <c r="C29" s="161" t="str">
        <f>'Investīciju plāns_2023_2027'!C22</f>
        <v>Eleja</v>
      </c>
      <c r="D29" s="285" t="str">
        <f>'Investīciju plāns_2023_2027'!D22</f>
        <v>Elejas vidusskolas sporta zāles pārveidošana par kultūras pakalpojumu iestādi</v>
      </c>
      <c r="E29" s="285" t="str">
        <f>'Investīciju plāns_2023_2027'!E22</f>
        <v xml:space="preserve">Vecās skolas sporta zāles pārveide par  kultūras centru, jo Elejas pagastā nav nodrošināta vieta kultūras iekštelpu  pasākumiem. Secīgi darbi pēc Elejas pagasta sporta kompleksa būvniecības.
Izstrādāts būvprojekts estrādes būvniecībai - derīgs līdz 2024.gadam
</v>
      </c>
      <c r="F29" s="161" t="str">
        <f>'Investīciju plāns_2023_2027'!F22</f>
        <v>Kultūras iestāžu infrastruktūra</v>
      </c>
      <c r="G29" s="366" t="str">
        <f>'Investīciju plāns_2023_2027'!G22</f>
        <v xml:space="preserve">AG
J/Pag/Iedz
</v>
      </c>
      <c r="H29" s="278">
        <f>'Investīciju plāns_2023_2027'!H22</f>
        <v>1600000</v>
      </c>
      <c r="I29" s="303">
        <f>'Investīciju plāns_2023_2027'!I22</f>
        <v>0</v>
      </c>
      <c r="J29" s="304">
        <f>'Investīciju plāns_2023_2027'!J22</f>
        <v>0</v>
      </c>
      <c r="K29" s="305">
        <f>'Investīciju plāns_2023_2027'!K22</f>
        <v>0</v>
      </c>
      <c r="L29" s="306">
        <f>'Investīciju plāns_2023_2027'!L22</f>
        <v>0</v>
      </c>
      <c r="M29" s="307">
        <f>'Investīciju plāns_2023_2027'!M22</f>
        <v>1600000</v>
      </c>
      <c r="N29" s="196" t="str">
        <f>'Investīciju plāns_2023_2027'!N22</f>
        <v>P2 V RV8</v>
      </c>
      <c r="O29" s="336" t="str">
        <f>'Investīciju plāns_2023_2027'!O22</f>
        <v>P</v>
      </c>
      <c r="P29" s="346" t="str">
        <f>'Investīciju plāns_2023_2027'!P22</f>
        <v>VP1</v>
      </c>
      <c r="Q29" s="348" t="str">
        <f>'Investīciju plāns_2023_2027'!Q22</f>
        <v>RV3</v>
      </c>
      <c r="R29" s="344" t="str">
        <f>'Investīciju plāns_2023_2027'!R22</f>
        <v>3.3.</v>
      </c>
      <c r="S29" s="161" t="str">
        <f>'Investīciju plāns_2023_2027'!S22</f>
        <v>Infrastruktūras un saimnieciskā nodrošinājuma nodaļa/pagasta pārvalde</v>
      </c>
      <c r="T29" s="309">
        <f>'Investīciju plāns_2023_2027'!T22</f>
        <v>0</v>
      </c>
      <c r="U29" s="282" t="str">
        <f>'Investīciju plāns_2023_2027'!U22</f>
        <v>2022-2027</v>
      </c>
    </row>
    <row r="30" spans="1:21" ht="63.75" x14ac:dyDescent="0.25">
      <c r="A30" s="196">
        <f>'Investīciju plāns_2023_2027'!A23</f>
        <v>21</v>
      </c>
      <c r="B30" s="279" t="str">
        <f>'Investīciju plāns_2023_2027'!B23</f>
        <v>04</v>
      </c>
      <c r="C30" s="196" t="str">
        <f>'Investīciju plāns_2023_2027'!C23</f>
        <v>Eleja</v>
      </c>
      <c r="D30" s="285" t="str">
        <f>'Investīciju plāns_2023_2027'!D23</f>
        <v>Elejas pagasta Elejas ciema Lietus ūdens un kanalizācijas (LKT) sistēmas pārbūve 2.kārta</v>
      </c>
      <c r="E30" s="285" t="str">
        <f>'Investīciju plāns_2023_2027'!E23</f>
        <v>Lietus ūdens un kanalizācijas (LKT) sakārtošanai Bauskas, Parka, Pelšes un Ievu ielām (būvprojekts, būvniecība)</v>
      </c>
      <c r="F30" s="161" t="str">
        <f>'Investīciju plāns_2023_2027'!F23</f>
        <v>LŪK attīstība</v>
      </c>
      <c r="G30" s="366" t="str">
        <f>'Investīciju plāns_2023_2027'!G23</f>
        <v xml:space="preserve">J/Pag/Iedz
</v>
      </c>
      <c r="H30" s="278">
        <f>'Investīciju plāns_2023_2027'!H23</f>
        <v>330000</v>
      </c>
      <c r="I30" s="303">
        <f>'Investīciju plāns_2023_2027'!I23</f>
        <v>0</v>
      </c>
      <c r="J30" s="304">
        <f>'Investīciju plāns_2023_2027'!J23</f>
        <v>0</v>
      </c>
      <c r="K30" s="305">
        <f>'Investīciju plāns_2023_2027'!K23</f>
        <v>0</v>
      </c>
      <c r="L30" s="306">
        <f>'Investīciju plāns_2023_2027'!L23</f>
        <v>5000</v>
      </c>
      <c r="M30" s="307">
        <f>'Investīciju plāns_2023_2027'!M23</f>
        <v>325000</v>
      </c>
      <c r="N30" s="196" t="str">
        <f>'Investīciju plāns_2023_2027'!N23</f>
        <v>P2 V RV6</v>
      </c>
      <c r="O30" s="336" t="str">
        <f>'Investīciju plāns_2023_2027'!O23</f>
        <v>P</v>
      </c>
      <c r="P30" s="347" t="str">
        <f>'Investīciju plāns_2023_2027'!P23</f>
        <v>VP2</v>
      </c>
      <c r="Q30" s="336" t="str">
        <f>'Investīciju plāns_2023_2027'!Q23</f>
        <v>RV5</v>
      </c>
      <c r="R30" s="344" t="str">
        <f>'Investīciju plāns_2023_2027'!R23</f>
        <v>U.5.2.</v>
      </c>
      <c r="S30" s="161" t="str">
        <f>'Investīciju plāns_2023_2027'!S23</f>
        <v>Infrastruktūras un saimnieciskā nodrošinājuma nodaļa</v>
      </c>
      <c r="T30" s="309">
        <f>'Investīciju plāns_2023_2027'!T23</f>
        <v>0</v>
      </c>
      <c r="U30" s="282" t="str">
        <f>'Investīciju plāns_2023_2027'!U23</f>
        <v>2022-2027</v>
      </c>
    </row>
    <row r="31" spans="1:21" ht="76.5" x14ac:dyDescent="0.25">
      <c r="A31" s="161">
        <f>'Investīciju plāns_2023_2027'!A24</f>
        <v>22</v>
      </c>
      <c r="B31" s="277" t="str">
        <f>'Investīciju plāns_2023_2027'!B24</f>
        <v>10</v>
      </c>
      <c r="C31" s="161" t="str">
        <f>'Investīciju plāns_2023_2027'!C24</f>
        <v>Eleja</v>
      </c>
      <c r="D31" s="285" t="str">
        <f>'Investīciju plāns_2023_2027'!D24</f>
        <v xml:space="preserve">SARC Eleja, Lietuvas 19 teritorijas labiekārtošana </v>
      </c>
      <c r="E31" s="295" t="str">
        <f>'Investīciju plāns_2023_2027'!E24</f>
        <v>Žoga izbūve, celiņu izbūve, apgaismojuma, LŪK, ūdensapgāde, elektroapgāde, siltumapgāde, kanalizācijas labiekārtošana.
Teritorijas labiekārtošana ~300 000 EUR + izstrādājot atsevišķu projektēšanu (cenu aptauja par projektēšanu 8470 EUR)</v>
      </c>
      <c r="F31" s="161" t="str">
        <f>'Investīciju plāns_2023_2027'!F24</f>
        <v>Sociālo pakalpojumu infrastruktūra</v>
      </c>
      <c r="G31" s="366" t="str">
        <f>'Investīciju plāns_2023_2027'!G24</f>
        <v xml:space="preserve">PP
J/Pag/Iedz
</v>
      </c>
      <c r="H31" s="278">
        <f>'Investīciju plāns_2023_2027'!H24</f>
        <v>308470</v>
      </c>
      <c r="I31" s="303">
        <f>'Investīciju plāns_2023_2027'!I24</f>
        <v>308470</v>
      </c>
      <c r="J31" s="304">
        <f>'Investīciju plāns_2023_2027'!J24</f>
        <v>308470</v>
      </c>
      <c r="K31" s="305">
        <f>'Investīciju plāns_2023_2027'!K24</f>
        <v>0</v>
      </c>
      <c r="L31" s="306">
        <f>'Investīciju plāns_2023_2027'!L24</f>
        <v>0</v>
      </c>
      <c r="M31" s="307">
        <f>'Investīciju plāns_2023_2027'!M24</f>
        <v>0</v>
      </c>
      <c r="N31" s="195" t="str">
        <f>'Investīciju plāns_2023_2027'!N24</f>
        <v>P2 L RV2</v>
      </c>
      <c r="O31" s="336" t="str">
        <f>'Investīciju plāns_2023_2027'!O24</f>
        <v>P</v>
      </c>
      <c r="P31" s="347" t="str">
        <f>'Investīciju plāns_2023_2027'!P24</f>
        <v>VP1</v>
      </c>
      <c r="Q31" s="336" t="str">
        <f>'Investīciju plāns_2023_2027'!Q24</f>
        <v>RV2</v>
      </c>
      <c r="R31" s="344" t="str">
        <f>'Investīciju plāns_2023_2027'!R24</f>
        <v>2.2.</v>
      </c>
      <c r="S31" s="161" t="str">
        <f>'Investīciju plāns_2023_2027'!S24</f>
        <v xml:space="preserve">Infrastruktūras un saimnieciskā nodrošinājuma nodaļa/SARC Eleja </v>
      </c>
      <c r="T31" s="310">
        <f>'Investīciju plāns_2023_2027'!T24</f>
        <v>0</v>
      </c>
      <c r="U31" s="282" t="str">
        <f>'Investīciju plāns_2023_2027'!U24</f>
        <v>2022-2027</v>
      </c>
    </row>
    <row r="32" spans="1:21" x14ac:dyDescent="0.25">
      <c r="A32" s="161" t="e">
        <f>'Investīciju plāns_2023_2027'!#REF!</f>
        <v>#REF!</v>
      </c>
      <c r="B32" s="279" t="e">
        <f>'Investīciju plāns_2023_2027'!#REF!</f>
        <v>#REF!</v>
      </c>
      <c r="C32" s="161" t="e">
        <f>'Investīciju plāns_2023_2027'!#REF!</f>
        <v>#REF!</v>
      </c>
      <c r="D32" s="285" t="e">
        <f>'Investīciju plāns_2023_2027'!#REF!</f>
        <v>#REF!</v>
      </c>
      <c r="E32" s="285" t="e">
        <f>'Investīciju plāns_2023_2027'!#REF!</f>
        <v>#REF!</v>
      </c>
      <c r="F32" s="161" t="e">
        <f>'Investīciju plāns_2023_2027'!#REF!</f>
        <v>#REF!</v>
      </c>
      <c r="G32" s="368" t="e">
        <f>'Investīciju plāns_2023_2027'!#REF!</f>
        <v>#REF!</v>
      </c>
      <c r="H32" s="278" t="e">
        <f>'Investīciju plāns_2023_2027'!#REF!</f>
        <v>#REF!</v>
      </c>
      <c r="I32" s="303" t="e">
        <f>'Investīciju plāns_2023_2027'!#REF!</f>
        <v>#REF!</v>
      </c>
      <c r="J32" s="304" t="e">
        <f>'Investīciju plāns_2023_2027'!#REF!</f>
        <v>#REF!</v>
      </c>
      <c r="K32" s="305" t="e">
        <f>'Investīciju plāns_2023_2027'!#REF!</f>
        <v>#REF!</v>
      </c>
      <c r="L32" s="306" t="e">
        <f>'Investīciju plāns_2023_2027'!#REF!</f>
        <v>#REF!</v>
      </c>
      <c r="M32" s="307" t="e">
        <f>'Investīciju plāns_2023_2027'!#REF!</f>
        <v>#REF!</v>
      </c>
      <c r="N32" s="195" t="e">
        <f>'Investīciju plāns_2023_2027'!#REF!</f>
        <v>#REF!</v>
      </c>
      <c r="O32" s="336" t="e">
        <f>'Investīciju plāns_2023_2027'!#REF!</f>
        <v>#REF!</v>
      </c>
      <c r="P32" s="349" t="e">
        <f>'Investīciju plāns_2023_2027'!#REF!</f>
        <v>#REF!</v>
      </c>
      <c r="Q32" s="336" t="e">
        <f>'Investīciju plāns_2023_2027'!#REF!</f>
        <v>#REF!</v>
      </c>
      <c r="R32" s="344" t="e">
        <f>'Investīciju plāns_2023_2027'!#REF!</f>
        <v>#REF!</v>
      </c>
      <c r="S32" s="161" t="e">
        <f>'Investīciju plāns_2023_2027'!#REF!</f>
        <v>#REF!</v>
      </c>
      <c r="T32" s="310" t="e">
        <f>'Investīciju plāns_2023_2027'!#REF!</f>
        <v>#REF!</v>
      </c>
      <c r="U32" s="282" t="e">
        <f>'Investīciju plāns_2023_2027'!#REF!</f>
        <v>#REF!</v>
      </c>
    </row>
    <row r="33" spans="1:21" ht="76.5" x14ac:dyDescent="0.25">
      <c r="A33" s="196">
        <f>'Investīciju plāns_2023_2027'!A25</f>
        <v>23</v>
      </c>
      <c r="B33" s="277" t="str">
        <f>'Investīciju plāns_2023_2027'!B25</f>
        <v>08s</v>
      </c>
      <c r="C33" s="161" t="str">
        <f>'Investīciju plāns_2023_2027'!C25</f>
        <v>Eleja</v>
      </c>
      <c r="D33" s="285" t="str">
        <f>'Investīciju plāns_2023_2027'!D25</f>
        <v>Elejas pagasta sporta kompleksa būvniecība</v>
      </c>
      <c r="E33" s="295" t="str">
        <f>'Investīciju plāns_2023_2027'!E25</f>
        <v xml:space="preserve">Jaunas sporta infrastruktūras vietas izveidošana.
2023.gadā uzsākta iepirkumu procedūra par būvprojekta pārstrāde (termiņš 2023.g.decembris). ~50 000 EUR;
Būvdarbi 2024/2025.gads ~ 2 000 000EUR 
</v>
      </c>
      <c r="F33" s="161" t="str">
        <f>'Investīciju plāns_2023_2027'!F25</f>
        <v>Sporta infrastruktūra</v>
      </c>
      <c r="G33" s="366" t="str">
        <f>'Investīciju plāns_2023_2027'!G25</f>
        <v xml:space="preserve">AG
J/Pag/Iedz
</v>
      </c>
      <c r="H33" s="278">
        <f>'Investīciju plāns_2023_2027'!H25</f>
        <v>6050000</v>
      </c>
      <c r="I33" s="303">
        <f>'Investīciju plāns_2023_2027'!I25</f>
        <v>50000</v>
      </c>
      <c r="J33" s="304">
        <f>'Investīciju plāns_2023_2027'!J25</f>
        <v>50000</v>
      </c>
      <c r="K33" s="305">
        <f>'Investīciju plāns_2023_2027'!K25</f>
        <v>0</v>
      </c>
      <c r="L33" s="306">
        <f>'Investīciju plāns_2023_2027'!L25</f>
        <v>0</v>
      </c>
      <c r="M33" s="307">
        <f>'Investīciju plāns_2023_2027'!M25</f>
        <v>6000000</v>
      </c>
      <c r="N33" s="166" t="str">
        <f>'Investīciju plāns_2023_2027'!N25</f>
        <v xml:space="preserve">P2 S RV1
</v>
      </c>
      <c r="O33" s="336" t="str">
        <f>'Investīciju plāns_2023_2027'!O25</f>
        <v>P</v>
      </c>
      <c r="P33" s="347" t="str">
        <f>'Investīciju plāns_2023_2027'!P25</f>
        <v>VP1</v>
      </c>
      <c r="Q33" s="336" t="str">
        <f>'Investīciju plāns_2023_2027'!Q25</f>
        <v>RV3</v>
      </c>
      <c r="R33" s="357" t="str">
        <f>'Investīciju plāns_2023_2027'!R25</f>
        <v>3.2.</v>
      </c>
      <c r="S33" s="161" t="str">
        <f>'Investīciju plāns_2023_2027'!S25</f>
        <v>Infrastruktūras un saimnieciskā nodrošinājuma nodaļa/pagasta pārvalde</v>
      </c>
      <c r="T33" s="291">
        <f>'Investīciju plāns_2023_2027'!T25</f>
        <v>0</v>
      </c>
      <c r="U33" s="282" t="str">
        <f>'Investīciju plāns_2023_2027'!U25</f>
        <v>2022-2027</v>
      </c>
    </row>
    <row r="34" spans="1:21" ht="114.75" x14ac:dyDescent="0.25">
      <c r="A34" s="161">
        <f>'Investīciju plāns_2023_2027'!A27</f>
        <v>25</v>
      </c>
      <c r="B34" s="277" t="str">
        <f>'Investīciju plāns_2023_2027'!B27</f>
        <v>04</v>
      </c>
      <c r="C34" s="161" t="str">
        <f>'Investīciju plāns_2023_2027'!C27</f>
        <v>Eleja</v>
      </c>
      <c r="D34" s="285" t="str">
        <f>'Investīciju plāns_2023_2027'!D27</f>
        <v>Elejas pagasta  transporta infrastruktūras attīstība</v>
      </c>
      <c r="E34" s="295" t="str">
        <f>'Investīciju plāns_2023_2027'!E27</f>
        <v xml:space="preserve">Transporta infrastruktūras attīstība, t.sk.: 
 2022/2023.gads:
1.Parka ielas, Eleja- virskārtas atjaunošana 820 m (projektēšana 4114 EUR, būvdarbi ~ 123 000EUR)
2.Stacijas ielas, Eleja - virskārtas atjaunošana 80 m (projektēšana 3146 EUR, būvdarbi ~ 12 000 EUR)
Iepirkumu procedūra projektēšanai uzsākta 2022.gadā, noslēgti līgumi par projektēšanu
</v>
      </c>
      <c r="F34" s="161" t="str">
        <f>'Investīciju plāns_2023_2027'!F27</f>
        <v>Transporta infrastruktūra, t.sk. Apgaismojums</v>
      </c>
      <c r="G34" s="366" t="str">
        <f>'Investīciju plāns_2023_2027'!G27</f>
        <v>AG2023
J/Pag/Iedz
Dep/ieros</v>
      </c>
      <c r="H34" s="278">
        <f>'Investīciju plāns_2023_2027'!H27</f>
        <v>142260</v>
      </c>
      <c r="I34" s="303">
        <f>'Investīciju plāns_2023_2027'!I27</f>
        <v>142260</v>
      </c>
      <c r="J34" s="304">
        <f>'Investīciju plāns_2023_2027'!J27</f>
        <v>27510</v>
      </c>
      <c r="K34" s="305">
        <f>'Investīciju plāns_2023_2027'!K27</f>
        <v>114750</v>
      </c>
      <c r="L34" s="306">
        <f>'Investīciju plāns_2023_2027'!L27</f>
        <v>0</v>
      </c>
      <c r="M34" s="307">
        <f>'Investīciju plāns_2023_2027'!M27</f>
        <v>0</v>
      </c>
      <c r="N34" s="196" t="str">
        <f>'Investīciju plāns_2023_2027'!N27</f>
        <v>P2 V RV1</v>
      </c>
      <c r="O34" s="336">
        <f>'Investīciju plāns_2023_2027'!O27</f>
        <v>0</v>
      </c>
      <c r="P34" s="350">
        <f>'Investīciju plāns_2023_2027'!P27</f>
        <v>0</v>
      </c>
      <c r="Q34" s="344" t="str">
        <f>'Investīciju plāns_2023_2027'!Q27</f>
        <v>RV4</v>
      </c>
      <c r="R34" s="344" t="str">
        <f>'Investīciju plāns_2023_2027'!R27</f>
        <v>4.1.</v>
      </c>
      <c r="S34" s="161" t="str">
        <f>'Investīciju plāns_2023_2027'!S27</f>
        <v>Infrastruktūras un saimnieciskā nodrošinājuma nodaļa/Pagasta pārvalde</v>
      </c>
      <c r="T34" s="309">
        <f>'Investīciju plāns_2023_2027'!T27</f>
        <v>0</v>
      </c>
      <c r="U34" s="282" t="str">
        <f>'Investīciju plāns_2023_2027'!U27</f>
        <v>2022-2027</v>
      </c>
    </row>
    <row r="35" spans="1:21" ht="127.5" x14ac:dyDescent="0.25">
      <c r="A35" s="161">
        <f>'Investīciju plāns_2023_2027'!A28</f>
        <v>26</v>
      </c>
      <c r="B35" s="277" t="str">
        <f>'Investīciju plāns_2023_2027'!B28</f>
        <v>08</v>
      </c>
      <c r="C35" s="161" t="str">
        <f>'Investīciju plāns_2023_2027'!C28</f>
        <v>Eleja</v>
      </c>
      <c r="D35" s="285" t="str">
        <f>'Investīciju plāns_2023_2027'!D28</f>
        <v>Elejas muižas parka teritorijas infrastruktūras atjaunošana</v>
      </c>
      <c r="E35" s="295" t="str">
        <f>'Investīciju plāns_2023_2027'!E28</f>
        <v>Elejas muižas parka teritorijas infrastruktūras atjaunošana- izstāžu zāles izveidošana (uzsākts 2021.gadā) un iekārtošana (ekspozīcija, mēbeles, interjers), estrādes  rekonstrukcija/būvniecība (Izstrādāts būvprojekts estrādes būvniecībai - derīgs līdz 2023.gadam, būvdarbi provizoriski būtu jāuzsāk 2024.gadā). 
Teritorijas infrastruktūras atjaunošanai piesaistīti vairāki ES fondu projektu  un pašvaldības finansējums.
2023. gadā paredzmie darbi:
Lietus ūdens kanalizācijas sakārtošana pie izstāžu zāles apliecinājuma kartes iztrāde -  3025 EUR; darbi 2023.gadā ~120 000 EUR</v>
      </c>
      <c r="F35" s="161" t="str">
        <f>'Investīciju plāns_2023_2027'!F28</f>
        <v>Vēstures mantojums - teritorija</v>
      </c>
      <c r="G35" s="366" t="str">
        <f>'Investīciju plāns_2023_2027'!G28</f>
        <v>PP
AG</v>
      </c>
      <c r="H35" s="278">
        <f>'Investīciju plāns_2023_2027'!H28</f>
        <v>1123025</v>
      </c>
      <c r="I35" s="303">
        <f>'Investīciju plāns_2023_2027'!I28</f>
        <v>123025</v>
      </c>
      <c r="J35" s="304">
        <f>'Investīciju plāns_2023_2027'!J28</f>
        <v>123025</v>
      </c>
      <c r="K35" s="305">
        <f>'Investīciju plāns_2023_2027'!K28</f>
        <v>0</v>
      </c>
      <c r="L35" s="306">
        <f>'Investīciju plāns_2023_2027'!L28</f>
        <v>400000</v>
      </c>
      <c r="M35" s="307">
        <f>'Investīciju plāns_2023_2027'!M28</f>
        <v>600000</v>
      </c>
      <c r="N35" s="166" t="str">
        <f>'Investīciju plāns_2023_2027'!N28</f>
        <v>P4 T RV2</v>
      </c>
      <c r="O35" s="281" t="str">
        <f>'Investīciju plāns_2023_2027'!O28</f>
        <v>P</v>
      </c>
      <c r="P35" s="275" t="str">
        <f>'Investīciju plāns_2023_2027'!P28</f>
        <v>VP1</v>
      </c>
      <c r="Q35" s="195" t="str">
        <f>'Investīciju plāns_2023_2027'!Q28</f>
        <v>RV3</v>
      </c>
      <c r="R35" s="268" t="str">
        <f>'Investīciju plāns_2023_2027'!R28</f>
        <v>3.3.</v>
      </c>
      <c r="S35" s="161" t="str">
        <f>'Investīciju plāns_2023_2027'!S28</f>
        <v>Infrastruktūras un saimnieciskā nodrošinājuma nodaļa/pagasta pārvalde/Attīstības nodaļa</v>
      </c>
      <c r="T35" s="291">
        <f>'Investīciju plāns_2023_2027'!T28</f>
        <v>0</v>
      </c>
      <c r="U35" s="282" t="str">
        <f>'Investīciju plāns_2023_2027'!U28</f>
        <v>2022-2027</v>
      </c>
    </row>
    <row r="36" spans="1:21" ht="140.25" x14ac:dyDescent="0.25">
      <c r="A36" s="196">
        <f>'Investīciju plāns_2023_2027'!A29</f>
        <v>27</v>
      </c>
      <c r="B36" s="277" t="str">
        <f>'Investīciju plāns_2023_2027'!B29</f>
        <v>09</v>
      </c>
      <c r="C36" s="161" t="str">
        <f>'Investīciju plāns_2023_2027'!C29</f>
        <v>Glūda</v>
      </c>
      <c r="D36" s="285" t="str">
        <f>'Investīciju plāns_2023_2027'!D29</f>
        <v>Jelgavas novada Mūzikas un mākslas skolas ēkas un teritorijas labiekārtošana</v>
      </c>
      <c r="E36" s="295" t="str">
        <f>'Investīciju plāns_2023_2027'!E29</f>
        <v>Būvprojekta izstrāde-izstāžu zāle, vēstures liecību krātuve, autostāvlaukuma izbūve, zaļās klases izveide, estrādes būvniecība,  teritorijas labiekārtošana.
Vizuāli skolas teritorija neatbilst tās būtībai un mērķim veicināt estētisku un ētisku lietu skatījumu. Autostāvlaukuma izbūve pie ēkas. Skolas ēkā izvietots arī vēstures informācijas centrs, tādēļ teritorijā būtu lietderīgi atvēlēt vietu vēstures liecību (priekšmetu) krātuvei.  Teritorija tiek izmantota arī kultūras pasākumiem, tajā plānots izbūvēt estrādi. Veicot teritorijas labiekārtošanu, ieguvēji būtu ne tikai MMS audzēkņi un pedagogi, bet arī kultūras un sporta atbalstītāji un baudītāji.</v>
      </c>
      <c r="F36" s="161" t="str">
        <f>'Investīciju plāns_2023_2027'!F29</f>
        <v>Izglītības iestāžu infrastruktūra</v>
      </c>
      <c r="G36" s="366" t="str">
        <f>'Investīciju plāns_2023_2027'!G29</f>
        <v>J/Pag/Iedz</v>
      </c>
      <c r="H36" s="278">
        <f>'Investīciju plāns_2023_2027'!H29</f>
        <v>600000</v>
      </c>
      <c r="I36" s="303">
        <f>'Investīciju plāns_2023_2027'!I29</f>
        <v>0</v>
      </c>
      <c r="J36" s="304">
        <f>'Investīciju plāns_2023_2027'!J29</f>
        <v>0</v>
      </c>
      <c r="K36" s="305">
        <f>'Investīciju plāns_2023_2027'!K29</f>
        <v>0</v>
      </c>
      <c r="L36" s="306">
        <f>'Investīciju plāns_2023_2027'!L29</f>
        <v>0</v>
      </c>
      <c r="M36" s="307">
        <f>'Investīciju plāns_2023_2027'!M29</f>
        <v>600000</v>
      </c>
      <c r="N36" s="196" t="str">
        <f>'Investīciju plāns_2023_2027'!N29</f>
        <v>P2 I RV1</v>
      </c>
      <c r="O36" s="151" t="str">
        <f>'Investīciju plāns_2023_2027'!O29</f>
        <v>P</v>
      </c>
      <c r="P36" s="287" t="str">
        <f>'Investīciju plāns_2023_2027'!P29</f>
        <v>VP1</v>
      </c>
      <c r="Q36" s="195" t="str">
        <f>'Investīciju plāns_2023_2027'!Q29</f>
        <v>RV1</v>
      </c>
      <c r="R36" s="268" t="str">
        <f>'Investīciju plāns_2023_2027'!R29</f>
        <v>1.1.</v>
      </c>
      <c r="S36" s="161" t="str">
        <f>'Investīciju plāns_2023_2027'!S29</f>
        <v>Infrastruktūras un saimnieciskā nodrošinājuma nodaļa</v>
      </c>
      <c r="T36" s="309">
        <f>'Investīciju plāns_2023_2027'!T29</f>
        <v>0</v>
      </c>
      <c r="U36" s="282" t="str">
        <f>'Investīciju plāns_2023_2027'!U29</f>
        <v>2022-2027</v>
      </c>
    </row>
    <row r="37" spans="1:21" ht="102" x14ac:dyDescent="0.25">
      <c r="A37" s="161">
        <f>'Investīciju plāns_2023_2027'!A30</f>
        <v>28</v>
      </c>
      <c r="B37" s="277" t="str">
        <f>'Investīciju plāns_2023_2027'!B30</f>
        <v>09</v>
      </c>
      <c r="C37" s="161" t="str">
        <f>'Investīciju plāns_2023_2027'!C30</f>
        <v>Glūda</v>
      </c>
      <c r="D37" s="285" t="str">
        <f>'Investīciju plāns_2023_2027'!D30</f>
        <v>Glūdas pagasta Šķibes pamatskolas pirmsskolas ēkas teritorijas labiekārtošana</v>
      </c>
      <c r="E37" s="295" t="str">
        <f>'Investīciju plāns_2023_2027'!E30</f>
        <v xml:space="preserve">Bērnudārza tehniskā laukuma asfaltēšana satiksmes noteikumu apmācību laukuma izbūve. Teritorijas apgaismojuma izbūve. Teritorijas labiekārtošana (celiņi, soliņi, rotaļu elementi, nožogojums). Tehnisko (saimniecisko) telpu izbūve ēkas galā.
Plānots uzsākt projektēšanu 2023.gada otrajā pusē, izmaksas plānot 2024.gadā </v>
      </c>
      <c r="F37" s="161" t="str">
        <f>'Investīciju plāns_2023_2027'!F30</f>
        <v>Izglītības iestāžu infrastruktūra</v>
      </c>
      <c r="G37" s="368" t="str">
        <f>'Investīciju plāns_2023_2027'!G30</f>
        <v>J/Pag/Iedz</v>
      </c>
      <c r="H37" s="278">
        <f>'Investīciju plāns_2023_2027'!H30</f>
        <v>300000</v>
      </c>
      <c r="I37" s="303">
        <f>'Investīciju plāns_2023_2027'!I30</f>
        <v>0</v>
      </c>
      <c r="J37" s="304">
        <f>'Investīciju plāns_2023_2027'!J30</f>
        <v>0</v>
      </c>
      <c r="K37" s="305">
        <f>'Investīciju plāns_2023_2027'!K30</f>
        <v>0</v>
      </c>
      <c r="L37" s="306">
        <f>'Investīciju plāns_2023_2027'!L30</f>
        <v>300000</v>
      </c>
      <c r="M37" s="307">
        <f>'Investīciju plāns_2023_2027'!M30</f>
        <v>0</v>
      </c>
      <c r="N37" s="196" t="str">
        <f>'Investīciju plāns_2023_2027'!N30</f>
        <v>P2 I RV1</v>
      </c>
      <c r="O37" s="352" t="str">
        <f>'Investīciju plāns_2023_2027'!O30</f>
        <v>P</v>
      </c>
      <c r="P37" s="356" t="str">
        <f>'Investīciju plāns_2023_2027'!P30</f>
        <v>VP1</v>
      </c>
      <c r="Q37" s="336" t="str">
        <f>'Investīciju plāns_2023_2027'!Q30</f>
        <v>RV1</v>
      </c>
      <c r="R37" s="344" t="str">
        <f>'Investīciju plāns_2023_2027'!R30</f>
        <v>1.1.</v>
      </c>
      <c r="S37" s="161" t="str">
        <f>'Investīciju plāns_2023_2027'!S30</f>
        <v>Infrastruktūras un saimnieciskā nodrošinājuma nodaļa'/pagasta pārvalde/Izglītības pārvalde</v>
      </c>
      <c r="T37" s="309">
        <f>'Investīciju plāns_2023_2027'!T30</f>
        <v>0</v>
      </c>
      <c r="U37" s="282" t="str">
        <f>'Investīciju plāns_2023_2027'!U30</f>
        <v>2022-2027</v>
      </c>
    </row>
    <row r="38" spans="1:21" ht="114.75" x14ac:dyDescent="0.25">
      <c r="A38" s="161">
        <f>'Investīciju plāns_2023_2027'!A31</f>
        <v>29</v>
      </c>
      <c r="B38" s="279" t="str">
        <f>'Investīciju plāns_2023_2027'!B31</f>
        <v>04</v>
      </c>
      <c r="C38" s="196" t="str">
        <f>'Investīciju plāns_2023_2027'!C31</f>
        <v>Glūda</v>
      </c>
      <c r="D38" s="285" t="str">
        <f>'Investīciju plāns_2023_2027'!D31</f>
        <v>Glūdas pagasta  transporta infrastruktūras attīstība</v>
      </c>
      <c r="E38" s="285" t="str">
        <f>'Investīciju plāns_2023_2027'!E31</f>
        <v>Transporta infrastruktūras attīstība, t.sk.: 
2024.-2027.gads
1. Glūdas pagasta ceļa „Dailes”- Tomsona iela virskārtas atjaunošana , t.sk. gājēju celiņu un ielu apgaismojuma izbūve
Plānots uzsākt projektēšanu 2023.gada otrajā pusē, izmaksas plānot 2024.gadā 
2. Ielu apgaismojuma izbūve Glūdas pagasta Ūdelēs
3. Kalnenieku ceļa sakārtošana Glūdas pagastā ( Mētras – Mazkaušnieki – Kalnenieki – Zemgaļi)</v>
      </c>
      <c r="F38" s="161" t="str">
        <f>'Investīciju plāns_2023_2027'!F31</f>
        <v>Transporta infrastruktūra, t.sk. Apgaismojums</v>
      </c>
      <c r="G38" s="367" t="str">
        <f>'Investīciju plāns_2023_2027'!G31</f>
        <v xml:space="preserve">J/Pag/Iedz
</v>
      </c>
      <c r="H38" s="278">
        <f>'Investīciju plāns_2023_2027'!H31</f>
        <v>840000</v>
      </c>
      <c r="I38" s="303">
        <f>'Investīciju plāns_2023_2027'!I31</f>
        <v>0</v>
      </c>
      <c r="J38" s="304">
        <f>'Investīciju plāns_2023_2027'!J31</f>
        <v>0</v>
      </c>
      <c r="K38" s="305">
        <f>'Investīciju plāns_2023_2027'!K31</f>
        <v>0</v>
      </c>
      <c r="L38" s="306">
        <f>'Investīciju plāns_2023_2027'!L31</f>
        <v>200000</v>
      </c>
      <c r="M38" s="307">
        <f>'Investīciju plāns_2023_2027'!M31</f>
        <v>640000</v>
      </c>
      <c r="N38" s="166" t="str">
        <f>'Investīciju plāns_2023_2027'!N31</f>
        <v>P2 V RV1</v>
      </c>
      <c r="O38" s="336">
        <f>'Investīciju plāns_2023_2027'!O31</f>
        <v>0</v>
      </c>
      <c r="P38" s="346" t="str">
        <f>'Investīciju plāns_2023_2027'!P31</f>
        <v>VP2</v>
      </c>
      <c r="Q38" s="336" t="str">
        <f>'Investīciju plāns_2023_2027'!Q31</f>
        <v>RV4</v>
      </c>
      <c r="R38" s="344" t="str">
        <f>'Investīciju plāns_2023_2027'!R31</f>
        <v>4.1.</v>
      </c>
      <c r="S38" s="161" t="str">
        <f>'Investīciju plāns_2023_2027'!S31</f>
        <v>Infrastruktūras un saimnieciskā nodrošinājuma nodaļa/Pagasta pārvalde</v>
      </c>
      <c r="T38" s="291">
        <f>'Investīciju plāns_2023_2027'!T31</f>
        <v>0</v>
      </c>
      <c r="U38" s="282" t="str">
        <f>'Investīciju plāns_2023_2027'!U31</f>
        <v>2022-2027</v>
      </c>
    </row>
    <row r="39" spans="1:21" ht="89.25" x14ac:dyDescent="0.25">
      <c r="A39" s="196">
        <f>'Investīciju plāns_2023_2027'!A32</f>
        <v>30</v>
      </c>
      <c r="B39" s="279" t="str">
        <f>'Investīciju plāns_2023_2027'!B32</f>
        <v>04</v>
      </c>
      <c r="C39" s="196" t="str">
        <f>'Investīciju plāns_2023_2027'!C32</f>
        <v>Glūda</v>
      </c>
      <c r="D39" s="285" t="str">
        <f>'Investīciju plāns_2023_2027'!D32</f>
        <v>Glūdas pagasta  transporta infrastruktūras attīstība</v>
      </c>
      <c r="E39" s="285" t="str">
        <f>'Investīciju plāns_2023_2027'!E32</f>
        <v xml:space="preserve">Transporta infrastruktūras attīstība, t.sk.: 
 2022/2023.gads:
Skolas un Dārza iela, Glūda -  virskārtas atjaunošana 1km (projektēšana 12584 EUR, būvdarbi ~ 150 000EUR)
Iepirkumu procedūra projektēšanai uzsākta 2022.gadā, noslēgti līgumi par projektēšanu
</v>
      </c>
      <c r="F39" s="161" t="str">
        <f>'Investīciju plāns_2023_2027'!F32</f>
        <v>Transporta infrastruktūra, t.sk. Apgaismojums</v>
      </c>
      <c r="G39" s="367" t="str">
        <f>'Investīciju plāns_2023_2027'!G32</f>
        <v>AG2023
J/Pag/Iedz
Dep/ieros</v>
      </c>
      <c r="H39" s="278">
        <f>'Investīciju plāns_2023_2027'!H32</f>
        <v>162584</v>
      </c>
      <c r="I39" s="303">
        <f>'Investīciju plāns_2023_2027'!I32</f>
        <v>162584</v>
      </c>
      <c r="J39" s="304">
        <f>'Investīciju plāns_2023_2027'!J32</f>
        <v>35084</v>
      </c>
      <c r="K39" s="305">
        <f>'Investīciju plāns_2023_2027'!K32</f>
        <v>127500</v>
      </c>
      <c r="L39" s="306">
        <f>'Investīciju plāns_2023_2027'!L32</f>
        <v>0</v>
      </c>
      <c r="M39" s="307">
        <f>'Investīciju plāns_2023_2027'!M32</f>
        <v>0</v>
      </c>
      <c r="N39" s="166" t="str">
        <f>'Investīciju plāns_2023_2027'!N32</f>
        <v>P2 V RV1</v>
      </c>
      <c r="O39" s="336">
        <f>'Investīciju plāns_2023_2027'!O32</f>
        <v>0</v>
      </c>
      <c r="P39" s="346" t="str">
        <f>'Investīciju plāns_2023_2027'!P32</f>
        <v>VP2</v>
      </c>
      <c r="Q39" s="336" t="str">
        <f>'Investīciju plāns_2023_2027'!Q32</f>
        <v>RV4</v>
      </c>
      <c r="R39" s="344" t="str">
        <f>'Investīciju plāns_2023_2027'!R32</f>
        <v>4.1.</v>
      </c>
      <c r="S39" s="161" t="str">
        <f>'Investīciju plāns_2023_2027'!S32</f>
        <v>Infrastruktūras un saimnieciskā nodrošinājuma nodaļa/Pagasta pārvalde</v>
      </c>
      <c r="T39" s="291">
        <f>'Investīciju plāns_2023_2027'!T32</f>
        <v>0</v>
      </c>
      <c r="U39" s="282">
        <f>'Investīciju plāns_2023_2027'!U32</f>
        <v>0</v>
      </c>
    </row>
    <row r="40" spans="1:21" x14ac:dyDescent="0.25">
      <c r="A40" s="161" t="e">
        <f>'Investīciju plāns_2023_2027'!#REF!</f>
        <v>#REF!</v>
      </c>
      <c r="B40" s="279" t="e">
        <f>'Investīciju plāns_2023_2027'!#REF!</f>
        <v>#REF!</v>
      </c>
      <c r="C40" s="196" t="e">
        <f>'Investīciju plāns_2023_2027'!#REF!</f>
        <v>#REF!</v>
      </c>
      <c r="D40" s="285" t="e">
        <f>'Investīciju plāns_2023_2027'!#REF!</f>
        <v>#REF!</v>
      </c>
      <c r="E40" s="285" t="e">
        <f>'Investīciju plāns_2023_2027'!#REF!</f>
        <v>#REF!</v>
      </c>
      <c r="F40" s="161" t="e">
        <f>'Investīciju plāns_2023_2027'!#REF!</f>
        <v>#REF!</v>
      </c>
      <c r="G40" s="366" t="e">
        <f>'Investīciju plāns_2023_2027'!#REF!</f>
        <v>#REF!</v>
      </c>
      <c r="H40" s="278" t="e">
        <f>'Investīciju plāns_2023_2027'!#REF!</f>
        <v>#REF!</v>
      </c>
      <c r="I40" s="303" t="e">
        <f>'Investīciju plāns_2023_2027'!#REF!</f>
        <v>#REF!</v>
      </c>
      <c r="J40" s="304" t="e">
        <f>'Investīciju plāns_2023_2027'!#REF!</f>
        <v>#REF!</v>
      </c>
      <c r="K40" s="305" t="e">
        <f>'Investīciju plāns_2023_2027'!#REF!</f>
        <v>#REF!</v>
      </c>
      <c r="L40" s="306" t="e">
        <f>'Investīciju plāns_2023_2027'!#REF!</f>
        <v>#REF!</v>
      </c>
      <c r="M40" s="307" t="e">
        <f>'Investīciju plāns_2023_2027'!#REF!</f>
        <v>#REF!</v>
      </c>
      <c r="N40" s="161" t="e">
        <f>'Investīciju plāns_2023_2027'!#REF!</f>
        <v>#REF!</v>
      </c>
      <c r="O40" s="352" t="e">
        <f>'Investīciju plāns_2023_2027'!#REF!</f>
        <v>#REF!</v>
      </c>
      <c r="P40" s="383" t="e">
        <f>'Investīciju plāns_2023_2027'!#REF!</f>
        <v>#REF!</v>
      </c>
      <c r="Q40" s="355" t="e">
        <f>'Investīciju plāns_2023_2027'!#REF!</f>
        <v>#REF!</v>
      </c>
      <c r="R40" s="354" t="e">
        <f>'Investīciju plāns_2023_2027'!#REF!</f>
        <v>#REF!</v>
      </c>
      <c r="S40" s="161" t="e">
        <f>'Investīciju plāns_2023_2027'!#REF!</f>
        <v>#REF!</v>
      </c>
      <c r="T40" s="284" t="e">
        <f>'Investīciju plāns_2023_2027'!#REF!</f>
        <v>#REF!</v>
      </c>
      <c r="U40" s="282" t="e">
        <f>'Investīciju plāns_2023_2027'!#REF!</f>
        <v>#REF!</v>
      </c>
    </row>
    <row r="41" spans="1:21" x14ac:dyDescent="0.25">
      <c r="A41" s="161" t="e">
        <f>'Investīciju plāns_2023_2027'!#REF!</f>
        <v>#REF!</v>
      </c>
      <c r="B41" s="279" t="e">
        <f>'Investīciju plāns_2023_2027'!#REF!</f>
        <v>#REF!</v>
      </c>
      <c r="C41" s="196" t="e">
        <f>'Investīciju plāns_2023_2027'!#REF!</f>
        <v>#REF!</v>
      </c>
      <c r="D41" s="285" t="e">
        <f>'Investīciju plāns_2023_2027'!#REF!</f>
        <v>#REF!</v>
      </c>
      <c r="E41" s="285" t="e">
        <f>'Investīciju plāns_2023_2027'!#REF!</f>
        <v>#REF!</v>
      </c>
      <c r="F41" s="161" t="e">
        <f>'Investīciju plāns_2023_2027'!#REF!</f>
        <v>#REF!</v>
      </c>
      <c r="G41" s="366" t="e">
        <f>'Investīciju plāns_2023_2027'!#REF!</f>
        <v>#REF!</v>
      </c>
      <c r="H41" s="278" t="e">
        <f>'Investīciju plāns_2023_2027'!#REF!</f>
        <v>#REF!</v>
      </c>
      <c r="I41" s="303" t="e">
        <f>'Investīciju plāns_2023_2027'!#REF!</f>
        <v>#REF!</v>
      </c>
      <c r="J41" s="304" t="e">
        <f>'Investīciju plāns_2023_2027'!#REF!</f>
        <v>#REF!</v>
      </c>
      <c r="K41" s="305" t="e">
        <f>'Investīciju plāns_2023_2027'!#REF!</f>
        <v>#REF!</v>
      </c>
      <c r="L41" s="306" t="e">
        <f>'Investīciju plāns_2023_2027'!#REF!</f>
        <v>#REF!</v>
      </c>
      <c r="M41" s="307" t="e">
        <f>'Investīciju plāns_2023_2027'!#REF!</f>
        <v>#REF!</v>
      </c>
      <c r="N41" s="161" t="e">
        <f>'Investīciju plāns_2023_2027'!#REF!</f>
        <v>#REF!</v>
      </c>
      <c r="O41" s="336" t="e">
        <f>'Investīciju plāns_2023_2027'!#REF!</f>
        <v>#REF!</v>
      </c>
      <c r="P41" s="346" t="e">
        <f>'Investīciju plāns_2023_2027'!#REF!</f>
        <v>#REF!</v>
      </c>
      <c r="Q41" s="348" t="e">
        <f>'Investīciju plāns_2023_2027'!#REF!</f>
        <v>#REF!</v>
      </c>
      <c r="R41" s="344" t="e">
        <f>'Investīciju plāns_2023_2027'!#REF!</f>
        <v>#REF!</v>
      </c>
      <c r="S41" s="161" t="e">
        <f>'Investīciju plāns_2023_2027'!#REF!</f>
        <v>#REF!</v>
      </c>
      <c r="T41" s="284" t="e">
        <f>'Investīciju plāns_2023_2027'!#REF!</f>
        <v>#REF!</v>
      </c>
      <c r="U41" s="282" t="e">
        <f>'Investīciju plāns_2023_2027'!#REF!</f>
        <v>#REF!</v>
      </c>
    </row>
    <row r="42" spans="1:21" x14ac:dyDescent="0.25">
      <c r="A42" s="196" t="e">
        <f>'Investīciju plāns_2023_2027'!#REF!</f>
        <v>#REF!</v>
      </c>
      <c r="B42" s="279" t="e">
        <f>'Investīciju plāns_2023_2027'!#REF!</f>
        <v>#REF!</v>
      </c>
      <c r="C42" s="196" t="e">
        <f>'Investīciju plāns_2023_2027'!#REF!</f>
        <v>#REF!</v>
      </c>
      <c r="D42" s="285" t="e">
        <f>'Investīciju plāns_2023_2027'!#REF!</f>
        <v>#REF!</v>
      </c>
      <c r="E42" s="285" t="e">
        <f>'Investīciju plāns_2023_2027'!#REF!</f>
        <v>#REF!</v>
      </c>
      <c r="F42" s="161" t="e">
        <f>'Investīciju plāns_2023_2027'!#REF!</f>
        <v>#REF!</v>
      </c>
      <c r="G42" s="368" t="e">
        <f>'Investīciju plāns_2023_2027'!#REF!</f>
        <v>#REF!</v>
      </c>
      <c r="H42" s="290" t="e">
        <f>'Investīciju plāns_2023_2027'!#REF!</f>
        <v>#REF!</v>
      </c>
      <c r="I42" s="303" t="e">
        <f>'Investīciju plāns_2023_2027'!#REF!</f>
        <v>#REF!</v>
      </c>
      <c r="J42" s="304" t="e">
        <f>'Investīciju plāns_2023_2027'!#REF!</f>
        <v>#REF!</v>
      </c>
      <c r="K42" s="305" t="e">
        <f>'Investīciju plāns_2023_2027'!#REF!</f>
        <v>#REF!</v>
      </c>
      <c r="L42" s="306" t="e">
        <f>'Investīciju plāns_2023_2027'!#REF!</f>
        <v>#REF!</v>
      </c>
      <c r="M42" s="307" t="e">
        <f>'Investīciju plāns_2023_2027'!#REF!</f>
        <v>#REF!</v>
      </c>
      <c r="N42" s="195" t="e">
        <f>'Investīciju plāns_2023_2027'!#REF!</f>
        <v>#REF!</v>
      </c>
      <c r="O42" s="336" t="e">
        <f>'Investīciju plāns_2023_2027'!#REF!</f>
        <v>#REF!</v>
      </c>
      <c r="P42" s="347" t="e">
        <f>'Investīciju plāns_2023_2027'!#REF!</f>
        <v>#REF!</v>
      </c>
      <c r="Q42" s="351" t="e">
        <f>'Investīciju plāns_2023_2027'!#REF!</f>
        <v>#REF!</v>
      </c>
      <c r="R42" s="344" t="e">
        <f>'Investīciju plāns_2023_2027'!#REF!</f>
        <v>#REF!</v>
      </c>
      <c r="S42" s="161" t="e">
        <f>'Investīciju plāns_2023_2027'!#REF!</f>
        <v>#REF!</v>
      </c>
      <c r="T42" s="310" t="e">
        <f>'Investīciju plāns_2023_2027'!#REF!</f>
        <v>#REF!</v>
      </c>
      <c r="U42" s="282" t="e">
        <f>'Investīciju plāns_2023_2027'!#REF!</f>
        <v>#REF!</v>
      </c>
    </row>
    <row r="43" spans="1:21" ht="140.25" x14ac:dyDescent="0.25">
      <c r="A43" s="161">
        <f>'Investīciju plāns_2023_2027'!A35</f>
        <v>33</v>
      </c>
      <c r="B43" s="277" t="str">
        <f>'Investīciju plāns_2023_2027'!B35</f>
        <v>09</v>
      </c>
      <c r="C43" s="161" t="str">
        <f>'Investīciju plāns_2023_2027'!C35</f>
        <v>Jaunsvirlauka</v>
      </c>
      <c r="D43" s="285" t="str">
        <f>'Investīciju plāns_2023_2027'!D35</f>
        <v>Staļģenes vidusskolas teritorijas labiekārtošana</v>
      </c>
      <c r="E43" s="285" t="str">
        <f>'Investīciju plāns_2023_2027'!E35</f>
        <v>1.kārta: teritorijas norobežojošā žoga un vārtu uzstādīšana, vienlaikus paplašinot skolas teritoriju. Uzlabota bērnu drošība teritorijā; gājēju un transporta celiņu atjaunošana, nomainot sadrupušo asfaltu ar betona bruģi un jaunu asfalta segumu; jaunas teritorijas apgaismojuma izbūve;	 lietus ūdens kanalizācijas sistēmas izbūve; sporta laukuma ierīkošana; āra sporta un rotaļu rīku, atbilstoši  LR normatīvajiem aktiem, uzstādīšana; teritorijas apzaļumošana un košumkrūmu iestādīšana. Pabeigti darbi 2021.gadā
Izstrādāts būvprojekts (derīgs līdz 2023.gadam): 
2.kārta: Staļģenes vidusskolas parka teritorijas labiekārtošana.
3.kārta: Staļģenes vidusskolas galvenās ieejas puses labiekārtošana.</v>
      </c>
      <c r="F43" s="161" t="str">
        <f>'Investīciju plāns_2023_2027'!F35</f>
        <v>Izglītības iestāžu teritorijas labiekārtošana</v>
      </c>
      <c r="G43" s="366" t="str">
        <f>'Investīciju plāns_2023_2027'!G35</f>
        <v xml:space="preserve">AG
J/Pag/Iedz
</v>
      </c>
      <c r="H43" s="278">
        <f>'Investīciju plāns_2023_2027'!H35</f>
        <v>600000</v>
      </c>
      <c r="I43" s="303">
        <f>'Investīciju plāns_2023_2027'!I35</f>
        <v>0</v>
      </c>
      <c r="J43" s="304">
        <f>'Investīciju plāns_2023_2027'!J35</f>
        <v>0</v>
      </c>
      <c r="K43" s="305">
        <f>'Investīciju plāns_2023_2027'!K35</f>
        <v>0</v>
      </c>
      <c r="L43" s="306">
        <f>'Investīciju plāns_2023_2027'!L35</f>
        <v>0</v>
      </c>
      <c r="M43" s="307">
        <f>'Investīciju plāns_2023_2027'!M35</f>
        <v>600000</v>
      </c>
      <c r="N43" s="166" t="str">
        <f>'Investīciju plāns_2023_2027'!N35</f>
        <v>P2 I RV1</v>
      </c>
      <c r="O43" s="352" t="str">
        <f>'Investīciju plāns_2023_2027'!O35</f>
        <v>P</v>
      </c>
      <c r="P43" s="353" t="str">
        <f>'Investīciju plāns_2023_2027'!P35</f>
        <v>VP1</v>
      </c>
      <c r="Q43" s="336" t="str">
        <f>'Investīciju plāns_2023_2027'!Q35</f>
        <v>RV1</v>
      </c>
      <c r="R43" s="344" t="str">
        <f>'Investīciju plāns_2023_2027'!R35</f>
        <v>1.1.</v>
      </c>
      <c r="S43" s="161" t="str">
        <f>'Investīciju plāns_2023_2027'!S35</f>
        <v>Infrastruktūras un saimnieciskā nodrošinājuma nodaļa</v>
      </c>
      <c r="T43" s="291">
        <f>'Investīciju plāns_2023_2027'!T35</f>
        <v>0</v>
      </c>
      <c r="U43" s="282" t="str">
        <f>'Investīciju plāns_2023_2027'!U35</f>
        <v>2022-2027</v>
      </c>
    </row>
    <row r="44" spans="1:21" x14ac:dyDescent="0.25">
      <c r="A44" s="161" t="e">
        <f>'Investīciju plāns_2023_2027'!#REF!</f>
        <v>#REF!</v>
      </c>
      <c r="B44" s="279" t="e">
        <f>'Investīciju plāns_2023_2027'!#REF!</f>
        <v>#REF!</v>
      </c>
      <c r="C44" s="196" t="e">
        <f>'Investīciju plāns_2023_2027'!#REF!</f>
        <v>#REF!</v>
      </c>
      <c r="D44" s="285" t="e">
        <f>'Investīciju plāns_2023_2027'!#REF!</f>
        <v>#REF!</v>
      </c>
      <c r="E44" s="285" t="e">
        <f>'Investīciju plāns_2023_2027'!#REF!</f>
        <v>#REF!</v>
      </c>
      <c r="F44" s="161" t="e">
        <f>'Investīciju plāns_2023_2027'!#REF!</f>
        <v>#REF!</v>
      </c>
      <c r="G44" s="368" t="e">
        <f>'Investīciju plāns_2023_2027'!#REF!</f>
        <v>#REF!</v>
      </c>
      <c r="H44" s="278" t="e">
        <f>'Investīciju plāns_2023_2027'!#REF!</f>
        <v>#REF!</v>
      </c>
      <c r="I44" s="303" t="e">
        <f>'Investīciju plāns_2023_2027'!#REF!</f>
        <v>#REF!</v>
      </c>
      <c r="J44" s="304" t="e">
        <f>'Investīciju plāns_2023_2027'!#REF!</f>
        <v>#REF!</v>
      </c>
      <c r="K44" s="305" t="e">
        <f>'Investīciju plāns_2023_2027'!#REF!</f>
        <v>#REF!</v>
      </c>
      <c r="L44" s="306" t="e">
        <f>'Investīciju plāns_2023_2027'!#REF!</f>
        <v>#REF!</v>
      </c>
      <c r="M44" s="307" t="e">
        <f>'Investīciju plāns_2023_2027'!#REF!</f>
        <v>#REF!</v>
      </c>
      <c r="N44" s="166" t="e">
        <f>'Investīciju plāns_2023_2027'!#REF!</f>
        <v>#REF!</v>
      </c>
      <c r="O44" s="336" t="e">
        <f>'Investīciju plāns_2023_2027'!#REF!</f>
        <v>#REF!</v>
      </c>
      <c r="P44" s="346" t="e">
        <f>'Investīciju plāns_2023_2027'!#REF!</f>
        <v>#REF!</v>
      </c>
      <c r="Q44" s="348" t="e">
        <f>'Investīciju plāns_2023_2027'!#REF!</f>
        <v>#REF!</v>
      </c>
      <c r="R44" s="344" t="e">
        <f>'Investīciju plāns_2023_2027'!#REF!</f>
        <v>#REF!</v>
      </c>
      <c r="S44" s="161" t="e">
        <f>'Investīciju plāns_2023_2027'!#REF!</f>
        <v>#REF!</v>
      </c>
      <c r="T44" s="291" t="e">
        <f>'Investīciju plāns_2023_2027'!#REF!</f>
        <v>#REF!</v>
      </c>
      <c r="U44" s="282" t="e">
        <f>'Investīciju plāns_2023_2027'!#REF!</f>
        <v>#REF!</v>
      </c>
    </row>
    <row r="45" spans="1:21" ht="102" x14ac:dyDescent="0.25">
      <c r="A45" s="196">
        <f>'Investīciju plāns_2023_2027'!A36</f>
        <v>34</v>
      </c>
      <c r="B45" s="277" t="str">
        <f>'Investīciju plāns_2023_2027'!B36</f>
        <v>08k</v>
      </c>
      <c r="C45" s="161" t="str">
        <f>'Investīciju plāns_2023_2027'!C36</f>
        <v>Jaunsvirlauka</v>
      </c>
      <c r="D45" s="285" t="str">
        <f>'Investīciju plāns_2023_2027'!D36</f>
        <v>Jaunsvirlaukas pagasta IKSC „Līdumi” ēkas remontdarbi, renovācija</v>
      </c>
      <c r="E45" s="285" t="str">
        <f>'Investīciju plāns_2023_2027'!E36</f>
        <v>Fasādes remonts, pamatu hidroizolācija, pagraba renovācija, telpu izbūve u.c., ventilācijas sistēmas rekonstrukcija.</v>
      </c>
      <c r="F45" s="161" t="str">
        <f>'Investīciju plāns_2023_2027'!F36</f>
        <v>Kultūras iestāžu infrastruktūra</v>
      </c>
      <c r="G45" s="366" t="str">
        <f>'Investīciju plāns_2023_2027'!G36</f>
        <v>J/Pag/Iedz</v>
      </c>
      <c r="H45" s="278">
        <f>'Investīciju plāns_2023_2027'!H36</f>
        <v>100000</v>
      </c>
      <c r="I45" s="303">
        <f>'Investīciju plāns_2023_2027'!I36</f>
        <v>0</v>
      </c>
      <c r="J45" s="304">
        <f>'Investīciju plāns_2023_2027'!J36</f>
        <v>0</v>
      </c>
      <c r="K45" s="305">
        <f>'Investīciju plāns_2023_2027'!K36</f>
        <v>0</v>
      </c>
      <c r="L45" s="306">
        <f>'Investīciju plāns_2023_2027'!L36</f>
        <v>70000</v>
      </c>
      <c r="M45" s="307">
        <f>'Investīciju plāns_2023_2027'!M36</f>
        <v>30000</v>
      </c>
      <c r="N45" s="166" t="str">
        <f>'Investīciju plāns_2023_2027'!N36</f>
        <v>P2 K RV1</v>
      </c>
      <c r="O45" s="336" t="str">
        <f>'Investīciju plāns_2023_2027'!O36</f>
        <v>P</v>
      </c>
      <c r="P45" s="347" t="str">
        <f>'Investīciju plāns_2023_2027'!P36</f>
        <v>VP1</v>
      </c>
      <c r="Q45" s="336" t="str">
        <f>'Investīciju plāns_2023_2027'!Q36</f>
        <v>RV3</v>
      </c>
      <c r="R45" s="344" t="str">
        <f>'Investīciju plāns_2023_2027'!R36</f>
        <v>3.3.</v>
      </c>
      <c r="S45" s="161" t="str">
        <f>'Investīciju plāns_2023_2027'!S36</f>
        <v>Infrastruktūras un saimnieciskā nodrošinājuma nodaļa/Kultūras pārvalde/Pagasta pārvalde</v>
      </c>
      <c r="T45" s="291">
        <f>'Investīciju plāns_2023_2027'!T36</f>
        <v>0</v>
      </c>
      <c r="U45" s="282" t="str">
        <f>'Investīciju plāns_2023_2027'!U36</f>
        <v>2022-2027</v>
      </c>
    </row>
    <row r="46" spans="1:21" x14ac:dyDescent="0.25">
      <c r="A46" s="161" t="e">
        <f>'Investīciju plāns_2023_2027'!#REF!</f>
        <v>#REF!</v>
      </c>
      <c r="B46" s="277" t="e">
        <f>'Investīciju plāns_2023_2027'!#REF!</f>
        <v>#REF!</v>
      </c>
      <c r="C46" s="161" t="e">
        <f>'Investīciju plāns_2023_2027'!#REF!</f>
        <v>#REF!</v>
      </c>
      <c r="D46" s="285" t="e">
        <f>'Investīciju plāns_2023_2027'!#REF!</f>
        <v>#REF!</v>
      </c>
      <c r="E46" s="285" t="e">
        <f>'Investīciju plāns_2023_2027'!#REF!</f>
        <v>#REF!</v>
      </c>
      <c r="F46" s="161" t="e">
        <f>'Investīciju plāns_2023_2027'!#REF!</f>
        <v>#REF!</v>
      </c>
      <c r="G46" s="366" t="e">
        <f>'Investīciju plāns_2023_2027'!#REF!</f>
        <v>#REF!</v>
      </c>
      <c r="H46" s="278" t="e">
        <f>'Investīciju plāns_2023_2027'!#REF!</f>
        <v>#REF!</v>
      </c>
      <c r="I46" s="303" t="e">
        <f>'Investīciju plāns_2023_2027'!#REF!</f>
        <v>#REF!</v>
      </c>
      <c r="J46" s="304" t="e">
        <f>'Investīciju plāns_2023_2027'!#REF!</f>
        <v>#REF!</v>
      </c>
      <c r="K46" s="305" t="e">
        <f>'Investīciju plāns_2023_2027'!#REF!</f>
        <v>#REF!</v>
      </c>
      <c r="L46" s="306" t="e">
        <f>'Investīciju plāns_2023_2027'!#REF!</f>
        <v>#REF!</v>
      </c>
      <c r="M46" s="307" t="e">
        <f>'Investīciju plāns_2023_2027'!#REF!</f>
        <v>#REF!</v>
      </c>
      <c r="N46" s="161" t="e">
        <f>'Investīciju plāns_2023_2027'!#REF!</f>
        <v>#REF!</v>
      </c>
      <c r="O46" s="336" t="e">
        <f>'Investīciju plāns_2023_2027'!#REF!</f>
        <v>#REF!</v>
      </c>
      <c r="P46" s="346" t="e">
        <f>'Investīciju plāns_2023_2027'!#REF!</f>
        <v>#REF!</v>
      </c>
      <c r="Q46" s="348" t="e">
        <f>'Investīciju plāns_2023_2027'!#REF!</f>
        <v>#REF!</v>
      </c>
      <c r="R46" s="344" t="e">
        <f>'Investīciju plāns_2023_2027'!#REF!</f>
        <v>#REF!</v>
      </c>
      <c r="S46" s="161" t="e">
        <f>'Investīciju plāns_2023_2027'!#REF!</f>
        <v>#REF!</v>
      </c>
      <c r="T46" s="284" t="e">
        <f>'Investīciju plāns_2023_2027'!#REF!</f>
        <v>#REF!</v>
      </c>
      <c r="U46" s="282" t="e">
        <f>'Investīciju plāns_2023_2027'!#REF!</f>
        <v>#REF!</v>
      </c>
    </row>
    <row r="47" spans="1:21" ht="127.5" x14ac:dyDescent="0.25">
      <c r="A47" s="161">
        <f>'Investīciju plāns_2023_2027'!A38</f>
        <v>36</v>
      </c>
      <c r="B47" s="277">
        <f>'Investīciju plāns_2023_2027'!B38</f>
        <v>0</v>
      </c>
      <c r="C47" s="161" t="str">
        <f>'Investīciju plāns_2023_2027'!C38</f>
        <v>Jaunsvirlauka</v>
      </c>
      <c r="D47" s="285" t="str">
        <f>'Investīciju plāns_2023_2027'!D38</f>
        <v>Jaunsvirlaukas pagasta  transporta infrastruktūras attīstība</v>
      </c>
      <c r="E47" s="285" t="str">
        <f>'Investīciju plāns_2023_2027'!E38</f>
        <v xml:space="preserve">Transporta infrastruktūras attīstība, t.sk.: 
2023.-2027gads:
Jaunsvirlaukas pagastā gar P94 no Staļģenes līdz Emburgai gājēju celiņa izbūve  (projektēšana 12 000 EUR, būvdarbi ~ 260 000 EUR)
Plānots uzsākt projektēšanu 2023.gada otrajā pusē, izmaksas plānot 2024.gadā 
2. Jaunsvirlaukas pagasta  Dzirnieku ciema ielu virskārtas atjaunošana
3. Apgaismojuma ierīkošana un ielas cietā seguma uzklāšana Meža ielā, Mežciemā
</v>
      </c>
      <c r="F47" s="161" t="str">
        <f>'Investīciju plāns_2023_2027'!F38</f>
        <v>Transporta infrastruktūra, t.sk. Apgaismojums</v>
      </c>
      <c r="G47" s="366" t="str">
        <f>'Investīciju plāns_2023_2027'!G38</f>
        <v>J/Pag/Iedz</v>
      </c>
      <c r="H47" s="278">
        <f>'Investīciju plāns_2023_2027'!H38</f>
        <v>400000</v>
      </c>
      <c r="I47" s="303">
        <f>'Investīciju plāns_2023_2027'!I38</f>
        <v>0</v>
      </c>
      <c r="J47" s="304">
        <f>'Investīciju plāns_2023_2027'!J38</f>
        <v>0</v>
      </c>
      <c r="K47" s="305">
        <f>'Investīciju plāns_2023_2027'!K38</f>
        <v>0</v>
      </c>
      <c r="L47" s="306">
        <f>'Investīciju plāns_2023_2027'!L38</f>
        <v>25000</v>
      </c>
      <c r="M47" s="307">
        <f>'Investīciju plāns_2023_2027'!M38</f>
        <v>375000</v>
      </c>
      <c r="N47" s="283">
        <f>'Investīciju plāns_2023_2027'!N38</f>
        <v>0</v>
      </c>
      <c r="O47" s="336">
        <f>'Investīciju plāns_2023_2027'!O38</f>
        <v>0</v>
      </c>
      <c r="P47" s="347">
        <f>'Investīciju plāns_2023_2027'!P38</f>
        <v>0</v>
      </c>
      <c r="Q47" s="336">
        <f>'Investīciju plāns_2023_2027'!Q38</f>
        <v>0</v>
      </c>
      <c r="R47" s="344">
        <f>'Investīciju plāns_2023_2027'!R38</f>
        <v>0</v>
      </c>
      <c r="S47" s="161" t="str">
        <f>'Investīciju plāns_2023_2027'!S38</f>
        <v>Infrastruktūras un saimnieciskā nodrošinājuma nodaļa/Pagasta pārvalde</v>
      </c>
      <c r="T47" s="311">
        <f>'Investīciju plāns_2023_2027'!T38</f>
        <v>0</v>
      </c>
      <c r="U47" s="282" t="str">
        <f>'Investīciju plāns_2023_2027'!U38</f>
        <v>2022-2027</v>
      </c>
    </row>
    <row r="48" spans="1:21" ht="127.5" x14ac:dyDescent="0.25">
      <c r="A48" s="196">
        <f>'Investīciju plāns_2023_2027'!A39</f>
        <v>37</v>
      </c>
      <c r="B48" s="277" t="str">
        <f>'Investīciju plāns_2023_2027'!B39</f>
        <v>09</v>
      </c>
      <c r="C48" s="161" t="str">
        <f>'Investīciju plāns_2023_2027'!C39</f>
        <v>Kalnciems</v>
      </c>
      <c r="D48" s="285" t="str">
        <f>'Investīciju plāns_2023_2027'!D39</f>
        <v>Kalnciema pagasta vidusskolas telpu atjaunošana un teritorijas labiekārtošana</v>
      </c>
      <c r="E48" s="285" t="str">
        <f>'Investīciju plāns_2023_2027'!E39</f>
        <v>Paredzēts veikt ēkas energoefektivitātes paaugstināšanu, veidojot jaunu izskatu esošajai ēkai, ietverot jaunas iekšējās un ārējās inženierkomunikācijas, izbūvējot liftu un nodrošinot visā ēkā nokļūšanu cilvēkiem ar kustības traucējumiem.
Profesionālās ievirzes izglītības programmas attīstība,  šūšanas kabinetu un darbmācības kabinetu labiekārtošana Telpas pielāgot atbilstoši Latvijas Būvnormatīvu, VUGD un Veselības Inspekcijas prasībām.
2021.gadā veikts 1.stāva gaiteņa un garderobes remonts 
Izstrādāts būvprojekts (derīgs līdz 2024.gadam)</v>
      </c>
      <c r="F48" s="161" t="str">
        <f>'Investīciju plāns_2023_2027'!F39</f>
        <v>Izglītības iestāžu teritorijas labiekārtošana</v>
      </c>
      <c r="G48" s="366" t="str">
        <f>'Investīciju plāns_2023_2027'!G39</f>
        <v xml:space="preserve">AG
J/Pag/Iedz
</v>
      </c>
      <c r="H48" s="278">
        <f>'Investīciju plāns_2023_2027'!H39</f>
        <v>4300000</v>
      </c>
      <c r="I48" s="303">
        <f>'Investīciju plāns_2023_2027'!I39</f>
        <v>0</v>
      </c>
      <c r="J48" s="304">
        <f>'Investīciju plāns_2023_2027'!J39</f>
        <v>0</v>
      </c>
      <c r="K48" s="305">
        <f>'Investīciju plāns_2023_2027'!K39</f>
        <v>0</v>
      </c>
      <c r="L48" s="306">
        <f>'Investīciju plāns_2023_2027'!L39</f>
        <v>300000</v>
      </c>
      <c r="M48" s="307">
        <f>'Investīciju plāns_2023_2027'!M39</f>
        <v>4000000</v>
      </c>
      <c r="N48" s="166" t="str">
        <f>'Investīciju plāns_2023_2027'!N39</f>
        <v>P2 I RV1</v>
      </c>
      <c r="O48" s="336" t="str">
        <f>'Investīciju plāns_2023_2027'!O39</f>
        <v>P</v>
      </c>
      <c r="P48" s="347" t="str">
        <f>'Investīciju plāns_2023_2027'!P39</f>
        <v>VP1</v>
      </c>
      <c r="Q48" s="336" t="str">
        <f>'Investīciju plāns_2023_2027'!Q39</f>
        <v>RV1</v>
      </c>
      <c r="R48" s="344" t="str">
        <f>'Investīciju plāns_2023_2027'!R39</f>
        <v>1.1.</v>
      </c>
      <c r="S48" s="161" t="str">
        <f>'Investīciju plāns_2023_2027'!S39</f>
        <v>Infrastruktūras un saimnieciskā nodrošinājuma nodaļa/Izglītības pārvalde</v>
      </c>
      <c r="T48" s="291">
        <f>'Investīciju plāns_2023_2027'!T39</f>
        <v>0</v>
      </c>
      <c r="U48" s="282" t="str">
        <f>'Investīciju plāns_2023_2027'!U39</f>
        <v>2022-2027</v>
      </c>
    </row>
    <row r="49" spans="1:21" ht="76.5" x14ac:dyDescent="0.25">
      <c r="A49" s="161">
        <f>'Investīciju plāns_2023_2027'!A40</f>
        <v>38</v>
      </c>
      <c r="B49" s="277" t="str">
        <f>'Investīciju plāns_2023_2027'!B40</f>
        <v>04</v>
      </c>
      <c r="C49" s="161" t="str">
        <f>'Investīciju plāns_2023_2027'!C40</f>
        <v>Kalnciems</v>
      </c>
      <c r="D49" s="285" t="str">
        <f>'Investīciju plāns_2023_2027'!D40</f>
        <v>Kalnciema pagasta Lielupes ielas pagarinājuma, dambja būvniecība</v>
      </c>
      <c r="E49" s="295" t="str">
        <f>'Investīciju plāns_2023_2027'!E40</f>
        <v>Esošā posma asfalta seguma atjaunošana, jauna ceļa posma - plūdu aizsargdambja izbūve. 
Pastāv augsts risks zemju applūšanai ar palu ūdeni, jo aizsargdambis tikai daļēji pilda savas funkcijas. Nepieciešams veikt būvdarbus, lai nodrošinātu Kalnciema apdzīvotās vietas aizsardzību pret paliem. 2018. gadā veikta aizsargdambja inventarizācija un izpēte</v>
      </c>
      <c r="F49" s="161" t="str">
        <f>'Investīciju plāns_2023_2027'!F40</f>
        <v>Meliorācijas sistēmu sakārtošana</v>
      </c>
      <c r="G49" s="366" t="str">
        <f>'Investīciju plāns_2023_2027'!G40</f>
        <v>J/Pag/Iedz</v>
      </c>
      <c r="H49" s="278">
        <f>'Investīciju plāns_2023_2027'!H40</f>
        <v>1200000</v>
      </c>
      <c r="I49" s="303">
        <f>'Investīciju plāns_2023_2027'!I40</f>
        <v>0</v>
      </c>
      <c r="J49" s="304">
        <f>'Investīciju plāns_2023_2027'!J40</f>
        <v>0</v>
      </c>
      <c r="K49" s="305">
        <f>'Investīciju plāns_2023_2027'!K40</f>
        <v>0</v>
      </c>
      <c r="L49" s="306">
        <f>'Investīciju plāns_2023_2027'!L40</f>
        <v>0</v>
      </c>
      <c r="M49" s="307">
        <f>'Investīciju plāns_2023_2027'!M40</f>
        <v>1200000</v>
      </c>
      <c r="N49" s="195" t="str">
        <f>'Investīciju plāns_2023_2027'!N40</f>
        <v>P2 V RV6</v>
      </c>
      <c r="O49" s="336" t="str">
        <f>'Investīciju plāns_2023_2027'!O40</f>
        <v>P</v>
      </c>
      <c r="P49" s="349" t="str">
        <f>'Investīciju plāns_2023_2027'!P40</f>
        <v>VP2</v>
      </c>
      <c r="Q49" s="336" t="str">
        <f>'Investīciju plāns_2023_2027'!Q40</f>
        <v>RV4</v>
      </c>
      <c r="R49" s="344" t="str">
        <f>'Investīciju plāns_2023_2027'!R40</f>
        <v>4.1.</v>
      </c>
      <c r="S49" s="161" t="str">
        <f>'Investīciju plāns_2023_2027'!S40</f>
        <v>Infrastruktūras un saimnieciskā nodrošinājuma nodaļa/Pagasta pārvalde</v>
      </c>
      <c r="T49" s="310">
        <f>'Investīciju plāns_2023_2027'!T40</f>
        <v>0</v>
      </c>
      <c r="U49" s="282" t="str">
        <f>'Investīciju plāns_2023_2027'!U40</f>
        <v>2022-2027</v>
      </c>
    </row>
    <row r="50" spans="1:21" x14ac:dyDescent="0.25">
      <c r="A50" s="161" t="e">
        <f>'Investīciju plāns_2023_2027'!#REF!</f>
        <v>#REF!</v>
      </c>
      <c r="B50" s="277" t="e">
        <f>'Investīciju plāns_2023_2027'!#REF!</f>
        <v>#REF!</v>
      </c>
      <c r="C50" s="161" t="e">
        <f>'Investīciju plāns_2023_2027'!#REF!</f>
        <v>#REF!</v>
      </c>
      <c r="D50" s="285" t="e">
        <f>'Investīciju plāns_2023_2027'!#REF!</f>
        <v>#REF!</v>
      </c>
      <c r="E50" s="295" t="e">
        <f>'Investīciju plāns_2023_2027'!#REF!</f>
        <v>#REF!</v>
      </c>
      <c r="F50" s="161" t="e">
        <f>'Investīciju plāns_2023_2027'!#REF!</f>
        <v>#REF!</v>
      </c>
      <c r="G50" s="368" t="e">
        <f>'Investīciju plāns_2023_2027'!#REF!</f>
        <v>#REF!</v>
      </c>
      <c r="H50" s="278" t="e">
        <f>'Investīciju plāns_2023_2027'!#REF!</f>
        <v>#REF!</v>
      </c>
      <c r="I50" s="303" t="e">
        <f>'Investīciju plāns_2023_2027'!#REF!</f>
        <v>#REF!</v>
      </c>
      <c r="J50" s="304" t="e">
        <f>'Investīciju plāns_2023_2027'!#REF!</f>
        <v>#REF!</v>
      </c>
      <c r="K50" s="305" t="e">
        <f>'Investīciju plāns_2023_2027'!#REF!</f>
        <v>#REF!</v>
      </c>
      <c r="L50" s="306" t="e">
        <f>'Investīciju plāns_2023_2027'!#REF!</f>
        <v>#REF!</v>
      </c>
      <c r="M50" s="307" t="e">
        <f>'Investīciju plāns_2023_2027'!#REF!</f>
        <v>#REF!</v>
      </c>
      <c r="N50" s="195" t="e">
        <f>'Investīciju plāns_2023_2027'!#REF!</f>
        <v>#REF!</v>
      </c>
      <c r="O50" s="336" t="e">
        <f>'Investīciju plāns_2023_2027'!#REF!</f>
        <v>#REF!</v>
      </c>
      <c r="P50" s="347" t="e">
        <f>'Investīciju plāns_2023_2027'!#REF!</f>
        <v>#REF!</v>
      </c>
      <c r="Q50" s="336" t="e">
        <f>'Investīciju plāns_2023_2027'!#REF!</f>
        <v>#REF!</v>
      </c>
      <c r="R50" s="344" t="e">
        <f>'Investīciju plāns_2023_2027'!#REF!</f>
        <v>#REF!</v>
      </c>
      <c r="S50" s="161" t="e">
        <f>'Investīciju plāns_2023_2027'!#REF!</f>
        <v>#REF!</v>
      </c>
      <c r="T50" s="310" t="e">
        <f>'Investīciju plāns_2023_2027'!#REF!</f>
        <v>#REF!</v>
      </c>
      <c r="U50" s="282" t="e">
        <f>'Investīciju plāns_2023_2027'!#REF!</f>
        <v>#REF!</v>
      </c>
    </row>
    <row r="51" spans="1:21" ht="102" x14ac:dyDescent="0.25">
      <c r="A51" s="196">
        <f>'Investīciju plāns_2023_2027'!A41</f>
        <v>39</v>
      </c>
      <c r="B51" s="277" t="str">
        <f>'Investīciju plāns_2023_2027'!B41</f>
        <v>10</v>
      </c>
      <c r="C51" s="161" t="str">
        <f>'Investīciju plāns_2023_2027'!C41</f>
        <v>Kalnciems</v>
      </c>
      <c r="D51" s="285" t="str">
        <f>'Investīciju plāns_2023_2027'!D41</f>
        <v>SARC Kalnciems ēkas remonts un teritorijas labiekārtošana</v>
      </c>
      <c r="E51" s="295" t="str">
        <f>'Investīciju plāns_2023_2027'!E41</f>
        <v>Teritorijas labiekārtošana, iežogošana, kāpņu remonts, lai nodrošinātu drošu un estētiski sakārtotu vidi cilvēkiem ar kustību un funkcionāliem traucējumiem atpūtai un kvalitatīvai laika pavadīšanai. Teritorijas iežogošana nepieciešama, lai radītu klientiem drošību, lai pasargātu cilvēkus ar demenci un garīga rakstura traucējumiem no iekļūšanas bīstamās situācijās, aizklīšanas, nomaldīšanās, kā arī lai pasargātu teritoriju no izdemolēšanas, nepiederošām personām un SARC klientu miera traucēšanas nakts stundās.</v>
      </c>
      <c r="F51" s="161" t="str">
        <f>'Investīciju plāns_2023_2027'!F41</f>
        <v>Teritorijas labiekārtošana</v>
      </c>
      <c r="G51" s="366" t="str">
        <f>'Investīciju plāns_2023_2027'!G41</f>
        <v xml:space="preserve">J/Pag/Iedz
</v>
      </c>
      <c r="H51" s="278">
        <f>'Investīciju plāns_2023_2027'!H41</f>
        <v>150000</v>
      </c>
      <c r="I51" s="303">
        <f>'Investīciju plāns_2023_2027'!I41</f>
        <v>0</v>
      </c>
      <c r="J51" s="304">
        <f>'Investīciju plāns_2023_2027'!J41</f>
        <v>0</v>
      </c>
      <c r="K51" s="305">
        <f>'Investīciju plāns_2023_2027'!K41</f>
        <v>0</v>
      </c>
      <c r="L51" s="306">
        <f>'Investīciju plāns_2023_2027'!L41</f>
        <v>150000</v>
      </c>
      <c r="M51" s="307">
        <f>'Investīciju plāns_2023_2027'!M41</f>
        <v>0</v>
      </c>
      <c r="N51" s="161" t="str">
        <f>'Investīciju plāns_2023_2027'!N41</f>
        <v>P2 L RV2</v>
      </c>
      <c r="O51" s="336" t="str">
        <f>'Investīciju plāns_2023_2027'!O41</f>
        <v>P</v>
      </c>
      <c r="P51" s="346" t="str">
        <f>'Investīciju plāns_2023_2027'!P41</f>
        <v>VP1</v>
      </c>
      <c r="Q51" s="348" t="str">
        <f>'Investīciju plāns_2023_2027'!Q41</f>
        <v>RV2</v>
      </c>
      <c r="R51" s="344" t="str">
        <f>'Investīciju plāns_2023_2027'!R41</f>
        <v>2.2.</v>
      </c>
      <c r="S51" s="161" t="str">
        <f>'Investīciju plāns_2023_2027'!S41</f>
        <v>Infrastruktūras un saimnieciskā nodrošinājuma nodaļa/pagasta pārvalde/Labklājības pārvalde</v>
      </c>
      <c r="T51" s="284">
        <f>'Investīciju plāns_2023_2027'!T41</f>
        <v>0</v>
      </c>
      <c r="U51" s="282" t="str">
        <f>'Investīciju plāns_2023_2027'!U41</f>
        <v>2022-2027</v>
      </c>
    </row>
    <row r="52" spans="1:21" ht="76.5" x14ac:dyDescent="0.25">
      <c r="A52" s="161">
        <f>'Investīciju plāns_2023_2027'!A42</f>
        <v>40</v>
      </c>
      <c r="B52" s="277" t="str">
        <f>'Investīciju plāns_2023_2027'!B42</f>
        <v>04</v>
      </c>
      <c r="C52" s="161" t="str">
        <f>'Investīciju plāns_2023_2027'!C42</f>
        <v>Kalnciems</v>
      </c>
      <c r="D52" s="285" t="str">
        <f>'Investīciju plāns_2023_2027'!D42</f>
        <v>Kalnciema pagasta  transporta infrastruktūras attīstība</v>
      </c>
      <c r="E52" s="295" t="str">
        <f>'Investīciju plāns_2023_2027'!E42</f>
        <v>Ielas seguma atjaunošana t.sk.:
2022/2023.gads
Lielā iela un Mazā iela - (projektēšana 4211 EUR, būvdarbi ~ 60 000EUR)
Iepirkumu procedūra projektēšanai uzsākta 2022.gadā, noslēgti līgumi par projektēšanu</v>
      </c>
      <c r="F52" s="161" t="str">
        <f>'Investīciju plāns_2023_2027'!F42</f>
        <v>Transporta infrastruktūra, t.sk. Apgaismojums</v>
      </c>
      <c r="G52" s="366" t="str">
        <f>'Investīciju plāns_2023_2027'!G42</f>
        <v>AG2023
J/Pag/Iedz
Dep/ieros</v>
      </c>
      <c r="H52" s="278">
        <f>'Investīciju plāns_2023_2027'!H42</f>
        <v>64211</v>
      </c>
      <c r="I52" s="303">
        <f>'Investīciju plāns_2023_2027'!I42</f>
        <v>64211</v>
      </c>
      <c r="J52" s="304">
        <f>'Investīciju plāns_2023_2027'!J42</f>
        <v>13211</v>
      </c>
      <c r="K52" s="305">
        <f>'Investīciju plāns_2023_2027'!K42</f>
        <v>51000</v>
      </c>
      <c r="L52" s="306">
        <f>'Investīciju plāns_2023_2027'!L42</f>
        <v>0</v>
      </c>
      <c r="M52" s="307">
        <f>'Investīciju plāns_2023_2027'!M42</f>
        <v>0</v>
      </c>
      <c r="N52" s="161" t="str">
        <f>'Investīciju plāns_2023_2027'!N42</f>
        <v>P2 V RV1</v>
      </c>
      <c r="O52" s="336" t="str">
        <f>'Investīciju plāns_2023_2027'!O42</f>
        <v>P</v>
      </c>
      <c r="P52" s="346" t="str">
        <f>'Investīciju plāns_2023_2027'!P42</f>
        <v>VP2</v>
      </c>
      <c r="Q52" s="348" t="str">
        <f>'Investīciju plāns_2023_2027'!Q42</f>
        <v>RV4</v>
      </c>
      <c r="R52" s="344" t="str">
        <f>'Investīciju plāns_2023_2027'!R42</f>
        <v>4.1.</v>
      </c>
      <c r="S52" s="161" t="str">
        <f>'Investīciju plāns_2023_2027'!S42</f>
        <v>Infrastruktūras un saimnieciskā nodrošinājuma nodaļa/Pagasta pārvalde</v>
      </c>
      <c r="T52" s="284">
        <f>'Investīciju plāns_2023_2027'!T42</f>
        <v>0</v>
      </c>
      <c r="U52" s="282" t="str">
        <f>'Investīciju plāns_2023_2027'!U42</f>
        <v>2022-2027</v>
      </c>
    </row>
    <row r="53" spans="1:21" ht="76.5" x14ac:dyDescent="0.25">
      <c r="A53" s="161">
        <f>'Investīciju plāns_2023_2027'!A44</f>
        <v>42</v>
      </c>
      <c r="B53" s="277" t="str">
        <f>'Investīciju plāns_2023_2027'!B44</f>
        <v>10</v>
      </c>
      <c r="C53" s="161" t="str">
        <f>'Investīciju plāns_2023_2027'!C44</f>
        <v>Lielplatone</v>
      </c>
      <c r="D53" s="285" t="str">
        <f>'Investīciju plāns_2023_2027'!D44</f>
        <v xml:space="preserve">Aktivitāšu centra Birztaliņas ēkas energoefektivitāte </v>
      </c>
      <c r="E53" s="285" t="str">
        <f>'Investīciju plāns_2023_2027'!E44</f>
        <v>Jumta seguma nomaiņa, ēkas sienu siltināšana, apkures sistēmas nomaiņa</v>
      </c>
      <c r="F53" s="161" t="str">
        <f>'Investīciju plāns_2023_2027'!F44</f>
        <v xml:space="preserve">Energoefektivitāte </v>
      </c>
      <c r="G53" s="366" t="str">
        <f>'Investīciju plāns_2023_2027'!G44</f>
        <v>J/Pag/Iedz
IP/2021</v>
      </c>
      <c r="H53" s="278">
        <f>'Investīciju plāns_2023_2027'!H44</f>
        <v>150000</v>
      </c>
      <c r="I53" s="303">
        <f>'Investīciju plāns_2023_2027'!I44</f>
        <v>0</v>
      </c>
      <c r="J53" s="304">
        <f>'Investīciju plāns_2023_2027'!J44</f>
        <v>0</v>
      </c>
      <c r="K53" s="305">
        <f>'Investīciju plāns_2023_2027'!K44</f>
        <v>0</v>
      </c>
      <c r="L53" s="306">
        <f>'Investīciju plāns_2023_2027'!L44</f>
        <v>0</v>
      </c>
      <c r="M53" s="307">
        <f>'Investīciju plāns_2023_2027'!M44</f>
        <v>150000</v>
      </c>
      <c r="N53" s="195" t="str">
        <f>'Investīciju plāns_2023_2027'!N44</f>
        <v>P2 V RV8</v>
      </c>
      <c r="O53" s="151" t="str">
        <f>'Investīciju plāns_2023_2027'!O44</f>
        <v>P</v>
      </c>
      <c r="P53" s="286" t="str">
        <f>'Investīciju plāns_2023_2027'!P44</f>
        <v>VP2</v>
      </c>
      <c r="Q53" s="145" t="str">
        <f>'Investīciju plāns_2023_2027'!Q44</f>
        <v>RV5</v>
      </c>
      <c r="R53" s="268" t="str">
        <f>'Investīciju plāns_2023_2027'!R44</f>
        <v>U.5.4.</v>
      </c>
      <c r="S53" s="161" t="str">
        <f>'Investīciju plāns_2023_2027'!S44</f>
        <v>Infrastruktūras un saimnieciskā nodrošinājuma nodaļa/pagasta pārvalde</v>
      </c>
      <c r="T53" s="310">
        <f>'Investīciju plāns_2023_2027'!T44</f>
        <v>0</v>
      </c>
      <c r="U53" s="282" t="str">
        <f>'Investīciju plāns_2023_2027'!U44</f>
        <v>2022-2027</v>
      </c>
    </row>
    <row r="54" spans="1:21" ht="63.75" x14ac:dyDescent="0.25">
      <c r="A54" s="196">
        <f>'Investīciju plāns_2023_2027'!A45</f>
        <v>43</v>
      </c>
      <c r="B54" s="277" t="str">
        <f>'Investīciju plāns_2023_2027'!B45</f>
        <v>08k</v>
      </c>
      <c r="C54" s="161" t="str">
        <f>'Investīciju plāns_2023_2027'!C45</f>
        <v>Lielplatone</v>
      </c>
      <c r="D54" s="285" t="str">
        <f>'Investīciju plāns_2023_2027'!D45</f>
        <v>Lielplatones pagasta tautas nama rekonstrukcija, teritorijas labiekārtošana, apgaismojuma izbūve</v>
      </c>
      <c r="E54" s="285" t="str">
        <f>'Investīciju plāns_2023_2027'!E45</f>
        <v>Tautas nama rekonstrukcija, teritorijas labiekārtošana un apgaismojuma izbūve.
Aktuāls problēma lielās zāles un skatuves grīdas remonta darbi</v>
      </c>
      <c r="F54" s="161" t="str">
        <f>'Investīciju plāns_2023_2027'!F45</f>
        <v>Kultūras iestāžu infrastruktūra</v>
      </c>
      <c r="G54" s="366" t="str">
        <f>'Investīciju plāns_2023_2027'!G45</f>
        <v>J/Pag/Iedz
IP/2021</v>
      </c>
      <c r="H54" s="278">
        <f>'Investīciju plāns_2023_2027'!H45</f>
        <v>500000</v>
      </c>
      <c r="I54" s="303">
        <f>'Investīciju plāns_2023_2027'!I45</f>
        <v>0</v>
      </c>
      <c r="J54" s="304">
        <f>'Investīciju plāns_2023_2027'!J45</f>
        <v>0</v>
      </c>
      <c r="K54" s="305">
        <f>'Investīciju plāns_2023_2027'!K45</f>
        <v>0</v>
      </c>
      <c r="L54" s="306">
        <f>'Investīciju plāns_2023_2027'!L45</f>
        <v>0</v>
      </c>
      <c r="M54" s="307">
        <f>'Investīciju plāns_2023_2027'!M45</f>
        <v>500000</v>
      </c>
      <c r="N54" s="196" t="str">
        <f>'Investīciju plāns_2023_2027'!N45</f>
        <v>P2 K RV1</v>
      </c>
      <c r="O54" s="336" t="str">
        <f>'Investīciju plāns_2023_2027'!O45</f>
        <v>P</v>
      </c>
      <c r="P54" s="347" t="str">
        <f>'Investīciju plāns_2023_2027'!P45</f>
        <v>VP1</v>
      </c>
      <c r="Q54" s="336" t="str">
        <f>'Investīciju plāns_2023_2027'!Q45</f>
        <v>RV3</v>
      </c>
      <c r="R54" s="344" t="str">
        <f>'Investīciju plāns_2023_2027'!R45</f>
        <v>3.3.</v>
      </c>
      <c r="S54" s="161" t="str">
        <f>'Investīciju plāns_2023_2027'!S45</f>
        <v>Infrastruktūras un saimnieciskā nodrošinājuma nodaļa</v>
      </c>
      <c r="T54" s="309">
        <f>'Investīciju plāns_2023_2027'!T45</f>
        <v>0</v>
      </c>
      <c r="U54" s="282" t="str">
        <f>'Investīciju plāns_2023_2027'!U45</f>
        <v>2022-2027</v>
      </c>
    </row>
    <row r="55" spans="1:21" ht="76.5" x14ac:dyDescent="0.25">
      <c r="A55" s="161">
        <f>'Investīciju plāns_2023_2027'!A46</f>
        <v>44</v>
      </c>
      <c r="B55" s="277" t="str">
        <f>'Investīciju plāns_2023_2027'!B46</f>
        <v>04</v>
      </c>
      <c r="C55" s="161" t="str">
        <f>'Investīciju plāns_2023_2027'!C46</f>
        <v>Lielplatone</v>
      </c>
      <c r="D55" s="285" t="str">
        <f>'Investīciju plāns_2023_2027'!D46</f>
        <v>Stāvlaukuma izveide pie Lielplatones muižas</v>
      </c>
      <c r="E55" s="285" t="str">
        <f>'Investīciju plāns_2023_2027'!E46</f>
        <v>Stāvlaukuma izbūve, drošas satiksmes vides nodrošināšanai</v>
      </c>
      <c r="F55" s="161" t="str">
        <f>'Investīciju plāns_2023_2027'!F46</f>
        <v>Teritorijas labiekārtošana</v>
      </c>
      <c r="G55" s="366" t="str">
        <f>'Investīciju plāns_2023_2027'!G46</f>
        <v>J/Pag/Iedz
IP/2021</v>
      </c>
      <c r="H55" s="278">
        <f>'Investīciju plāns_2023_2027'!H46</f>
        <v>80000</v>
      </c>
      <c r="I55" s="303">
        <f>'Investīciju plāns_2023_2027'!I46</f>
        <v>0</v>
      </c>
      <c r="J55" s="304">
        <f>'Investīciju plāns_2023_2027'!J46</f>
        <v>0</v>
      </c>
      <c r="K55" s="305">
        <f>'Investīciju plāns_2023_2027'!K46</f>
        <v>0</v>
      </c>
      <c r="L55" s="306">
        <f>'Investīciju plāns_2023_2027'!L46</f>
        <v>80000</v>
      </c>
      <c r="M55" s="307">
        <f>'Investīciju plāns_2023_2027'!M46</f>
        <v>0</v>
      </c>
      <c r="N55" s="196" t="str">
        <f>'Investīciju plāns_2023_2027'!N46</f>
        <v>P3 V RV9</v>
      </c>
      <c r="O55" s="336" t="str">
        <f>'Investīciju plāns_2023_2027'!O46</f>
        <v>P</v>
      </c>
      <c r="P55" s="346">
        <f>'Investīciju plāns_2023_2027'!P46</f>
        <v>0</v>
      </c>
      <c r="Q55" s="348">
        <f>'Investīciju plāns_2023_2027'!Q46</f>
        <v>0</v>
      </c>
      <c r="R55" s="344">
        <f>'Investīciju plāns_2023_2027'!R46</f>
        <v>0</v>
      </c>
      <c r="S55" s="161" t="str">
        <f>'Investīciju plāns_2023_2027'!S46</f>
        <v>Infrastruktūras un saimnieciskā nodrošinājuma nodaļa/Pagasta pārvalde</v>
      </c>
      <c r="T55" s="309">
        <f>'Investīciju plāns_2023_2027'!T46</f>
        <v>0</v>
      </c>
      <c r="U55" s="282" t="str">
        <f>'Investīciju plāns_2023_2027'!U46</f>
        <v>2022-2027</v>
      </c>
    </row>
    <row r="56" spans="1:21" ht="102" x14ac:dyDescent="0.25">
      <c r="A56" s="161">
        <f>'Investīciju plāns_2023_2027'!A47</f>
        <v>45</v>
      </c>
      <c r="B56" s="277" t="str">
        <f>'Investīciju plāns_2023_2027'!B47</f>
        <v>09</v>
      </c>
      <c r="C56" s="161" t="str">
        <f>'Investīciju plāns_2023_2027'!C47</f>
        <v>Lielplatone</v>
      </c>
      <c r="D56" s="285" t="str">
        <f>'Investīciju plāns_2023_2027'!D47</f>
        <v>Lielplatones pamatskola - atbalsta centra teritorijas  labiekārtošana</v>
      </c>
      <c r="E56" s="285" t="str">
        <f>'Investīciju plāns_2023_2027'!E47</f>
        <v>Katlu mājas pāreja no fosilās apkures uz atjaunojamiem resursiem, apkures mobilā bloka montāža un ugunsdrošības jautājuma risinājums (dīķis, piekļūšana, teritorija) pabeigts 2020.gadā. Nepieciešama teritorijas labiekārtošana. Izstrādāts būvprojekts teritorijas labiekārtošanai (derīgs līdz 2023.gadam)</v>
      </c>
      <c r="F56" s="161" t="str">
        <f>'Investīciju plāns_2023_2027'!F47</f>
        <v>Teritorijas labiekārtošana</v>
      </c>
      <c r="G56" s="366" t="str">
        <f>'Investīciju plāns_2023_2027'!G47</f>
        <v xml:space="preserve">AG
J/Pag/Iedz
</v>
      </c>
      <c r="H56" s="278">
        <f>'Investīciju plāns_2023_2027'!H47</f>
        <v>200000</v>
      </c>
      <c r="I56" s="303">
        <f>'Investīciju plāns_2023_2027'!I47</f>
        <v>0</v>
      </c>
      <c r="J56" s="304">
        <f>'Investīciju plāns_2023_2027'!J47</f>
        <v>0</v>
      </c>
      <c r="K56" s="305">
        <f>'Investīciju plāns_2023_2027'!K47</f>
        <v>0</v>
      </c>
      <c r="L56" s="306">
        <f>'Investīciju plāns_2023_2027'!L47</f>
        <v>200000</v>
      </c>
      <c r="M56" s="307">
        <f>'Investīciju plāns_2023_2027'!M47</f>
        <v>0</v>
      </c>
      <c r="N56" s="196" t="str">
        <f>'Investīciju plāns_2023_2027'!N47</f>
        <v>P2 I RV1</v>
      </c>
      <c r="O56" s="336" t="str">
        <f>'Investīciju plāns_2023_2027'!O47</f>
        <v>P</v>
      </c>
      <c r="P56" s="346" t="str">
        <f>'Investīciju plāns_2023_2027'!P47</f>
        <v>VP1</v>
      </c>
      <c r="Q56" s="348" t="str">
        <f>'Investīciju plāns_2023_2027'!Q47</f>
        <v>RV1</v>
      </c>
      <c r="R56" s="344" t="str">
        <f>'Investīciju plāns_2023_2027'!R47</f>
        <v>1.1.</v>
      </c>
      <c r="S56" s="161" t="str">
        <f>'Investīciju plāns_2023_2027'!S47</f>
        <v>Infrastruktūras un saimnieciskā nodrošinājuma nodaļa/pagasta pārvalde/Izglītības pārvalde</v>
      </c>
      <c r="T56" s="309">
        <f>'Investīciju plāns_2023_2027'!T47</f>
        <v>0</v>
      </c>
      <c r="U56" s="282" t="str">
        <f>'Investīciju plāns_2023_2027'!U47</f>
        <v>2022-2027</v>
      </c>
    </row>
    <row r="57" spans="1:21" x14ac:dyDescent="0.25">
      <c r="A57" s="196" t="e">
        <f>'Investīciju plāns_2023_2027'!#REF!</f>
        <v>#REF!</v>
      </c>
      <c r="B57" s="277" t="e">
        <f>'Investīciju plāns_2023_2027'!#REF!</f>
        <v>#REF!</v>
      </c>
      <c r="C57" s="161" t="e">
        <f>'Investīciju plāns_2023_2027'!#REF!</f>
        <v>#REF!</v>
      </c>
      <c r="D57" s="285" t="e">
        <f>'Investīciju plāns_2023_2027'!#REF!</f>
        <v>#REF!</v>
      </c>
      <c r="E57" s="285" t="e">
        <f>'Investīciju plāns_2023_2027'!#REF!</f>
        <v>#REF!</v>
      </c>
      <c r="F57" s="161" t="e">
        <f>'Investīciju plāns_2023_2027'!#REF!</f>
        <v>#REF!</v>
      </c>
      <c r="G57" s="366" t="e">
        <f>'Investīciju plāns_2023_2027'!#REF!</f>
        <v>#REF!</v>
      </c>
      <c r="H57" s="278" t="e">
        <f>'Investīciju plāns_2023_2027'!#REF!</f>
        <v>#REF!</v>
      </c>
      <c r="I57" s="303" t="e">
        <f>'Investīciju plāns_2023_2027'!#REF!</f>
        <v>#REF!</v>
      </c>
      <c r="J57" s="304" t="e">
        <f>'Investīciju plāns_2023_2027'!#REF!</f>
        <v>#REF!</v>
      </c>
      <c r="K57" s="305" t="e">
        <f>'Investīciju plāns_2023_2027'!#REF!</f>
        <v>#REF!</v>
      </c>
      <c r="L57" s="306" t="e">
        <f>'Investīciju plāns_2023_2027'!#REF!</f>
        <v>#REF!</v>
      </c>
      <c r="M57" s="307" t="e">
        <f>'Investīciju plāns_2023_2027'!#REF!</f>
        <v>#REF!</v>
      </c>
      <c r="N57" s="196" t="e">
        <f>'Investīciju plāns_2023_2027'!#REF!</f>
        <v>#REF!</v>
      </c>
      <c r="O57" s="151" t="e">
        <f>'Investīciju plāns_2023_2027'!#REF!</f>
        <v>#REF!</v>
      </c>
      <c r="P57" s="291" t="e">
        <f>'Investīciju plāns_2023_2027'!#REF!</f>
        <v>#REF!</v>
      </c>
      <c r="Q57" s="166" t="e">
        <f>'Investīciju plāns_2023_2027'!#REF!</f>
        <v>#REF!</v>
      </c>
      <c r="R57" s="160" t="e">
        <f>'Investīciju plāns_2023_2027'!#REF!</f>
        <v>#REF!</v>
      </c>
      <c r="S57" s="161" t="e">
        <f>'Investīciju plāns_2023_2027'!#REF!</f>
        <v>#REF!</v>
      </c>
      <c r="T57" s="309" t="e">
        <f>'Investīciju plāns_2023_2027'!#REF!</f>
        <v>#REF!</v>
      </c>
      <c r="U57" s="282" t="e">
        <f>'Investīciju plāns_2023_2027'!#REF!</f>
        <v>#REF!</v>
      </c>
    </row>
    <row r="58" spans="1:21" ht="89.25" x14ac:dyDescent="0.25">
      <c r="A58" s="161">
        <f>'Investīciju plāns_2023_2027'!A48</f>
        <v>46</v>
      </c>
      <c r="B58" s="279" t="str">
        <f>'Investīciju plāns_2023_2027'!B48</f>
        <v>04</v>
      </c>
      <c r="C58" s="161" t="str">
        <f>'Investīciju plāns_2023_2027'!C48</f>
        <v>Lielplatone</v>
      </c>
      <c r="D58" s="285" t="str">
        <f>'Investīciju plāns_2023_2027'!D48</f>
        <v>Lielplatones pagasta transporta infrastruktūras attīstība</v>
      </c>
      <c r="E58" s="285" t="str">
        <f>'Investīciju plāns_2023_2027'!E48</f>
        <v>Inženierizpēte, seguma atjaunošana, joslas paplašināšana, stāvvietas izveide, satiksmes kustības uzlabošanai
2022/2023.gads: 
Tirgus ielas virskārtas seguma atjaunošana-  (projektēšana 3509 EUR, būvdarbi ~ 60 000EUR)
Iepirkumu procedūra projektēšanai uzsākta 2022.gadā, noslēgti līgumi par projektēšanu</v>
      </c>
      <c r="F58" s="161" t="str">
        <f>'Investīciju plāns_2023_2027'!F48</f>
        <v>Transporta infrastruktūra, t.sk. Apgaismojums</v>
      </c>
      <c r="G58" s="366" t="str">
        <f>'Investīciju plāns_2023_2027'!G48</f>
        <v xml:space="preserve">AG2023
J/Pag/Iedz
</v>
      </c>
      <c r="H58" s="278">
        <f>'Investīciju plāns_2023_2027'!H48</f>
        <v>63509</v>
      </c>
      <c r="I58" s="303">
        <f>'Investīciju plāns_2023_2027'!I48</f>
        <v>63509</v>
      </c>
      <c r="J58" s="304">
        <f>'Investīciju plāns_2023_2027'!J48</f>
        <v>12509</v>
      </c>
      <c r="K58" s="305">
        <f>'Investīciju plāns_2023_2027'!K48</f>
        <v>51000</v>
      </c>
      <c r="L58" s="306">
        <f>'Investīciju plāns_2023_2027'!L48</f>
        <v>0</v>
      </c>
      <c r="M58" s="307">
        <f>'Investīciju plāns_2023_2027'!M48</f>
        <v>0</v>
      </c>
      <c r="N58" s="196" t="str">
        <f>'Investīciju plāns_2023_2027'!N48</f>
        <v>P2 V RV1</v>
      </c>
      <c r="O58" s="151" t="str">
        <f>'Investīciju plāns_2023_2027'!O48</f>
        <v>P</v>
      </c>
      <c r="P58" s="284" t="str">
        <f>'Investīciju plāns_2023_2027'!P48</f>
        <v>VP2</v>
      </c>
      <c r="Q58" s="281" t="str">
        <f>'Investīciju plāns_2023_2027'!Q48</f>
        <v>RV4</v>
      </c>
      <c r="R58" s="312" t="str">
        <f>'Investīciju plāns_2023_2027'!R48</f>
        <v>4.2.</v>
      </c>
      <c r="S58" s="161" t="str">
        <f>'Investīciju plāns_2023_2027'!S48</f>
        <v>Infrastruktūras un saimnieciskā nodrošinājuma nodaļa/Pagasta pārvalde</v>
      </c>
      <c r="T58" s="309">
        <f>'Investīciju plāns_2023_2027'!T48</f>
        <v>0</v>
      </c>
      <c r="U58" s="282" t="str">
        <f>'Investīciju plāns_2023_2027'!U48</f>
        <v>2022-2027</v>
      </c>
    </row>
    <row r="59" spans="1:21" ht="76.5" x14ac:dyDescent="0.25">
      <c r="A59" s="161">
        <f>'Investīciju plāns_2023_2027'!A49</f>
        <v>47</v>
      </c>
      <c r="B59" s="279" t="str">
        <f>'Investīciju plāns_2023_2027'!B49</f>
        <v>04</v>
      </c>
      <c r="C59" s="196" t="str">
        <f>'Investīciju plāns_2023_2027'!C49</f>
        <v>Lielplatone</v>
      </c>
      <c r="D59" s="285" t="str">
        <f>'Investīciju plāns_2023_2027'!D49</f>
        <v>Lielplatones pagasta transporta infrastruktūras attīstība</v>
      </c>
      <c r="E59" s="285" t="str">
        <f>'Investīciju plāns_2023_2027'!E49</f>
        <v xml:space="preserve">Transporta infrastruktūras attīstība, t.sk.: 
2024.-2027gads:
1. Gājēju celiņa un apgaismojuma izbūve gar Alejas ielu līdz Tirgus ielai un gar ceļu Alejas iela-Mazeleja, drošas satiksmes vides nodrošināšanai 
2. Mazplatones ielas apgaismojuma būvniecība </v>
      </c>
      <c r="F59" s="161" t="str">
        <f>'Investīciju plāns_2023_2027'!F49</f>
        <v>Transporta infrastruktūra, t.sk. Apgaismojums</v>
      </c>
      <c r="G59" s="366" t="str">
        <f>'Investīciju plāns_2023_2027'!G49</f>
        <v xml:space="preserve">J/Pag/Iedz
</v>
      </c>
      <c r="H59" s="278">
        <f>'Investīciju plāns_2023_2027'!H49</f>
        <v>220000</v>
      </c>
      <c r="I59" s="303">
        <f>'Investīciju plāns_2023_2027'!I49</f>
        <v>0</v>
      </c>
      <c r="J59" s="304">
        <f>'Investīciju plāns_2023_2027'!J49</f>
        <v>0</v>
      </c>
      <c r="K59" s="305">
        <f>'Investīciju plāns_2023_2027'!K49</f>
        <v>0</v>
      </c>
      <c r="L59" s="306">
        <f>'Investīciju plāns_2023_2027'!L49</f>
        <v>0</v>
      </c>
      <c r="M59" s="307">
        <f>'Investīciju plāns_2023_2027'!M49</f>
        <v>220000</v>
      </c>
      <c r="N59" s="196" t="str">
        <f>'Investīciju plāns_2023_2027'!N49</f>
        <v>P2 V RV1</v>
      </c>
      <c r="O59" s="151" t="str">
        <f>'Investīciju plāns_2023_2027'!O49</f>
        <v>P</v>
      </c>
      <c r="P59" s="291" t="str">
        <f>'Investīciju plāns_2023_2027'!P49</f>
        <v>VP2</v>
      </c>
      <c r="Q59" s="166" t="str">
        <f>'Investīciju plāns_2023_2027'!Q49</f>
        <v>RV4</v>
      </c>
      <c r="R59" s="160" t="str">
        <f>'Investīciju plāns_2023_2027'!R49</f>
        <v>4.3.</v>
      </c>
      <c r="S59" s="161" t="str">
        <f>'Investīciju plāns_2023_2027'!S49</f>
        <v>Infrastruktūras un saimnieciskā nodrošinājuma nodaļa/Pagasta pārvalde</v>
      </c>
      <c r="T59" s="309">
        <f>'Investīciju plāns_2023_2027'!T49</f>
        <v>0</v>
      </c>
      <c r="U59" s="282" t="str">
        <f>'Investīciju plāns_2023_2027'!U49</f>
        <v>2022-2027</v>
      </c>
    </row>
    <row r="60" spans="1:21" ht="51" x14ac:dyDescent="0.25">
      <c r="A60" s="196">
        <f>'Investīciju plāns_2023_2027'!A50</f>
        <v>48</v>
      </c>
      <c r="B60" s="277" t="str">
        <f>'Investīciju plāns_2023_2027'!B50</f>
        <v>04</v>
      </c>
      <c r="C60" s="161" t="str">
        <f>'Investīciju plāns_2023_2027'!C50</f>
        <v>Līvbērze</v>
      </c>
      <c r="D60" s="285" t="str">
        <f>'Investīciju plāns_2023_2027'!D50</f>
        <v>“Laflora” vēja parks un Zaļās industriālās zonas iecere Kaigu purvā, Jelgavas novadā</v>
      </c>
      <c r="E60" s="295" t="str">
        <f>'Investīciju plāns_2023_2027'!E50</f>
        <v>Zaļās enerģijas avots uzņēmuma ražošanas un tehnoloģiskajos procesos • 
Vēja parks kā atjaunīgo enerģijas nesēju avots - ceļa infrastruktūras uzlabošana</v>
      </c>
      <c r="F60" s="161" t="str">
        <f>'Investīciju plāns_2023_2027'!F50</f>
        <v>Atbalsts uzņēmējdarbībai</v>
      </c>
      <c r="G60" s="366" t="str">
        <f>'Investīciju plāns_2023_2027'!G50</f>
        <v>J/Pag/Iedz</v>
      </c>
      <c r="H60" s="278">
        <f>'Investīciju plāns_2023_2027'!H50</f>
        <v>600000</v>
      </c>
      <c r="I60" s="303">
        <f>'Investīciju plāns_2023_2027'!I50</f>
        <v>0</v>
      </c>
      <c r="J60" s="304">
        <f>'Investīciju plāns_2023_2027'!J50</f>
        <v>0</v>
      </c>
      <c r="K60" s="305">
        <f>'Investīciju plāns_2023_2027'!K50</f>
        <v>0</v>
      </c>
      <c r="L60" s="306">
        <f>'Investīciju plāns_2023_2027'!L50</f>
        <v>0</v>
      </c>
      <c r="M60" s="307">
        <f>'Investīciju plāns_2023_2027'!M50</f>
        <v>600000</v>
      </c>
      <c r="N60" s="195" t="str">
        <f>'Investīciju plāns_2023_2027'!N50</f>
        <v>P2 U RV1</v>
      </c>
      <c r="O60" s="151" t="str">
        <f>'Investīciju plāns_2023_2027'!O50</f>
        <v>D</v>
      </c>
      <c r="P60" s="286" t="str">
        <f>'Investīciju plāns_2023_2027'!P50</f>
        <v>VP3</v>
      </c>
      <c r="Q60" s="151" t="str">
        <f>'Investīciju plāns_2023_2027'!Q50</f>
        <v>RV7</v>
      </c>
      <c r="R60" s="160" t="str">
        <f>'Investīciju plāns_2023_2027'!R50</f>
        <v>U.7.1.</v>
      </c>
      <c r="S60" s="161" t="str">
        <f>'Investīciju plāns_2023_2027'!S50</f>
        <v>ZPR, Jelgavas novada pašvaldība</v>
      </c>
      <c r="T60" s="310">
        <f>'Investīciju plāns_2023_2027'!T50</f>
        <v>0</v>
      </c>
      <c r="U60" s="282" t="str">
        <f>'Investīciju plāns_2023_2027'!U50</f>
        <v>2022-2027</v>
      </c>
    </row>
    <row r="61" spans="1:21" ht="76.5" x14ac:dyDescent="0.25">
      <c r="A61" s="161">
        <f>'Investīciju plāns_2023_2027'!A51</f>
        <v>49</v>
      </c>
      <c r="B61" s="277">
        <f>'Investīciju plāns_2023_2027'!B51</f>
        <v>0</v>
      </c>
      <c r="C61" s="161" t="str">
        <f>'Investīciju plāns_2023_2027'!C51</f>
        <v>Līvbērze</v>
      </c>
      <c r="D61" s="285" t="str">
        <f>'Investīciju plāns_2023_2027'!D51</f>
        <v>Līvbērzes pagasta pārvaldes ēkas  energoefektivitātes paaugstināšana</v>
      </c>
      <c r="E61" s="285" t="str">
        <f>'Investīciju plāns_2023_2027'!E51</f>
        <v>Ēkas energoefektivitātes paaugstināšana , tai skaitā projekts EUR 10 000, būvdarbi EUR 590 000 
 2022/2023.gads:
Energosertifikāta izstrāde, būvprojekta izstrāde, būvdarbi</v>
      </c>
      <c r="F61" s="161" t="str">
        <f>'Investīciju plāns_2023_2027'!F51</f>
        <v>Energoefektivitāte</v>
      </c>
      <c r="G61" s="366" t="str">
        <f>'Investīciju plāns_2023_2027'!G51</f>
        <v xml:space="preserve">AG2024
J/Pag/Iedz
</v>
      </c>
      <c r="H61" s="278">
        <f>'Investīciju plāns_2023_2027'!H51</f>
        <v>600000</v>
      </c>
      <c r="I61" s="303">
        <f>'Investīciju plāns_2023_2027'!I51</f>
        <v>600000</v>
      </c>
      <c r="J61" s="304">
        <f>'Investīciju plāns_2023_2027'!J51</f>
        <v>98500</v>
      </c>
      <c r="K61" s="305">
        <f>'Investīciju plāns_2023_2027'!K51</f>
        <v>501500</v>
      </c>
      <c r="L61" s="306">
        <f>'Investīciju plāns_2023_2027'!L51</f>
        <v>0</v>
      </c>
      <c r="M61" s="307">
        <f>'Investīciju plāns_2023_2027'!M51</f>
        <v>0</v>
      </c>
      <c r="N61" s="196">
        <f>'Investīciju plāns_2023_2027'!N51</f>
        <v>0</v>
      </c>
      <c r="O61" s="161">
        <f>'Investīciju plāns_2023_2027'!O51</f>
        <v>0</v>
      </c>
      <c r="P61" s="284">
        <f>'Investīciju plāns_2023_2027'!P51</f>
        <v>0</v>
      </c>
      <c r="Q61" s="161">
        <f>'Investīciju plāns_2023_2027'!Q51</f>
        <v>0</v>
      </c>
      <c r="R61" s="160">
        <f>'Investīciju plāns_2023_2027'!R51</f>
        <v>0</v>
      </c>
      <c r="S61" s="336" t="str">
        <f>'Investīciju plāns_2023_2027'!S51</f>
        <v>Infrastruktūras  pārvaldības nodaļa/Projektu nodaļa/Pagasta pārvalde</v>
      </c>
      <c r="T61" s="309">
        <f>'Investīciju plāns_2023_2027'!T51</f>
        <v>0</v>
      </c>
      <c r="U61" s="282" t="str">
        <f>'Investīciju plāns_2023_2027'!U51</f>
        <v>2022-2027</v>
      </c>
    </row>
    <row r="62" spans="1:21" ht="76.5" x14ac:dyDescent="0.25">
      <c r="A62" s="161">
        <f>'Investīciju plāns_2023_2027'!A52</f>
        <v>50</v>
      </c>
      <c r="B62" s="277">
        <f>'Investīciju plāns_2023_2027'!B52</f>
        <v>0</v>
      </c>
      <c r="C62" s="161" t="str">
        <f>'Investīciju plāns_2023_2027'!C52</f>
        <v>Līvbērze</v>
      </c>
      <c r="D62" s="285" t="str">
        <f>'Investīciju plāns_2023_2027'!D52</f>
        <v>Līvbērzes pagasta Aktivitāšu centrs " Līvbērze" , Ceriņu iela 2, Vārpa  energoefektivitātes paaugstināšana</v>
      </c>
      <c r="E62" s="285" t="str">
        <f>'Investīciju plāns_2023_2027'!E52</f>
        <v>Ēkas energoefektivitātes paaugstināšana, ta iskaitā projekts EUR 10 000, būvdarbi EUR 590 000
 2022/2023.gads:
Energosertifikāta izstrāde, būvprojekta izstrāde, būvdarbi</v>
      </c>
      <c r="F62" s="161" t="str">
        <f>'Investīciju plāns_2023_2027'!F52</f>
        <v>Energoefektivitāte</v>
      </c>
      <c r="G62" s="366" t="str">
        <f>'Investīciju plāns_2023_2027'!G52</f>
        <v xml:space="preserve">AG2024
J/Pag/Iedz
</v>
      </c>
      <c r="H62" s="278">
        <f>'Investīciju plāns_2023_2027'!H52</f>
        <v>600000</v>
      </c>
      <c r="I62" s="303">
        <f>'Investīciju plāns_2023_2027'!I52</f>
        <v>600000</v>
      </c>
      <c r="J62" s="304">
        <f>'Investīciju plāns_2023_2027'!J52</f>
        <v>98500</v>
      </c>
      <c r="K62" s="305">
        <f>'Investīciju plāns_2023_2027'!K52</f>
        <v>501500</v>
      </c>
      <c r="L62" s="306">
        <f>'Investīciju plāns_2023_2027'!L52</f>
        <v>0</v>
      </c>
      <c r="M62" s="307">
        <f>'Investīciju plāns_2023_2027'!M52</f>
        <v>0</v>
      </c>
      <c r="N62" s="196">
        <f>'Investīciju plāns_2023_2027'!N52</f>
        <v>0</v>
      </c>
      <c r="O62" s="161">
        <f>'Investīciju plāns_2023_2027'!O52</f>
        <v>0</v>
      </c>
      <c r="P62" s="161">
        <f>'Investīciju plāns_2023_2027'!P52</f>
        <v>0</v>
      </c>
      <c r="Q62" s="161">
        <f>'Investīciju plāns_2023_2027'!Q52</f>
        <v>0</v>
      </c>
      <c r="R62" s="160">
        <f>'Investīciju plāns_2023_2027'!R52</f>
        <v>0</v>
      </c>
      <c r="S62" s="161" t="str">
        <f>'Investīciju plāns_2023_2027'!S52</f>
        <v>Infrastruktūras  pārvaldības nodaļa/Projektu nodaļa/Pagasta pārvalde</v>
      </c>
      <c r="T62" s="309">
        <f>'Investīciju plāns_2023_2027'!T52</f>
        <v>0</v>
      </c>
      <c r="U62" s="282" t="str">
        <f>'Investīciju plāns_2023_2027'!U52</f>
        <v>2022-2027</v>
      </c>
    </row>
    <row r="63" spans="1:21" x14ac:dyDescent="0.25">
      <c r="A63" s="196" t="e">
        <f>'Investīciju plāns_2023_2027'!#REF!</f>
        <v>#REF!</v>
      </c>
      <c r="B63" s="277" t="e">
        <f>'Investīciju plāns_2023_2027'!#REF!</f>
        <v>#REF!</v>
      </c>
      <c r="C63" s="161" t="e">
        <f>'Investīciju plāns_2023_2027'!#REF!</f>
        <v>#REF!</v>
      </c>
      <c r="D63" s="285" t="e">
        <f>'Investīciju plāns_2023_2027'!#REF!</f>
        <v>#REF!</v>
      </c>
      <c r="E63" s="285" t="e">
        <f>'Investīciju plāns_2023_2027'!#REF!</f>
        <v>#REF!</v>
      </c>
      <c r="F63" s="161" t="e">
        <f>'Investīciju plāns_2023_2027'!#REF!</f>
        <v>#REF!</v>
      </c>
      <c r="G63" s="366" t="e">
        <f>'Investīciju plāns_2023_2027'!#REF!</f>
        <v>#REF!</v>
      </c>
      <c r="H63" s="278" t="e">
        <f>'Investīciju plāns_2023_2027'!#REF!</f>
        <v>#REF!</v>
      </c>
      <c r="I63" s="303" t="e">
        <f>'Investīciju plāns_2023_2027'!#REF!</f>
        <v>#REF!</v>
      </c>
      <c r="J63" s="304" t="e">
        <f>'Investīciju plāns_2023_2027'!#REF!</f>
        <v>#REF!</v>
      </c>
      <c r="K63" s="305" t="e">
        <f>'Investīciju plāns_2023_2027'!#REF!</f>
        <v>#REF!</v>
      </c>
      <c r="L63" s="306" t="e">
        <f>'Investīciju plāns_2023_2027'!#REF!</f>
        <v>#REF!</v>
      </c>
      <c r="M63" s="307" t="e">
        <f>'Investīciju plāns_2023_2027'!#REF!</f>
        <v>#REF!</v>
      </c>
      <c r="N63" s="196" t="e">
        <f>'Investīciju plāns_2023_2027'!#REF!</f>
        <v>#REF!</v>
      </c>
      <c r="O63" s="151" t="e">
        <f>'Investīciju plāns_2023_2027'!#REF!</f>
        <v>#REF!</v>
      </c>
      <c r="P63" s="166" t="e">
        <f>'Investīciju plāns_2023_2027'!#REF!</f>
        <v>#REF!</v>
      </c>
      <c r="Q63" s="166" t="e">
        <f>'Investīciju plāns_2023_2027'!#REF!</f>
        <v>#REF!</v>
      </c>
      <c r="R63" s="160" t="e">
        <f>'Investīciju plāns_2023_2027'!#REF!</f>
        <v>#REF!</v>
      </c>
      <c r="S63" s="161" t="e">
        <f>'Investīciju plāns_2023_2027'!#REF!</f>
        <v>#REF!</v>
      </c>
      <c r="T63" s="309" t="e">
        <f>'Investīciju plāns_2023_2027'!#REF!</f>
        <v>#REF!</v>
      </c>
      <c r="U63" s="282" t="e">
        <f>'Investīciju plāns_2023_2027'!#REF!</f>
        <v>#REF!</v>
      </c>
    </row>
    <row r="64" spans="1:21" x14ac:dyDescent="0.25">
      <c r="A64" s="161" t="e">
        <f>'Investīciju plāns_2023_2027'!#REF!</f>
        <v>#REF!</v>
      </c>
      <c r="B64" s="279" t="e">
        <f>'Investīciju plāns_2023_2027'!#REF!</f>
        <v>#REF!</v>
      </c>
      <c r="C64" s="196" t="e">
        <f>'Investīciju plāns_2023_2027'!#REF!</f>
        <v>#REF!</v>
      </c>
      <c r="D64" s="285" t="e">
        <f>'Investīciju plāns_2023_2027'!#REF!</f>
        <v>#REF!</v>
      </c>
      <c r="E64" s="285" t="e">
        <f>'Investīciju plāns_2023_2027'!#REF!</f>
        <v>#REF!</v>
      </c>
      <c r="F64" s="161" t="e">
        <f>'Investīciju plāns_2023_2027'!#REF!</f>
        <v>#REF!</v>
      </c>
      <c r="G64" s="368" t="e">
        <f>'Investīciju plāns_2023_2027'!#REF!</f>
        <v>#REF!</v>
      </c>
      <c r="H64" s="278" t="e">
        <f>'Investīciju plāns_2023_2027'!#REF!</f>
        <v>#REF!</v>
      </c>
      <c r="I64" s="303" t="e">
        <f>'Investīciju plāns_2023_2027'!#REF!</f>
        <v>#REF!</v>
      </c>
      <c r="J64" s="304" t="e">
        <f>'Investīciju plāns_2023_2027'!#REF!</f>
        <v>#REF!</v>
      </c>
      <c r="K64" s="305" t="e">
        <f>'Investīciju plāns_2023_2027'!#REF!</f>
        <v>#REF!</v>
      </c>
      <c r="L64" s="306" t="e">
        <f>'Investīciju plāns_2023_2027'!#REF!</f>
        <v>#REF!</v>
      </c>
      <c r="M64" s="307" t="e">
        <f>'Investīciju plāns_2023_2027'!#REF!</f>
        <v>#REF!</v>
      </c>
      <c r="N64" s="196" t="e">
        <f>'Investīciju plāns_2023_2027'!#REF!</f>
        <v>#REF!</v>
      </c>
      <c r="O64" s="161" t="e">
        <f>'Investīciju plāns_2023_2027'!#REF!</f>
        <v>#REF!</v>
      </c>
      <c r="P64" s="161" t="e">
        <f>'Investīciju plāns_2023_2027'!#REF!</f>
        <v>#REF!</v>
      </c>
      <c r="Q64" s="161" t="e">
        <f>'Investīciju plāns_2023_2027'!#REF!</f>
        <v>#REF!</v>
      </c>
      <c r="R64" s="160" t="e">
        <f>'Investīciju plāns_2023_2027'!#REF!</f>
        <v>#REF!</v>
      </c>
      <c r="S64" s="161" t="e">
        <f>'Investīciju plāns_2023_2027'!#REF!</f>
        <v>#REF!</v>
      </c>
      <c r="T64" s="309" t="e">
        <f>'Investīciju plāns_2023_2027'!#REF!</f>
        <v>#REF!</v>
      </c>
      <c r="U64" s="282" t="e">
        <f>'Investīciju plāns_2023_2027'!#REF!</f>
        <v>#REF!</v>
      </c>
    </row>
    <row r="65" spans="1:21" ht="76.5" x14ac:dyDescent="0.25">
      <c r="A65" s="161">
        <f>'Investīciju plāns_2023_2027'!A54</f>
        <v>52</v>
      </c>
      <c r="B65" s="279" t="str">
        <f>'Investīciju plāns_2023_2027'!B54</f>
        <v>04</v>
      </c>
      <c r="C65" s="196" t="str">
        <f>'Investīciju plāns_2023_2027'!C54</f>
        <v>Līvbērze</v>
      </c>
      <c r="D65" s="285" t="str">
        <f>'Investīciju plāns_2023_2027'!D54</f>
        <v xml:space="preserve">Līvbērzes pagasta katlu mājas (noliktavas) pārbūve </v>
      </c>
      <c r="E65" s="285" t="str">
        <f>'Investīciju plāns_2023_2027'!E54</f>
        <v>Katlu mājas (noliktavas) rekonstrukcija, energoefektivitāte (Jelgavas iela 19 (2.korpuss))</v>
      </c>
      <c r="F65" s="161" t="str">
        <f>'Investīciju plāns_2023_2027'!F54</f>
        <v>Ēku apsaimniekošana</v>
      </c>
      <c r="G65" s="366" t="str">
        <f>'Investīciju plāns_2023_2027'!G54</f>
        <v xml:space="preserve">J/Pag/Iedz
</v>
      </c>
      <c r="H65" s="278">
        <f>'Investīciju plāns_2023_2027'!H54</f>
        <v>100000</v>
      </c>
      <c r="I65" s="303">
        <f>'Investīciju plāns_2023_2027'!I54</f>
        <v>0</v>
      </c>
      <c r="J65" s="304">
        <f>'Investīciju plāns_2023_2027'!J54</f>
        <v>0</v>
      </c>
      <c r="K65" s="305">
        <f>'Investīciju plāns_2023_2027'!K54</f>
        <v>0</v>
      </c>
      <c r="L65" s="306">
        <f>'Investīciju plāns_2023_2027'!L54</f>
        <v>0</v>
      </c>
      <c r="M65" s="307">
        <f>'Investīciju plāns_2023_2027'!M54</f>
        <v>100000</v>
      </c>
      <c r="N65" s="166" t="str">
        <f>'Investīciju plāns_2023_2027'!N54</f>
        <v>P3 V RV9</v>
      </c>
      <c r="O65" s="151" t="str">
        <f>'Investīciju plāns_2023_2027'!O54</f>
        <v>P</v>
      </c>
      <c r="P65" s="156" t="str">
        <f>'Investīciju plāns_2023_2027'!P54</f>
        <v>VP2</v>
      </c>
      <c r="Q65" s="151" t="str">
        <f>'Investīciju plāns_2023_2027'!Q54</f>
        <v>RV5</v>
      </c>
      <c r="R65" s="160" t="str">
        <f>'Investīciju plāns_2023_2027'!R54</f>
        <v>U.5.4.</v>
      </c>
      <c r="S65" s="161" t="str">
        <f>'Investīciju plāns_2023_2027'!S54</f>
        <v>Infrastruktūras un saimnieciskā nodrošinājuma nodaļa/pagasta pārvalde</v>
      </c>
      <c r="T65" s="291">
        <f>'Investīciju plāns_2023_2027'!T54</f>
        <v>0</v>
      </c>
      <c r="U65" s="282" t="str">
        <f>'Investīciju plāns_2023_2027'!U54</f>
        <v>2022-2027</v>
      </c>
    </row>
    <row r="66" spans="1:21" ht="102" x14ac:dyDescent="0.25">
      <c r="A66" s="196">
        <f>'Investīciju plāns_2023_2027'!A55</f>
        <v>53</v>
      </c>
      <c r="B66" s="277" t="str">
        <f>'Investīciju plāns_2023_2027'!B55</f>
        <v>09</v>
      </c>
      <c r="C66" s="161" t="str">
        <f>'Investīciju plāns_2023_2027'!C55</f>
        <v>Līvbērze</v>
      </c>
      <c r="D66" s="285" t="str">
        <f>'Investīciju plāns_2023_2027'!D55</f>
        <v>Aizupes pamatskolas teritorijas labiekārtošana un apbūve</v>
      </c>
      <c r="E66" s="295" t="str">
        <f>'Investīciju plāns_2023_2027'!E55</f>
        <v>Aizupes pamatskolas teritorijas labiekārtošana un apbūve - zema enerģijas patēriņa ēkas būvniecība (piebūve, teritorijas labiekārtošana mācību procesa nodrošināšanai). Paredzamie darbi - topogrāfija un saskaņošanas darbi, komunikācijas, projektēšana un būvniecība.
Tiks nodrošinātas telpas pirmsskolas izglītības grupām un nodrošināti tehnoloģiju un dabas zinātņu kabineti, slēgta tipa pāreja un sporta zāle.
2021.gadā noslēdzies metu konkurss, secīgi jāiztrādā būvprojekts</v>
      </c>
      <c r="F66" s="161" t="str">
        <f>'Investīciju plāns_2023_2027'!F55</f>
        <v>Izglītības iestāžu infrastruktūra</v>
      </c>
      <c r="G66" s="366" t="str">
        <f>'Investīciju plāns_2023_2027'!G55</f>
        <v xml:space="preserve">AG
J/Pag/Iedz
</v>
      </c>
      <c r="H66" s="278">
        <f>'Investīciju plāns_2023_2027'!H55</f>
        <v>5300000</v>
      </c>
      <c r="I66" s="303">
        <f>'Investīciju plāns_2023_2027'!I55</f>
        <v>0</v>
      </c>
      <c r="J66" s="304">
        <f>'Investīciju plāns_2023_2027'!J55</f>
        <v>0</v>
      </c>
      <c r="K66" s="305">
        <f>'Investīciju plāns_2023_2027'!K55</f>
        <v>0</v>
      </c>
      <c r="L66" s="306">
        <f>'Investīciju plāns_2023_2027'!L55</f>
        <v>300000</v>
      </c>
      <c r="M66" s="307">
        <f>'Investīciju plāns_2023_2027'!M55</f>
        <v>5000000</v>
      </c>
      <c r="N66" s="166" t="str">
        <f>'Investīciju plāns_2023_2027'!N55</f>
        <v>P2 I RV1</v>
      </c>
      <c r="O66" s="151" t="str">
        <f>'Investīciju plāns_2023_2027'!O55</f>
        <v>P</v>
      </c>
      <c r="P66" s="156" t="str">
        <f>'Investīciju plāns_2023_2027'!P55</f>
        <v>VP1</v>
      </c>
      <c r="Q66" s="156" t="str">
        <f>'Investīciju plāns_2023_2027'!Q55</f>
        <v>RV1</v>
      </c>
      <c r="R66" s="160" t="str">
        <f>'Investīciju plāns_2023_2027'!R55</f>
        <v>1.1.</v>
      </c>
      <c r="S66" s="161" t="str">
        <f>'Investīciju plāns_2023_2027'!S55</f>
        <v>Infrastruktūras un saimnieciskā nodrošinājuma nodaļa/Izglītības pārvalde</v>
      </c>
      <c r="T66" s="291">
        <f>'Investīciju plāns_2023_2027'!T55</f>
        <v>0</v>
      </c>
      <c r="U66" s="282" t="str">
        <f>'Investīciju plāns_2023_2027'!U55</f>
        <v>2022-2027</v>
      </c>
    </row>
    <row r="67" spans="1:21" ht="76.5" x14ac:dyDescent="0.25">
      <c r="A67" s="161">
        <f>'Investīciju plāns_2023_2027'!A58</f>
        <v>56</v>
      </c>
      <c r="B67" s="279" t="str">
        <f>'Investīciju plāns_2023_2027'!B58</f>
        <v>04</v>
      </c>
      <c r="C67" s="196" t="str">
        <f>'Investīciju plāns_2023_2027'!C58</f>
        <v>Līvbērze</v>
      </c>
      <c r="D67" s="285" t="str">
        <f>'Investīciju plāns_2023_2027'!D58</f>
        <v>Līvbērzes pagasta  transporta infrastruktūras attīstība</v>
      </c>
      <c r="E67" s="285" t="str">
        <f>'Investīciju plāns_2023_2027'!E58</f>
        <v>Transporta infrastruktūras attīstība, t.sk.: 
2025.-2027gads:
Būriņu ceļa pārbūve - sakarā ar lielo transporta intensitāti, iespējams kopīgs risinājums ar Jelgavas valstspilsētu</v>
      </c>
      <c r="F67" s="161" t="str">
        <f>'Investīciju plāns_2023_2027'!F58</f>
        <v>Transporta infrastruktūra, t.sk. Apgaismojums</v>
      </c>
      <c r="G67" s="367" t="str">
        <f>'Investīciju plāns_2023_2027'!G58</f>
        <v xml:space="preserve">J/Pag/Iedz
</v>
      </c>
      <c r="H67" s="278">
        <f>'Investīciju plāns_2023_2027'!H58</f>
        <v>1000000</v>
      </c>
      <c r="I67" s="303">
        <f>'Investīciju plāns_2023_2027'!I58</f>
        <v>0</v>
      </c>
      <c r="J67" s="304">
        <f>'Investīciju plāns_2023_2027'!J58</f>
        <v>0</v>
      </c>
      <c r="K67" s="305">
        <f>'Investīciju plāns_2023_2027'!K58</f>
        <v>0</v>
      </c>
      <c r="L67" s="306">
        <f>'Investīciju plāns_2023_2027'!L58</f>
        <v>0</v>
      </c>
      <c r="M67" s="307">
        <f>'Investīciju plāns_2023_2027'!M58</f>
        <v>1000000</v>
      </c>
      <c r="N67" s="196" t="str">
        <f>'Investīciju plāns_2023_2027'!N58</f>
        <v>P2 V RV1</v>
      </c>
      <c r="O67" s="161" t="str">
        <f>'Investīciju plāns_2023_2027'!O58</f>
        <v>P</v>
      </c>
      <c r="P67" s="196" t="str">
        <f>'Investīciju plāns_2023_2027'!P58</f>
        <v>VP2</v>
      </c>
      <c r="Q67" s="196" t="str">
        <f>'Investīciju plāns_2023_2027'!Q58</f>
        <v>RV4</v>
      </c>
      <c r="R67" s="196" t="str">
        <f>'Investīciju plāns_2023_2027'!R58</f>
        <v>4.1.</v>
      </c>
      <c r="S67" s="161" t="str">
        <f>'Investīciju plāns_2023_2027'!S58</f>
        <v>Infrastruktūras un saimnieciskā nodrošinājuma nodaļa/Pagasta pārvalde</v>
      </c>
      <c r="T67" s="309">
        <f>'Investīciju plāns_2023_2027'!T58</f>
        <v>0</v>
      </c>
      <c r="U67" s="282" t="str">
        <f>'Investīciju plāns_2023_2027'!U58</f>
        <v>2022-2027</v>
      </c>
    </row>
    <row r="68" spans="1:21" ht="76.5" x14ac:dyDescent="0.25">
      <c r="A68" s="161">
        <f>'Investīciju plāns_2023_2027'!A59</f>
        <v>57</v>
      </c>
      <c r="B68" s="277" t="str">
        <f>'Investīciju plāns_2023_2027'!B59</f>
        <v>06</v>
      </c>
      <c r="C68" s="161" t="str">
        <f>'Investīciju plāns_2023_2027'!C59</f>
        <v>Novads</v>
      </c>
      <c r="D68" s="285" t="str">
        <f>'Investīciju plāns_2023_2027'!D59</f>
        <v>Āra apgaismojuma uzlabošanas darbi Jelgavas novadā - pārbūve/izbūve/armatūru nomaiņa</v>
      </c>
      <c r="E68" s="295" t="str">
        <f>'Investīciju plāns_2023_2027'!E59</f>
        <v>Āra apgaismojuma uzlabošanas darbi Jelgavas novadā, vienots iepirkums, lai nodrošinātu publisko teritoriju apgaismojumu uzturēšanu</v>
      </c>
      <c r="F68" s="161" t="str">
        <f>'Investīciju plāns_2023_2027'!F59</f>
        <v>Apgaismojuma infrastruktūra</v>
      </c>
      <c r="G68" s="366" t="str">
        <f>'Investīciju plāns_2023_2027'!G59</f>
        <v>Kopīgs/J/Pag/Iedz</v>
      </c>
      <c r="H68" s="290">
        <f>'Investīciju plāns_2023_2027'!H59</f>
        <v>1100000</v>
      </c>
      <c r="I68" s="303">
        <f>'Investīciju plāns_2023_2027'!I59</f>
        <v>0</v>
      </c>
      <c r="J68" s="304">
        <f>'Investīciju plāns_2023_2027'!J59</f>
        <v>0</v>
      </c>
      <c r="K68" s="305">
        <f>'Investīciju plāns_2023_2027'!K59</f>
        <v>0</v>
      </c>
      <c r="L68" s="306">
        <f>'Investīciju plāns_2023_2027'!L59</f>
        <v>100000</v>
      </c>
      <c r="M68" s="307">
        <f>'Investīciju plāns_2023_2027'!M59</f>
        <v>1000000</v>
      </c>
      <c r="N68" s="195" t="str">
        <f>'Investīciju plāns_2023_2027'!N59</f>
        <v>P2 V RV8</v>
      </c>
      <c r="O68" s="151" t="str">
        <f>'Investīciju plāns_2023_2027'!O59</f>
        <v>P</v>
      </c>
      <c r="P68" s="161" t="str">
        <f>'Investīciju plāns_2023_2027'!P59</f>
        <v>VP2</v>
      </c>
      <c r="Q68" s="161" t="str">
        <f>'Investīciju plāns_2023_2027'!Q59</f>
        <v>RV4</v>
      </c>
      <c r="R68" s="196" t="str">
        <f>'Investīciju plāns_2023_2027'!R59</f>
        <v>4.2.</v>
      </c>
      <c r="S68" s="161" t="str">
        <f>'Investīciju plāns_2023_2027'!S59</f>
        <v>Infrastruktūras un saimnieciskā nodrošinājuma nodaļa/pagasta pārvalde</v>
      </c>
      <c r="T68" s="310">
        <f>'Investīciju plāns_2023_2027'!T59</f>
        <v>0</v>
      </c>
      <c r="U68" s="282" t="str">
        <f>'Investīciju plāns_2023_2027'!U59</f>
        <v>2022-2027</v>
      </c>
    </row>
    <row r="69" spans="1:21" ht="76.5" x14ac:dyDescent="0.25">
      <c r="A69" s="196">
        <f>'Investīciju plāns_2023_2027'!A60</f>
        <v>58</v>
      </c>
      <c r="B69" s="277" t="str">
        <f>'Investīciju plāns_2023_2027'!B60</f>
        <v>04</v>
      </c>
      <c r="C69" s="161" t="str">
        <f>'Investīciju plāns_2023_2027'!C60</f>
        <v>Novads</v>
      </c>
      <c r="D69" s="285" t="str">
        <f>'Investīciju plāns_2023_2027'!D60</f>
        <v>Ekonomiskās attīstības veicināšanai pašvaldības ceļu atjaunošana visā novada teritorijā</v>
      </c>
      <c r="E69" s="295" t="str">
        <f>'Investīciju plāns_2023_2027'!E60</f>
        <v>Ceļu  atjaunošana visā novada teritorijā ekonomiskās attīstības veicināšanai</v>
      </c>
      <c r="F69" s="161" t="str">
        <f>'Investīciju plāns_2023_2027'!F60</f>
        <v>Atbalsts uzņēmējdarbībai</v>
      </c>
      <c r="G69" s="366" t="str">
        <f>'Investīciju plāns_2023_2027'!G60</f>
        <v>Kopīgs/J/Pag/Iedz</v>
      </c>
      <c r="H69" s="290">
        <f>'Investīciju plāns_2023_2027'!H60</f>
        <v>4000000</v>
      </c>
      <c r="I69" s="303">
        <f>'Investīciju plāns_2023_2027'!I60</f>
        <v>0</v>
      </c>
      <c r="J69" s="304">
        <f>'Investīciju plāns_2023_2027'!J60</f>
        <v>0</v>
      </c>
      <c r="K69" s="305">
        <f>'Investīciju plāns_2023_2027'!K60</f>
        <v>0</v>
      </c>
      <c r="L69" s="306">
        <f>'Investīciju plāns_2023_2027'!L60</f>
        <v>1000000</v>
      </c>
      <c r="M69" s="307">
        <f>'Investīciju plāns_2023_2027'!M60</f>
        <v>3000000</v>
      </c>
      <c r="N69" s="195" t="str">
        <f>'Investīciju plāns_2023_2027'!N60</f>
        <v>P2 U RV1</v>
      </c>
      <c r="O69" s="151" t="str">
        <f>'Investīciju plāns_2023_2027'!O60</f>
        <v>P</v>
      </c>
      <c r="P69" s="161" t="str">
        <f>'Investīciju plāns_2023_2027'!P60</f>
        <v>VP2</v>
      </c>
      <c r="Q69" s="161" t="str">
        <f>'Investīciju plāns_2023_2027'!Q60</f>
        <v>RV4</v>
      </c>
      <c r="R69" s="196" t="str">
        <f>'Investīciju plāns_2023_2027'!R60</f>
        <v>4.1.</v>
      </c>
      <c r="S69" s="161" t="str">
        <f>'Investīciju plāns_2023_2027'!S60</f>
        <v>Infrastruktūras un saimnieciskā nodrošinājuma nodaļa/pagasta pārvalde</v>
      </c>
      <c r="T69" s="310">
        <f>'Investīciju plāns_2023_2027'!T60</f>
        <v>0</v>
      </c>
      <c r="U69" s="282" t="str">
        <f>'Investīciju plāns_2023_2027'!U60</f>
        <v>2022-2027</v>
      </c>
    </row>
    <row r="70" spans="1:21" ht="38.25" x14ac:dyDescent="0.25">
      <c r="A70" s="161">
        <f>'Investīciju plāns_2023_2027'!A61</f>
        <v>59</v>
      </c>
      <c r="B70" s="277" t="str">
        <f>'Investīciju plāns_2023_2027'!B61</f>
        <v>04</v>
      </c>
      <c r="C70" s="161" t="str">
        <f>'Investīciju plāns_2023_2027'!C61</f>
        <v>Novads</v>
      </c>
      <c r="D70" s="285" t="str">
        <f>'Investīciju plāns_2023_2027'!D61</f>
        <v xml:space="preserve">Tirdzniecības vietu ierīkošana/iekārtošana Jelgavas novada ciemos </v>
      </c>
      <c r="E70" s="341" t="str">
        <f>'Investīciju plāns_2023_2027'!E61</f>
        <v>Tirdzniecības vietu ierīkošana/iekārtošana Jelgavas novada ciemos</v>
      </c>
      <c r="F70" s="161" t="str">
        <f>'Investīciju plāns_2023_2027'!F61</f>
        <v>Atbalsts uzņēmējdarbībai</v>
      </c>
      <c r="G70" s="366" t="str">
        <f>'Investīciju plāns_2023_2027'!G61</f>
        <v>Kopīgs/J/Pag/Iedz</v>
      </c>
      <c r="H70" s="290">
        <f>'Investīciju plāns_2023_2027'!H61</f>
        <v>200000</v>
      </c>
      <c r="I70" s="303">
        <f>'Investīciju plāns_2023_2027'!I61</f>
        <v>0</v>
      </c>
      <c r="J70" s="304">
        <f>'Investīciju plāns_2023_2027'!J61</f>
        <v>0</v>
      </c>
      <c r="K70" s="305">
        <f>'Investīciju plāns_2023_2027'!K61</f>
        <v>0</v>
      </c>
      <c r="L70" s="306">
        <f>'Investīciju plāns_2023_2027'!L61</f>
        <v>0</v>
      </c>
      <c r="M70" s="307">
        <f>'Investīciju plāns_2023_2027'!M61</f>
        <v>200000</v>
      </c>
      <c r="N70" s="195" t="str">
        <f>'Investīciju plāns_2023_2027'!N61</f>
        <v>P2 U RV1</v>
      </c>
      <c r="O70" s="151" t="str">
        <f>'Investīciju plāns_2023_2027'!O61</f>
        <v>D</v>
      </c>
      <c r="P70" s="145" t="str">
        <f>'Investīciju plāns_2023_2027'!P61</f>
        <v>VP3</v>
      </c>
      <c r="Q70" s="151" t="str">
        <f>'Investīciju plāns_2023_2027'!Q61</f>
        <v>RV7</v>
      </c>
      <c r="R70" s="151" t="str">
        <f>'Investīciju plāns_2023_2027'!R61</f>
        <v>U.7.2.</v>
      </c>
      <c r="S70" s="161" t="str">
        <f>'Investīciju plāns_2023_2027'!S61</f>
        <v>Pagasta pārvalde/Attīstības nodaļa</v>
      </c>
      <c r="T70" s="310">
        <f>'Investīciju plāns_2023_2027'!T61</f>
        <v>0</v>
      </c>
      <c r="U70" s="282" t="str">
        <f>'Investīciju plāns_2023_2027'!U61</f>
        <v>2022-2027</v>
      </c>
    </row>
    <row r="71" spans="1:21" ht="51" x14ac:dyDescent="0.25">
      <c r="A71" s="161">
        <f>'Investīciju plāns_2023_2027'!A62</f>
        <v>60</v>
      </c>
      <c r="B71" s="277" t="str">
        <f>'Investīciju plāns_2023_2027'!B62</f>
        <v>04</v>
      </c>
      <c r="C71" s="161" t="str">
        <f>'Investīciju plāns_2023_2027'!C62</f>
        <v>Novads</v>
      </c>
      <c r="D71" s="285" t="str">
        <f>'Investīciju plāns_2023_2027'!D62</f>
        <v>Pārejas uz klimatneitralitāti radīto ekonomisko, sociālo un vides seku mazināšana visvairāk skartajos reģionos</v>
      </c>
      <c r="E71" s="295" t="str">
        <f>'Investīciju plāns_2023_2027'!E62</f>
        <v xml:space="preserve">Atbalsts uzņēmējdarbībai nepieciešamās publiskās infrastruktūras attīstībai, veicinot pāreju uz klimatneitrālu ekonomiku industriālajās zonās </v>
      </c>
      <c r="F71" s="161" t="str">
        <f>'Investīciju plāns_2023_2027'!F62</f>
        <v>Atbalsts uzņēmējdarbībai</v>
      </c>
      <c r="G71" s="366" t="str">
        <f>'Investīciju plāns_2023_2027'!G62</f>
        <v>Kopīgs/J/Pag/Iedz
SAM</v>
      </c>
      <c r="H71" s="290">
        <f>'Investīciju plāns_2023_2027'!H62</f>
        <v>2000000</v>
      </c>
      <c r="I71" s="303">
        <f>'Investīciju plāns_2023_2027'!I62</f>
        <v>0</v>
      </c>
      <c r="J71" s="304">
        <f>'Investīciju plāns_2023_2027'!J62</f>
        <v>0</v>
      </c>
      <c r="K71" s="305">
        <f>'Investīciju plāns_2023_2027'!K62</f>
        <v>0</v>
      </c>
      <c r="L71" s="306">
        <f>'Investīciju plāns_2023_2027'!L62</f>
        <v>0</v>
      </c>
      <c r="M71" s="307">
        <f>'Investīciju plāns_2023_2027'!M62</f>
        <v>2000000</v>
      </c>
      <c r="N71" s="195" t="str">
        <f>'Investīciju plāns_2023_2027'!N62</f>
        <v>P2 U RV1</v>
      </c>
      <c r="O71" s="151" t="str">
        <f>'Investīciju plāns_2023_2027'!O62</f>
        <v>D</v>
      </c>
      <c r="P71" s="145" t="str">
        <f>'Investīciju plāns_2023_2027'!P62</f>
        <v>VP3</v>
      </c>
      <c r="Q71" s="151" t="str">
        <f>'Investīciju plāns_2023_2027'!Q62</f>
        <v>RV7</v>
      </c>
      <c r="R71" s="160" t="str">
        <f>'Investīciju plāns_2023_2027'!R62</f>
        <v>U.7.2.</v>
      </c>
      <c r="S71" s="161" t="str">
        <f>'Investīciju plāns_2023_2027'!S62</f>
        <v>Plānošanas un attīstības departamenta</v>
      </c>
      <c r="T71" s="310">
        <f>'Investīciju plāns_2023_2027'!T62</f>
        <v>0</v>
      </c>
      <c r="U71" s="282" t="str">
        <f>'Investīciju plāns_2023_2027'!U62</f>
        <v>2022-2027</v>
      </c>
    </row>
    <row r="72" spans="1:21" ht="51" x14ac:dyDescent="0.25">
      <c r="A72" s="196">
        <f>'Investīciju plāns_2023_2027'!A63</f>
        <v>61</v>
      </c>
      <c r="B72" s="279" t="str">
        <f>'Investīciju plāns_2023_2027'!B63</f>
        <v>04</v>
      </c>
      <c r="C72" s="161" t="str">
        <f>'Investīciju plāns_2023_2027'!C63</f>
        <v>Novads</v>
      </c>
      <c r="D72" s="285" t="str">
        <f>'Investīciju plāns_2023_2027'!D63</f>
        <v>Investīcijas uzņēmējdarbības publiskajā infrastruktūrā industriālo parku un teritoriju attīstīšanai reģionos</v>
      </c>
      <c r="E72" s="285" t="str">
        <f>'Investīciju plāns_2023_2027'!E63</f>
        <v>Investīcijas uzņēmējdarbības publiskajā infrastruktūrā industriālo parku un teritoriju attīstīšanai reģionos</v>
      </c>
      <c r="F72" s="161" t="str">
        <f>'Investīciju plāns_2023_2027'!F63</f>
        <v>Atbalsts uzņēmējdarbībai</v>
      </c>
      <c r="G72" s="366" t="str">
        <f>'Investīciju plāns_2023_2027'!G63</f>
        <v>Kopīgs/J/Pag/Iedz
SAM</v>
      </c>
      <c r="H72" s="290">
        <f>'Investīciju plāns_2023_2027'!H63</f>
        <v>2000000</v>
      </c>
      <c r="I72" s="303">
        <f>'Investīciju plāns_2023_2027'!I63</f>
        <v>0</v>
      </c>
      <c r="J72" s="304">
        <f>'Investīciju plāns_2023_2027'!J63</f>
        <v>0</v>
      </c>
      <c r="K72" s="305">
        <f>'Investīciju plāns_2023_2027'!K63</f>
        <v>0</v>
      </c>
      <c r="L72" s="306">
        <f>'Investīciju plāns_2023_2027'!L63</f>
        <v>0</v>
      </c>
      <c r="M72" s="307">
        <f>'Investīciju plāns_2023_2027'!M63</f>
        <v>2000000</v>
      </c>
      <c r="N72" s="196" t="str">
        <f>'Investīciju plāns_2023_2027'!N63</f>
        <v>P2 U RV1</v>
      </c>
      <c r="O72" s="151" t="str">
        <f>'Investīciju plāns_2023_2027'!O63</f>
        <v>D</v>
      </c>
      <c r="P72" s="160" t="str">
        <f>'Investīciju plāns_2023_2027'!P63</f>
        <v>VP3</v>
      </c>
      <c r="Q72" s="151" t="str">
        <f>'Investīciju plāns_2023_2027'!Q63</f>
        <v>RV7</v>
      </c>
      <c r="R72" s="160" t="str">
        <f>'Investīciju plāns_2023_2027'!R63</f>
        <v>U.7.2.</v>
      </c>
      <c r="S72" s="161" t="str">
        <f>'Investīciju plāns_2023_2027'!S63</f>
        <v>Plānošanas un attīstības departamenta</v>
      </c>
      <c r="T72" s="309">
        <f>'Investīciju plāns_2023_2027'!T63</f>
        <v>0</v>
      </c>
      <c r="U72" s="282" t="str">
        <f>'Investīciju plāns_2023_2027'!U63</f>
        <v>2022-2027</v>
      </c>
    </row>
    <row r="73" spans="1:21" ht="89.25" x14ac:dyDescent="0.25">
      <c r="A73" s="161">
        <f>'Investīciju plāns_2023_2027'!A64</f>
        <v>62</v>
      </c>
      <c r="B73" s="279" t="str">
        <f>'Investīciju plāns_2023_2027'!B64</f>
        <v>04</v>
      </c>
      <c r="C73" s="161" t="str">
        <f>'Investīciju plāns_2023_2027'!C64</f>
        <v>Novads</v>
      </c>
      <c r="D73" s="285" t="str">
        <f>'Investīciju plāns_2023_2027'!D64</f>
        <v>Civilās aizsardzības sistēmas attīstība un pilnveide</v>
      </c>
      <c r="E73" s="295" t="str">
        <f>'Investīciju plāns_2023_2027'!E64</f>
        <v xml:space="preserve">Pilnveidot sadarbību civilās aizsardzības jautājumos starp pilsētu un novadu, kā arī ar kaimiņu teritorijām.
2022.gadā. Civilās aizsardzības plāns izstrādāts Jelgavas novada pašvaldības teritorijai
Droša vide, informēta sabiedrība, saskaņota rīcība starp dažādām institūcijām mazina draudu riskus. 
</v>
      </c>
      <c r="F73" s="161" t="str">
        <f>'Investīciju plāns_2023_2027'!F64</f>
        <v>Civilā aizsardzība</v>
      </c>
      <c r="G73" s="366" t="str">
        <f>'Investīciju plāns_2023_2027'!G64</f>
        <v>Kopīgs/J/Pag/Iedz</v>
      </c>
      <c r="H73" s="278">
        <f>'Investīciju plāns_2023_2027'!H64</f>
        <v>810000</v>
      </c>
      <c r="I73" s="303">
        <f>'Investīciju plāns_2023_2027'!I64</f>
        <v>0</v>
      </c>
      <c r="J73" s="304">
        <f>'Investīciju plāns_2023_2027'!J64</f>
        <v>0</v>
      </c>
      <c r="K73" s="305">
        <f>'Investīciju plāns_2023_2027'!K64</f>
        <v>0</v>
      </c>
      <c r="L73" s="306">
        <f>'Investīciju plāns_2023_2027'!L64</f>
        <v>10000</v>
      </c>
      <c r="M73" s="307">
        <f>'Investīciju plāns_2023_2027'!M64</f>
        <v>800000</v>
      </c>
      <c r="N73" s="166" t="str">
        <f>'Investīciju plāns_2023_2027'!N64</f>
        <v>P5 A RV5</v>
      </c>
      <c r="O73" s="151" t="str">
        <f>'Investīciju plāns_2023_2027'!O64</f>
        <v>D</v>
      </c>
      <c r="P73" s="161" t="str">
        <f>'Investīciju plāns_2023_2027'!P64</f>
        <v>HP5</v>
      </c>
      <c r="Q73" s="161" t="str">
        <f>'Investīciju plāns_2023_2027'!Q64</f>
        <v>RV5</v>
      </c>
      <c r="R73" s="196">
        <f>'Investīciju plāns_2023_2027'!R64</f>
        <v>5.7</v>
      </c>
      <c r="S73" s="161" t="str">
        <f>'Investīciju plāns_2023_2027'!S64</f>
        <v>Darba aizsardzības, ugunsdrošības
un civilās aizsardzības nodaļa</v>
      </c>
      <c r="T73" s="291">
        <f>'Investīciju plāns_2023_2027'!T64</f>
        <v>0</v>
      </c>
      <c r="U73" s="282" t="str">
        <f>'Investīciju plāns_2023_2027'!U64</f>
        <v>2022-2027</v>
      </c>
    </row>
    <row r="74" spans="1:21" ht="63.75" x14ac:dyDescent="0.25">
      <c r="A74" s="161">
        <f>'Investīciju plāns_2023_2027'!A65</f>
        <v>63</v>
      </c>
      <c r="B74" s="277" t="str">
        <f>'Investīciju plāns_2023_2027'!B65</f>
        <v>03</v>
      </c>
      <c r="C74" s="161" t="str">
        <f>'Investīciju plāns_2023_2027'!C65</f>
        <v>Novads</v>
      </c>
      <c r="D74" s="285" t="str">
        <f>'Investīciju plāns_2023_2027'!D65</f>
        <v>Jelgavas novada pašvaldības policijas infrastruktūras un materiāltehniskā nodrošinājuma attīstība un pilnveidošana</v>
      </c>
      <c r="E74" s="285" t="str">
        <f>'Investīciju plāns_2023_2027'!E65</f>
        <v>Materiāltehniskās bāzes atjaunošana/papildināšana/modernizēšana, drošības pasākumu nodrošināšanai Jelgavas novada teritorijā (specializēts transports, materiāltehniskās bāzes papildināšana t.sk. zivju fonda….)</v>
      </c>
      <c r="F74" s="161" t="str">
        <f>'Investīciju plāns_2023_2027'!F65</f>
        <v>Drošības pasākumu īstenošana</v>
      </c>
      <c r="G74" s="366" t="str">
        <f>'Investīciju plāns_2023_2027'!G65</f>
        <v>Kopīgs/J/Pag/Iedz</v>
      </c>
      <c r="H74" s="278">
        <f>'Investīciju plāns_2023_2027'!H65</f>
        <v>550000</v>
      </c>
      <c r="I74" s="303">
        <f>'Investīciju plāns_2023_2027'!I65</f>
        <v>0</v>
      </c>
      <c r="J74" s="304">
        <f>'Investīciju plāns_2023_2027'!J65</f>
        <v>0</v>
      </c>
      <c r="K74" s="305">
        <f>'Investīciju plāns_2023_2027'!K65</f>
        <v>0</v>
      </c>
      <c r="L74" s="306">
        <f>'Investīciju plāns_2023_2027'!L65</f>
        <v>50000</v>
      </c>
      <c r="M74" s="307">
        <f>'Investīciju plāns_2023_2027'!M65</f>
        <v>500000</v>
      </c>
      <c r="N74" s="166" t="str">
        <f>'Investīciju plāns_2023_2027'!N65</f>
        <v>P1 A RV1</v>
      </c>
      <c r="O74" s="151" t="str">
        <f>'Investīciju plāns_2023_2027'!O65</f>
        <v>D</v>
      </c>
      <c r="P74" s="161" t="str">
        <f>'Investīciju plāns_2023_2027'!P65</f>
        <v>HP4</v>
      </c>
      <c r="Q74" s="161" t="str">
        <f>'Investīciju plāns_2023_2027'!Q65</f>
        <v>RV8</v>
      </c>
      <c r="R74" s="160">
        <f>'Investīciju plāns_2023_2027'!R65</f>
        <v>8.1</v>
      </c>
      <c r="S74" s="161" t="str">
        <f>'Investīciju plāns_2023_2027'!S65</f>
        <v>Pašvaldības policija</v>
      </c>
      <c r="T74" s="291">
        <f>'Investīciju plāns_2023_2027'!T65</f>
        <v>0</v>
      </c>
      <c r="U74" s="282" t="str">
        <f>'Investīciju plāns_2023_2027'!U65</f>
        <v>2022-2027</v>
      </c>
    </row>
    <row r="75" spans="1:21" ht="102" x14ac:dyDescent="0.25">
      <c r="A75" s="196">
        <f>'Investīciju plāns_2023_2027'!A66</f>
        <v>64</v>
      </c>
      <c r="B75" s="277" t="str">
        <f>'Investīciju plāns_2023_2027'!B66</f>
        <v>06</v>
      </c>
      <c r="C75" s="161" t="str">
        <f>'Investīciju plāns_2023_2027'!C66</f>
        <v>Novads</v>
      </c>
      <c r="D75" s="285" t="str">
        <f>'Investīciju plāns_2023_2027'!D66</f>
        <v>Pašvaldību ēku un infrastruktūras uzlabošana, veicinot pāreju uz atjaunojamo energoresursu tehnoloģiju izmantošanu un uzlabojot energoefektivitāti, t.sk. siltumnīcefekta gāzu emisiju samazināšana</v>
      </c>
      <c r="E75" s="285" t="str">
        <f>'Investīciju plāns_2023_2027'!E66</f>
        <v>Pašvaldību ēku un infrastruktūras uzlabošana, veicinot pāreju uz atjaunojamo energoresursu tehnoloģiju izmantošanu un uzlabojot energoefektivitāti, t.sk. siltumnīcefekta gāzu emisiju samazināšana. Pasākumu komplekss ēku energoefektivitātes uzlabošanai ieviešot viedus risinājumus pašvaldības ēkās, t.sk. automatizētas ēku pārvaldības sistēmas attīstīšana un energoefektīvu pasākumu nodrošināšana (alokatori, u.c, ēku energosertifikācija)</v>
      </c>
      <c r="F75" s="161" t="str">
        <f>'Investīciju plāns_2023_2027'!F66</f>
        <v>Energoefektivitāte</v>
      </c>
      <c r="G75" s="366" t="str">
        <f>'Investīciju plāns_2023_2027'!G66</f>
        <v>Kopīgs/J/Pag/Iedz
SAM</v>
      </c>
      <c r="H75" s="278">
        <f>'Investīciju plāns_2023_2027'!H66</f>
        <v>8000000</v>
      </c>
      <c r="I75" s="303">
        <f>'Investīciju plāns_2023_2027'!I66</f>
        <v>0</v>
      </c>
      <c r="J75" s="304">
        <f>'Investīciju plāns_2023_2027'!J66</f>
        <v>0</v>
      </c>
      <c r="K75" s="305">
        <f>'Investīciju plāns_2023_2027'!K66</f>
        <v>0</v>
      </c>
      <c r="L75" s="306">
        <f>'Investīciju plāns_2023_2027'!L66</f>
        <v>0</v>
      </c>
      <c r="M75" s="307">
        <f>'Investīciju plāns_2023_2027'!M66</f>
        <v>8000000</v>
      </c>
      <c r="N75" s="166" t="str">
        <f>'Investīciju plāns_2023_2027'!N66</f>
        <v>P2 V RV8</v>
      </c>
      <c r="O75" s="151" t="str">
        <f>'Investīciju plāns_2023_2027'!O66</f>
        <v>D</v>
      </c>
      <c r="P75" s="284" t="str">
        <f>'Investīciju plāns_2023_2027'!P66</f>
        <v>VP2</v>
      </c>
      <c r="Q75" s="161" t="str">
        <f>'Investīciju plāns_2023_2027'!Q66</f>
        <v>RV5</v>
      </c>
      <c r="R75" s="160" t="str">
        <f>'Investīciju plāns_2023_2027'!R66</f>
        <v>U.5.4.</v>
      </c>
      <c r="S75" s="161" t="str">
        <f>'Investīciju plāns_2023_2027'!S66</f>
        <v>Infrastruktūras un saimnieciskā nodrošinājuma nodaļa/pagasta pārvalde</v>
      </c>
      <c r="T75" s="291">
        <f>'Investīciju plāns_2023_2027'!T66</f>
        <v>0</v>
      </c>
      <c r="U75" s="282" t="str">
        <f>'Investīciju plāns_2023_2027'!U66</f>
        <v>2022-2027</v>
      </c>
    </row>
    <row r="76" spans="1:21" ht="140.25" x14ac:dyDescent="0.25">
      <c r="A76" s="161">
        <f>'Investīciju plāns_2023_2027'!A67</f>
        <v>65</v>
      </c>
      <c r="B76" s="279" t="str">
        <f>'Investīciju plāns_2023_2027'!B67</f>
        <v>09</v>
      </c>
      <c r="C76" s="161" t="str">
        <f>'Investīciju plāns_2023_2027'!C67</f>
        <v>Novads</v>
      </c>
      <c r="D76" s="285" t="str">
        <f>'Investīciju plāns_2023_2027'!D67</f>
        <v>Izglītības iestāžu remontdarbi, telpu aprīkošana, modernizācija</v>
      </c>
      <c r="E76" s="285" t="str">
        <f>'Investīciju plāns_2023_2027'!E67</f>
        <v>Izglītības iestāžu remontdarbi, telpu aprīkošana, modernizācija (ventilācijas, ugunsdrošības un elektroinstalācijas u.c.),  lai tiktu nodrošināts kvalitatīvs, drošs izglītības pakalpojums - ieviešot un attīstot dažādas izglītības programmas Jelgavas novada izglītības iestādēs, tajā skaitā:
*Skolu mājturības kabinetiem programmējamie darbagaldi;
*Vispārējo pamatizglītības iestāžu dabaszinātņu kabinetu iekārtošana;
*Inovatīvu IKT risinājumu ieviešana vispārizglītojošo skolu mācību procesā;
*Atbalsts metodisko centru funkciju īstenošanai IKT jomā;
*Vides izglītības programmu attīstība un aprīkošana;</v>
      </c>
      <c r="F76" s="161" t="str">
        <f>'Investīciju plāns_2023_2027'!F67</f>
        <v>Ēku remontdarbi</v>
      </c>
      <c r="G76" s="366" t="str">
        <f>'Investīciju plāns_2023_2027'!G67</f>
        <v>Kopīgs/J/Pag/Iedz</v>
      </c>
      <c r="H76" s="278">
        <f>'Investīciju plāns_2023_2027'!H67</f>
        <v>1500000</v>
      </c>
      <c r="I76" s="303">
        <f>'Investīciju plāns_2023_2027'!I67</f>
        <v>0</v>
      </c>
      <c r="J76" s="304">
        <f>'Investīciju plāns_2023_2027'!J67</f>
        <v>0</v>
      </c>
      <c r="K76" s="305">
        <f>'Investīciju plāns_2023_2027'!K67</f>
        <v>0</v>
      </c>
      <c r="L76" s="306">
        <f>'Investīciju plāns_2023_2027'!L67</f>
        <v>500000</v>
      </c>
      <c r="M76" s="307">
        <f>'Investīciju plāns_2023_2027'!M67</f>
        <v>1000000</v>
      </c>
      <c r="N76" s="166" t="str">
        <f>'Investīciju plāns_2023_2027'!N67</f>
        <v>P2 I RV1</v>
      </c>
      <c r="O76" s="161" t="str">
        <f>'Investīciju plāns_2023_2027'!O67</f>
        <v>P</v>
      </c>
      <c r="P76" s="196" t="str">
        <f>'Investīciju plāns_2023_2027'!P67</f>
        <v>VP1</v>
      </c>
      <c r="Q76" s="196" t="str">
        <f>'Investīciju plāns_2023_2027'!Q67</f>
        <v>RV1</v>
      </c>
      <c r="R76" s="196" t="str">
        <f>'Investīciju plāns_2023_2027'!R67</f>
        <v>1.1.</v>
      </c>
      <c r="S76" s="161" t="str">
        <f>'Investīciju plāns_2023_2027'!S67</f>
        <v>Infrastruktūras un saimnieciskā nodrošinājuma nodaļa/Izglītības pārvalde</v>
      </c>
      <c r="T76" s="291">
        <f>'Investīciju plāns_2023_2027'!T67</f>
        <v>0</v>
      </c>
      <c r="U76" s="282" t="str">
        <f>'Investīciju plāns_2023_2027'!U67</f>
        <v>2022-2027</v>
      </c>
    </row>
    <row r="77" spans="1:21" ht="76.5" x14ac:dyDescent="0.25">
      <c r="A77" s="161">
        <f>'Investīciju plāns_2023_2027'!A68</f>
        <v>66</v>
      </c>
      <c r="B77" s="277" t="str">
        <f>'Investīciju plāns_2023_2027'!B68</f>
        <v>01</v>
      </c>
      <c r="C77" s="161" t="str">
        <f>'Investīciju plāns_2023_2027'!C68</f>
        <v>Novads</v>
      </c>
      <c r="D77" s="285" t="str">
        <f>'Investīciju plāns_2023_2027'!D68</f>
        <v>Pašvaldības ēku remontdarbi</v>
      </c>
      <c r="E77" s="295" t="str">
        <f>'Investīciju plāns_2023_2027'!E68</f>
        <v>Pašvaldības ēku remonti - fasādes krāsošanas, tīrīšanas, vides pieejamības nodrošināšana, telpu remonti, t.sk. administratīvās ēkas Jelgava, Pasta ielas 37 remontdarbi -  kabinetu durvju nomaiņa un koridoru kosmētiskais remonts, logu nomaiņa, grīdas seguma remonts lielajai zālei</v>
      </c>
      <c r="F77" s="161" t="str">
        <f>'Investīciju plāns_2023_2027'!F68</f>
        <v>Ēku remontdarbi</v>
      </c>
      <c r="G77" s="366" t="str">
        <f>'Investīciju plāns_2023_2027'!G68</f>
        <v>Kopīgs/J/Pag/Iedz</v>
      </c>
      <c r="H77" s="278">
        <f>'Investīciju plāns_2023_2027'!H68</f>
        <v>2000000</v>
      </c>
      <c r="I77" s="303">
        <f>'Investīciju plāns_2023_2027'!I68</f>
        <v>0</v>
      </c>
      <c r="J77" s="304">
        <f>'Investīciju plāns_2023_2027'!J68</f>
        <v>0</v>
      </c>
      <c r="K77" s="305">
        <f>'Investīciju plāns_2023_2027'!K68</f>
        <v>0</v>
      </c>
      <c r="L77" s="306">
        <f>'Investīciju plāns_2023_2027'!L68</f>
        <v>0</v>
      </c>
      <c r="M77" s="307">
        <f>'Investīciju plāns_2023_2027'!M68</f>
        <v>2000000</v>
      </c>
      <c r="N77" s="166" t="str">
        <f>'Investīciju plāns_2023_2027'!N68</f>
        <v>P3 V RV9</v>
      </c>
      <c r="O77" s="161" t="str">
        <f>'Investīciju plāns_2023_2027'!O68</f>
        <v>D</v>
      </c>
      <c r="P77" s="196" t="str">
        <f>'Investīciju plāns_2023_2027'!P68</f>
        <v>VP2</v>
      </c>
      <c r="Q77" s="196" t="str">
        <f>'Investīciju plāns_2023_2027'!Q68</f>
        <v>RV5</v>
      </c>
      <c r="R77" s="196" t="str">
        <f>'Investīciju plāns_2023_2027'!R68</f>
        <v>U.5.4.</v>
      </c>
      <c r="S77" s="161" t="str">
        <f>'Investīciju plāns_2023_2027'!S68</f>
        <v>Infrastruktūras un saimnieciskā nodrošinājuma nodaļa/pagasta pārvalde</v>
      </c>
      <c r="T77" s="291">
        <f>'Investīciju plāns_2023_2027'!T68</f>
        <v>0</v>
      </c>
      <c r="U77" s="282" t="str">
        <f>'Investīciju plāns_2023_2027'!U68</f>
        <v>2022-2027</v>
      </c>
    </row>
    <row r="78" spans="1:21" x14ac:dyDescent="0.25">
      <c r="A78" s="196" t="e">
        <f>'Investīciju plāns_2023_2027'!#REF!</f>
        <v>#REF!</v>
      </c>
      <c r="B78" s="277" t="e">
        <f>'Investīciju plāns_2023_2027'!#REF!</f>
        <v>#REF!</v>
      </c>
      <c r="C78" s="161" t="e">
        <f>'Investīciju plāns_2023_2027'!#REF!</f>
        <v>#REF!</v>
      </c>
      <c r="D78" s="285" t="e">
        <f>'Investīciju plāns_2023_2027'!#REF!</f>
        <v>#REF!</v>
      </c>
      <c r="E78" s="295" t="e">
        <f>'Investīciju plāns_2023_2027'!#REF!</f>
        <v>#REF!</v>
      </c>
      <c r="F78" s="161" t="e">
        <f>'Investīciju plāns_2023_2027'!#REF!</f>
        <v>#REF!</v>
      </c>
      <c r="G78" s="366" t="e">
        <f>'Investīciju plāns_2023_2027'!#REF!</f>
        <v>#REF!</v>
      </c>
      <c r="H78" s="278" t="e">
        <f>'Investīciju plāns_2023_2027'!#REF!</f>
        <v>#REF!</v>
      </c>
      <c r="I78" s="303" t="e">
        <f>'Investīciju plāns_2023_2027'!#REF!</f>
        <v>#REF!</v>
      </c>
      <c r="J78" s="304" t="e">
        <f>'Investīciju plāns_2023_2027'!#REF!</f>
        <v>#REF!</v>
      </c>
      <c r="K78" s="305" t="e">
        <f>'Investīciju plāns_2023_2027'!#REF!</f>
        <v>#REF!</v>
      </c>
      <c r="L78" s="306" t="e">
        <f>'Investīciju plāns_2023_2027'!#REF!</f>
        <v>#REF!</v>
      </c>
      <c r="M78" s="307" t="e">
        <f>'Investīciju plāns_2023_2027'!#REF!</f>
        <v>#REF!</v>
      </c>
      <c r="N78" s="166" t="e">
        <f>'Investīciju plāns_2023_2027'!#REF!</f>
        <v>#REF!</v>
      </c>
      <c r="O78" s="161" t="e">
        <f>'Investīciju plāns_2023_2027'!#REF!</f>
        <v>#REF!</v>
      </c>
      <c r="P78" s="196" t="e">
        <f>'Investīciju plāns_2023_2027'!#REF!</f>
        <v>#REF!</v>
      </c>
      <c r="Q78" s="196" t="e">
        <f>'Investīciju plāns_2023_2027'!#REF!</f>
        <v>#REF!</v>
      </c>
      <c r="R78" s="196" t="e">
        <f>'Investīciju plāns_2023_2027'!#REF!</f>
        <v>#REF!</v>
      </c>
      <c r="S78" s="336" t="e">
        <f>'Investīciju plāns_2023_2027'!#REF!</f>
        <v>#REF!</v>
      </c>
      <c r="T78" s="291" t="e">
        <f>'Investīciju plāns_2023_2027'!#REF!</f>
        <v>#REF!</v>
      </c>
      <c r="U78" s="282" t="e">
        <f>'Investīciju plāns_2023_2027'!#REF!</f>
        <v>#REF!</v>
      </c>
    </row>
    <row r="79" spans="1:21" ht="63.75" x14ac:dyDescent="0.25">
      <c r="A79" s="161">
        <f>'Investīciju plāns_2023_2027'!A69</f>
        <v>67</v>
      </c>
      <c r="B79" s="196" t="str">
        <f>'Investīciju plāns_2023_2027'!B69</f>
        <v>09</v>
      </c>
      <c r="C79" s="161" t="str">
        <f>'Investīciju plāns_2023_2027'!C69</f>
        <v>Novads</v>
      </c>
      <c r="D79" s="285" t="str">
        <f>'Investīciju plāns_2023_2027'!D69</f>
        <v>Izglītības iestāžu infrastruktūras sakārtošana/teritorijas labiekārtošana/modernizācija/atjaunošana/remonti</v>
      </c>
      <c r="E79" s="285" t="str">
        <f>'Investīciju plāns_2023_2027'!E69</f>
        <v>Izglītības iestāžu teritoriju infrastruktūras sakārtošana/modernizācija/atjaunošana/labiekārtošana (t.sk. rotaļlaukumi, jaunsardzes attīstīšana, tehniskie laukumi, ceļu satiksmes noteikumu mācību laukuma ierīkošana/būvniecība) Jelgavas novada izglītības iestādēs</v>
      </c>
      <c r="F79" s="161" t="str">
        <f>'Investīciju plāns_2023_2027'!F69</f>
        <v>Izglītības iestāžu infrastruktūra</v>
      </c>
      <c r="G79" s="366" t="str">
        <f>'Investīciju plāns_2023_2027'!G69</f>
        <v>Kopīgs/J/Pag/Iedz
SAM</v>
      </c>
      <c r="H79" s="278">
        <f>'Investīciju plāns_2023_2027'!H69</f>
        <v>1200000</v>
      </c>
      <c r="I79" s="303">
        <f>'Investīciju plāns_2023_2027'!I69</f>
        <v>0</v>
      </c>
      <c r="J79" s="304">
        <f>'Investīciju plāns_2023_2027'!J69</f>
        <v>0</v>
      </c>
      <c r="K79" s="305">
        <f>'Investīciju plāns_2023_2027'!K69</f>
        <v>0</v>
      </c>
      <c r="L79" s="306">
        <f>'Investīciju plāns_2023_2027'!L69</f>
        <v>200000</v>
      </c>
      <c r="M79" s="307">
        <f>'Investīciju plāns_2023_2027'!M69</f>
        <v>1000000</v>
      </c>
      <c r="N79" s="196" t="str">
        <f>'Investīciju plāns_2023_2027'!N69</f>
        <v>P2 I RV1</v>
      </c>
      <c r="O79" s="151" t="str">
        <f>'Investīciju plāns_2023_2027'!O69</f>
        <v>P</v>
      </c>
      <c r="P79" s="284" t="str">
        <f>'Investīciju plāns_2023_2027'!P69</f>
        <v>VP1</v>
      </c>
      <c r="Q79" s="161" t="str">
        <f>'Investīciju plāns_2023_2027'!Q69</f>
        <v>RV1</v>
      </c>
      <c r="R79" s="160" t="str">
        <f>'Investīciju plāns_2023_2027'!R69</f>
        <v>1.1.</v>
      </c>
      <c r="S79" s="161" t="str">
        <f>'Investīciju plāns_2023_2027'!S69</f>
        <v>Izglītības pārvalde</v>
      </c>
      <c r="T79" s="309">
        <f>'Investīciju plāns_2023_2027'!T69</f>
        <v>0</v>
      </c>
      <c r="U79" s="282" t="str">
        <f>'Investīciju plāns_2023_2027'!U69</f>
        <v>2022-2027</v>
      </c>
    </row>
    <row r="80" spans="1:21" ht="306" x14ac:dyDescent="0.25">
      <c r="A80" s="161">
        <f>'Investīciju plāns_2023_2027'!A70</f>
        <v>68</v>
      </c>
      <c r="B80" s="196" t="str">
        <f>'Investīciju plāns_2023_2027'!B70</f>
        <v>09</v>
      </c>
      <c r="C80" s="196" t="str">
        <f>'Investīciju plāns_2023_2027'!C70</f>
        <v>Novads</v>
      </c>
      <c r="D80" s="285" t="str">
        <f>'Investīciju plāns_2023_2027'!D70</f>
        <v>Izglītības iestāžu  mācību vides pilnveidošana un materiāli tehniskās bāzes atjaunošana Jelgavas novada izglītības iestādēs</v>
      </c>
      <c r="E80" s="285" t="str">
        <f>'Investīciju plāns_2023_2027'!E70</f>
        <v>Mācību vides pilnveidošana un materiāli tehniskās bāzes atjaunošana Jelgavas novada izglītības iestādēs, izglītības iestāžu  nodrošinājums jaunā mācību satura kvalitatīvai ieviešana, tajā skaitā:
*Informācijas tehnoloģiju iegāde Jelgavas novada pašvaldības izglītības iestādēs mācību procesa nodrošināšanai;
*Profesionālās izglītības mācību vides pilnveidošana atbilstoši tautsaimniecības nozaru attīstībai (Zaļenieku KAV);
*Profesionālās ievirzes izglītības programmu ieviešana vispārizglītojošās skolās atbilstoši tautsaimniecības nozaru attīstībai;
*Mazo lauku skolu tīkla un darbības pilnveide (Izveidot mācību klases Lauku skolu projekta īstenošanai, lai izglītojamie varētu apgūt obligāto mācību saturu ārpusskolas mācībās);
*Sākotnējās profesionālās izglītības programmu īstenošana ( pamatbāzes izveide izvēlēto profesiju pamatu apguvei. Skolās ir atšķirīga profesionālā izvēle. Līdzekļi nepieciešami mācību satura veidošanai un mācību programmu izstrādei);
*Praktiskās mācības un mācību prakses profesionālajā izglītībā (Sadarbības attīstīšana ar LLU un darba devējiem);
*Jelgavas novada jaunsargu bāzes inventāra iegāde (Pārgājienu inventāra iegāde jaunsargiem Valgundē, nojumes iekārtošana "Tīsu "bāzē. Parka sadaļas pielāgošana fizisko aktivitāšu vajadzībām Kalnciema Vsk. Šautuves labiekārtošana un ieroču iegāde Kalnciema vsk. un Kalnciema pagasta vsk. Konteinera iegāde jaunsargu ekipējuma un materiālu glabāšanai) u.c.</v>
      </c>
      <c r="F80" s="161" t="str">
        <f>'Investīciju plāns_2023_2027'!F70</f>
        <v xml:space="preserve">Izglītības iestāžu materiāli tehniskā bāze </v>
      </c>
      <c r="G80" s="366" t="str">
        <f>'Investīciju plāns_2023_2027'!G70</f>
        <v>Kopīgs/J/Pag/Iedz
SAM</v>
      </c>
      <c r="H80" s="278">
        <f>'Investīciju plāns_2023_2027'!H70</f>
        <v>4000000</v>
      </c>
      <c r="I80" s="303">
        <f>'Investīciju plāns_2023_2027'!I70</f>
        <v>0</v>
      </c>
      <c r="J80" s="304">
        <f>'Investīciju plāns_2023_2027'!J70</f>
        <v>0</v>
      </c>
      <c r="K80" s="305">
        <f>'Investīciju plāns_2023_2027'!K70</f>
        <v>0</v>
      </c>
      <c r="L80" s="306">
        <f>'Investīciju plāns_2023_2027'!L70</f>
        <v>1000000</v>
      </c>
      <c r="M80" s="307">
        <f>'Investīciju plāns_2023_2027'!M70</f>
        <v>3000000</v>
      </c>
      <c r="N80" s="161" t="str">
        <f>'Investīciju plāns_2023_2027'!N70</f>
        <v>P1 I RV1</v>
      </c>
      <c r="O80" s="151" t="str">
        <f>'Investīciju plāns_2023_2027'!O70</f>
        <v>D</v>
      </c>
      <c r="P80" s="151" t="str">
        <f>'Investīciju plāns_2023_2027'!P70</f>
        <v>VP1</v>
      </c>
      <c r="Q80" s="151" t="str">
        <f>'Investīciju plāns_2023_2027'!Q70</f>
        <v>RV1</v>
      </c>
      <c r="R80" s="196" t="str">
        <f>'Investīciju plāns_2023_2027'!R70</f>
        <v>1.1.
1.2.</v>
      </c>
      <c r="S80" s="161" t="str">
        <f>'Investīciju plāns_2023_2027'!S70</f>
        <v>Izglītības pārvalde</v>
      </c>
      <c r="T80" s="284">
        <f>'Investīciju plāns_2023_2027'!T70</f>
        <v>0</v>
      </c>
      <c r="U80" s="282" t="str">
        <f>'Investīciju plāns_2023_2027'!U70</f>
        <v>2022-2027</v>
      </c>
    </row>
    <row r="81" spans="1:21" ht="38.25" x14ac:dyDescent="0.25">
      <c r="A81" s="196">
        <f>'Investīciju plāns_2023_2027'!A71</f>
        <v>69</v>
      </c>
      <c r="B81" s="277" t="str">
        <f>'Investīciju plāns_2023_2027'!B71</f>
        <v>06</v>
      </c>
      <c r="C81" s="161" t="str">
        <f>'Investīciju plāns_2023_2027'!C71</f>
        <v>Novads</v>
      </c>
      <c r="D81" s="285" t="str">
        <f>'Investīciju plāns_2023_2027'!D71</f>
        <v>Kapu teritoriju paplašināšana, uzturēšana; kapliču remonts Jelgavas novada teritorijā</v>
      </c>
      <c r="E81" s="295" t="str">
        <f>'Investīciju plāns_2023_2027'!E71</f>
        <v>Paplašināta kapsēta, kapliču remonti, uzturēšana Jelgavas novada teritorijā</v>
      </c>
      <c r="F81" s="161" t="str">
        <f>'Investīciju plāns_2023_2027'!F71</f>
        <v>Kapu teritoriju paplašināšana</v>
      </c>
      <c r="G81" s="366" t="str">
        <f>'Investīciju plāns_2023_2027'!G71</f>
        <v>Kopīgs/J/Pag/Iedz</v>
      </c>
      <c r="H81" s="278">
        <f>'Investīciju plāns_2023_2027'!H71</f>
        <v>898898</v>
      </c>
      <c r="I81" s="303">
        <f>'Investīciju plāns_2023_2027'!I71</f>
        <v>598898</v>
      </c>
      <c r="J81" s="304">
        <f>'Investīciju plāns_2023_2027'!J71</f>
        <v>598898</v>
      </c>
      <c r="K81" s="305">
        <f>'Investīciju plāns_2023_2027'!K71</f>
        <v>0</v>
      </c>
      <c r="L81" s="306">
        <f>'Investīciju plāns_2023_2027'!L71</f>
        <v>0</v>
      </c>
      <c r="M81" s="307">
        <f>'Investīciju plāns_2023_2027'!M71</f>
        <v>300000</v>
      </c>
      <c r="N81" s="195" t="str">
        <f>'Investīciju plāns_2023_2027'!N71</f>
        <v>P3 V RV11</v>
      </c>
      <c r="O81" s="336" t="str">
        <f>'Investīciju plāns_2023_2027'!O71</f>
        <v>D</v>
      </c>
      <c r="P81" s="284" t="str">
        <f>'Investīciju plāns_2023_2027'!P71</f>
        <v>VP2</v>
      </c>
      <c r="Q81" s="196" t="str">
        <f>'Investīciju plāns_2023_2027'!Q71</f>
        <v>RV5</v>
      </c>
      <c r="R81" s="336" t="str">
        <f>'Investīciju plāns_2023_2027'!R71</f>
        <v>U.5.5.</v>
      </c>
      <c r="S81" s="161" t="str">
        <f>'Investīciju plāns_2023_2027'!S71</f>
        <v>Īpašuma pārvaldības nodaļa</v>
      </c>
      <c r="T81" s="310">
        <f>'Investīciju plāns_2023_2027'!T71</f>
        <v>0</v>
      </c>
      <c r="U81" s="282" t="str">
        <f>'Investīciju plāns_2023_2027'!U71</f>
        <v>2022-2027</v>
      </c>
    </row>
    <row r="82" spans="1:21" ht="76.5" x14ac:dyDescent="0.25">
      <c r="A82" s="161">
        <f>'Investīciju plāns_2023_2027'!A72</f>
        <v>70</v>
      </c>
      <c r="B82" s="277" t="str">
        <f>'Investīciju plāns_2023_2027'!B72</f>
        <v>08</v>
      </c>
      <c r="C82" s="161" t="str">
        <f>'Investīciju plāns_2023_2027'!C72</f>
        <v>Novads</v>
      </c>
      <c r="D82" s="285" t="str">
        <f>'Investīciju plāns_2023_2027'!D72</f>
        <v>Kultūras iestāžu  infrastruktūras sakārtošana/ēku labiekārtošana/modernizācija/atjaunošana/remonti Jelgavas novada kultūras iestādēs</v>
      </c>
      <c r="E82" s="285" t="str">
        <f>'Investīciju plāns_2023_2027'!E72</f>
        <v>Kultūras iestāžu ēku infrastruktūras sakārtošana/modernizācija/atjaunošana/labiekārtošana</v>
      </c>
      <c r="F82" s="161" t="str">
        <f>'Investīciju plāns_2023_2027'!F72</f>
        <v>Kultūras iestāžu infrastruktūra</v>
      </c>
      <c r="G82" s="366" t="str">
        <f>'Investīciju plāns_2023_2027'!G72</f>
        <v>Kopīgs/J/Pag/Iedz</v>
      </c>
      <c r="H82" s="278">
        <f>'Investīciju plāns_2023_2027'!H72</f>
        <v>3000000</v>
      </c>
      <c r="I82" s="303">
        <f>'Investīciju plāns_2023_2027'!I72</f>
        <v>0</v>
      </c>
      <c r="J82" s="304">
        <f>'Investīciju plāns_2023_2027'!J72</f>
        <v>0</v>
      </c>
      <c r="K82" s="305">
        <f>'Investīciju plāns_2023_2027'!K72</f>
        <v>0</v>
      </c>
      <c r="L82" s="306">
        <f>'Investīciju plāns_2023_2027'!L72</f>
        <v>1000000</v>
      </c>
      <c r="M82" s="307">
        <f>'Investīciju plāns_2023_2027'!M72</f>
        <v>2000000</v>
      </c>
      <c r="N82" s="195" t="str">
        <f>'Investīciju plāns_2023_2027'!N72</f>
        <v>P2 K RV1</v>
      </c>
      <c r="O82" s="151" t="str">
        <f>'Investīciju plāns_2023_2027'!O72</f>
        <v>P</v>
      </c>
      <c r="P82" s="145" t="str">
        <f>'Investīciju plāns_2023_2027'!P72</f>
        <v>VP1</v>
      </c>
      <c r="Q82" s="145" t="str">
        <f>'Investīciju plāns_2023_2027'!Q72</f>
        <v>RV3</v>
      </c>
      <c r="R82" s="160" t="str">
        <f>'Investīciju plāns_2023_2027'!R72</f>
        <v>3.3.</v>
      </c>
      <c r="S82" s="161" t="str">
        <f>'Investīciju plāns_2023_2027'!S72</f>
        <v>Kultūraspārvalde/pagastu pārvaldes</v>
      </c>
      <c r="T82" s="310">
        <f>'Investīciju plāns_2023_2027'!T72</f>
        <v>0</v>
      </c>
      <c r="U82" s="282" t="str">
        <f>'Investīciju plāns_2023_2027'!U72</f>
        <v>2022-2027</v>
      </c>
    </row>
    <row r="83" spans="1:21" ht="102" x14ac:dyDescent="0.25">
      <c r="A83" s="161">
        <f>'Investīciju plāns_2023_2027'!A73</f>
        <v>71</v>
      </c>
      <c r="B83" s="277" t="str">
        <f>'Investīciju plāns_2023_2027'!B73</f>
        <v>08k</v>
      </c>
      <c r="C83" s="161" t="str">
        <f>'Investīciju plāns_2023_2027'!C73</f>
        <v>Novads</v>
      </c>
      <c r="D83" s="285" t="str">
        <f>'Investīciju plāns_2023_2027'!D73</f>
        <v>Modernizēti kultūras un tautas nami ar viedajiem risinājumiem</v>
      </c>
      <c r="E83" s="285" t="str">
        <f>'Investīciju plāns_2023_2027'!E73</f>
        <v>Ieviesti digitalizēti risinājumi kultūras un tautas namos Jelgavas novadā - apmeklētāju plūsmas uzskaite, biļešu elektroniska kontrole u.c. digitalizēti risinājumi</v>
      </c>
      <c r="F83" s="161" t="str">
        <f>'Investīciju plāns_2023_2027'!F73</f>
        <v>Kultūras iestāžu infrastruktūra</v>
      </c>
      <c r="G83" s="366" t="str">
        <f>'Investīciju plāns_2023_2027'!G73</f>
        <v>Kopīgs/J/Pag/Iedz</v>
      </c>
      <c r="H83" s="278">
        <f>'Investīciju plāns_2023_2027'!H73</f>
        <v>500000</v>
      </c>
      <c r="I83" s="303">
        <f>'Investīciju plāns_2023_2027'!I73</f>
        <v>0</v>
      </c>
      <c r="J83" s="304">
        <f>'Investīciju plāns_2023_2027'!J73</f>
        <v>0</v>
      </c>
      <c r="K83" s="305">
        <f>'Investīciju plāns_2023_2027'!K73</f>
        <v>0</v>
      </c>
      <c r="L83" s="306">
        <f>'Investīciju plāns_2023_2027'!L73</f>
        <v>0</v>
      </c>
      <c r="M83" s="307">
        <f>'Investīciju plāns_2023_2027'!M73</f>
        <v>500000</v>
      </c>
      <c r="N83" s="196" t="str">
        <f>'Investīciju plāns_2023_2027'!N73</f>
        <v>P2 K RV1</v>
      </c>
      <c r="O83" s="336" t="str">
        <f>'Investīciju plāns_2023_2027'!O73</f>
        <v>P</v>
      </c>
      <c r="P83" s="161" t="str">
        <f>'Investīciju plāns_2023_2027'!P73</f>
        <v>VP1</v>
      </c>
      <c r="Q83" s="196" t="str">
        <f>'Investīciju plāns_2023_2027'!Q73</f>
        <v>RV3</v>
      </c>
      <c r="R83" s="336" t="str">
        <f>'Investīciju plāns_2023_2027'!R73</f>
        <v>3.3.</v>
      </c>
      <c r="S83" s="161" t="str">
        <f>'Investīciju plāns_2023_2027'!S73</f>
        <v>Infrastruktūras un saimnieciskā nodrošinājuma nodaļa/Kultūras pārvalde/Pagasta pārvalde</v>
      </c>
      <c r="T83" s="309">
        <f>'Investīciju plāns_2023_2027'!T73</f>
        <v>0</v>
      </c>
      <c r="U83" s="282" t="str">
        <f>'Investīciju plāns_2023_2027'!U73</f>
        <v>2022-2027</v>
      </c>
    </row>
    <row r="84" spans="1:21" x14ac:dyDescent="0.25">
      <c r="A84" s="196" t="e">
        <f>'Investīciju plāns_2023_2027'!#REF!</f>
        <v>#REF!</v>
      </c>
      <c r="B84" s="279" t="e">
        <f>'Investīciju plāns_2023_2027'!#REF!</f>
        <v>#REF!</v>
      </c>
      <c r="C84" s="196" t="e">
        <f>'Investīciju plāns_2023_2027'!#REF!</f>
        <v>#REF!</v>
      </c>
      <c r="D84" s="285" t="e">
        <f>'Investīciju plāns_2023_2027'!#REF!</f>
        <v>#REF!</v>
      </c>
      <c r="E84" s="285" t="e">
        <f>'Investīciju plāns_2023_2027'!#REF!</f>
        <v>#REF!</v>
      </c>
      <c r="F84" s="161" t="e">
        <f>'Investīciju plāns_2023_2027'!#REF!</f>
        <v>#REF!</v>
      </c>
      <c r="G84" s="366" t="e">
        <f>'Investīciju plāns_2023_2027'!#REF!</f>
        <v>#REF!</v>
      </c>
      <c r="H84" s="278" t="e">
        <f>'Investīciju plāns_2023_2027'!#REF!</f>
        <v>#REF!</v>
      </c>
      <c r="I84" s="303" t="e">
        <f>'Investīciju plāns_2023_2027'!#REF!</f>
        <v>#REF!</v>
      </c>
      <c r="J84" s="304" t="e">
        <f>'Investīciju plāns_2023_2027'!#REF!</f>
        <v>#REF!</v>
      </c>
      <c r="K84" s="305" t="e">
        <f>'Investīciju plāns_2023_2027'!#REF!</f>
        <v>#REF!</v>
      </c>
      <c r="L84" s="306" t="e">
        <f>'Investīciju plāns_2023_2027'!#REF!</f>
        <v>#REF!</v>
      </c>
      <c r="M84" s="307" t="e">
        <f>'Investīciju plāns_2023_2027'!#REF!</f>
        <v>#REF!</v>
      </c>
      <c r="N84" s="166" t="e">
        <f>'Investīciju plāns_2023_2027'!#REF!</f>
        <v>#REF!</v>
      </c>
      <c r="O84" s="336" t="e">
        <f>'Investīciju plāns_2023_2027'!#REF!</f>
        <v>#REF!</v>
      </c>
      <c r="P84" s="348" t="e">
        <f>'Investīciju plāns_2023_2027'!#REF!</f>
        <v>#REF!</v>
      </c>
      <c r="Q84" s="348" t="e">
        <f>'Investīciju plāns_2023_2027'!#REF!</f>
        <v>#REF!</v>
      </c>
      <c r="R84" s="337" t="e">
        <f>'Investīciju plāns_2023_2027'!#REF!</f>
        <v>#REF!</v>
      </c>
      <c r="S84" s="161" t="e">
        <f>'Investīciju plāns_2023_2027'!#REF!</f>
        <v>#REF!</v>
      </c>
      <c r="T84" s="291" t="e">
        <f>'Investīciju plāns_2023_2027'!#REF!</f>
        <v>#REF!</v>
      </c>
      <c r="U84" s="282" t="e">
        <f>'Investīciju plāns_2023_2027'!#REF!</f>
        <v>#REF!</v>
      </c>
    </row>
    <row r="85" spans="1:21" ht="51" x14ac:dyDescent="0.25">
      <c r="A85" s="161">
        <f>'Investīciju plāns_2023_2027'!A74</f>
        <v>72</v>
      </c>
      <c r="B85" s="279" t="str">
        <f>'Investīciju plāns_2023_2027'!B74</f>
        <v>04</v>
      </c>
      <c r="C85" s="161" t="str">
        <f>'Investīciju plāns_2023_2027'!C74</f>
        <v>Novads</v>
      </c>
      <c r="D85" s="335" t="str">
        <f>'Investīciju plāns_2023_2027'!D74</f>
        <v>Digitālo mārketinga rīku izmantošana tūrisma objektu popularizēšanā Jelgavas novadā</v>
      </c>
      <c r="E85" s="341" t="str">
        <f>'Investīciju plāns_2023_2027'!E74</f>
        <v>Attīstīt digitālo rīku izmantošanas tūrisma objektos, muižās, parkos Jelgavas novadā - mobilās aplikācijas -  QR kodi, audio gidi, apmeklētāju skaitītāji un tml.  Muižu un pagastu vēsturiskā materiāla digitalizācija, noformēšana, interaktīvu ekspozīciju izveidošana.</v>
      </c>
      <c r="F85" s="161" t="str">
        <f>'Investīciju plāns_2023_2027'!F74</f>
        <v>Kultūras iestāžu infrastruktūra</v>
      </c>
      <c r="G85" s="366" t="str">
        <f>'Investīciju plāns_2023_2027'!G74</f>
        <v>Kopīgs/J/Pag/Iedz</v>
      </c>
      <c r="H85" s="278">
        <f>'Investīciju plāns_2023_2027'!H74</f>
        <v>500000</v>
      </c>
      <c r="I85" s="303">
        <f>'Investīciju plāns_2023_2027'!I74</f>
        <v>0</v>
      </c>
      <c r="J85" s="304">
        <f>'Investīciju plāns_2023_2027'!J74</f>
        <v>0</v>
      </c>
      <c r="K85" s="305">
        <f>'Investīciju plāns_2023_2027'!K74</f>
        <v>0</v>
      </c>
      <c r="L85" s="306">
        <f>'Investīciju plāns_2023_2027'!L74</f>
        <v>0</v>
      </c>
      <c r="M85" s="307">
        <f>'Investīciju plāns_2023_2027'!M74</f>
        <v>500000</v>
      </c>
      <c r="N85" s="166" t="str">
        <f>'Investīciju plāns_2023_2027'!N74</f>
        <v>P4 T RV2</v>
      </c>
      <c r="O85" s="336" t="str">
        <f>'Investīciju plāns_2023_2027'!O74</f>
        <v>P</v>
      </c>
      <c r="P85" s="336" t="str">
        <f>'Investīciju plāns_2023_2027'!P74</f>
        <v>VP1</v>
      </c>
      <c r="Q85" s="348" t="str">
        <f>'Investīciju plāns_2023_2027'!Q74</f>
        <v>RV1</v>
      </c>
      <c r="R85" s="336" t="str">
        <f>'Investīciju plāns_2023_2027'!R74</f>
        <v>1.1.</v>
      </c>
      <c r="S85" s="161" t="str">
        <f>'Investīciju plāns_2023_2027'!S74</f>
        <v>Attīstības nodaļa</v>
      </c>
      <c r="T85" s="291">
        <f>'Investīciju plāns_2023_2027'!T74</f>
        <v>0</v>
      </c>
      <c r="U85" s="282" t="str">
        <f>'Investīciju plāns_2023_2027'!U74</f>
        <v>2022-2027</v>
      </c>
    </row>
    <row r="86" spans="1:21" x14ac:dyDescent="0.25">
      <c r="A86" s="161" t="e">
        <f>'Investīciju plāns_2023_2027'!#REF!</f>
        <v>#REF!</v>
      </c>
      <c r="B86" s="279" t="e">
        <f>'Investīciju plāns_2023_2027'!#REF!</f>
        <v>#REF!</v>
      </c>
      <c r="C86" s="161" t="e">
        <f>'Investīciju plāns_2023_2027'!#REF!</f>
        <v>#REF!</v>
      </c>
      <c r="D86" s="285" t="e">
        <f>'Investīciju plāns_2023_2027'!#REF!</f>
        <v>#REF!</v>
      </c>
      <c r="E86" s="295" t="e">
        <f>'Investīciju plāns_2023_2027'!#REF!</f>
        <v>#REF!</v>
      </c>
      <c r="F86" s="161" t="e">
        <f>'Investīciju plāns_2023_2027'!#REF!</f>
        <v>#REF!</v>
      </c>
      <c r="G86" s="366" t="e">
        <f>'Investīciju plāns_2023_2027'!#REF!</f>
        <v>#REF!</v>
      </c>
      <c r="H86" s="278" t="e">
        <f>'Investīciju plāns_2023_2027'!#REF!</f>
        <v>#REF!</v>
      </c>
      <c r="I86" s="303" t="e">
        <f>'Investīciju plāns_2023_2027'!#REF!</f>
        <v>#REF!</v>
      </c>
      <c r="J86" s="304" t="e">
        <f>'Investīciju plāns_2023_2027'!#REF!</f>
        <v>#REF!</v>
      </c>
      <c r="K86" s="305" t="e">
        <f>'Investīciju plāns_2023_2027'!#REF!</f>
        <v>#REF!</v>
      </c>
      <c r="L86" s="306" t="e">
        <f>'Investīciju plāns_2023_2027'!#REF!</f>
        <v>#REF!</v>
      </c>
      <c r="M86" s="307" t="e">
        <f>'Investīciju plāns_2023_2027'!#REF!</f>
        <v>#REF!</v>
      </c>
      <c r="N86" s="317" t="e">
        <f>'Investīciju plāns_2023_2027'!#REF!</f>
        <v>#REF!</v>
      </c>
      <c r="O86" s="336" t="e">
        <f>'Investīciju plāns_2023_2027'!#REF!</f>
        <v>#REF!</v>
      </c>
      <c r="P86" s="336" t="e">
        <f>'Investīciju plāns_2023_2027'!#REF!</f>
        <v>#REF!</v>
      </c>
      <c r="Q86" s="348" t="e">
        <f>'Investīciju plāns_2023_2027'!#REF!</f>
        <v>#REF!</v>
      </c>
      <c r="R86" s="336" t="e">
        <f>'Investīciju plāns_2023_2027'!#REF!</f>
        <v>#REF!</v>
      </c>
      <c r="S86" s="336" t="e">
        <f>'Investīciju plāns_2023_2027'!#REF!</f>
        <v>#REF!</v>
      </c>
      <c r="T86" s="318" t="e">
        <f>'Investīciju plāns_2023_2027'!#REF!</f>
        <v>#REF!</v>
      </c>
      <c r="U86" s="282" t="e">
        <f>'Investīciju plāns_2023_2027'!#REF!</f>
        <v>#REF!</v>
      </c>
    </row>
    <row r="87" spans="1:21" ht="102" x14ac:dyDescent="0.25">
      <c r="A87" s="196">
        <f>'Investīciju plāns_2023_2027'!A75</f>
        <v>73</v>
      </c>
      <c r="B87" s="279" t="str">
        <f>'Investīciju plāns_2023_2027'!B75</f>
        <v>09</v>
      </c>
      <c r="C87" s="161" t="str">
        <f>'Investīciju plāns_2023_2027'!C75</f>
        <v>Novads</v>
      </c>
      <c r="D87" s="285" t="str">
        <f>'Investīciju plāns_2023_2027'!D75</f>
        <v>Uzlabot piekļuvi iekļaujošiem un kvalitatīviem pakalpojumiem izglītībā, mācībās un mūžizglītībā, attīstot infrastruktūru, tostarp stiprinot tālmācību, tiešsaistes izglītību un mācības</v>
      </c>
      <c r="E87" s="295" t="str">
        <f>'Investīciju plāns_2023_2027'!E75</f>
        <v>Izglītības iestāžu  nodrošinājums jaunā mācību satura kvalitatīvai ieviešanai t.sk. vai -   izglītības iestāžu infrastruktūras uzlabošanu un mācību vides labiekārtošanu mūsdienīgas un kvalitatīvas izglītības nodrošināšanai veselībai drošos apstākļos  -  speciālās izglītības efektīvai nodrošināšanai;
kvalitatīvas un mūsdienīgas izglītības īstenošanai pirmskolas izglītības iestādēs;
pirmskolas izglītības infrastruktūras attīstībai.</v>
      </c>
      <c r="F87" s="161" t="str">
        <f>'Investīciju plāns_2023_2027'!F75</f>
        <v>Kvalitatīva un mūsdienīga izglītība</v>
      </c>
      <c r="G87" s="366" t="str">
        <f>'Investīciju plāns_2023_2027'!G75</f>
        <v>Kopīgs/J/Pag/Iedz
SAM</v>
      </c>
      <c r="H87" s="278">
        <f>'Investīciju plāns_2023_2027'!H75</f>
        <v>600000</v>
      </c>
      <c r="I87" s="303">
        <f>'Investīciju plāns_2023_2027'!I75</f>
        <v>0</v>
      </c>
      <c r="J87" s="304">
        <f>'Investīciju plāns_2023_2027'!J75</f>
        <v>0</v>
      </c>
      <c r="K87" s="305">
        <f>'Investīciju plāns_2023_2027'!K75</f>
        <v>0</v>
      </c>
      <c r="L87" s="306">
        <f>'Investīciju plāns_2023_2027'!L75</f>
        <v>100000</v>
      </c>
      <c r="M87" s="307">
        <f>'Investīciju plāns_2023_2027'!M75</f>
        <v>500000</v>
      </c>
      <c r="N87" s="166" t="str">
        <f>'Investīciju plāns_2023_2027'!N75</f>
        <v>P1 I RV1</v>
      </c>
      <c r="O87" s="336" t="str">
        <f>'Investīciju plāns_2023_2027'!O75</f>
        <v>D</v>
      </c>
      <c r="P87" s="347" t="str">
        <f>'Investīciju plāns_2023_2027'!P75</f>
        <v>VP1</v>
      </c>
      <c r="Q87" s="348" t="str">
        <f>'Investīciju plāns_2023_2027'!Q75</f>
        <v>RV1</v>
      </c>
      <c r="R87" s="336" t="str">
        <f>'Investīciju plāns_2023_2027'!R75</f>
        <v>1.1.</v>
      </c>
      <c r="S87" s="161" t="str">
        <f>'Investīciju plāns_2023_2027'!S75</f>
        <v>Izglītības pārvalde</v>
      </c>
      <c r="T87" s="291">
        <f>'Investīciju plāns_2023_2027'!T75</f>
        <v>0</v>
      </c>
      <c r="U87" s="282" t="str">
        <f>'Investīciju plāns_2023_2027'!U75</f>
        <v>2022-2027</v>
      </c>
    </row>
    <row r="88" spans="1:21" ht="165.75" x14ac:dyDescent="0.25">
      <c r="A88" s="161">
        <f>'Investīciju plāns_2023_2027'!A76</f>
        <v>74</v>
      </c>
      <c r="B88" s="279" t="str">
        <f>'Investīciju plāns_2023_2027'!B76</f>
        <v>09</v>
      </c>
      <c r="C88" s="161" t="str">
        <f>'Investīciju plāns_2023_2027'!C76</f>
        <v>Novads</v>
      </c>
      <c r="D88" s="285" t="str">
        <f>'Investīciju plāns_2023_2027'!D76</f>
        <v>Veicināt vienlīdzīgu piekļuvi kvalitatīvai un iekļaujošai izglītībai un mācībām un to pabeigšanu, jo īpaši nelabvēlīgā situācijā esošām grupām, sākot no agrīnās pirmsskolas izglītības un aprūpes līdz pat vispārējai, profesionālajai un augstākajai izglītībai, kā arī pieaugušo izglītībā un mācībās, tostarp veicinot mācību mobilitāti visiem</v>
      </c>
      <c r="E88" s="285" t="str">
        <f>'Investīciju plāns_2023_2027'!E76</f>
        <v>Integrēta "skola-kopiena" sadarbības programma atstumtības riska mazināšanai izglītības iestādēs.
Interešu izglītības, brīvā laika un bērnu pieskatīšanas pakalpojumu pieejamības paplašināšana sociālās atstumtības riskam pakļautiem izglītojamajiem un bērniem ar speciālām vajadzībām</v>
      </c>
      <c r="F88" s="161" t="str">
        <f>'Investīciju plāns_2023_2027'!F76</f>
        <v>Kvalitatīva un mūsdienīga izglītība</v>
      </c>
      <c r="G88" s="366" t="str">
        <f>'Investīciju plāns_2023_2027'!G76</f>
        <v>Kopīgs/J/Pag/Iedz
SAM</v>
      </c>
      <c r="H88" s="278">
        <f>'Investīciju plāns_2023_2027'!H76</f>
        <v>600000</v>
      </c>
      <c r="I88" s="303">
        <f>'Investīciju plāns_2023_2027'!I76</f>
        <v>0</v>
      </c>
      <c r="J88" s="304">
        <f>'Investīciju plāns_2023_2027'!J76</f>
        <v>0</v>
      </c>
      <c r="K88" s="305">
        <f>'Investīciju plāns_2023_2027'!K76</f>
        <v>0</v>
      </c>
      <c r="L88" s="306">
        <f>'Investīciju plāns_2023_2027'!L76</f>
        <v>100000</v>
      </c>
      <c r="M88" s="307">
        <f>'Investīciju plāns_2023_2027'!M76</f>
        <v>500000</v>
      </c>
      <c r="N88" s="196" t="str">
        <f>'Investīciju plāns_2023_2027'!N76</f>
        <v>P1 I RV1</v>
      </c>
      <c r="O88" s="336" t="str">
        <f>'Investīciju plāns_2023_2027'!O76</f>
        <v>D</v>
      </c>
      <c r="P88" s="347" t="str">
        <f>'Investīciju plāns_2023_2027'!P76</f>
        <v>VP1</v>
      </c>
      <c r="Q88" s="348" t="str">
        <f>'Investīciju plāns_2023_2027'!Q76</f>
        <v>RV1</v>
      </c>
      <c r="R88" s="336" t="str">
        <f>'Investīciju plāns_2023_2027'!R76</f>
        <v>1.2.</v>
      </c>
      <c r="S88" s="161" t="str">
        <f>'Investīciju plāns_2023_2027'!S76</f>
        <v>Izglītības pārvalde</v>
      </c>
      <c r="T88" s="309">
        <f>'Investīciju plāns_2023_2027'!T76</f>
        <v>0</v>
      </c>
      <c r="U88" s="282" t="str">
        <f>'Investīciju plāns_2023_2027'!U76</f>
        <v>2022-2027</v>
      </c>
    </row>
    <row r="89" spans="1:21" ht="153" x14ac:dyDescent="0.25">
      <c r="A89" s="161">
        <f>'Investīciju plāns_2023_2027'!A77</f>
        <v>75</v>
      </c>
      <c r="B89" s="277" t="str">
        <f>'Investīciju plāns_2023_2027'!B77</f>
        <v>09</v>
      </c>
      <c r="C89" s="161" t="str">
        <f>'Investīciju plāns_2023_2027'!C77</f>
        <v>Novads</v>
      </c>
      <c r="D89" s="285" t="str">
        <f>'Investīciju plāns_2023_2027'!D77</f>
        <v>Veicināt mūžizglītību, jo īpaši paredzot elastīgas kvalifikācijas paaugstināšanas un pārkvalificēšanās iespējas visiem, ņemot vērā digitālās prasmes, labāk paredzot pārmaiņas un jaunas prasības pēc prasmēm, kas balstītas  uz darba tirgus vajadzībām, atvieglojot karjeras maiņu un veicinot profesionālo mobilitāti</v>
      </c>
      <c r="E89" s="285" t="str">
        <f>'Investīciju plāns_2023_2027'!E77</f>
        <v>Digitālo prasmju pilnveide</v>
      </c>
      <c r="F89" s="161" t="str">
        <f>'Investīciju plāns_2023_2027'!F77</f>
        <v>Kvalitatīva un mūsdienīga izglītība</v>
      </c>
      <c r="G89" s="366" t="str">
        <f>'Investīciju plāns_2023_2027'!G77</f>
        <v>Kopīgs/J/Pag/Iedz
SAM</v>
      </c>
      <c r="H89" s="278">
        <f>'Investīciju plāns_2023_2027'!H77</f>
        <v>500000</v>
      </c>
      <c r="I89" s="303">
        <f>'Investīciju plāns_2023_2027'!I77</f>
        <v>0</v>
      </c>
      <c r="J89" s="304">
        <f>'Investīciju plāns_2023_2027'!J77</f>
        <v>0</v>
      </c>
      <c r="K89" s="305">
        <f>'Investīciju plāns_2023_2027'!K77</f>
        <v>0</v>
      </c>
      <c r="L89" s="306">
        <f>'Investīciju plāns_2023_2027'!L77</f>
        <v>50000</v>
      </c>
      <c r="M89" s="307">
        <f>'Investīciju plāns_2023_2027'!M77</f>
        <v>450000</v>
      </c>
      <c r="N89" s="196" t="str">
        <f>'Investīciju plāns_2023_2027'!N77</f>
        <v>P1 I RV1</v>
      </c>
      <c r="O89" s="151" t="str">
        <f>'Investīciju plāns_2023_2027'!O77</f>
        <v>D</v>
      </c>
      <c r="P89" s="284" t="str">
        <f>'Investīciju plāns_2023_2027'!P77</f>
        <v>VP1</v>
      </c>
      <c r="Q89" s="161" t="str">
        <f>'Investīciju plāns_2023_2027'!Q77</f>
        <v>RV1</v>
      </c>
      <c r="R89" s="160" t="str">
        <f>'Investīciju plāns_2023_2027'!R77</f>
        <v>1.4.</v>
      </c>
      <c r="S89" s="161" t="str">
        <f>'Investīciju plāns_2023_2027'!S77</f>
        <v>Izglītības pārvalde/ IT nodaļa</v>
      </c>
      <c r="T89" s="309">
        <f>'Investīciju plāns_2023_2027'!T77</f>
        <v>0</v>
      </c>
      <c r="U89" s="282" t="str">
        <f>'Investīciju plāns_2023_2027'!U77</f>
        <v>2022-2027</v>
      </c>
    </row>
    <row r="90" spans="1:21" ht="63.75" x14ac:dyDescent="0.25">
      <c r="A90" s="196">
        <f>'Investīciju plāns_2023_2027'!A78</f>
        <v>76</v>
      </c>
      <c r="B90" s="277" t="str">
        <f>'Investīciju plāns_2023_2027'!B78</f>
        <v>04</v>
      </c>
      <c r="C90" s="161" t="str">
        <f>'Investīciju plāns_2023_2027'!C78</f>
        <v>Novads</v>
      </c>
      <c r="D90" s="285" t="str">
        <f>'Investīciju plāns_2023_2027'!D78</f>
        <v>Lietus ūdens un kanalizācijas (LKT)  sistēmas izbūve/pārbūve Jelgavas novada pagastos</v>
      </c>
      <c r="E90" s="285" t="str">
        <f>'Investīciju plāns_2023_2027'!E78</f>
        <v>Lietus ūdens un kanalizācijas (LKT)  sistēmas izbūve Jelgavas novada pagastos</v>
      </c>
      <c r="F90" s="161" t="str">
        <f>'Investīciju plāns_2023_2027'!F78</f>
        <v>LŪK attīstība</v>
      </c>
      <c r="G90" s="366" t="str">
        <f>'Investīciju plāns_2023_2027'!G78</f>
        <v>Kopīgs/J/Pag/Iedz</v>
      </c>
      <c r="H90" s="278">
        <f>'Investīciju plāns_2023_2027'!H78</f>
        <v>800000</v>
      </c>
      <c r="I90" s="303">
        <f>'Investīciju plāns_2023_2027'!I78</f>
        <v>0</v>
      </c>
      <c r="J90" s="304">
        <f>'Investīciju plāns_2023_2027'!J78</f>
        <v>0</v>
      </c>
      <c r="K90" s="305">
        <f>'Investīciju plāns_2023_2027'!K78</f>
        <v>0</v>
      </c>
      <c r="L90" s="306">
        <f>'Investīciju plāns_2023_2027'!L78</f>
        <v>100000</v>
      </c>
      <c r="M90" s="307">
        <f>'Investīciju plāns_2023_2027'!M78</f>
        <v>700000</v>
      </c>
      <c r="N90" s="196" t="str">
        <f>'Investīciju plāns_2023_2027'!N78</f>
        <v>P2 V RV6</v>
      </c>
      <c r="O90" s="161" t="str">
        <f>'Investīciju plāns_2023_2027'!O78</f>
        <v>D</v>
      </c>
      <c r="P90" s="161" t="str">
        <f>'Investīciju plāns_2023_2027'!P78</f>
        <v>VP2</v>
      </c>
      <c r="Q90" s="161" t="str">
        <f>'Investīciju plāns_2023_2027'!Q78</f>
        <v>RV5</v>
      </c>
      <c r="R90" s="358" t="str">
        <f>'Investīciju plāns_2023_2027'!R78</f>
        <v>U.5.2.</v>
      </c>
      <c r="S90" s="161" t="str">
        <f>'Investīciju plāns_2023_2027'!S78</f>
        <v>Infrastruktūras un saimnieciskā nodrošinājuma nodaļa</v>
      </c>
      <c r="T90" s="309">
        <f>'Investīciju plāns_2023_2027'!T78</f>
        <v>0</v>
      </c>
      <c r="U90" s="282" t="str">
        <f>'Investīciju plāns_2023_2027'!U78</f>
        <v>2022-2027</v>
      </c>
    </row>
    <row r="91" spans="1:21" ht="76.5" x14ac:dyDescent="0.25">
      <c r="A91" s="161">
        <f>'Investīciju plāns_2023_2027'!A79</f>
        <v>77</v>
      </c>
      <c r="B91" s="277" t="str">
        <f>'Investīciju plāns_2023_2027'!B79</f>
        <v>04</v>
      </c>
      <c r="C91" s="161" t="str">
        <f>'Investīciju plāns_2023_2027'!C79</f>
        <v>Novads</v>
      </c>
      <c r="D91" s="285" t="str">
        <f>'Investīciju plāns_2023_2027'!D79</f>
        <v>Jaunas kopmītņu tipa dzīvojamās ēkas būvniecība</v>
      </c>
      <c r="E91" s="335" t="str">
        <f>'Investīciju plāns_2023_2027'!E79</f>
        <v>Pašvaldības dzīvojamā fonda attīstīšana novadā, t.sk. zemas īres mājokļu būvniecība. Projektēšana un būvniecība</v>
      </c>
      <c r="F91" s="161" t="str">
        <f>'Investīciju plāns_2023_2027'!F79</f>
        <v>Mājokļu politikas realizācija</v>
      </c>
      <c r="G91" s="366" t="str">
        <f>'Investīciju plāns_2023_2027'!G79</f>
        <v>J/Pag/Iedz
IP/2021</v>
      </c>
      <c r="H91" s="278">
        <f>'Investīciju plāns_2023_2027'!H79</f>
        <v>5000000</v>
      </c>
      <c r="I91" s="303">
        <f>'Investīciju plāns_2023_2027'!I79</f>
        <v>0</v>
      </c>
      <c r="J91" s="304">
        <f>'Investīciju plāns_2023_2027'!J79</f>
        <v>0</v>
      </c>
      <c r="K91" s="305">
        <f>'Investīciju plāns_2023_2027'!K79</f>
        <v>0</v>
      </c>
      <c r="L91" s="306">
        <f>'Investīciju plāns_2023_2027'!L79</f>
        <v>0</v>
      </c>
      <c r="M91" s="307">
        <f>'Investīciju plāns_2023_2027'!M79</f>
        <v>5000000</v>
      </c>
      <c r="N91" s="196" t="str">
        <f>'Investīciju plāns_2023_2027'!N79</f>
        <v>P2 V RV7</v>
      </c>
      <c r="O91" s="151" t="str">
        <f>'Investīciju plāns_2023_2027'!O79</f>
        <v>P</v>
      </c>
      <c r="P91" s="166" t="str">
        <f>'Investīciju plāns_2023_2027'!P79</f>
        <v>VP2</v>
      </c>
      <c r="Q91" s="166" t="str">
        <f>'Investīciju plāns_2023_2027'!Q79</f>
        <v>RV5</v>
      </c>
      <c r="R91" s="160" t="str">
        <f>'Investīciju plāns_2023_2027'!R79</f>
        <v>U.5.4.</v>
      </c>
      <c r="S91" s="161" t="str">
        <f>'Investīciju plāns_2023_2027'!S79</f>
        <v>Infrastruktūras un saimnieciskā nodrošinājuma nodaļa/Pagasta pārvalde</v>
      </c>
      <c r="T91" s="309">
        <f>'Investīciju plāns_2023_2027'!T79</f>
        <v>0</v>
      </c>
      <c r="U91" s="282" t="str">
        <f>'Investīciju plāns_2023_2027'!U79</f>
        <v>2022-2027</v>
      </c>
    </row>
    <row r="92" spans="1:21" ht="38.25" x14ac:dyDescent="0.25">
      <c r="A92" s="161">
        <f>'Investīciju plāns_2023_2027'!A80</f>
        <v>78</v>
      </c>
      <c r="B92" s="277" t="str">
        <f>'Investīciju plāns_2023_2027'!B80</f>
        <v>06</v>
      </c>
      <c r="C92" s="161" t="str">
        <f>'Investīciju plāns_2023_2027'!C80</f>
        <v>Novads</v>
      </c>
      <c r="D92" s="285" t="str">
        <f>'Investīciju plāns_2023_2027'!D80</f>
        <v>Īres dzīvokļu renovācija Jelgavas novadā</v>
      </c>
      <c r="E92" s="285" t="str">
        <f>'Investīciju plāns_2023_2027'!E80</f>
        <v xml:space="preserve">Funkciju veikšanai nepieciešamo sociālo īres namu pārvaldība - īres dzīvokļu renovācija, nodrošinot kvalitatīvu pakalpojumu novada iedzīvotājiem krīzes situācijās </v>
      </c>
      <c r="F92" s="161" t="str">
        <f>'Investīciju plāns_2023_2027'!F80</f>
        <v>Mājokļu politikas realizācija</v>
      </c>
      <c r="G92" s="366" t="str">
        <f>'Investīciju plāns_2023_2027'!G80</f>
        <v>Kopīgs/J/Pag/Iedz</v>
      </c>
      <c r="H92" s="278">
        <f>'Investīciju plāns_2023_2027'!H80</f>
        <v>500000</v>
      </c>
      <c r="I92" s="303">
        <f>'Investīciju plāns_2023_2027'!I80</f>
        <v>0</v>
      </c>
      <c r="J92" s="304">
        <f>'Investīciju plāns_2023_2027'!J80</f>
        <v>0</v>
      </c>
      <c r="K92" s="305">
        <f>'Investīciju plāns_2023_2027'!K80</f>
        <v>0</v>
      </c>
      <c r="L92" s="306">
        <f>'Investīciju plāns_2023_2027'!L80</f>
        <v>0</v>
      </c>
      <c r="M92" s="307">
        <f>'Investīciju plāns_2023_2027'!M80</f>
        <v>500000</v>
      </c>
      <c r="N92" s="196" t="str">
        <f>'Investīciju plāns_2023_2027'!N80</f>
        <v>P2 V RV7</v>
      </c>
      <c r="O92" s="161" t="str">
        <f>'Investīciju plāns_2023_2027'!O80</f>
        <v>D</v>
      </c>
      <c r="P92" s="161" t="str">
        <f>'Investīciju plāns_2023_2027'!P80</f>
        <v>VP2</v>
      </c>
      <c r="Q92" s="161" t="str">
        <f>'Investīciju plāns_2023_2027'!Q80</f>
        <v>RV5</v>
      </c>
      <c r="R92" s="359" t="str">
        <f>'Investīciju plāns_2023_2027'!R80</f>
        <v>U.5.4.</v>
      </c>
      <c r="S92" s="161" t="str">
        <f>'Investīciju plāns_2023_2027'!S80</f>
        <v>Īpašuma pārvaldības nodaļa</v>
      </c>
      <c r="T92" s="309">
        <f>'Investīciju plāns_2023_2027'!T80</f>
        <v>0</v>
      </c>
      <c r="U92" s="282" t="str">
        <f>'Investīciju plāns_2023_2027'!U80</f>
        <v>2022-2027</v>
      </c>
    </row>
    <row r="93" spans="1:21" ht="63.75" x14ac:dyDescent="0.25">
      <c r="A93" s="196">
        <f>'Investīciju plāns_2023_2027'!A81</f>
        <v>79</v>
      </c>
      <c r="B93" s="279" t="str">
        <f>'Investīciju plāns_2023_2027'!B81</f>
        <v>04</v>
      </c>
      <c r="C93" s="161" t="str">
        <f>'Investīciju plāns_2023_2027'!C81</f>
        <v>Novads</v>
      </c>
      <c r="D93" s="285" t="str">
        <f>'Investīciju plāns_2023_2027'!D81</f>
        <v>Meliorācijas sistēmu atjaunošana/pārbūve Jelgavas novada teritorijā</v>
      </c>
      <c r="E93" s="285" t="str">
        <f>'Investīciju plāns_2023_2027'!E81</f>
        <v xml:space="preserve">Esošo grāvju profila atjaunošana, grāvju pārtīrīšana, caurteku nomaiņa un pārbūve Jelgavas novada teritorijā un sadarbībā ar valstspilsētu Jelgavu (piekritīgās teritorijās)
</v>
      </c>
      <c r="F93" s="161" t="str">
        <f>'Investīciju plāns_2023_2027'!F81</f>
        <v>Meliorācijas sistēmu sakārtošana</v>
      </c>
      <c r="G93" s="366" t="str">
        <f>'Investīciju plāns_2023_2027'!G81</f>
        <v>Kopīgs/J/Pag/Iedz</v>
      </c>
      <c r="H93" s="278">
        <f>'Investīciju plāns_2023_2027'!H81</f>
        <v>800000</v>
      </c>
      <c r="I93" s="303">
        <f>'Investīciju plāns_2023_2027'!I81</f>
        <v>0</v>
      </c>
      <c r="J93" s="304">
        <f>'Investīciju plāns_2023_2027'!J81</f>
        <v>0</v>
      </c>
      <c r="K93" s="305">
        <f>'Investīciju plāns_2023_2027'!K81</f>
        <v>0</v>
      </c>
      <c r="L93" s="306">
        <f>'Investīciju plāns_2023_2027'!L81</f>
        <v>100000</v>
      </c>
      <c r="M93" s="307">
        <f>'Investīciju plāns_2023_2027'!M81</f>
        <v>700000</v>
      </c>
      <c r="N93" s="196" t="str">
        <f>'Investīciju plāns_2023_2027'!N81</f>
        <v>P2 V RV6</v>
      </c>
      <c r="O93" s="161" t="str">
        <f>'Investīciju plāns_2023_2027'!O81</f>
        <v>D</v>
      </c>
      <c r="P93" s="196" t="str">
        <f>'Investīciju plāns_2023_2027'!P81</f>
        <v>VP2</v>
      </c>
      <c r="Q93" s="196" t="str">
        <f>'Investīciju plāns_2023_2027'!Q81</f>
        <v>RV5</v>
      </c>
      <c r="R93" s="196" t="str">
        <f>'Investīciju plāns_2023_2027'!R81</f>
        <v>U.5.2.</v>
      </c>
      <c r="S93" s="161" t="str">
        <f>'Investīciju plāns_2023_2027'!S81</f>
        <v>Infrastruktūras un saimnieciskā nodrošinājuma nodaļa</v>
      </c>
      <c r="T93" s="309">
        <f>'Investīciju plāns_2023_2027'!T81</f>
        <v>0</v>
      </c>
      <c r="U93" s="282" t="str">
        <f>'Investīciju plāns_2023_2027'!U81</f>
        <v>2022-2027</v>
      </c>
    </row>
    <row r="94" spans="1:21" x14ac:dyDescent="0.25">
      <c r="A94" s="161" t="e">
        <f>'Investīciju plāns_2023_2027'!#REF!</f>
        <v>#REF!</v>
      </c>
      <c r="B94" s="279" t="e">
        <f>'Investīciju plāns_2023_2027'!#REF!</f>
        <v>#REF!</v>
      </c>
      <c r="C94" s="161" t="e">
        <f>'Investīciju plāns_2023_2027'!#REF!</f>
        <v>#REF!</v>
      </c>
      <c r="D94" s="285" t="e">
        <f>'Investīciju plāns_2023_2027'!#REF!</f>
        <v>#REF!</v>
      </c>
      <c r="E94" s="285" t="e">
        <f>'Investīciju plāns_2023_2027'!#REF!</f>
        <v>#REF!</v>
      </c>
      <c r="F94" s="161" t="e">
        <f>'Investīciju plāns_2023_2027'!#REF!</f>
        <v>#REF!</v>
      </c>
      <c r="G94" s="366" t="e">
        <f>'Investīciju plāns_2023_2027'!#REF!</f>
        <v>#REF!</v>
      </c>
      <c r="H94" s="278" t="e">
        <f>'Investīciju plāns_2023_2027'!#REF!</f>
        <v>#REF!</v>
      </c>
      <c r="I94" s="303" t="e">
        <f>'Investīciju plāns_2023_2027'!#REF!</f>
        <v>#REF!</v>
      </c>
      <c r="J94" s="304" t="e">
        <f>'Investīciju plāns_2023_2027'!#REF!</f>
        <v>#REF!</v>
      </c>
      <c r="K94" s="305" t="e">
        <f>'Investīciju plāns_2023_2027'!#REF!</f>
        <v>#REF!</v>
      </c>
      <c r="L94" s="306" t="e">
        <f>'Investīciju plāns_2023_2027'!#REF!</f>
        <v>#REF!</v>
      </c>
      <c r="M94" s="307" t="e">
        <f>'Investīciju plāns_2023_2027'!#REF!</f>
        <v>#REF!</v>
      </c>
      <c r="N94" s="196" t="e">
        <f>'Investīciju plāns_2023_2027'!#REF!</f>
        <v>#REF!</v>
      </c>
      <c r="O94" s="151" t="e">
        <f>'Investīciju plāns_2023_2027'!#REF!</f>
        <v>#REF!</v>
      </c>
      <c r="P94" s="291" t="e">
        <f>'Investīciju plāns_2023_2027'!#REF!</f>
        <v>#REF!</v>
      </c>
      <c r="Q94" s="166" t="e">
        <f>'Investīciju plāns_2023_2027'!#REF!</f>
        <v>#REF!</v>
      </c>
      <c r="R94" s="160" t="e">
        <f>'Investīciju plāns_2023_2027'!#REF!</f>
        <v>#REF!</v>
      </c>
      <c r="S94" s="161" t="e">
        <f>'Investīciju plāns_2023_2027'!#REF!</f>
        <v>#REF!</v>
      </c>
      <c r="T94" s="309" t="e">
        <f>'Investīciju plāns_2023_2027'!#REF!</f>
        <v>#REF!</v>
      </c>
      <c r="U94" s="282" t="e">
        <f>'Investīciju plāns_2023_2027'!#REF!</f>
        <v>#REF!</v>
      </c>
    </row>
    <row r="95" spans="1:21" ht="63.75" x14ac:dyDescent="0.25">
      <c r="A95" s="161">
        <f>'Investīciju plāns_2023_2027'!A82</f>
        <v>80</v>
      </c>
      <c r="B95" s="277" t="str">
        <f>'Investīciju plāns_2023_2027'!B82</f>
        <v>04</v>
      </c>
      <c r="C95" s="161" t="str">
        <f>'Investīciju plāns_2023_2027'!C82</f>
        <v>Novads</v>
      </c>
      <c r="D95" s="285" t="str">
        <f>'Investīciju plāns_2023_2027'!D82</f>
        <v>Jelgavas novada pašvaldības meliorācijas sistēmu informācijas datu tīkla izveide un meliorācijas sistēmu inventarizācija</v>
      </c>
      <c r="E95" s="285" t="str">
        <f>'Investīciju plāns_2023_2027'!E82</f>
        <v>Meliorācijas sistēmu inventarizācija, ĢIS programmatūra, datu apstrāde, sistēmas izveide</v>
      </c>
      <c r="F95" s="161" t="str">
        <f>'Investīciju plāns_2023_2027'!F82</f>
        <v>Meliorācijas sistēmu sakārtošana</v>
      </c>
      <c r="G95" s="366" t="str">
        <f>'Investīciju plāns_2023_2027'!G82</f>
        <v>Kopīgs/J/Pag/Iedz</v>
      </c>
      <c r="H95" s="278">
        <f>'Investīciju plāns_2023_2027'!H82</f>
        <v>600000</v>
      </c>
      <c r="I95" s="303">
        <f>'Investīciju plāns_2023_2027'!I82</f>
        <v>0</v>
      </c>
      <c r="J95" s="304">
        <f>'Investīciju plāns_2023_2027'!J82</f>
        <v>0</v>
      </c>
      <c r="K95" s="305">
        <f>'Investīciju plāns_2023_2027'!K82</f>
        <v>0</v>
      </c>
      <c r="L95" s="306">
        <f>'Investīciju plāns_2023_2027'!L82</f>
        <v>100000</v>
      </c>
      <c r="M95" s="307">
        <f>'Investīciju plāns_2023_2027'!M82</f>
        <v>500000</v>
      </c>
      <c r="N95" s="196" t="str">
        <f>'Investīciju plāns_2023_2027'!N82</f>
        <v>P2 V RV6</v>
      </c>
      <c r="O95" s="161" t="str">
        <f>'Investīciju plāns_2023_2027'!O82</f>
        <v>D</v>
      </c>
      <c r="P95" s="161" t="str">
        <f>'Investīciju plāns_2023_2027'!P82</f>
        <v>VP2</v>
      </c>
      <c r="Q95" s="161" t="str">
        <f>'Investīciju plāns_2023_2027'!Q82</f>
        <v>RV5</v>
      </c>
      <c r="R95" s="359" t="str">
        <f>'Investīciju plāns_2023_2027'!R82</f>
        <v>U.5.2.</v>
      </c>
      <c r="S95" s="161" t="str">
        <f>'Investīciju plāns_2023_2027'!S82</f>
        <v>Infrastruktūras un saimnieciskā nodrošinājuma nodaļa</v>
      </c>
      <c r="T95" s="309">
        <f>'Investīciju plāns_2023_2027'!T82</f>
        <v>0</v>
      </c>
      <c r="U95" s="282" t="str">
        <f>'Investīciju plāns_2023_2027'!U82</f>
        <v>2022-2027</v>
      </c>
    </row>
    <row r="96" spans="1:21" ht="63.75" x14ac:dyDescent="0.25">
      <c r="A96" s="196">
        <f>'Investīciju plāns_2023_2027'!A83</f>
        <v>81</v>
      </c>
      <c r="B96" s="279" t="str">
        <f>'Investīciju plāns_2023_2027'!B83</f>
        <v>04</v>
      </c>
      <c r="C96" s="161" t="str">
        <f>'Investīciju plāns_2023_2027'!C83</f>
        <v>Novads</v>
      </c>
      <c r="D96" s="285" t="str">
        <f>'Investīciju plāns_2023_2027'!D83</f>
        <v>Meliorācijas sistēmu uzturēšana Jelgavas novada teritorijā</v>
      </c>
      <c r="E96" s="335" t="str">
        <f>'Investīciju plāns_2023_2027'!E83</f>
        <v xml:space="preserve">Meliorācijas sistēmu sakārtošana un uzturēšana visā Jelgavas novada teritorijā
t.sk. mitrāju izveide
</v>
      </c>
      <c r="F96" s="196" t="str">
        <f>'Investīciju plāns_2023_2027'!F83</f>
        <v>Meliorācijas sistēmu sakārtošana</v>
      </c>
      <c r="G96" s="366" t="str">
        <f>'Investīciju plāns_2023_2027'!G83</f>
        <v>Kopīgs/J/Pag/Iedz</v>
      </c>
      <c r="H96" s="278">
        <f>'Investīciju plāns_2023_2027'!H83</f>
        <v>700000</v>
      </c>
      <c r="I96" s="303">
        <f>'Investīciju plāns_2023_2027'!I83</f>
        <v>0</v>
      </c>
      <c r="J96" s="304">
        <f>'Investīciju plāns_2023_2027'!J83</f>
        <v>0</v>
      </c>
      <c r="K96" s="305">
        <f>'Investīciju plāns_2023_2027'!K83</f>
        <v>0</v>
      </c>
      <c r="L96" s="306">
        <f>'Investīciju plāns_2023_2027'!L83</f>
        <v>100000</v>
      </c>
      <c r="M96" s="307">
        <f>'Investīciju plāns_2023_2027'!M83</f>
        <v>600000</v>
      </c>
      <c r="N96" s="196" t="str">
        <f>'Investīciju plāns_2023_2027'!N83</f>
        <v>P2 V RV6</v>
      </c>
      <c r="O96" s="196" t="str">
        <f>'Investīciju plāns_2023_2027'!O83</f>
        <v>D</v>
      </c>
      <c r="P96" s="196" t="str">
        <f>'Investīciju plāns_2023_2027'!P83</f>
        <v>VP2</v>
      </c>
      <c r="Q96" s="196" t="str">
        <f>'Investīciju plāns_2023_2027'!Q83</f>
        <v>RV5</v>
      </c>
      <c r="R96" s="196" t="str">
        <f>'Investīciju plāns_2023_2027'!R83</f>
        <v>U.5.2.</v>
      </c>
      <c r="S96" s="161" t="str">
        <f>'Investīciju plāns_2023_2027'!S83</f>
        <v>Infrastruktūras un saimnieciskā nodrošinājuma nodaļa</v>
      </c>
      <c r="T96" s="309">
        <f>'Investīciju plāns_2023_2027'!T83</f>
        <v>0</v>
      </c>
      <c r="U96" s="282" t="str">
        <f>'Investīciju plāns_2023_2027'!U83</f>
        <v>2022-2027</v>
      </c>
    </row>
    <row r="97" spans="1:21" ht="89.25" x14ac:dyDescent="0.25">
      <c r="A97" s="161">
        <f>'Investīciju plāns_2023_2027'!A84</f>
        <v>82</v>
      </c>
      <c r="B97" s="279" t="str">
        <f>'Investīciju plāns_2023_2027'!B84</f>
        <v>04</v>
      </c>
      <c r="C97" s="161" t="str">
        <f>'Investīciju plāns_2023_2027'!C84</f>
        <v>Novads</v>
      </c>
      <c r="D97" s="285" t="str">
        <f>'Investīciju plāns_2023_2027'!D84</f>
        <v>Paplašināto kapu teritorijās drenāžas pārkārtošana un grāvju pārtīrīšana Jelgavas novada teritorijā</v>
      </c>
      <c r="E97" s="285" t="str">
        <f>'Investīciju plāns_2023_2027'!E84</f>
        <v xml:space="preserve">Kapu teritorijas paplašināšanas rezultātā uzbērtajās platībās meliorācijās sistēmu pārkārtošana. Nepieciešams sasniegt nosusināšanas normu, atbilstoši apbedījumu normatīvajiem regulējumiem visā Jelgavas novada teritorijā
</v>
      </c>
      <c r="F97" s="196" t="str">
        <f>'Investīciju plāns_2023_2027'!F84</f>
        <v>Meliorācijas sistēmu sakārtošana</v>
      </c>
      <c r="G97" s="366" t="str">
        <f>'Investīciju plāns_2023_2027'!G84</f>
        <v>Kopīgs/J/Pag/Iedz</v>
      </c>
      <c r="H97" s="278">
        <f>'Investīciju plāns_2023_2027'!H84</f>
        <v>500000</v>
      </c>
      <c r="I97" s="303">
        <f>'Investīciju plāns_2023_2027'!I84</f>
        <v>0</v>
      </c>
      <c r="J97" s="304">
        <f>'Investīciju plāns_2023_2027'!J84</f>
        <v>0</v>
      </c>
      <c r="K97" s="305">
        <f>'Investīciju plāns_2023_2027'!K84</f>
        <v>0</v>
      </c>
      <c r="L97" s="306">
        <f>'Investīciju plāns_2023_2027'!L84</f>
        <v>200000</v>
      </c>
      <c r="M97" s="307">
        <f>'Investīciju plāns_2023_2027'!M84</f>
        <v>300000</v>
      </c>
      <c r="N97" s="196" t="str">
        <f>'Investīciju plāns_2023_2027'!N84</f>
        <v>P2 V RV6</v>
      </c>
      <c r="O97" s="196" t="str">
        <f>'Investīciju plāns_2023_2027'!O84</f>
        <v>D</v>
      </c>
      <c r="P97" s="196" t="str">
        <f>'Investīciju plāns_2023_2027'!P84</f>
        <v>VP2</v>
      </c>
      <c r="Q97" s="196" t="str">
        <f>'Investīciju plāns_2023_2027'!Q84</f>
        <v>RV5</v>
      </c>
      <c r="R97" s="196" t="str">
        <f>'Investīciju plāns_2023_2027'!R84</f>
        <v>U.5.2.</v>
      </c>
      <c r="S97" s="161" t="str">
        <f>'Investīciju plāns_2023_2027'!S84</f>
        <v>Infrastruktūras un saimnieciskā nodrošinājuma nodaļa</v>
      </c>
      <c r="T97" s="309">
        <f>'Investīciju plāns_2023_2027'!T84</f>
        <v>0</v>
      </c>
      <c r="U97" s="282" t="str">
        <f>'Investīciju plāns_2023_2027'!U84</f>
        <v>2022-2027</v>
      </c>
    </row>
    <row r="98" spans="1:21" ht="63.75" x14ac:dyDescent="0.25">
      <c r="A98" s="161">
        <f>'Investīciju plāns_2023_2027'!A85</f>
        <v>83</v>
      </c>
      <c r="B98" s="279" t="str">
        <f>'Investīciju plāns_2023_2027'!B85</f>
        <v>04</v>
      </c>
      <c r="C98" s="196" t="str">
        <f>'Investīciju plāns_2023_2027'!C85</f>
        <v>Novads</v>
      </c>
      <c r="D98" s="285" t="str">
        <f>'Investīciju plāns_2023_2027'!D85</f>
        <v>Jelgavas novada pašvaldības videonovērošanas infrastruktūras pārvaldības risinājuma izstrāde un ieviešana</v>
      </c>
      <c r="E98" s="285" t="str">
        <f>'Investīciju plāns_2023_2027'!E85</f>
        <v>Fiziskā aprīkojuma standartizācija. Centralizētas uzraudzības risinājuma izstrāde un ieviešana. Pārvaldības aparatūra, programmatūra, telpu aprīkojums</v>
      </c>
      <c r="F98" s="196" t="str">
        <f>'Investīciju plāns_2023_2027'!F85</f>
        <v>Pašvaldības funkciju veikšana</v>
      </c>
      <c r="G98" s="366" t="str">
        <f>'Investīciju plāns_2023_2027'!G85</f>
        <v>J/Pag/Iedz</v>
      </c>
      <c r="H98" s="278">
        <f>'Investīciju plāns_2023_2027'!H85</f>
        <v>1500000</v>
      </c>
      <c r="I98" s="303">
        <f>'Investīciju plāns_2023_2027'!I85</f>
        <v>0</v>
      </c>
      <c r="J98" s="304">
        <f>'Investīciju plāns_2023_2027'!J85</f>
        <v>0</v>
      </c>
      <c r="K98" s="305">
        <f>'Investīciju plāns_2023_2027'!K85</f>
        <v>0</v>
      </c>
      <c r="L98" s="306">
        <f>'Investīciju plāns_2023_2027'!L85</f>
        <v>200000</v>
      </c>
      <c r="M98" s="307">
        <f>'Investīciju plāns_2023_2027'!M85</f>
        <v>1300000</v>
      </c>
      <c r="N98" s="196" t="str">
        <f>'Investīciju plāns_2023_2027'!N85</f>
        <v>P5 A RV2</v>
      </c>
      <c r="O98" s="196" t="str">
        <f>'Investīciju plāns_2023_2027'!O85</f>
        <v>D</v>
      </c>
      <c r="P98" s="196" t="str">
        <f>'Investīciju plāns_2023_2027'!P85</f>
        <v>HP4</v>
      </c>
      <c r="Q98" s="196" t="str">
        <f>'Investīciju plāns_2023_2027'!Q85</f>
        <v>RV8</v>
      </c>
      <c r="R98" s="196" t="str">
        <f>'Investīciju plāns_2023_2027'!R85</f>
        <v>8.1
8.2
8.3</v>
      </c>
      <c r="S98" s="161" t="str">
        <f>'Investīciju plāns_2023_2027'!S85</f>
        <v>Informāciju tehnoloģijas nodaļa</v>
      </c>
      <c r="T98" s="309">
        <f>'Investīciju plāns_2023_2027'!T85</f>
        <v>0</v>
      </c>
      <c r="U98" s="282" t="str">
        <f>'Investīciju plāns_2023_2027'!U85</f>
        <v>2022-2027</v>
      </c>
    </row>
    <row r="99" spans="1:21" ht="63.75" x14ac:dyDescent="0.25">
      <c r="A99" s="196">
        <f>'Investīciju plāns_2023_2027'!A86</f>
        <v>84</v>
      </c>
      <c r="B99" s="279" t="str">
        <f>'Investīciju plāns_2023_2027'!B86</f>
        <v>04</v>
      </c>
      <c r="C99" s="196" t="str">
        <f>'Investīciju plāns_2023_2027'!C86</f>
        <v>Novads</v>
      </c>
      <c r="D99" s="285" t="str">
        <f>'Investīciju plāns_2023_2027'!D86</f>
        <v>Attālinātās darba vides attīstīšana Jelgavas novada pašvaldībā attālināto pakalpojumu nodrošināšanai</v>
      </c>
      <c r="E99" s="285" t="str">
        <f>'Investīciju plāns_2023_2027'!E86</f>
        <v>Jaunu pašvaldības pakalpojumu sniegšanas veidu attīstībai, ja tiek aizstāts kāds no esošajiem pakalpojumiem ar jaunu bezkontakta vai autonomu risinājumu, kas samazina klātienes saskarsmes nepieciešamību</v>
      </c>
      <c r="F99" s="161" t="str">
        <f>'Investīciju plāns_2023_2027'!F86</f>
        <v>Pašvaldības konkurētspējas paaugstināšana</v>
      </c>
      <c r="G99" s="366" t="str">
        <f>'Investīciju plāns_2023_2027'!G86</f>
        <v>Kopīgs/J/Pag/Iedz</v>
      </c>
      <c r="H99" s="278">
        <f>'Investīciju plāns_2023_2027'!H86</f>
        <v>1500000</v>
      </c>
      <c r="I99" s="303">
        <f>'Investīciju plāns_2023_2027'!I86</f>
        <v>0</v>
      </c>
      <c r="J99" s="304">
        <f>'Investīciju plāns_2023_2027'!J86</f>
        <v>0</v>
      </c>
      <c r="K99" s="305">
        <f>'Investīciju plāns_2023_2027'!K86</f>
        <v>0</v>
      </c>
      <c r="L99" s="306">
        <f>'Investīciju plāns_2023_2027'!L86</f>
        <v>500000</v>
      </c>
      <c r="M99" s="307">
        <f>'Investīciju plāns_2023_2027'!M86</f>
        <v>1000000</v>
      </c>
      <c r="N99" s="196" t="str">
        <f>'Investīciju plāns_2023_2027'!N86</f>
        <v>P5 A RV1</v>
      </c>
      <c r="O99" s="161" t="str">
        <f>'Investīciju plāns_2023_2027'!O86</f>
        <v>D</v>
      </c>
      <c r="P99" s="196" t="str">
        <f>'Investīciju plāns_2023_2027'!P86</f>
        <v>HP4</v>
      </c>
      <c r="Q99" s="196" t="str">
        <f>'Investīciju plāns_2023_2027'!Q86</f>
        <v>RV8</v>
      </c>
      <c r="R99" s="196" t="str">
        <f>'Investīciju plāns_2023_2027'!R86</f>
        <v>8.1
8.2</v>
      </c>
      <c r="S99" s="161" t="str">
        <f>'Investīciju plāns_2023_2027'!S86</f>
        <v>Informāciju tehnoloģijas nodaļa</v>
      </c>
      <c r="T99" s="309">
        <f>'Investīciju plāns_2023_2027'!T86</f>
        <v>0</v>
      </c>
      <c r="U99" s="282" t="str">
        <f>'Investīciju plāns_2023_2027'!U86</f>
        <v>2022-2027</v>
      </c>
    </row>
    <row r="100" spans="1:21" ht="63.75" x14ac:dyDescent="0.25">
      <c r="A100" s="161">
        <f>'Investīciju plāns_2023_2027'!A87</f>
        <v>85</v>
      </c>
      <c r="B100" s="279" t="str">
        <f>'Investīciju plāns_2023_2027'!B87</f>
        <v>04</v>
      </c>
      <c r="C100" s="196" t="str">
        <f>'Investīciju plāns_2023_2027'!C87</f>
        <v>Novads</v>
      </c>
      <c r="D100" s="285" t="str">
        <f>'Investīciju plāns_2023_2027'!D87</f>
        <v>Jelgavas novada pašvaldības optiskā tīkla paplašināšana</v>
      </c>
      <c r="E100" s="285" t="str">
        <f>'Investīciju plāns_2023_2027'!E87</f>
        <v>Uzlabot pašvaldības iestāžu interneta pieslēgumu kapacitāti izmantojot optiskā datortīkla tehnoloģiju iespējas</v>
      </c>
      <c r="F100" s="161" t="str">
        <f>'Investīciju plāns_2023_2027'!F87</f>
        <v>Pašvaldības konkurētspējas paaugstināšana</v>
      </c>
      <c r="G100" s="366" t="str">
        <f>'Investīciju plāns_2023_2027'!G87</f>
        <v>J/Pag/Iedz</v>
      </c>
      <c r="H100" s="278">
        <f>'Investīciju plāns_2023_2027'!H87</f>
        <v>1000000</v>
      </c>
      <c r="I100" s="303">
        <f>'Investīciju plāns_2023_2027'!I87</f>
        <v>0</v>
      </c>
      <c r="J100" s="304">
        <f>'Investīciju plāns_2023_2027'!J87</f>
        <v>0</v>
      </c>
      <c r="K100" s="305">
        <f>'Investīciju plāns_2023_2027'!K87</f>
        <v>0</v>
      </c>
      <c r="L100" s="306">
        <f>'Investīciju plāns_2023_2027'!L87</f>
        <v>0</v>
      </c>
      <c r="M100" s="307">
        <f>'Investīciju plāns_2023_2027'!M87</f>
        <v>1000000</v>
      </c>
      <c r="N100" s="196" t="str">
        <f>'Investīciju plāns_2023_2027'!N87</f>
        <v>P1 A RV1</v>
      </c>
      <c r="O100" s="151" t="str">
        <f>'Investīciju plāns_2023_2027'!O87</f>
        <v>D</v>
      </c>
      <c r="P100" s="166" t="str">
        <f>'Investīciju plāns_2023_2027'!P87</f>
        <v>HP4</v>
      </c>
      <c r="Q100" s="166" t="str">
        <f>'Investīciju plāns_2023_2027'!Q87</f>
        <v>RV8</v>
      </c>
      <c r="R100" s="268" t="str">
        <f>'Investīciju plāns_2023_2027'!R87</f>
        <v>8.1
8.2
8.3</v>
      </c>
      <c r="S100" s="161" t="str">
        <f>'Investīciju plāns_2023_2027'!S87</f>
        <v>Informāciju tehnoloģijas nodaļa</v>
      </c>
      <c r="T100" s="309">
        <f>'Investīciju plāns_2023_2027'!T87</f>
        <v>0</v>
      </c>
      <c r="U100" s="282" t="str">
        <f>'Investīciju plāns_2023_2027'!U87</f>
        <v>2022-2027</v>
      </c>
    </row>
    <row r="101" spans="1:21" ht="63.75" x14ac:dyDescent="0.25">
      <c r="A101" s="161">
        <f>'Investīciju plāns_2023_2027'!A88</f>
        <v>86</v>
      </c>
      <c r="B101" s="279" t="str">
        <f>'Investīciju plāns_2023_2027'!B88</f>
        <v>04</v>
      </c>
      <c r="C101" s="161" t="str">
        <f>'Investīciju plāns_2023_2027'!C88</f>
        <v>Novads</v>
      </c>
      <c r="D101" s="285" t="str">
        <f>'Investīciju plāns_2023_2027'!D88</f>
        <v>Lokālā datortīkla modernizācija Jelgavas novada pašvaldības iestādēs</v>
      </c>
      <c r="E101" s="285" t="str">
        <f>'Investīciju plāns_2023_2027'!E88</f>
        <v>Modernizēt un centralizēt iestādes lokālo datortīklu likvidējot virknes slēgumus un nestabilos savienojumus</v>
      </c>
      <c r="F101" s="161" t="str">
        <f>'Investīciju plāns_2023_2027'!F88</f>
        <v>Pašvaldības konkurētspējas paaugstināšana</v>
      </c>
      <c r="G101" s="366" t="str">
        <f>'Investīciju plāns_2023_2027'!G88</f>
        <v>J/Pag/Iedz</v>
      </c>
      <c r="H101" s="278">
        <f>'Investīciju plāns_2023_2027'!H88</f>
        <v>600000</v>
      </c>
      <c r="I101" s="303">
        <f>'Investīciju plāns_2023_2027'!I88</f>
        <v>0</v>
      </c>
      <c r="J101" s="304">
        <f>'Investīciju plāns_2023_2027'!J88</f>
        <v>0</v>
      </c>
      <c r="K101" s="305">
        <f>'Investīciju plāns_2023_2027'!K88</f>
        <v>0</v>
      </c>
      <c r="L101" s="306">
        <f>'Investīciju plāns_2023_2027'!L88</f>
        <v>0</v>
      </c>
      <c r="M101" s="307">
        <f>'Investīciju plāns_2023_2027'!M88</f>
        <v>600000</v>
      </c>
      <c r="N101" s="196" t="str">
        <f>'Investīciju plāns_2023_2027'!N88</f>
        <v>P1 A RV1</v>
      </c>
      <c r="O101" s="161" t="str">
        <f>'Investīciju plāns_2023_2027'!O88</f>
        <v>D</v>
      </c>
      <c r="P101" s="161" t="str">
        <f>'Investīciju plāns_2023_2027'!P88</f>
        <v>HP4</v>
      </c>
      <c r="Q101" s="161" t="str">
        <f>'Investīciju plāns_2023_2027'!Q88</f>
        <v>RV8</v>
      </c>
      <c r="R101" s="160" t="str">
        <f>'Investīciju plāns_2023_2027'!R88</f>
        <v>8.1
8.2
8.3</v>
      </c>
      <c r="S101" s="161" t="str">
        <f>'Investīciju plāns_2023_2027'!S88</f>
        <v>Informāciju tehnoloģijas nodaļa</v>
      </c>
      <c r="T101" s="309">
        <f>'Investīciju plāns_2023_2027'!T88</f>
        <v>0</v>
      </c>
      <c r="U101" s="282" t="str">
        <f>'Investīciju plāns_2023_2027'!U88</f>
        <v>2022-2027</v>
      </c>
    </row>
    <row r="102" spans="1:21" ht="63.75" x14ac:dyDescent="0.25">
      <c r="A102" s="196">
        <f>'Investīciju plāns_2023_2027'!A89</f>
        <v>87</v>
      </c>
      <c r="B102" s="279" t="str">
        <f>'Investīciju plāns_2023_2027'!B89</f>
        <v>04</v>
      </c>
      <c r="C102" s="196" t="str">
        <f>'Investīciju plāns_2023_2027'!C89</f>
        <v>Novads</v>
      </c>
      <c r="D102" s="285" t="str">
        <f>'Investīciju plāns_2023_2027'!D89</f>
        <v>Korporatīvā tīkla izveide Jelgavas novada pašvaldības iestādēs</v>
      </c>
      <c r="E102" s="285" t="str">
        <f>'Investīciju plāns_2023_2027'!E89</f>
        <v>Savienot vienā korporatīvajā datortīklā iestādes, nodrošināt centralizētu pieslēgumu optiskajam internetam</v>
      </c>
      <c r="F102" s="161" t="str">
        <f>'Investīciju plāns_2023_2027'!F89</f>
        <v>Pašvaldības konkurētspējas paaugstināšana</v>
      </c>
      <c r="G102" s="366" t="str">
        <f>'Investīciju plāns_2023_2027'!G89</f>
        <v>J/Pag/Iedz</v>
      </c>
      <c r="H102" s="278">
        <f>'Investīciju plāns_2023_2027'!H89</f>
        <v>450000</v>
      </c>
      <c r="I102" s="303">
        <f>'Investīciju plāns_2023_2027'!I89</f>
        <v>0</v>
      </c>
      <c r="J102" s="304">
        <f>'Investīciju plāns_2023_2027'!J89</f>
        <v>0</v>
      </c>
      <c r="K102" s="305">
        <f>'Investīciju plāns_2023_2027'!K89</f>
        <v>0</v>
      </c>
      <c r="L102" s="306">
        <f>'Investīciju plāns_2023_2027'!L89</f>
        <v>0</v>
      </c>
      <c r="M102" s="307">
        <f>'Investīciju plāns_2023_2027'!M89</f>
        <v>450000</v>
      </c>
      <c r="N102" s="196" t="str">
        <f>'Investīciju plāns_2023_2027'!N89</f>
        <v>P1 A RV1</v>
      </c>
      <c r="O102" s="151" t="str">
        <f>'Investīciju plāns_2023_2027'!O89</f>
        <v>D</v>
      </c>
      <c r="P102" s="166" t="str">
        <f>'Investīciju plāns_2023_2027'!P89</f>
        <v>HP4</v>
      </c>
      <c r="Q102" s="166" t="str">
        <f>'Investīciju plāns_2023_2027'!Q89</f>
        <v>RV8</v>
      </c>
      <c r="R102" s="268" t="str">
        <f>'Investīciju plāns_2023_2027'!R89</f>
        <v>8.1
8.2
8.3</v>
      </c>
      <c r="S102" s="161" t="str">
        <f>'Investīciju plāns_2023_2027'!S89</f>
        <v>Informāciju tehnoloģijas nodaļa</v>
      </c>
      <c r="T102" s="309">
        <f>'Investīciju plāns_2023_2027'!T89</f>
        <v>0</v>
      </c>
      <c r="U102" s="282" t="str">
        <f>'Investīciju plāns_2023_2027'!U89</f>
        <v>2022-2027</v>
      </c>
    </row>
    <row r="103" spans="1:21" ht="51" x14ac:dyDescent="0.25">
      <c r="A103" s="161">
        <f>'Investīciju plāns_2023_2027'!A90</f>
        <v>88</v>
      </c>
      <c r="B103" s="279" t="str">
        <f>'Investīciju plāns_2023_2027'!B90</f>
        <v>04</v>
      </c>
      <c r="C103" s="196" t="str">
        <f>'Investīciju plāns_2023_2027'!C90</f>
        <v>Novads</v>
      </c>
      <c r="D103" s="335" t="str">
        <f>'Investīciju plāns_2023_2027'!D90</f>
        <v>Digitālās komunikācijas risinājuma izstrāde un ieviešana</v>
      </c>
      <c r="E103" s="335" t="str">
        <f>'Investīciju plāns_2023_2027'!E90</f>
        <v>Izmantot digitalizācijas priekšrocības pilsoņiem, uzņēmumiem un valdībām - centralizētas IP telefonijas ieviešana. Izstrādāt risinājumu pārejai no klasiskajiem stacionārajiem telefoniem uz IP risinājumu. Pārvaldība, procedūras, aparatūra, aprīkojums, Qos ieviešana</v>
      </c>
      <c r="F103" s="283" t="str">
        <f>'Investīciju plāns_2023_2027'!F90</f>
        <v>Pašvaldības konkurētspējas paaugstināšana</v>
      </c>
      <c r="G103" s="366" t="str">
        <f>'Investīciju plāns_2023_2027'!G90</f>
        <v>J/Pag/Iedz
SAM</v>
      </c>
      <c r="H103" s="278">
        <f>'Investīciju plāns_2023_2027'!H90</f>
        <v>500000</v>
      </c>
      <c r="I103" s="303">
        <f>'Investīciju plāns_2023_2027'!I90</f>
        <v>0</v>
      </c>
      <c r="J103" s="304">
        <f>'Investīciju plāns_2023_2027'!J90</f>
        <v>0</v>
      </c>
      <c r="K103" s="305">
        <f>'Investīciju plāns_2023_2027'!K90</f>
        <v>0</v>
      </c>
      <c r="L103" s="306">
        <f>'Investīciju plāns_2023_2027'!L90</f>
        <v>0</v>
      </c>
      <c r="M103" s="307">
        <f>'Investīciju plāns_2023_2027'!M90</f>
        <v>500000</v>
      </c>
      <c r="N103" s="283" t="str">
        <f>'Investīciju plāns_2023_2027'!N90</f>
        <v>P1 A RV1</v>
      </c>
      <c r="O103" s="161" t="str">
        <f>'Investīciju plāns_2023_2027'!O90</f>
        <v>D</v>
      </c>
      <c r="P103" s="161" t="str">
        <f>'Investīciju plāns_2023_2027'!P90</f>
        <v>HP4</v>
      </c>
      <c r="Q103" s="161" t="str">
        <f>'Investīciju plāns_2023_2027'!Q90</f>
        <v>RV8</v>
      </c>
      <c r="R103" s="160" t="str">
        <f>'Investīciju plāns_2023_2027'!R90</f>
        <v>8.1
8.2
8.3</v>
      </c>
      <c r="S103" s="161" t="str">
        <f>'Investīciju plāns_2023_2027'!S90</f>
        <v>Informāciju tehnoloģijas nodaļa</v>
      </c>
      <c r="T103" s="311">
        <f>'Investīciju plāns_2023_2027'!T90</f>
        <v>0</v>
      </c>
      <c r="U103" s="282" t="str">
        <f>'Investīciju plāns_2023_2027'!U90</f>
        <v>2022-2027</v>
      </c>
    </row>
    <row r="104" spans="1:21" ht="76.5" x14ac:dyDescent="0.25">
      <c r="A104" s="161">
        <f>'Investīciju plāns_2023_2027'!A91</f>
        <v>89</v>
      </c>
      <c r="B104" s="279" t="str">
        <f>'Investīciju plāns_2023_2027'!B91</f>
        <v>04</v>
      </c>
      <c r="C104" s="196" t="str">
        <f>'Investīciju plāns_2023_2027'!C91</f>
        <v>Novads</v>
      </c>
      <c r="D104" s="285" t="str">
        <f>'Investīciju plāns_2023_2027'!D91</f>
        <v>Jelgavas novada pašvaldības IKT modulāra datu centra izveidošana</v>
      </c>
      <c r="E104" s="285" t="str">
        <f>'Investīciju plāns_2023_2027'!E91</f>
        <v>Modernā modulārā datu centra izveidošana Jelgavas novada IKT vajadzībām. Datu centra projektēšana un izbūve izmantojot nozares jaunās tehnoloģijas un paņēmienus. Enerģijas barošanas tīkla un dzesēšanas sistēmas izbūve izmantojot videi draudzīgas “zaļas tehnoloģijas”. Datu centra pārvaldības un virtualizācijas programatūras ieviešana maksimāli izmantojot atklāta koda produktus</v>
      </c>
      <c r="F104" s="161" t="str">
        <f>'Investīciju plāns_2023_2027'!F91</f>
        <v>Pašvaldības konkurētspējas paaugstināšana</v>
      </c>
      <c r="G104" s="366" t="str">
        <f>'Investīciju plāns_2023_2027'!G91</f>
        <v>J/Pag/Iedz</v>
      </c>
      <c r="H104" s="278">
        <f>'Investīciju plāns_2023_2027'!H91</f>
        <v>350000</v>
      </c>
      <c r="I104" s="303">
        <f>'Investīciju plāns_2023_2027'!I91</f>
        <v>0</v>
      </c>
      <c r="J104" s="304">
        <f>'Investīciju plāns_2023_2027'!J91</f>
        <v>0</v>
      </c>
      <c r="K104" s="305">
        <f>'Investīciju plāns_2023_2027'!K91</f>
        <v>0</v>
      </c>
      <c r="L104" s="306">
        <f>'Investīciju plāns_2023_2027'!L91</f>
        <v>0</v>
      </c>
      <c r="M104" s="307">
        <f>'Investīciju plāns_2023_2027'!M91</f>
        <v>350000</v>
      </c>
      <c r="N104" s="196" t="str">
        <f>'Investīciju plāns_2023_2027'!N91</f>
        <v>P5 A RV1</v>
      </c>
      <c r="O104" s="161" t="str">
        <f>'Investīciju plāns_2023_2027'!O91</f>
        <v>D</v>
      </c>
      <c r="P104" s="166" t="str">
        <f>'Investīciju plāns_2023_2027'!P91</f>
        <v>HP4</v>
      </c>
      <c r="Q104" s="166" t="str">
        <f>'Investīciju plāns_2023_2027'!Q91</f>
        <v>RV8</v>
      </c>
      <c r="R104" s="160" t="str">
        <f>'Investīciju plāns_2023_2027'!R91</f>
        <v>8.1
8.2
8.3</v>
      </c>
      <c r="S104" s="161" t="str">
        <f>'Investīciju plāns_2023_2027'!S91</f>
        <v>Informāciju tehnoloģijas nodaļa</v>
      </c>
      <c r="T104" s="309">
        <f>'Investīciju plāns_2023_2027'!T91</f>
        <v>0</v>
      </c>
      <c r="U104" s="282" t="str">
        <f>'Investīciju plāns_2023_2027'!U91</f>
        <v>2022-2027</v>
      </c>
    </row>
    <row r="105" spans="1:21" ht="63.75" x14ac:dyDescent="0.25">
      <c r="A105" s="196">
        <f>'Investīciju plāns_2023_2027'!A92</f>
        <v>90</v>
      </c>
      <c r="B105" s="279" t="str">
        <f>'Investīciju plāns_2023_2027'!B92</f>
        <v>04</v>
      </c>
      <c r="C105" s="196" t="str">
        <f>'Investīciju plāns_2023_2027'!C92</f>
        <v>Novads</v>
      </c>
      <c r="D105" s="285" t="str">
        <f>'Investīciju plāns_2023_2027'!D92</f>
        <v>Datu komutācijas mezglu piekļuves kontroles risinājuma izstrāde un ieviešana</v>
      </c>
      <c r="E105" s="285" t="str">
        <f>'Investīciju plāns_2023_2027'!E92</f>
        <v>Izveidot un ieviest Jelgavas novada pašvaldības datortīklu datu komutācijas mezglu piekļuves kontroles risinājumu</v>
      </c>
      <c r="F105" s="161" t="str">
        <f>'Investīciju plāns_2023_2027'!F92</f>
        <v>Pašvaldības konkurētspējas paaugstināšana</v>
      </c>
      <c r="G105" s="366" t="str">
        <f>'Investīciju plāns_2023_2027'!G92</f>
        <v>J/Pag/Iedz</v>
      </c>
      <c r="H105" s="278">
        <f>'Investīciju plāns_2023_2027'!H92</f>
        <v>500000</v>
      </c>
      <c r="I105" s="303">
        <f>'Investīciju plāns_2023_2027'!I92</f>
        <v>0</v>
      </c>
      <c r="J105" s="304">
        <f>'Investīciju plāns_2023_2027'!J92</f>
        <v>0</v>
      </c>
      <c r="K105" s="305">
        <f>'Investīciju plāns_2023_2027'!K92</f>
        <v>0</v>
      </c>
      <c r="L105" s="306">
        <f>'Investīciju plāns_2023_2027'!L92</f>
        <v>0</v>
      </c>
      <c r="M105" s="307">
        <f>'Investīciju plāns_2023_2027'!M92</f>
        <v>500000</v>
      </c>
      <c r="N105" s="196" t="str">
        <f>'Investīciju plāns_2023_2027'!N92</f>
        <v>P5 A RV1</v>
      </c>
      <c r="O105" s="161" t="str">
        <f>'Investīciju plāns_2023_2027'!O92</f>
        <v>D</v>
      </c>
      <c r="P105" s="161" t="str">
        <f>'Investīciju plāns_2023_2027'!P92</f>
        <v>HP4</v>
      </c>
      <c r="Q105" s="161" t="str">
        <f>'Investīciju plāns_2023_2027'!Q92</f>
        <v>RV8</v>
      </c>
      <c r="R105" s="160" t="str">
        <f>'Investīciju plāns_2023_2027'!R92</f>
        <v>8.1
8.2
8.3</v>
      </c>
      <c r="S105" s="161" t="str">
        <f>'Investīciju plāns_2023_2027'!S92</f>
        <v>Informāciju tehnoloģijas nodaļa</v>
      </c>
      <c r="T105" s="309">
        <f>'Investīciju plāns_2023_2027'!T92</f>
        <v>0</v>
      </c>
      <c r="U105" s="282" t="str">
        <f>'Investīciju plāns_2023_2027'!U92</f>
        <v>2022-2027</v>
      </c>
    </row>
    <row r="106" spans="1:21" ht="63.75" x14ac:dyDescent="0.25">
      <c r="A106" s="161">
        <f>'Investīciju plāns_2023_2027'!A93</f>
        <v>91</v>
      </c>
      <c r="B106" s="277" t="str">
        <f>'Investīciju plāns_2023_2027'!B93</f>
        <v xml:space="preserve">01 </v>
      </c>
      <c r="C106" s="161" t="str">
        <f>'Investīciju plāns_2023_2027'!C93</f>
        <v>Novads</v>
      </c>
      <c r="D106" s="285" t="str">
        <f>'Investīciju plāns_2023_2027'!D93</f>
        <v>Pašvaldību kapacitātes stiprināšana to darbības efektivitātes un kvalitātes uzlabošanai, konkurētspējas paaugstināšana</v>
      </c>
      <c r="E106" s="295" t="str">
        <f>'Investīciju plāns_2023_2027'!E93</f>
        <v>Pašvaldību kapacitātes stiprināšana to darbības efektivitātes un kvalitātes uzlabošanai 
Pilnveidot pašvaldības sniegto pakalpojumu kvalitāti un pieejamību
Pašvaldības pakalpojumu pilnveidošana</v>
      </c>
      <c r="F106" s="161" t="str">
        <f>'Investīciju plāns_2023_2027'!F93</f>
        <v>Pašvaldības pakalpojumu pilnveidošana</v>
      </c>
      <c r="G106" s="366" t="str">
        <f>'Investīciju plāns_2023_2027'!G93</f>
        <v>Kopīgs/J/Pag/Iedz
SAM</v>
      </c>
      <c r="H106" s="278">
        <f>'Investīciju plāns_2023_2027'!H93</f>
        <v>1000000</v>
      </c>
      <c r="I106" s="303">
        <f>'Investīciju plāns_2023_2027'!I93</f>
        <v>0</v>
      </c>
      <c r="J106" s="304">
        <f>'Investīciju plāns_2023_2027'!J93</f>
        <v>0</v>
      </c>
      <c r="K106" s="305">
        <f>'Investīciju plāns_2023_2027'!K93</f>
        <v>0</v>
      </c>
      <c r="L106" s="306">
        <f>'Investīciju plāns_2023_2027'!L93</f>
        <v>100000</v>
      </c>
      <c r="M106" s="307">
        <f>'Investīciju plāns_2023_2027'!M93</f>
        <v>900000</v>
      </c>
      <c r="N106" s="196" t="str">
        <f>'Investīciju plāns_2023_2027'!N93</f>
        <v>P5 A RV1</v>
      </c>
      <c r="O106" s="161" t="str">
        <f>'Investīciju plāns_2023_2027'!O93</f>
        <v>D</v>
      </c>
      <c r="P106" s="284" t="str">
        <f>'Investīciju plāns_2023_2027'!P93</f>
        <v>HP4</v>
      </c>
      <c r="Q106" s="161" t="str">
        <f>'Investīciju plāns_2023_2027'!Q93</f>
        <v>RV8</v>
      </c>
      <c r="R106" s="160" t="str">
        <f>'Investīciju plāns_2023_2027'!R93</f>
        <v>8.1
8.2</v>
      </c>
      <c r="S106" s="196" t="str">
        <f>'Investīciju plāns_2023_2027'!S93</f>
        <v>Visas struktūrvienības</v>
      </c>
      <c r="T106" s="309">
        <f>'Investīciju plāns_2023_2027'!T93</f>
        <v>0</v>
      </c>
      <c r="U106" s="282" t="str">
        <f>'Investīciju plāns_2023_2027'!U93</f>
        <v>2022-2027</v>
      </c>
    </row>
    <row r="107" spans="1:21" x14ac:dyDescent="0.25">
      <c r="A107" s="161" t="e">
        <f>'Investīciju plāns_2023_2027'!#REF!</f>
        <v>#REF!</v>
      </c>
      <c r="B107" s="277" t="e">
        <f>'Investīciju plāns_2023_2027'!#REF!</f>
        <v>#REF!</v>
      </c>
      <c r="C107" s="161" t="e">
        <f>'Investīciju plāns_2023_2027'!#REF!</f>
        <v>#REF!</v>
      </c>
      <c r="D107" s="285" t="e">
        <f>'Investīciju plāns_2023_2027'!#REF!</f>
        <v>#REF!</v>
      </c>
      <c r="E107" s="295" t="e">
        <f>'Investīciju plāns_2023_2027'!#REF!</f>
        <v>#REF!</v>
      </c>
      <c r="F107" s="161" t="e">
        <f>'Investīciju plāns_2023_2027'!#REF!</f>
        <v>#REF!</v>
      </c>
      <c r="G107" s="366" t="e">
        <f>'Investīciju plāns_2023_2027'!#REF!</f>
        <v>#REF!</v>
      </c>
      <c r="H107" s="278" t="e">
        <f>'Investīciju plāns_2023_2027'!#REF!</f>
        <v>#REF!</v>
      </c>
      <c r="I107" s="303" t="e">
        <f>'Investīciju plāns_2023_2027'!#REF!</f>
        <v>#REF!</v>
      </c>
      <c r="J107" s="304" t="e">
        <f>'Investīciju plāns_2023_2027'!#REF!</f>
        <v>#REF!</v>
      </c>
      <c r="K107" s="305" t="e">
        <f>'Investīciju plāns_2023_2027'!#REF!</f>
        <v>#REF!</v>
      </c>
      <c r="L107" s="306" t="e">
        <f>'Investīciju plāns_2023_2027'!#REF!</f>
        <v>#REF!</v>
      </c>
      <c r="M107" s="307" t="e">
        <f>'Investīciju plāns_2023_2027'!#REF!</f>
        <v>#REF!</v>
      </c>
      <c r="N107" s="166" t="e">
        <f>'Investīciju plāns_2023_2027'!#REF!</f>
        <v>#REF!</v>
      </c>
      <c r="O107" s="151" t="e">
        <f>'Investīciju plāns_2023_2027'!#REF!</f>
        <v>#REF!</v>
      </c>
      <c r="P107" s="156" t="e">
        <f>'Investīciju plāns_2023_2027'!#REF!</f>
        <v>#REF!</v>
      </c>
      <c r="Q107" s="156" t="e">
        <f>'Investīciju plāns_2023_2027'!#REF!</f>
        <v>#REF!</v>
      </c>
      <c r="R107" s="268" t="e">
        <f>'Investīciju plāns_2023_2027'!#REF!</f>
        <v>#REF!</v>
      </c>
      <c r="S107" s="161" t="e">
        <f>'Investīciju plāns_2023_2027'!#REF!</f>
        <v>#REF!</v>
      </c>
      <c r="T107" s="291" t="e">
        <f>'Investīciju plāns_2023_2027'!#REF!</f>
        <v>#REF!</v>
      </c>
      <c r="U107" s="282" t="e">
        <f>'Investīciju plāns_2023_2027'!#REF!</f>
        <v>#REF!</v>
      </c>
    </row>
    <row r="108" spans="1:21" ht="38.25" x14ac:dyDescent="0.25">
      <c r="A108" s="196">
        <f>'Investīciju plāns_2023_2027'!A94</f>
        <v>92</v>
      </c>
      <c r="B108" s="277" t="str">
        <f>'Investīciju plāns_2023_2027'!B94</f>
        <v>06</v>
      </c>
      <c r="C108" s="161" t="str">
        <f>'Investīciju plāns_2023_2027'!C94</f>
        <v>Novads</v>
      </c>
      <c r="D108" s="285" t="str">
        <f>'Investīciju plāns_2023_2027'!D94</f>
        <v>Jelgavas novada teritorijas ģeoekoloģiskās platformas izpēte</v>
      </c>
      <c r="E108" s="295" t="str">
        <f>'Investīciju plāns_2023_2027'!E94</f>
        <v>Pētījums - novada ģeoekoloģiskā platforma, cita pieeja zemes izmantošanas plānošanai</v>
      </c>
      <c r="F108" s="161" t="str">
        <f>'Investīciju plāns_2023_2027'!F94</f>
        <v>Pašvaldības pakalpojumu pilnveidošana</v>
      </c>
      <c r="G108" s="366" t="str">
        <f>'Investīciju plāns_2023_2027'!G94</f>
        <v>Kopīgs/J/Pag/Iedz</v>
      </c>
      <c r="H108" s="278">
        <f>'Investīciju plāns_2023_2027'!H94</f>
        <v>100000</v>
      </c>
      <c r="I108" s="303">
        <f>'Investīciju plāns_2023_2027'!I94</f>
        <v>0</v>
      </c>
      <c r="J108" s="304">
        <f>'Investīciju plāns_2023_2027'!J94</f>
        <v>0</v>
      </c>
      <c r="K108" s="305">
        <f>'Investīciju plāns_2023_2027'!K94</f>
        <v>0</v>
      </c>
      <c r="L108" s="306">
        <f>'Investīciju plāns_2023_2027'!L94</f>
        <v>0</v>
      </c>
      <c r="M108" s="307">
        <f>'Investīciju plāns_2023_2027'!M94</f>
        <v>100000</v>
      </c>
      <c r="N108" s="166" t="str">
        <f>'Investīciju plāns_2023_2027'!N94</f>
        <v>P5 A RV1</v>
      </c>
      <c r="O108" s="151" t="str">
        <f>'Investīciju plāns_2023_2027'!O94</f>
        <v>D</v>
      </c>
      <c r="P108" s="156" t="str">
        <f>'Investīciju plāns_2023_2027'!P94</f>
        <v>HP4</v>
      </c>
      <c r="Q108" s="156" t="str">
        <f>'Investīciju plāns_2023_2027'!Q94</f>
        <v>RV8</v>
      </c>
      <c r="R108" s="268">
        <f>'Investīciju plāns_2023_2027'!R94</f>
        <v>8.1</v>
      </c>
      <c r="S108" s="161" t="str">
        <f>'Investīciju plāns_2023_2027'!S94</f>
        <v>Īpašuma pārvaldības nodaļa</v>
      </c>
      <c r="T108" s="291">
        <f>'Investīciju plāns_2023_2027'!T94</f>
        <v>0</v>
      </c>
      <c r="U108" s="282" t="str">
        <f>'Investīciju plāns_2023_2027'!U94</f>
        <v>2022-2027</v>
      </c>
    </row>
    <row r="109" spans="1:21" ht="51" x14ac:dyDescent="0.25">
      <c r="A109" s="161">
        <f>'Investīciju plāns_2023_2027'!A95</f>
        <v>93</v>
      </c>
      <c r="B109" s="338" t="str">
        <f>'Investīciju plāns_2023_2027'!B95</f>
        <v>06</v>
      </c>
      <c r="C109" s="161" t="str">
        <f>'Investīciju plāns_2023_2027'!C95</f>
        <v>Novads</v>
      </c>
      <c r="D109" s="285" t="str">
        <f>'Investīciju plāns_2023_2027'!D95</f>
        <v>Pārejas uz klimatneitralitāti radīto ekonomisko, sociālo un vides seku mazināšana visvairāk skartajos reģionos</v>
      </c>
      <c r="E109" s="341" t="str">
        <f>'Investīciju plāns_2023_2027'!E95</f>
        <v>Bezizmešu mobilitāte - elektrouzlādes punktu attīstība, lai sekmētu pāreju uz bezemisiju transportlīdzekļiem</v>
      </c>
      <c r="F109" s="161" t="str">
        <f>'Investīciju plāns_2023_2027'!F95</f>
        <v>Pašvaldības pakalpojumu pilnveidošana</v>
      </c>
      <c r="G109" s="366" t="str">
        <f>'Investīciju plāns_2023_2027'!G95</f>
        <v>SAM
Dep/ieros</v>
      </c>
      <c r="H109" s="278">
        <f>'Investīciju plāns_2023_2027'!H95</f>
        <v>6000000</v>
      </c>
      <c r="I109" s="303">
        <f>'Investīciju plāns_2023_2027'!I95</f>
        <v>0</v>
      </c>
      <c r="J109" s="304">
        <f>'Investīciju plāns_2023_2027'!J95</f>
        <v>0</v>
      </c>
      <c r="K109" s="305">
        <f>'Investīciju plāns_2023_2027'!K95</f>
        <v>0</v>
      </c>
      <c r="L109" s="306">
        <f>'Investīciju plāns_2023_2027'!L95</f>
        <v>0</v>
      </c>
      <c r="M109" s="307">
        <f>'Investīciju plāns_2023_2027'!M95</f>
        <v>6000000</v>
      </c>
      <c r="N109" s="166" t="str">
        <f>'Investīciju plāns_2023_2027'!N95</f>
        <v>P5 A RV2</v>
      </c>
      <c r="O109" s="161" t="str">
        <f>'Investīciju plāns_2023_2027'!O95</f>
        <v>P</v>
      </c>
      <c r="P109" s="161" t="str">
        <f>'Investīciju plāns_2023_2027'!P95</f>
        <v>VP2</v>
      </c>
      <c r="Q109" s="161" t="str">
        <f>'Investīciju plāns_2023_2027'!Q95</f>
        <v>RV4</v>
      </c>
      <c r="R109" s="160" t="str">
        <f>'Investīciju plāns_2023_2027'!R95</f>
        <v>4.5.</v>
      </c>
      <c r="S109" s="161" t="str">
        <f>'Investīciju plāns_2023_2027'!S95</f>
        <v>Īpašuma pārvaldības nodaļa</v>
      </c>
      <c r="T109" s="291">
        <f>'Investīciju plāns_2023_2027'!T95</f>
        <v>0</v>
      </c>
      <c r="U109" s="282" t="str">
        <f>'Investīciju plāns_2023_2027'!U95</f>
        <v>2022-2027</v>
      </c>
    </row>
    <row r="110" spans="1:21" ht="63.75" x14ac:dyDescent="0.25">
      <c r="A110" s="161">
        <f>'Investīciju plāns_2023_2027'!A96</f>
        <v>94</v>
      </c>
      <c r="B110" s="277" t="str">
        <f>'Investīciju plāns_2023_2027'!B96</f>
        <v>06</v>
      </c>
      <c r="C110" s="161" t="str">
        <f>'Investīciju plāns_2023_2027'!C96</f>
        <v>Novads</v>
      </c>
      <c r="D110" s="285" t="str">
        <f>'Investīciju plāns_2023_2027'!D96</f>
        <v>Pašvaldību funkciju īstenošanai un  pakalpojumu sniegšanai nepieciešamo bezemisiju transportlīdzekļu iegāde</v>
      </c>
      <c r="E110" s="295" t="str">
        <f>'Investīciju plāns_2023_2027'!E96</f>
        <v>Bezemisiju transportlīdzekļu iegāde</v>
      </c>
      <c r="F110" s="161" t="str">
        <f>'Investīciju plāns_2023_2027'!F96</f>
        <v>Pašvaldības pakalpojumu pilnveidošana</v>
      </c>
      <c r="G110" s="366" t="str">
        <f>'Investīciju plāns_2023_2027'!G96</f>
        <v>SAM</v>
      </c>
      <c r="H110" s="278">
        <f>'Investīciju plāns_2023_2027'!H96</f>
        <v>500000</v>
      </c>
      <c r="I110" s="303">
        <f>'Investīciju plāns_2023_2027'!I96</f>
        <v>0</v>
      </c>
      <c r="J110" s="304">
        <f>'Investīciju plāns_2023_2027'!J96</f>
        <v>0</v>
      </c>
      <c r="K110" s="305">
        <f>'Investīciju plāns_2023_2027'!K96</f>
        <v>0</v>
      </c>
      <c r="L110" s="306">
        <f>'Investīciju plāns_2023_2027'!L96</f>
        <v>0</v>
      </c>
      <c r="M110" s="307">
        <f>'Investīciju plāns_2023_2027'!M96</f>
        <v>500000</v>
      </c>
      <c r="N110" s="166" t="str">
        <f>'Investīciju plāns_2023_2027'!N96</f>
        <v>P5 A RV2</v>
      </c>
      <c r="O110" s="161" t="str">
        <f>'Investīciju plāns_2023_2027'!O96</f>
        <v>P</v>
      </c>
      <c r="P110" s="161" t="str">
        <f>'Investīciju plāns_2023_2027'!P96</f>
        <v>VP2</v>
      </c>
      <c r="Q110" s="161" t="str">
        <f>'Investīciju plāns_2023_2027'!Q96</f>
        <v>RV4</v>
      </c>
      <c r="R110" s="358" t="str">
        <f>'Investīciju plāns_2023_2027'!R96</f>
        <v>4.5.</v>
      </c>
      <c r="S110" s="161" t="str">
        <f>'Investīciju plāns_2023_2027'!S96</f>
        <v>Infrastruktūras un saimnieciskā nodrošinājuma nodaļa</v>
      </c>
      <c r="T110" s="291">
        <f>'Investīciju plāns_2023_2027'!T96</f>
        <v>0</v>
      </c>
      <c r="U110" s="282" t="str">
        <f>'Investīciju plāns_2023_2027'!U96</f>
        <v>2022-2027</v>
      </c>
    </row>
    <row r="111" spans="1:21" ht="102" x14ac:dyDescent="0.25">
      <c r="A111" s="196">
        <f>'Investīciju plāns_2023_2027'!A97</f>
        <v>95</v>
      </c>
      <c r="B111" s="277" t="str">
        <f>'Investīciju plāns_2023_2027'!B97</f>
        <v>04</v>
      </c>
      <c r="C111" s="161" t="str">
        <f>'Investīciju plāns_2023_2027'!C97</f>
        <v>Novads</v>
      </c>
      <c r="D111" s="285" t="str">
        <f>'Investīciju plāns_2023_2027'!D97</f>
        <v>Atbalsts sabiedrisko aktivitāšu un pakalpojumu nodrošināšanai vietējiem iedzīvotājiem</v>
      </c>
      <c r="E111" s="295" t="str">
        <f>'Investīciju plāns_2023_2027'!E97</f>
        <v>Atbalstīti ieguldījumi gan būvniecībā, gan aprīkojuma iegādēm, lai veicinātu sabiedrisko aktivitāšu, mūžizglītības un sociālo pakalpojumu attīstību, kultūrvēsturiskā mantojuma un tūrisma attīstību</v>
      </c>
      <c r="F111" s="161" t="str">
        <f>'Investīciju plāns_2023_2027'!F97</f>
        <v>Pašvaldības pakalpojumu pilnveidošana</v>
      </c>
      <c r="G111" s="366" t="str">
        <f>'Investīciju plāns_2023_2027'!G97</f>
        <v>SAM</v>
      </c>
      <c r="H111" s="278">
        <f>'Investīciju plāns_2023_2027'!H97</f>
        <v>600000</v>
      </c>
      <c r="I111" s="303">
        <f>'Investīciju plāns_2023_2027'!I97</f>
        <v>0</v>
      </c>
      <c r="J111" s="304">
        <f>'Investīciju plāns_2023_2027'!J97</f>
        <v>0</v>
      </c>
      <c r="K111" s="305">
        <f>'Investīciju plāns_2023_2027'!K97</f>
        <v>0</v>
      </c>
      <c r="L111" s="306">
        <f>'Investīciju plāns_2023_2027'!L97</f>
        <v>0</v>
      </c>
      <c r="M111" s="307">
        <f>'Investīciju plāns_2023_2027'!M97</f>
        <v>600000</v>
      </c>
      <c r="N111" s="166" t="str">
        <f>'Investīciju plāns_2023_2027'!N97</f>
        <v>P5 A RV2</v>
      </c>
      <c r="O111" s="161" t="str">
        <f>'Investīciju plāns_2023_2027'!O97</f>
        <v>D</v>
      </c>
      <c r="P111" s="161" t="str">
        <f>'Investīciju plāns_2023_2027'!P97</f>
        <v>VP2</v>
      </c>
      <c r="Q111" s="281" t="str">
        <f>'Investīciju plāns_2023_2027'!Q97</f>
        <v>RV5</v>
      </c>
      <c r="R111" s="384">
        <f>'Investīciju plāns_2023_2027'!R97</f>
        <v>8.1999999999999993</v>
      </c>
      <c r="S111" s="258" t="str">
        <f>'Investīciju plāns_2023_2027'!S97</f>
        <v>Infrastruktūras un saimnieciskā nodrošinājuma nodaļa/Kultūras pārvalde/Pagasta pārvalde</v>
      </c>
      <c r="T111" s="291">
        <f>'Investīciju plāns_2023_2027'!T97</f>
        <v>0</v>
      </c>
      <c r="U111" s="282" t="str">
        <f>'Investīciju plāns_2023_2027'!U97</f>
        <v>2022-2027</v>
      </c>
    </row>
    <row r="112" spans="1:21" ht="102" x14ac:dyDescent="0.25">
      <c r="A112" s="161">
        <f>'Investīciju plāns_2023_2027'!A98</f>
        <v>96</v>
      </c>
      <c r="B112" s="277" t="str">
        <f>'Investīciju plāns_2023_2027'!B98</f>
        <v>10</v>
      </c>
      <c r="C112" s="161" t="str">
        <f>'Investīciju plāns_2023_2027'!C98</f>
        <v>Novads</v>
      </c>
      <c r="D112" s="285" t="str">
        <f>'Investīciju plāns_2023_2027'!D98</f>
        <v>Jaunu ģimeniskai videi pietuvinātu aprūpes pakalpojumu sniegšanas vietu izveide pašvaldībā</v>
      </c>
      <c r="E112" s="285" t="str">
        <f>'Investīciju plāns_2023_2027'!E98</f>
        <v>Jaunu tipveida ēku izbūve ĢVPP sniegšanai ( t.sk. būvekspertīze, būvuzraudzība, autoruzraudzība) un teritorijas labiekārtošanai, materiāltehniskā nodrošinājuma, t.sk. digitālo risinājumu iegāde, paredzot, ka pakalpojums tiek sniegts ne vairāk ka 12 personām
Pakalpojuma sniegšanas vieta tiek veidota kā ģimenes māja integrētā vidē, t.sk. ņemot vērā pašvaldībās esošo vispārējo pakalpojumu</v>
      </c>
      <c r="F112" s="161" t="str">
        <f>'Investīciju plāns_2023_2027'!F98</f>
        <v xml:space="preserve">Sociālo pakalpojumu attīstīšana </v>
      </c>
      <c r="G112" s="366" t="str">
        <f>'Investīciju plāns_2023_2027'!G98</f>
        <v>Kopīgs/J/Pag/Iedz</v>
      </c>
      <c r="H112" s="278">
        <f>'Investīciju plāns_2023_2027'!H98</f>
        <v>4000000</v>
      </c>
      <c r="I112" s="303">
        <f>'Investīciju plāns_2023_2027'!I98</f>
        <v>0</v>
      </c>
      <c r="J112" s="304">
        <f>'Investīciju plāns_2023_2027'!J98</f>
        <v>0</v>
      </c>
      <c r="K112" s="305">
        <f>'Investīciju plāns_2023_2027'!K98</f>
        <v>0</v>
      </c>
      <c r="L112" s="306">
        <f>'Investīciju plāns_2023_2027'!L98</f>
        <v>0</v>
      </c>
      <c r="M112" s="307">
        <f>'Investīciju plāns_2023_2027'!M98</f>
        <v>4000000</v>
      </c>
      <c r="N112" s="196" t="str">
        <f>'Investīciju plāns_2023_2027'!N98</f>
        <v>P2 L RV2</v>
      </c>
      <c r="O112" s="161" t="str">
        <f>'Investīciju plāns_2023_2027'!O98</f>
        <v>P</v>
      </c>
      <c r="P112" s="196" t="str">
        <f>'Investīciju plāns_2023_2027'!P98</f>
        <v>VP1</v>
      </c>
      <c r="Q112" s="196" t="str">
        <f>'Investīciju plāns_2023_2027'!Q98</f>
        <v>RV2</v>
      </c>
      <c r="R112" s="279" t="str">
        <f>'Investīciju plāns_2023_2027'!R98</f>
        <v>2.2.</v>
      </c>
      <c r="S112" s="258" t="str">
        <f>'Investīciju plāns_2023_2027'!S98</f>
        <v>Infrastruktūras un saimnieciskā nodrošinājuma nodaļa/pagasta pārvalde/Labklājības pārvalde</v>
      </c>
      <c r="T112" s="309">
        <f>'Investīciju plāns_2023_2027'!T98</f>
        <v>0</v>
      </c>
      <c r="U112" s="282" t="str">
        <f>'Investīciju plāns_2023_2027'!U98</f>
        <v>2022-2027</v>
      </c>
    </row>
    <row r="113" spans="1:21" ht="38.25" x14ac:dyDescent="0.25">
      <c r="A113" s="161">
        <f>'Investīciju plāns_2023_2027'!A99</f>
        <v>97</v>
      </c>
      <c r="B113" s="277" t="str">
        <f>'Investīciju plāns_2023_2027'!B99</f>
        <v>10</v>
      </c>
      <c r="C113" s="161" t="str">
        <f>'Investīciju plāns_2023_2027'!C99</f>
        <v>Novads</v>
      </c>
      <c r="D113" s="285" t="str">
        <f>'Investīciju plāns_2023_2027'!D99</f>
        <v>Ģimenes ārstu prakšu attīstība novada teritorijā</v>
      </c>
      <c r="E113" s="295" t="str">
        <f>'Investīciju plāns_2023_2027'!E99</f>
        <v>Uzlabot kvalitatīvu veselības aprūpes pakalpojumu pieejamību, jo īpaši sociālās, teritoriālās atstumtības un nabadzības riskam pakļautajiem iedzīvotājiem, attīstot veselības aprūpes infrastruktūru</v>
      </c>
      <c r="F113" s="161" t="str">
        <f>'Investīciju plāns_2023_2027'!F99</f>
        <v xml:space="preserve">Sociālo pakalpojumu attīstīšana </v>
      </c>
      <c r="G113" s="366" t="str">
        <f>'Investīciju plāns_2023_2027'!G99</f>
        <v>Kopīgs/J/Pag/Iedz</v>
      </c>
      <c r="H113" s="278">
        <f>'Investīciju plāns_2023_2027'!H99</f>
        <v>200000</v>
      </c>
      <c r="I113" s="303">
        <f>'Investīciju plāns_2023_2027'!I99</f>
        <v>0</v>
      </c>
      <c r="J113" s="304">
        <f>'Investīciju plāns_2023_2027'!J99</f>
        <v>0</v>
      </c>
      <c r="K113" s="305">
        <f>'Investīciju plāns_2023_2027'!K99</f>
        <v>0</v>
      </c>
      <c r="L113" s="306">
        <f>'Investīciju plāns_2023_2027'!L99</f>
        <v>50000</v>
      </c>
      <c r="M113" s="307">
        <f>'Investīciju plāns_2023_2027'!M99</f>
        <v>150000</v>
      </c>
      <c r="N113" s="166" t="str">
        <f>'Investīciju plāns_2023_2027'!N99</f>
        <v>P2 L RV2</v>
      </c>
      <c r="O113" s="151" t="str">
        <f>'Investīciju plāns_2023_2027'!O99</f>
        <v>D</v>
      </c>
      <c r="P113" s="161" t="str">
        <f>'Investīciju plāns_2023_2027'!P99</f>
        <v>VP1</v>
      </c>
      <c r="Q113" s="161" t="str">
        <f>'Investīciju plāns_2023_2027'!Q99</f>
        <v>RV2</v>
      </c>
      <c r="R113" s="196" t="str">
        <f>'Investīciju plāns_2023_2027'!R99</f>
        <v>2.1.</v>
      </c>
      <c r="S113" s="196" t="str">
        <f>'Investīciju plāns_2023_2027'!S99</f>
        <v>Infrastruktūras un saimnieciskā nodrošinājuma nodaļa/pagasta pārvalde/Labklājības pārvalde</v>
      </c>
      <c r="T113" s="291">
        <f>'Investīciju plāns_2023_2027'!T99</f>
        <v>0</v>
      </c>
      <c r="U113" s="282" t="str">
        <f>'Investīciju plāns_2023_2027'!U99</f>
        <v>2022-2027</v>
      </c>
    </row>
    <row r="114" spans="1:21" ht="102" x14ac:dyDescent="0.25">
      <c r="A114" s="196">
        <f>'Investīciju plāns_2023_2027'!A100</f>
        <v>98</v>
      </c>
      <c r="B114" s="279" t="str">
        <f>'Investīciju plāns_2023_2027'!B100</f>
        <v>10</v>
      </c>
      <c r="C114" s="161" t="str">
        <f>'Investīciju plāns_2023_2027'!C100</f>
        <v>Novads</v>
      </c>
      <c r="D114" s="285" t="str">
        <f>'Investīciju plāns_2023_2027'!D100</f>
        <v>Veicināt darba ņēmēju, darba devēju un uzņēmumu pielāgošanos pārmaiņām, aktīvu un veselīgu novecošanos, kā arī veicināt veselīgu un labi pielāgotu darba vidi veselības risku novēršanai</v>
      </c>
      <c r="E114" s="295" t="str">
        <f>'Investīciju plāns_2023_2027'!E100</f>
        <v>Veselības veicināšanas un slimību profilakses pasākumu īstenošana vietējai sabiedrībai</v>
      </c>
      <c r="F114" s="161" t="str">
        <f>'Investīciju plāns_2023_2027'!F100</f>
        <v xml:space="preserve">Sociālo pakalpojumu attīstīšana </v>
      </c>
      <c r="G114" s="366" t="str">
        <f>'Investīciju plāns_2023_2027'!G100</f>
        <v>SAM</v>
      </c>
      <c r="H114" s="278">
        <f>'Investīciju plāns_2023_2027'!H100</f>
        <v>500000</v>
      </c>
      <c r="I114" s="303">
        <f>'Investīciju plāns_2023_2027'!I100</f>
        <v>0</v>
      </c>
      <c r="J114" s="304">
        <f>'Investīciju plāns_2023_2027'!J100</f>
        <v>0</v>
      </c>
      <c r="K114" s="305">
        <f>'Investīciju plāns_2023_2027'!K100</f>
        <v>0</v>
      </c>
      <c r="L114" s="306">
        <f>'Investīciju plāns_2023_2027'!L100</f>
        <v>0</v>
      </c>
      <c r="M114" s="307">
        <f>'Investīciju plāns_2023_2027'!M100</f>
        <v>500000</v>
      </c>
      <c r="N114" s="166" t="str">
        <f>'Investīciju plāns_2023_2027'!N100</f>
        <v>P2 L RV2</v>
      </c>
      <c r="O114" s="161" t="str">
        <f>'Investīciju plāns_2023_2027'!O100</f>
        <v>D</v>
      </c>
      <c r="P114" s="281" t="str">
        <f>'Investīciju plāns_2023_2027'!P100</f>
        <v>VP1</v>
      </c>
      <c r="Q114" s="281" t="str">
        <f>'Investīciju plāns_2023_2027'!Q100</f>
        <v>RV3</v>
      </c>
      <c r="R114" s="160" t="str">
        <f>'Investīciju plāns_2023_2027'!R100</f>
        <v>3.1.</v>
      </c>
      <c r="S114" s="385" t="str">
        <f>'Investīciju plāns_2023_2027'!S100</f>
        <v>Labklājības pārvalde</v>
      </c>
      <c r="T114" s="291">
        <f>'Investīciju plāns_2023_2027'!T100</f>
        <v>0</v>
      </c>
      <c r="U114" s="282" t="str">
        <f>'Investīciju plāns_2023_2027'!U100</f>
        <v>2022-2027</v>
      </c>
    </row>
    <row r="115" spans="1:21" ht="102" x14ac:dyDescent="0.25">
      <c r="A115" s="161">
        <f>'Investīciju plāns_2023_2027'!A101</f>
        <v>99</v>
      </c>
      <c r="B115" s="279" t="str">
        <f>'Investīciju plāns_2023_2027'!B101</f>
        <v>10</v>
      </c>
      <c r="C115" s="161" t="str">
        <f>'Investīciju plāns_2023_2027'!C101</f>
        <v>Novads</v>
      </c>
      <c r="D115" s="285" t="str">
        <f>'Investīciju plāns_2023_2027'!D101</f>
        <v>Veicināt sociāli atstumto kopienu, migrantu un nelabvēlīgā situācijā esošo grupu sociāli ekonomisko integrāciju, izmantojot integrētus pasākumus, tostarp mājokļu un sociālo pakalpojumu jomā</v>
      </c>
      <c r="E115" s="295" t="str">
        <f>'Investīciju plāns_2023_2027'!E101</f>
        <v>Sociālo mājokļu atjaunošana vai jaunu sociālo mājokļu būvniecība</v>
      </c>
      <c r="F115" s="161" t="str">
        <f>'Investīciju plāns_2023_2027'!F101</f>
        <v xml:space="preserve">Sociālo pakalpojumu attīstīšana </v>
      </c>
      <c r="G115" s="366" t="str">
        <f>'Investīciju plāns_2023_2027'!G101</f>
        <v>SAM</v>
      </c>
      <c r="H115" s="278">
        <f>'Investīciju plāns_2023_2027'!H101</f>
        <v>2600000</v>
      </c>
      <c r="I115" s="303">
        <f>'Investīciju plāns_2023_2027'!I101</f>
        <v>0</v>
      </c>
      <c r="J115" s="304">
        <f>'Investīciju plāns_2023_2027'!J101</f>
        <v>0</v>
      </c>
      <c r="K115" s="305">
        <f>'Investīciju plāns_2023_2027'!K101</f>
        <v>0</v>
      </c>
      <c r="L115" s="306">
        <f>'Investīciju plāns_2023_2027'!L101</f>
        <v>2600000</v>
      </c>
      <c r="M115" s="307">
        <f>'Investīciju plāns_2023_2027'!M101</f>
        <v>0</v>
      </c>
      <c r="N115" s="166" t="str">
        <f>'Investīciju plāns_2023_2027'!N101</f>
        <v>P2 L RV2</v>
      </c>
      <c r="O115" s="161" t="str">
        <f>'Investīciju plāns_2023_2027'!O101</f>
        <v>P</v>
      </c>
      <c r="P115" s="161" t="str">
        <f>'Investīciju plāns_2023_2027'!P101</f>
        <v>VP1</v>
      </c>
      <c r="Q115" s="161" t="str">
        <f>'Investīciju plāns_2023_2027'!Q101</f>
        <v>RV2</v>
      </c>
      <c r="R115" s="360" t="str">
        <f>'Investīciju plāns_2023_2027'!R101</f>
        <v>2.2.</v>
      </c>
      <c r="S115" s="385" t="str">
        <f>'Investīciju plāns_2023_2027'!S101</f>
        <v>Infrastruktūras un saimnieciskā nodrošinājuma nodaļa/pagasta pārvalde/Labklājības pārvalde</v>
      </c>
      <c r="T115" s="291">
        <f>'Investīciju plāns_2023_2027'!T101</f>
        <v>0</v>
      </c>
      <c r="U115" s="282" t="str">
        <f>'Investīciju plāns_2023_2027'!U101</f>
        <v>2022-2027</v>
      </c>
    </row>
    <row r="116" spans="1:21" ht="140.25" x14ac:dyDescent="0.25">
      <c r="A116" s="161">
        <f>'Investīciju plāns_2023_2027'!A102</f>
        <v>100</v>
      </c>
      <c r="B116" s="279" t="str">
        <f>'Investīciju plāns_2023_2027'!B102</f>
        <v>10</v>
      </c>
      <c r="C116" s="161" t="str">
        <f>'Investīciju plāns_2023_2027'!C102</f>
        <v>Novads</v>
      </c>
      <c r="D116" s="285" t="str">
        <f>'Investīciju plāns_2023_2027'!D102</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E116" s="295" t="str">
        <f>'Investīciju plāns_2023_2027'!E102</f>
        <v>Sabiedrībā balstītu sociālo pakalpojumu pieejamības palielināšana (DI turpinājums); 
Profesionāla un mūsdienīga sociālā darba attīstība, kur indikatīvie sadarbības partneri būs sociālo pakalpojumu sniedzēji (pašvaldības un NVO)</v>
      </c>
      <c r="F116" s="161" t="str">
        <f>'Investīciju plāns_2023_2027'!F102</f>
        <v xml:space="preserve">Sociālo pakalpojumu attīstīšana </v>
      </c>
      <c r="G116" s="366" t="str">
        <f>'Investīciju plāns_2023_2027'!G102</f>
        <v>SAM</v>
      </c>
      <c r="H116" s="278">
        <f>'Investīciju plāns_2023_2027'!H102</f>
        <v>120000</v>
      </c>
      <c r="I116" s="303">
        <f>'Investīciju plāns_2023_2027'!I102</f>
        <v>0</v>
      </c>
      <c r="J116" s="304">
        <f>'Investīciju plāns_2023_2027'!J102</f>
        <v>0</v>
      </c>
      <c r="K116" s="305">
        <f>'Investīciju plāns_2023_2027'!K102</f>
        <v>0</v>
      </c>
      <c r="L116" s="306">
        <f>'Investīciju plāns_2023_2027'!L102</f>
        <v>0</v>
      </c>
      <c r="M116" s="307">
        <f>'Investīciju plāns_2023_2027'!M102</f>
        <v>120000</v>
      </c>
      <c r="N116" s="166" t="str">
        <f>'Investīciju plāns_2023_2027'!N102</f>
        <v>P2 L RV2</v>
      </c>
      <c r="O116" s="161" t="str">
        <f>'Investīciju plāns_2023_2027'!O102</f>
        <v>D</v>
      </c>
      <c r="P116" s="309" t="str">
        <f>'Investīciju plāns_2023_2027'!P102</f>
        <v>VP1</v>
      </c>
      <c r="Q116" s="196" t="str">
        <f>'Investīciju plāns_2023_2027'!Q102</f>
        <v>RV2</v>
      </c>
      <c r="R116" s="196" t="str">
        <f>'Investīciju plāns_2023_2027'!R102</f>
        <v>2.2.</v>
      </c>
      <c r="S116" s="161" t="str">
        <f>'Investīciju plāns_2023_2027'!S102</f>
        <v>Labklājības pārvalde</v>
      </c>
      <c r="T116" s="291">
        <f>'Investīciju plāns_2023_2027'!T102</f>
        <v>0</v>
      </c>
      <c r="U116" s="282" t="str">
        <f>'Investīciju plāns_2023_2027'!U102</f>
        <v>2022-2027</v>
      </c>
    </row>
    <row r="117" spans="1:21" ht="63.75" x14ac:dyDescent="0.25">
      <c r="A117" s="196">
        <f>'Investīciju plāns_2023_2027'!A103</f>
        <v>101</v>
      </c>
      <c r="B117" s="279" t="str">
        <f>'Investīciju plāns_2023_2027'!B103</f>
        <v>10</v>
      </c>
      <c r="C117" s="196" t="str">
        <f>'Investīciju plāns_2023_2027'!C103</f>
        <v>Novads</v>
      </c>
      <c r="D117" s="285" t="str">
        <f>'Investīciju plāns_2023_2027'!D103</f>
        <v xml:space="preserve">Veicināt nabadzības vai sociālās atstumtības riskam pakļauto personu sociālo integrāciju, izmantojot sociālās inovācijas </v>
      </c>
      <c r="E117" s="285" t="str">
        <f>'Investīciju plāns_2023_2027'!E103</f>
        <v>Atbalsts jaunām pieejām sabiedrībā balstītu sociālo pakalpojumu sniegšanā (inovācijas)</v>
      </c>
      <c r="F117" s="161" t="str">
        <f>'Investīciju plāns_2023_2027'!F103</f>
        <v xml:space="preserve">Sociālo pakalpojumu attīstīšana </v>
      </c>
      <c r="G117" s="366" t="str">
        <f>'Investīciju plāns_2023_2027'!G103</f>
        <v>SAM</v>
      </c>
      <c r="H117" s="278">
        <f>'Investīciju plāns_2023_2027'!H103</f>
        <v>260000</v>
      </c>
      <c r="I117" s="303">
        <f>'Investīciju plāns_2023_2027'!I103</f>
        <v>0</v>
      </c>
      <c r="J117" s="304">
        <f>'Investīciju plāns_2023_2027'!J103</f>
        <v>0</v>
      </c>
      <c r="K117" s="305">
        <f>'Investīciju plāns_2023_2027'!K103</f>
        <v>0</v>
      </c>
      <c r="L117" s="306">
        <f>'Investīciju plāns_2023_2027'!L103</f>
        <v>0</v>
      </c>
      <c r="M117" s="307">
        <f>'Investīciju plāns_2023_2027'!M103</f>
        <v>260000</v>
      </c>
      <c r="N117" s="166" t="str">
        <f>'Investīciju plāns_2023_2027'!N103</f>
        <v>P2 L RV2</v>
      </c>
      <c r="O117" s="161" t="str">
        <f>'Investīciju plāns_2023_2027'!O103</f>
        <v>D</v>
      </c>
      <c r="P117" s="309" t="str">
        <f>'Investīciju plāns_2023_2027'!P103</f>
        <v>VP1</v>
      </c>
      <c r="Q117" s="196" t="str">
        <f>'Investīciju plāns_2023_2027'!Q103</f>
        <v>RV2</v>
      </c>
      <c r="R117" s="196" t="str">
        <f>'Investīciju plāns_2023_2027'!R103</f>
        <v>2.2.</v>
      </c>
      <c r="S117" s="161" t="str">
        <f>'Investīciju plāns_2023_2027'!S103</f>
        <v>Labklājības pārvalde</v>
      </c>
      <c r="T117" s="291">
        <f>'Investīciju plāns_2023_2027'!T103</f>
        <v>0</v>
      </c>
      <c r="U117" s="282" t="str">
        <f>'Investīciju plāns_2023_2027'!U103</f>
        <v>2022-2027</v>
      </c>
    </row>
    <row r="118" spans="1:21" ht="51" x14ac:dyDescent="0.25">
      <c r="A118" s="161">
        <f>'Investīciju plāns_2023_2027'!A104</f>
        <v>102</v>
      </c>
      <c r="B118" s="279" t="str">
        <f>'Investīciju plāns_2023_2027'!B104</f>
        <v>10</v>
      </c>
      <c r="C118" s="196" t="str">
        <f>'Investīciju plāns_2023_2027'!C104</f>
        <v>Novads</v>
      </c>
      <c r="D118" s="285" t="str">
        <f>'Investīciju plāns_2023_2027'!D104</f>
        <v>Kultūras un tūrisma lomas palielināšana ekonomiskajā attīstībā, sociālajā iekļaušanā un sociālajās inovācijās</v>
      </c>
      <c r="E118" s="285" t="str">
        <f>'Investīciju plāns_2023_2027'!E104</f>
        <v>Reģionu revitalizācija, konkurētspējas celšana un depopulācijas radīto problēmu mazināšana, stiprinot pilsonisko sabiedrību un izmantojot kultūras potenciālu</v>
      </c>
      <c r="F118" s="161" t="str">
        <f>'Investīciju plāns_2023_2027'!F104</f>
        <v xml:space="preserve">Sociālo pakalpojumu attīstīšana </v>
      </c>
      <c r="G118" s="366" t="str">
        <f>'Investīciju plāns_2023_2027'!G104</f>
        <v>SAM</v>
      </c>
      <c r="H118" s="278">
        <f>'Investīciju plāns_2023_2027'!H104</f>
        <v>300000</v>
      </c>
      <c r="I118" s="303">
        <f>'Investīciju plāns_2023_2027'!I104</f>
        <v>0</v>
      </c>
      <c r="J118" s="304">
        <f>'Investīciju plāns_2023_2027'!J104</f>
        <v>0</v>
      </c>
      <c r="K118" s="305">
        <f>'Investīciju plāns_2023_2027'!K104</f>
        <v>0</v>
      </c>
      <c r="L118" s="306">
        <f>'Investīciju plāns_2023_2027'!L104</f>
        <v>0</v>
      </c>
      <c r="M118" s="307">
        <f>'Investīciju plāns_2023_2027'!M104</f>
        <v>300000</v>
      </c>
      <c r="N118" s="166" t="str">
        <f>'Investīciju plāns_2023_2027'!N104</f>
        <v>P2 L RV2</v>
      </c>
      <c r="O118" s="161" t="str">
        <f>'Investīciju plāns_2023_2027'!O104</f>
        <v>D</v>
      </c>
      <c r="P118" s="284" t="str">
        <f>'Investīciju plāns_2023_2027'!P104</f>
        <v>VP1</v>
      </c>
      <c r="Q118" s="161" t="str">
        <f>'Investīciju plāns_2023_2027'!Q104</f>
        <v>RV2</v>
      </c>
      <c r="R118" s="160" t="str">
        <f>'Investīciju plāns_2023_2027'!R104</f>
        <v>2.3.</v>
      </c>
      <c r="S118" s="161" t="str">
        <f>'Investīciju plāns_2023_2027'!S104</f>
        <v>Labklājības pārvalde</v>
      </c>
      <c r="T118" s="291">
        <f>'Investīciju plāns_2023_2027'!T104</f>
        <v>0</v>
      </c>
      <c r="U118" s="282" t="str">
        <f>'Investīciju plāns_2023_2027'!U104</f>
        <v>2022-2027</v>
      </c>
    </row>
    <row r="119" spans="1:21" ht="63.75" x14ac:dyDescent="0.25">
      <c r="A119" s="161">
        <f>'Investīciju plāns_2023_2027'!A105</f>
        <v>103</v>
      </c>
      <c r="B119" s="279" t="str">
        <f>'Investīciju plāns_2023_2027'!B105</f>
        <v>10</v>
      </c>
      <c r="C119" s="196" t="str">
        <f>'Investīciju plāns_2023_2027'!C105</f>
        <v>Novads</v>
      </c>
      <c r="D119" s="285" t="str">
        <f>'Investīciju plāns_2023_2027'!D105</f>
        <v>Veicināt nabadzības vai sociālās atstumtības riskam pakļauto cilvēku, tostarp vistrūcīgāko un bērnu, sociālo integrāciju</v>
      </c>
      <c r="E119" s="285" t="str">
        <f>'Investīciju plāns_2023_2027'!E105</f>
        <v xml:space="preserve">Bērnu pieskatīšanas pakalpojumi </v>
      </c>
      <c r="F119" s="161" t="str">
        <f>'Investīciju plāns_2023_2027'!F105</f>
        <v xml:space="preserve">Sociālo pakalpojumu attīstīšana </v>
      </c>
      <c r="G119" s="366" t="str">
        <f>'Investīciju plāns_2023_2027'!G105</f>
        <v>SAM</v>
      </c>
      <c r="H119" s="278">
        <f>'Investīciju plāns_2023_2027'!H105</f>
        <v>500000</v>
      </c>
      <c r="I119" s="303">
        <f>'Investīciju plāns_2023_2027'!I105</f>
        <v>0</v>
      </c>
      <c r="J119" s="304">
        <f>'Investīciju plāns_2023_2027'!J105</f>
        <v>0</v>
      </c>
      <c r="K119" s="305">
        <f>'Investīciju plāns_2023_2027'!K105</f>
        <v>0</v>
      </c>
      <c r="L119" s="306">
        <f>'Investīciju plāns_2023_2027'!L105</f>
        <v>0</v>
      </c>
      <c r="M119" s="307">
        <f>'Investīciju plāns_2023_2027'!M105</f>
        <v>500000</v>
      </c>
      <c r="N119" s="166" t="str">
        <f>'Investīciju plāns_2023_2027'!N105</f>
        <v>P2 L RV2</v>
      </c>
      <c r="O119" s="161" t="str">
        <f>'Investīciju plāns_2023_2027'!O105</f>
        <v>D</v>
      </c>
      <c r="P119" s="284" t="str">
        <f>'Investīciju plāns_2023_2027'!P105</f>
        <v>VP1</v>
      </c>
      <c r="Q119" s="161" t="str">
        <f>'Investīciju plāns_2023_2027'!Q105</f>
        <v>RV2</v>
      </c>
      <c r="R119" s="160" t="str">
        <f>'Investīciju plāns_2023_2027'!R105</f>
        <v>2.3.</v>
      </c>
      <c r="S119" s="161" t="str">
        <f>'Investīciju plāns_2023_2027'!S105</f>
        <v>Labklājības pārvalde</v>
      </c>
      <c r="T119" s="291">
        <f>'Investīciju plāns_2023_2027'!T105</f>
        <v>0</v>
      </c>
      <c r="U119" s="282" t="str">
        <f>'Investīciju plāns_2023_2027'!U105</f>
        <v>2022-2027</v>
      </c>
    </row>
    <row r="120" spans="1:21" ht="63.75" x14ac:dyDescent="0.25">
      <c r="A120" s="196">
        <f>'Investīciju plāns_2023_2027'!A106</f>
        <v>104</v>
      </c>
      <c r="B120" s="279" t="str">
        <f>'Investīciju plāns_2023_2027'!B106</f>
        <v>10</v>
      </c>
      <c r="C120" s="161" t="str">
        <f>'Investīciju plāns_2023_2027'!C106</f>
        <v>Novads</v>
      </c>
      <c r="D120" s="285" t="str">
        <f>'Investīciju plāns_2023_2027'!D106</f>
        <v>Publisko pakalpojumu un nodarbinātības pieejamības veicināšanas pasākumi cilvēkiem ar funkcionāliem traucējumiem</v>
      </c>
      <c r="E120" s="285" t="str">
        <f>'Investīciju plāns_2023_2027'!E106</f>
        <v>Publisko pakalpojumu un nodarbinātības pieejamības veicināšanas pasākumi cilvēkiem ar funkcionāliem traucējumiem</v>
      </c>
      <c r="F120" s="161" t="str">
        <f>'Investīciju plāns_2023_2027'!F106</f>
        <v xml:space="preserve">Sociālo pakalpojumu attīstīšana </v>
      </c>
      <c r="G120" s="366" t="str">
        <f>'Investīciju plāns_2023_2027'!G106</f>
        <v>SAM</v>
      </c>
      <c r="H120" s="278">
        <f>'Investīciju plāns_2023_2027'!H106</f>
        <v>500000</v>
      </c>
      <c r="I120" s="303">
        <f>'Investīciju plāns_2023_2027'!I106</f>
        <v>0</v>
      </c>
      <c r="J120" s="304">
        <f>'Investīciju plāns_2023_2027'!J106</f>
        <v>0</v>
      </c>
      <c r="K120" s="305">
        <f>'Investīciju plāns_2023_2027'!K106</f>
        <v>0</v>
      </c>
      <c r="L120" s="306">
        <f>'Investīciju plāns_2023_2027'!L106</f>
        <v>0</v>
      </c>
      <c r="M120" s="307">
        <f>'Investīciju plāns_2023_2027'!M106</f>
        <v>500000</v>
      </c>
      <c r="N120" s="166" t="str">
        <f>'Investīciju plāns_2023_2027'!N106</f>
        <v>P2 L RV2</v>
      </c>
      <c r="O120" s="161" t="str">
        <f>'Investīciju plāns_2023_2027'!O106</f>
        <v>D</v>
      </c>
      <c r="P120" s="309" t="str">
        <f>'Investīciju plāns_2023_2027'!P106</f>
        <v>VP1</v>
      </c>
      <c r="Q120" s="196" t="str">
        <f>'Investīciju plāns_2023_2027'!Q106</f>
        <v>RV2</v>
      </c>
      <c r="R120" s="196" t="str">
        <f>'Investīciju plāns_2023_2027'!R106</f>
        <v>2.3.</v>
      </c>
      <c r="S120" s="387" t="str">
        <f>'Investīciju plāns_2023_2027'!S106</f>
        <v>Labklājības pārvalde</v>
      </c>
      <c r="T120" s="291">
        <f>'Investīciju plāns_2023_2027'!T106</f>
        <v>0</v>
      </c>
      <c r="U120" s="282" t="str">
        <f>'Investīciju plāns_2023_2027'!U106</f>
        <v>2022-2027</v>
      </c>
    </row>
    <row r="121" spans="1:21" ht="38.25" x14ac:dyDescent="0.25">
      <c r="A121" s="161">
        <f>'Investīciju plāns_2023_2027'!A107</f>
        <v>105</v>
      </c>
      <c r="B121" s="279" t="str">
        <f>'Investīciju plāns_2023_2027'!B107</f>
        <v>10</v>
      </c>
      <c r="C121" s="196" t="str">
        <f>'Investīciju plāns_2023_2027'!C107</f>
        <v>Novads</v>
      </c>
      <c r="D121" s="285" t="str">
        <f>'Investīciju plāns_2023_2027'!D107</f>
        <v>Ilgstošas sociālās aprūpes pakalpojuma noturība un nepārtrauktība</v>
      </c>
      <c r="E121" s="285" t="str">
        <f>'Investīciju plāns_2023_2027'!E107</f>
        <v>Ilgstošas sociālās aprūpes pakalpojuma noturība un nepārtrauktība</v>
      </c>
      <c r="F121" s="161" t="str">
        <f>'Investīciju plāns_2023_2027'!F107</f>
        <v xml:space="preserve">Sociālo pakalpojumu attīstīšana </v>
      </c>
      <c r="G121" s="366" t="str">
        <f>'Investīciju plāns_2023_2027'!G107</f>
        <v>SAM</v>
      </c>
      <c r="H121" s="278">
        <f>'Investīciju plāns_2023_2027'!H107</f>
        <v>600000</v>
      </c>
      <c r="I121" s="303">
        <f>'Investīciju plāns_2023_2027'!I107</f>
        <v>0</v>
      </c>
      <c r="J121" s="304">
        <f>'Investīciju plāns_2023_2027'!J107</f>
        <v>0</v>
      </c>
      <c r="K121" s="305">
        <f>'Investīciju plāns_2023_2027'!K107</f>
        <v>0</v>
      </c>
      <c r="L121" s="306">
        <f>'Investīciju plāns_2023_2027'!L107</f>
        <v>0</v>
      </c>
      <c r="M121" s="307">
        <f>'Investīciju plāns_2023_2027'!M107</f>
        <v>600000</v>
      </c>
      <c r="N121" s="166" t="str">
        <f>'Investīciju plāns_2023_2027'!N107</f>
        <v>P2 L RV2</v>
      </c>
      <c r="O121" s="273" t="str">
        <f>'Investīciju plāns_2023_2027'!O107</f>
        <v>D</v>
      </c>
      <c r="P121" s="284" t="str">
        <f>'Investīciju plāns_2023_2027'!P107</f>
        <v>VP1</v>
      </c>
      <c r="Q121" s="161" t="str">
        <f>'Investīciju plāns_2023_2027'!Q107</f>
        <v>RV2</v>
      </c>
      <c r="R121" s="196" t="str">
        <f>'Investīciju plāns_2023_2027'!R107</f>
        <v>2.2.</v>
      </c>
      <c r="S121" s="387" t="str">
        <f>'Investīciju plāns_2023_2027'!S107</f>
        <v>Labklājības pārvalde</v>
      </c>
      <c r="T121" s="291">
        <f>'Investīciju plāns_2023_2027'!T107</f>
        <v>0</v>
      </c>
      <c r="U121" s="282" t="str">
        <f>'Investīciju plāns_2023_2027'!U107</f>
        <v>2022-2027</v>
      </c>
    </row>
    <row r="122" spans="1:21" ht="38.25" x14ac:dyDescent="0.25">
      <c r="A122" s="161">
        <f>'Investīciju plāns_2023_2027'!A108</f>
        <v>106</v>
      </c>
      <c r="B122" s="279" t="str">
        <f>'Investīciju plāns_2023_2027'!B108</f>
        <v>10</v>
      </c>
      <c r="C122" s="196" t="str">
        <f>'Investīciju plāns_2023_2027'!C108</f>
        <v>Novads</v>
      </c>
      <c r="D122" s="285" t="str">
        <f>'Investīciju plāns_2023_2027'!D108</f>
        <v>Dienas/aktivitāšu centru aprīkošana un izveide  Jelgavas novada teritorijā</v>
      </c>
      <c r="E122" s="285" t="str">
        <f>'Investīciju plāns_2023_2027'!E108</f>
        <v>Dienas/aktivitāšu centru aprīkošana un izveide  Jelgavas novadā,  nodrošinot pašvaldības pakalpojumu pieejamību tuvāk iedzīvotājam (t.sk. Dorupe, Līvbērze, Vītoliņi, Ziedkalne, Mežciems, Salgale)</v>
      </c>
      <c r="F122" s="161" t="str">
        <f>'Investīciju plāns_2023_2027'!F108</f>
        <v>Sociālo pakalpojumu infrastruktūra</v>
      </c>
      <c r="G122" s="366" t="str">
        <f>'Investīciju plāns_2023_2027'!G108</f>
        <v>Kopīgs/J/Pag/Iedz</v>
      </c>
      <c r="H122" s="278">
        <f>'Investīciju plāns_2023_2027'!H108</f>
        <v>600000</v>
      </c>
      <c r="I122" s="303">
        <f>'Investīciju plāns_2023_2027'!I108</f>
        <v>0</v>
      </c>
      <c r="J122" s="304">
        <f>'Investīciju plāns_2023_2027'!J108</f>
        <v>0</v>
      </c>
      <c r="K122" s="305">
        <f>'Investīciju plāns_2023_2027'!K108</f>
        <v>0</v>
      </c>
      <c r="L122" s="306">
        <f>'Investīciju plāns_2023_2027'!L108</f>
        <v>100000</v>
      </c>
      <c r="M122" s="307">
        <f>'Investīciju plāns_2023_2027'!M108</f>
        <v>500000</v>
      </c>
      <c r="N122" s="161" t="str">
        <f>'Investīciju plāns_2023_2027'!N108</f>
        <v>P2 L RV1</v>
      </c>
      <c r="O122" s="272" t="str">
        <f>'Investīciju plāns_2023_2027'!O108</f>
        <v>D</v>
      </c>
      <c r="P122" s="284" t="str">
        <f>'Investīciju plāns_2023_2027'!P108</f>
        <v>VP1</v>
      </c>
      <c r="Q122" s="161" t="str">
        <f>'Investīciju plāns_2023_2027'!Q108</f>
        <v>RV2</v>
      </c>
      <c r="R122" s="160" t="str">
        <f>'Investīciju plāns_2023_2027'!R108</f>
        <v>2.1
2.2</v>
      </c>
      <c r="S122" s="387" t="str">
        <f>'Investīciju plāns_2023_2027'!S108</f>
        <v>Pagastu pārvalde/Labklājības pārvalde</v>
      </c>
      <c r="T122" s="284">
        <f>'Investīciju plāns_2023_2027'!T108</f>
        <v>0</v>
      </c>
      <c r="U122" s="282" t="str">
        <f>'Investīciju plāns_2023_2027'!U108</f>
        <v>2022-2027</v>
      </c>
    </row>
    <row r="123" spans="1:21" ht="76.5" x14ac:dyDescent="0.25">
      <c r="A123" s="196">
        <f>'Investīciju plāns_2023_2027'!A109</f>
        <v>107</v>
      </c>
      <c r="B123" s="279" t="str">
        <f>'Investīciju plāns_2023_2027'!B109</f>
        <v>10</v>
      </c>
      <c r="C123" s="196" t="str">
        <f>'Investīciju plāns_2023_2027'!C109</f>
        <v>Novads</v>
      </c>
      <c r="D123" s="285" t="str">
        <f>'Investīciju plāns_2023_2027'!D109</f>
        <v>Vides pieejamības uzlabošana sociālo pakalpojumu sasniedzamības nodrošināšanai Jelgavas novada pašvaldības ēkās</v>
      </c>
      <c r="E123" s="285" t="str">
        <f>'Investīciju plāns_2023_2027'!E109</f>
        <v>Infrastruktūras uzlabojumi,  t.sk. pacēlāji, kāpņu renovācija pieejamībai, u.c. vides pieejamības uzlabošanas elementi Jelgavas novada pašvaldības ēkās</v>
      </c>
      <c r="F123" s="161" t="str">
        <f>'Investīciju plāns_2023_2027'!F109</f>
        <v>Sociālo pakalpojumu infrastruktūra</v>
      </c>
      <c r="G123" s="366" t="str">
        <f>'Investīciju plāns_2023_2027'!G109</f>
        <v>Kopīgs/J/Pag/Iedz</v>
      </c>
      <c r="H123" s="278">
        <f>'Investīciju plāns_2023_2027'!H109</f>
        <v>500000</v>
      </c>
      <c r="I123" s="303">
        <f>'Investīciju plāns_2023_2027'!I109</f>
        <v>0</v>
      </c>
      <c r="J123" s="304">
        <f>'Investīciju plāns_2023_2027'!J109</f>
        <v>0</v>
      </c>
      <c r="K123" s="305">
        <f>'Investīciju plāns_2023_2027'!K109</f>
        <v>0</v>
      </c>
      <c r="L123" s="306">
        <f>'Investīciju plāns_2023_2027'!L109</f>
        <v>200000</v>
      </c>
      <c r="M123" s="307">
        <f>'Investīciju plāns_2023_2027'!M109</f>
        <v>300000</v>
      </c>
      <c r="N123" s="161" t="str">
        <f>'Investīciju plāns_2023_2027'!N109</f>
        <v>P2 L RV2</v>
      </c>
      <c r="O123" s="273" t="str">
        <f>'Investīciju plāns_2023_2027'!O109</f>
        <v>P</v>
      </c>
      <c r="P123" s="145" t="str">
        <f>'Investīciju plāns_2023_2027'!P109</f>
        <v>VP1</v>
      </c>
      <c r="Q123" s="195" t="str">
        <f>'Investīciju plāns_2023_2027'!Q109</f>
        <v>RV2</v>
      </c>
      <c r="R123" s="196" t="str">
        <f>'Investīciju plāns_2023_2027'!R109</f>
        <v>2.2.</v>
      </c>
      <c r="S123" s="381" t="str">
        <f>'Investīciju plāns_2023_2027'!S109</f>
        <v>Infrastruktūras un saimnieciskā nodrošinājuma nodaļa/Labklājības pārvalde</v>
      </c>
      <c r="T123" s="284">
        <f>'Investīciju plāns_2023_2027'!T109</f>
        <v>0</v>
      </c>
      <c r="U123" s="282" t="str">
        <f>'Investīciju plāns_2023_2027'!U109</f>
        <v>2022-2027</v>
      </c>
    </row>
    <row r="124" spans="1:21" ht="76.5" x14ac:dyDescent="0.25">
      <c r="A124" s="161">
        <f>'Investīciju plāns_2023_2027'!A110</f>
        <v>108</v>
      </c>
      <c r="B124" s="279" t="str">
        <f>'Investīciju plāns_2023_2027'!B110</f>
        <v>09s</v>
      </c>
      <c r="C124" s="196" t="str">
        <f>'Investīciju plāns_2023_2027'!C110</f>
        <v>Novads</v>
      </c>
      <c r="D124" s="285" t="str">
        <f>'Investīciju plāns_2023_2027'!D110</f>
        <v>Sporta laukumu/stadionu izveide/labiekārtošana/atjaunošana Jelgavas novada teritorijā</v>
      </c>
      <c r="E124" s="285" t="str">
        <f>'Investīciju plāns_2023_2027'!E110</f>
        <v>Sporta laukumu izveide/labiekārtošana/atjaunošana Jelgavas novada teritorijā (segumi, elementi, labiekārtošana) sakārtojot sporta infrastruktūru</v>
      </c>
      <c r="F124" s="161" t="str">
        <f>'Investīciju plāns_2023_2027'!F110</f>
        <v>Sporta infrastruktūra</v>
      </c>
      <c r="G124" s="366" t="str">
        <f>'Investīciju plāns_2023_2027'!G110</f>
        <v>Kopīgs/J/Pag/Iedz</v>
      </c>
      <c r="H124" s="278">
        <f>'Investīciju plāns_2023_2027'!H110</f>
        <v>1500000</v>
      </c>
      <c r="I124" s="303">
        <f>'Investīciju plāns_2023_2027'!I110</f>
        <v>0</v>
      </c>
      <c r="J124" s="304">
        <f>'Investīciju plāns_2023_2027'!J110</f>
        <v>0</v>
      </c>
      <c r="K124" s="305">
        <f>'Investīciju plāns_2023_2027'!K110</f>
        <v>0</v>
      </c>
      <c r="L124" s="306">
        <f>'Investīciju plāns_2023_2027'!L110</f>
        <v>200000</v>
      </c>
      <c r="M124" s="307">
        <f>'Investīciju plāns_2023_2027'!M110</f>
        <v>1300000</v>
      </c>
      <c r="N124" s="161" t="str">
        <f>'Investīciju plāns_2023_2027'!N110</f>
        <v>P2 S RV2</v>
      </c>
      <c r="O124" s="151" t="str">
        <f>'Investīciju plāns_2023_2027'!O110</f>
        <v>P</v>
      </c>
      <c r="P124" s="145" t="str">
        <f>'Investīciju plāns_2023_2027'!P110</f>
        <v>VP1</v>
      </c>
      <c r="Q124" s="195" t="str">
        <f>'Investīciju plāns_2023_2027'!Q110</f>
        <v>RV3</v>
      </c>
      <c r="R124" s="268" t="str">
        <f>'Investīciju plāns_2023_2027'!R110</f>
        <v>3.1.</v>
      </c>
      <c r="S124" s="381" t="str">
        <f>'Investīciju plāns_2023_2027'!S110</f>
        <v>Infrastruktūras un saimnieciskā nodrošinājuma nodaļa/Sporta centrs</v>
      </c>
      <c r="T124" s="284">
        <f>'Investīciju plāns_2023_2027'!T110</f>
        <v>0</v>
      </c>
      <c r="U124" s="282" t="str">
        <f>'Investīciju plāns_2023_2027'!U110</f>
        <v>2022-2027</v>
      </c>
    </row>
    <row r="125" spans="1:21" ht="76.5" x14ac:dyDescent="0.25">
      <c r="A125" s="161">
        <f>'Investīciju plāns_2023_2027'!A111</f>
        <v>109</v>
      </c>
      <c r="B125" s="279" t="str">
        <f>'Investīciju plāns_2023_2027'!B111</f>
        <v>09s</v>
      </c>
      <c r="C125" s="196" t="str">
        <f>'Investīciju plāns_2023_2027'!C111</f>
        <v>Novads</v>
      </c>
      <c r="D125" s="285" t="str">
        <f>'Investīciju plāns_2023_2027'!D111</f>
        <v>Iekštelpu sporta infrastruktūras sakārtošana  un aprīkojuma atjaunošana Jelgavas novada sporta bāzēs</v>
      </c>
      <c r="E125" s="285" t="str">
        <f>'Investīciju plāns_2023_2027'!E111</f>
        <v>Iekštelpu sporta infrastruktūras sakārtošana - grīdas segumi, sporta inventārs, telpu remonti (tai skaitā dušas un sanitārie mezgli, kosmētiskie remonti) Jelgavas novada sporta bāzēs</v>
      </c>
      <c r="F125" s="161" t="str">
        <f>'Investīciju plāns_2023_2027'!F111</f>
        <v>Sporta infrastruktūra</v>
      </c>
      <c r="G125" s="366" t="str">
        <f>'Investīciju plāns_2023_2027'!G111</f>
        <v>Kopīgs/J/Pag/Iedz</v>
      </c>
      <c r="H125" s="278">
        <f>'Investīciju plāns_2023_2027'!H111</f>
        <v>800000</v>
      </c>
      <c r="I125" s="303">
        <f>'Investīciju plāns_2023_2027'!I111</f>
        <v>0</v>
      </c>
      <c r="J125" s="304">
        <f>'Investīciju plāns_2023_2027'!J111</f>
        <v>0</v>
      </c>
      <c r="K125" s="305">
        <f>'Investīciju plāns_2023_2027'!K111</f>
        <v>0</v>
      </c>
      <c r="L125" s="306">
        <f>'Investīciju plāns_2023_2027'!L111</f>
        <v>200000</v>
      </c>
      <c r="M125" s="307">
        <f>'Investīciju plāns_2023_2027'!M111</f>
        <v>600000</v>
      </c>
      <c r="N125" s="161" t="str">
        <f>'Investīciju plāns_2023_2027'!N111</f>
        <v>P2 S RV2</v>
      </c>
      <c r="O125" s="151" t="str">
        <f>'Investīciju plāns_2023_2027'!O111</f>
        <v>P</v>
      </c>
      <c r="P125" s="151" t="str">
        <f>'Investīciju plāns_2023_2027'!P111</f>
        <v>VP1</v>
      </c>
      <c r="Q125" s="151" t="str">
        <f>'Investīciju plāns_2023_2027'!Q111</f>
        <v>RV3</v>
      </c>
      <c r="R125" s="268" t="str">
        <f>'Investīciju plāns_2023_2027'!R111</f>
        <v>3.2.</v>
      </c>
      <c r="S125" s="385" t="str">
        <f>'Investīciju plāns_2023_2027'!S111</f>
        <v>Infrastruktūras un saimnieciskā nodrošinājuma nodaļa/Sporta centrs</v>
      </c>
      <c r="T125" s="284">
        <f>'Investīciju plāns_2023_2027'!T111</f>
        <v>0</v>
      </c>
      <c r="U125" s="282" t="str">
        <f>'Investīciju plāns_2023_2027'!U111</f>
        <v>2022-2027</v>
      </c>
    </row>
    <row r="126" spans="1:21" ht="76.5" x14ac:dyDescent="0.25">
      <c r="A126" s="196">
        <f>'Investīciju plāns_2023_2027'!A112</f>
        <v>110</v>
      </c>
      <c r="B126" s="279" t="str">
        <f>'Investīciju plāns_2023_2027'!B112</f>
        <v>08</v>
      </c>
      <c r="C126" s="196" t="str">
        <f>'Investīciju plāns_2023_2027'!C112</f>
        <v>Novads</v>
      </c>
      <c r="D126" s="285" t="str">
        <f>'Investīciju plāns_2023_2027'!D112</f>
        <v>Kultūras iestāžu  infrastruktūras sakārtošana/teritorijas labiekārtošana/modernizācija/atjaunošana/remonti Jelgavas novada kultūras iestādēs</v>
      </c>
      <c r="E126" s="285" t="str">
        <f>'Investīciju plāns_2023_2027'!E112</f>
        <v>Kultūras iestāžu teritoriju infrastruktūras sakārtošana/modernizācija/atjaunošana/labiekārtošana</v>
      </c>
      <c r="F126" s="161" t="str">
        <f>'Investīciju plāns_2023_2027'!F112</f>
        <v>Teritorijas labiekārtošana</v>
      </c>
      <c r="G126" s="366" t="str">
        <f>'Investīciju plāns_2023_2027'!G112</f>
        <v>Kopīgs/J/Pag/Iedz</v>
      </c>
      <c r="H126" s="278">
        <f>'Investīciju plāns_2023_2027'!H112</f>
        <v>500000</v>
      </c>
      <c r="I126" s="303">
        <f>'Investīciju plāns_2023_2027'!I112</f>
        <v>0</v>
      </c>
      <c r="J126" s="304">
        <f>'Investīciju plāns_2023_2027'!J112</f>
        <v>0</v>
      </c>
      <c r="K126" s="305">
        <f>'Investīciju plāns_2023_2027'!K112</f>
        <v>0</v>
      </c>
      <c r="L126" s="306">
        <f>'Investīciju plāns_2023_2027'!L112</f>
        <v>250000</v>
      </c>
      <c r="M126" s="307">
        <f>'Investīciju plāns_2023_2027'!M112</f>
        <v>250000</v>
      </c>
      <c r="N126" s="161" t="str">
        <f>'Investīciju plāns_2023_2027'!N112</f>
        <v>P2 K RV1</v>
      </c>
      <c r="O126" s="151" t="str">
        <f>'Investīciju plāns_2023_2027'!O112</f>
        <v>P</v>
      </c>
      <c r="P126" s="151" t="str">
        <f>'Investīciju plāns_2023_2027'!P112</f>
        <v>VP1</v>
      </c>
      <c r="Q126" s="151" t="str">
        <f>'Investīciju plāns_2023_2027'!Q112</f>
        <v>RV3</v>
      </c>
      <c r="R126" s="196" t="str">
        <f>'Investīciju plāns_2023_2027'!R112</f>
        <v>3.3.</v>
      </c>
      <c r="S126" s="388" t="str">
        <f>'Investīciju plāns_2023_2027'!S112</f>
        <v>Kultūraspārvalde/pagastu pārvaldes</v>
      </c>
      <c r="T126" s="284">
        <f>'Investīciju plāns_2023_2027'!T112</f>
        <v>0</v>
      </c>
      <c r="U126" s="282" t="str">
        <f>'Investīciju plāns_2023_2027'!U112</f>
        <v>2022-2027</v>
      </c>
    </row>
    <row r="127" spans="1:21" x14ac:dyDescent="0.25">
      <c r="A127" s="161" t="e">
        <f>'Investīciju plāns_2023_2027'!#REF!</f>
        <v>#REF!</v>
      </c>
      <c r="B127" s="279" t="e">
        <f>'Investīciju plāns_2023_2027'!#REF!</f>
        <v>#REF!</v>
      </c>
      <c r="C127" s="196" t="e">
        <f>'Investīciju plāns_2023_2027'!#REF!</f>
        <v>#REF!</v>
      </c>
      <c r="D127" s="285" t="e">
        <f>'Investīciju plāns_2023_2027'!#REF!</f>
        <v>#REF!</v>
      </c>
      <c r="E127" s="285" t="e">
        <f>'Investīciju plāns_2023_2027'!#REF!</f>
        <v>#REF!</v>
      </c>
      <c r="F127" s="161" t="e">
        <f>'Investīciju plāns_2023_2027'!#REF!</f>
        <v>#REF!</v>
      </c>
      <c r="G127" s="366" t="e">
        <f>'Investīciju plāns_2023_2027'!#REF!</f>
        <v>#REF!</v>
      </c>
      <c r="H127" s="278" t="e">
        <f>'Investīciju plāns_2023_2027'!#REF!</f>
        <v>#REF!</v>
      </c>
      <c r="I127" s="303" t="e">
        <f>'Investīciju plāns_2023_2027'!#REF!</f>
        <v>#REF!</v>
      </c>
      <c r="J127" s="304" t="e">
        <f>'Investīciju plāns_2023_2027'!#REF!</f>
        <v>#REF!</v>
      </c>
      <c r="K127" s="305" t="e">
        <f>'Investīciju plāns_2023_2027'!#REF!</f>
        <v>#REF!</v>
      </c>
      <c r="L127" s="306" t="e">
        <f>'Investīciju plāns_2023_2027'!#REF!</f>
        <v>#REF!</v>
      </c>
      <c r="M127" s="307" t="e">
        <f>'Investīciju plāns_2023_2027'!#REF!</f>
        <v>#REF!</v>
      </c>
      <c r="N127" s="161" t="e">
        <f>'Investīciju plāns_2023_2027'!#REF!</f>
        <v>#REF!</v>
      </c>
      <c r="O127" s="161" t="e">
        <f>'Investīciju plāns_2023_2027'!#REF!</f>
        <v>#REF!</v>
      </c>
      <c r="P127" s="151" t="e">
        <f>'Investīciju plāns_2023_2027'!#REF!</f>
        <v>#REF!</v>
      </c>
      <c r="Q127" s="161" t="e">
        <f>'Investīciju plāns_2023_2027'!#REF!</f>
        <v>#REF!</v>
      </c>
      <c r="R127" s="196" t="e">
        <f>'Investīciju plāns_2023_2027'!#REF!</f>
        <v>#REF!</v>
      </c>
      <c r="S127" s="386" t="e">
        <f>'Investīciju plāns_2023_2027'!#REF!</f>
        <v>#REF!</v>
      </c>
      <c r="T127" s="284" t="e">
        <f>'Investīciju plāns_2023_2027'!#REF!</f>
        <v>#REF!</v>
      </c>
      <c r="U127" s="282" t="e">
        <f>'Investīciju plāns_2023_2027'!#REF!</f>
        <v>#REF!</v>
      </c>
    </row>
    <row r="128" spans="1:21" ht="76.5" x14ac:dyDescent="0.25">
      <c r="A128" s="161">
        <f>'Investīciju plāns_2023_2027'!A113</f>
        <v>111</v>
      </c>
      <c r="B128" s="279" t="str">
        <f>'Investīciju plāns_2023_2027'!B113</f>
        <v>08k</v>
      </c>
      <c r="C128" s="196" t="str">
        <f>'Investīciju plāns_2023_2027'!C113</f>
        <v>Novads</v>
      </c>
      <c r="D128" s="285" t="str">
        <f>'Investīciju plāns_2023_2027'!D113</f>
        <v>Brīvdabas estrādes/vietas izveide/ labiekārtošana Jelgavas novada teritorijā</v>
      </c>
      <c r="E128" s="285" t="str">
        <f>'Investīciju plāns_2023_2027'!E113</f>
        <v>Brīvdabas estrādes/vietas izveide/labiekārtošana, kultūras pakalpojuma nodrošināšanai pagastos - uzbūvēta brīvdabas estrāde, ierīkota brīvdabas pasākumu vieta, labiekārtota Jelgavas novada teritorijā</v>
      </c>
      <c r="F128" s="161" t="str">
        <f>'Investīciju plāns_2023_2027'!F113</f>
        <v>Teritorijas labiekārtošana</v>
      </c>
      <c r="G128" s="366" t="str">
        <f>'Investīciju plāns_2023_2027'!G113</f>
        <v>Kopīgs/J/Pag/Iedz</v>
      </c>
      <c r="H128" s="278">
        <f>'Investīciju plāns_2023_2027'!H113</f>
        <v>400000</v>
      </c>
      <c r="I128" s="303">
        <f>'Investīciju plāns_2023_2027'!I113</f>
        <v>0</v>
      </c>
      <c r="J128" s="304">
        <f>'Investīciju plāns_2023_2027'!J113</f>
        <v>0</v>
      </c>
      <c r="K128" s="305">
        <f>'Investīciju plāns_2023_2027'!K113</f>
        <v>0</v>
      </c>
      <c r="L128" s="306">
        <f>'Investīciju plāns_2023_2027'!L113</f>
        <v>100000</v>
      </c>
      <c r="M128" s="307">
        <f>'Investīciju plāns_2023_2027'!M113</f>
        <v>300000</v>
      </c>
      <c r="N128" s="161" t="str">
        <f>'Investīciju plāns_2023_2027'!N113</f>
        <v>P2 K RV1</v>
      </c>
      <c r="O128" s="161" t="str">
        <f>'Investīciju plāns_2023_2027'!O113</f>
        <v>P</v>
      </c>
      <c r="P128" s="336" t="str">
        <f>'Investīciju plāns_2023_2027'!P113</f>
        <v>VP1</v>
      </c>
      <c r="Q128" s="336" t="str">
        <f>'Investīciju plāns_2023_2027'!Q113</f>
        <v>RV3</v>
      </c>
      <c r="R128" s="339" t="str">
        <f>'Investīciju plāns_2023_2027'!R113</f>
        <v>3.3.</v>
      </c>
      <c r="S128" s="161" t="str">
        <f>'Investīciju plāns_2023_2027'!S113</f>
        <v>Infrastruktūras un saimnieciskā nodrošinājuma nodaļa/pagasta pārvalde</v>
      </c>
      <c r="T128" s="284">
        <f>'Investīciju plāns_2023_2027'!T113</f>
        <v>0</v>
      </c>
      <c r="U128" s="282" t="str">
        <f>'Investīciju plāns_2023_2027'!U113</f>
        <v>2022-2027</v>
      </c>
    </row>
    <row r="129" spans="1:21" ht="76.5" x14ac:dyDescent="0.25">
      <c r="A129" s="196">
        <f>'Investīciju plāns_2023_2027'!A114</f>
        <v>112</v>
      </c>
      <c r="B129" s="279" t="str">
        <f>'Investīciju plāns_2023_2027'!B114</f>
        <v>10</v>
      </c>
      <c r="C129" s="196" t="str">
        <f>'Investīciju plāns_2023_2027'!C114</f>
        <v>Novads</v>
      </c>
      <c r="D129" s="285" t="str">
        <f>'Investīciju plāns_2023_2027'!D114</f>
        <v>Dienas/aktivitāšu centru teritoriju labiekārtošana Jelgavas novada teritorijā</v>
      </c>
      <c r="E129" s="285" t="str">
        <f>'Investīciju plāns_2023_2027'!E114</f>
        <v>Dienas/aktivitāšu centru teritoriju labiekārtošana Jelgavas novada teritorijā - žogu uzstādīšana, automašīnu stāvlaukuma vietas sakārtošana, bērnu rotaļu laukuma izveide, teritorijas labiekārtošana, video novērošanas sistēmas izbūve</v>
      </c>
      <c r="F129" s="161" t="str">
        <f>'Investīciju plāns_2023_2027'!F114</f>
        <v>Teritorijas labiekārtošana</v>
      </c>
      <c r="G129" s="367" t="str">
        <f>'Investīciju plāns_2023_2027'!G114</f>
        <v>Kopīgs/J/Pag/Iedz</v>
      </c>
      <c r="H129" s="278">
        <f>'Investīciju plāns_2023_2027'!H114</f>
        <v>500000</v>
      </c>
      <c r="I129" s="303">
        <f>'Investīciju plāns_2023_2027'!I114</f>
        <v>0</v>
      </c>
      <c r="J129" s="304">
        <f>'Investīciju plāns_2023_2027'!J114</f>
        <v>0</v>
      </c>
      <c r="K129" s="305">
        <f>'Investīciju plāns_2023_2027'!K114</f>
        <v>0</v>
      </c>
      <c r="L129" s="306">
        <f>'Investīciju plāns_2023_2027'!L114</f>
        <v>100000</v>
      </c>
      <c r="M129" s="307">
        <f>'Investīciju plāns_2023_2027'!M114</f>
        <v>400000</v>
      </c>
      <c r="N129" s="161" t="str">
        <f>'Investīciju plāns_2023_2027'!N114</f>
        <v>P2 L RV2</v>
      </c>
      <c r="O129" s="336" t="str">
        <f>'Investīciju plāns_2023_2027'!O114</f>
        <v>D</v>
      </c>
      <c r="P129" s="336" t="str">
        <f>'Investīciju plāns_2023_2027'!P114</f>
        <v>VP1</v>
      </c>
      <c r="Q129" s="348" t="str">
        <f>'Investīciju plāns_2023_2027'!Q114</f>
        <v>RV2</v>
      </c>
      <c r="R129" s="336" t="str">
        <f>'Investīciju plāns_2023_2027'!R114</f>
        <v>2.1
2.2</v>
      </c>
      <c r="S129" s="161" t="str">
        <f>'Investīciju plāns_2023_2027'!S114</f>
        <v>Infrastruktūras un saimnieciskā nodrošinājuma nodaļa/Labklājības pārvalde</v>
      </c>
      <c r="T129" s="284">
        <f>'Investīciju plāns_2023_2027'!T114</f>
        <v>0</v>
      </c>
      <c r="U129" s="282" t="str">
        <f>'Investīciju plāns_2023_2027'!U114</f>
        <v>2022-2027</v>
      </c>
    </row>
    <row r="130" spans="1:21" ht="76.5" x14ac:dyDescent="0.25">
      <c r="A130" s="161">
        <f>'Investīciju plāns_2023_2027'!A115</f>
        <v>113</v>
      </c>
      <c r="B130" s="279" t="str">
        <f>'Investīciju plāns_2023_2027'!B115</f>
        <v>06</v>
      </c>
      <c r="C130" s="196" t="str">
        <f>'Investīciju plāns_2023_2027'!C115</f>
        <v>Novads</v>
      </c>
      <c r="D130" s="285" t="str">
        <f>'Investīciju plāns_2023_2027'!D115</f>
        <v>Pašvaldības iestāžu un piekritīgo teritoriju labiekārtošana Jelgavas novada teritorijā</v>
      </c>
      <c r="E130" s="285" t="str">
        <f>'Investīciju plāns_2023_2027'!E115</f>
        <v>Pašvaldības iestāžu un piekritīgo teritoriju labiekārtošana Jelgavas novada teritorijā (pagasta pārvaldes, parki, skvēri, atpūtas vietas, upju krasti)</v>
      </c>
      <c r="F130" s="161" t="str">
        <f>'Investīciju plāns_2023_2027'!F115</f>
        <v>Teritorijas labiekārtošana</v>
      </c>
      <c r="G130" s="367" t="str">
        <f>'Investīciju plāns_2023_2027'!G115</f>
        <v>Kopīgs/J/Pag/Iedz</v>
      </c>
      <c r="H130" s="278">
        <f>'Investīciju plāns_2023_2027'!H115</f>
        <v>400000</v>
      </c>
      <c r="I130" s="303">
        <f>'Investīciju plāns_2023_2027'!I115</f>
        <v>0</v>
      </c>
      <c r="J130" s="304">
        <f>'Investīciju plāns_2023_2027'!J115</f>
        <v>0</v>
      </c>
      <c r="K130" s="305">
        <f>'Investīciju plāns_2023_2027'!K115</f>
        <v>0</v>
      </c>
      <c r="L130" s="306">
        <f>'Investīciju plāns_2023_2027'!L115</f>
        <v>0</v>
      </c>
      <c r="M130" s="307">
        <f>'Investīciju plāns_2023_2027'!M115</f>
        <v>400000</v>
      </c>
      <c r="N130" s="161" t="str">
        <f>'Investīciju plāns_2023_2027'!N115</f>
        <v>P3 V RV9</v>
      </c>
      <c r="O130" s="336" t="str">
        <f>'Investīciju plāns_2023_2027'!O115</f>
        <v>D</v>
      </c>
      <c r="P130" s="336" t="str">
        <f>'Investīciju plāns_2023_2027'!P115</f>
        <v>VP2</v>
      </c>
      <c r="Q130" s="348" t="str">
        <f>'Investīciju plāns_2023_2027'!Q115</f>
        <v>RV5</v>
      </c>
      <c r="R130" s="336" t="str">
        <f>'Investīciju plāns_2023_2027'!R115</f>
        <v>U.5.4.</v>
      </c>
      <c r="S130" s="161" t="str">
        <f>'Investīciju plāns_2023_2027'!S115</f>
        <v>Īpašuma pārvaldības nodaļa/Attīstības nodaļa/pagasta pārvalde</v>
      </c>
      <c r="T130" s="284">
        <f>'Investīciju plāns_2023_2027'!T115</f>
        <v>0</v>
      </c>
      <c r="U130" s="282" t="str">
        <f>'Investīciju plāns_2023_2027'!U115</f>
        <v>2022-2027</v>
      </c>
    </row>
    <row r="131" spans="1:21" ht="38.25" x14ac:dyDescent="0.25">
      <c r="A131" s="161">
        <f>'Investīciju plāns_2023_2027'!A116</f>
        <v>114</v>
      </c>
      <c r="B131" s="279" t="str">
        <f>'Investīciju plāns_2023_2027'!B116</f>
        <v>05</v>
      </c>
      <c r="C131" s="196" t="str">
        <f>'Investīciju plāns_2023_2027'!C116</f>
        <v>Novads</v>
      </c>
      <c r="D131" s="285" t="str">
        <f>'Investīciju plāns_2023_2027'!D116</f>
        <v>Degradēto teritoriju sakārtošana visā Jelgavas novada teritorijā</v>
      </c>
      <c r="E131" s="285" t="str">
        <f>'Investīciju plāns_2023_2027'!E116</f>
        <v xml:space="preserve">Degradēto teritorijas sakārtošana Jelgavas novada teritorijā (katru gadu 4 - 5 objekti gadā)
</v>
      </c>
      <c r="F131" s="161" t="str">
        <f>'Investīciju plāns_2023_2027'!F116</f>
        <v>Teritorijas labiekārtošana</v>
      </c>
      <c r="G131" s="367" t="str">
        <f>'Investīciju plāns_2023_2027'!G116</f>
        <v>Kopīgs/J/Pag/Iedz</v>
      </c>
      <c r="H131" s="278">
        <f>'Investīciju plāns_2023_2027'!H116</f>
        <v>483000</v>
      </c>
      <c r="I131" s="303">
        <f>'Investīciju plāns_2023_2027'!I116</f>
        <v>23000</v>
      </c>
      <c r="J131" s="304">
        <f>'Investīciju plāns_2023_2027'!J116</f>
        <v>23000</v>
      </c>
      <c r="K131" s="305">
        <f>'Investīciju plāns_2023_2027'!K116</f>
        <v>0</v>
      </c>
      <c r="L131" s="306">
        <f>'Investīciju plāns_2023_2027'!L116</f>
        <v>60000</v>
      </c>
      <c r="M131" s="307">
        <f>'Investīciju plāns_2023_2027'!M116</f>
        <v>400000</v>
      </c>
      <c r="N131" s="161" t="str">
        <f>'Investīciju plāns_2023_2027'!N116</f>
        <v>P3 V RV9</v>
      </c>
      <c r="O131" s="336" t="str">
        <f>'Investīciju plāns_2023_2027'!O116</f>
        <v>D</v>
      </c>
      <c r="P131" s="336" t="str">
        <f>'Investīciju plāns_2023_2027'!P116</f>
        <v>VP2</v>
      </c>
      <c r="Q131" s="348" t="str">
        <f>'Investīciju plāns_2023_2027'!Q116</f>
        <v>RV5</v>
      </c>
      <c r="R131" s="336" t="str">
        <f>'Investīciju plāns_2023_2027'!R116</f>
        <v>U.5.4.</v>
      </c>
      <c r="S131" s="161" t="str">
        <f>'Investīciju plāns_2023_2027'!S116</f>
        <v>Īpašuma pārvaldības nodaļa</v>
      </c>
      <c r="T131" s="284">
        <f>'Investīciju plāns_2023_2027'!T116</f>
        <v>0</v>
      </c>
      <c r="U131" s="282" t="str">
        <f>'Investīciju plāns_2023_2027'!U116</f>
        <v>2022-2027</v>
      </c>
    </row>
    <row r="132" spans="1:21" ht="51" x14ac:dyDescent="0.25">
      <c r="A132" s="196">
        <f>'Investīciju plāns_2023_2027'!A117</f>
        <v>115</v>
      </c>
      <c r="B132" s="279" t="str">
        <f>'Investīciju plāns_2023_2027'!B117</f>
        <v>05</v>
      </c>
      <c r="C132" s="196" t="str">
        <f>'Investīciju plāns_2023_2027'!C117</f>
        <v>Novads</v>
      </c>
      <c r="D132" s="285" t="str">
        <f>'Investīciju plāns_2023_2027'!D117</f>
        <v>Teritorijas labiekārtošana un vides aizsardzība Jelgavas novada teritorijā</v>
      </c>
      <c r="E132" s="335" t="str">
        <f>'Investīciju plāns_2023_2027'!E117</f>
        <v>Vidi ietekmējošu faktoru apzināšana, izvērtēšana, turpmākās darbības plānošana, vides objektu kopšana - teritorijas labiekārtošana un vides aizsardzība visā Jelgavas novada teritorijā, atbilstoši MK noteikumos noteiktajam, tai skaitā tehnikas iegāde</v>
      </c>
      <c r="F132" s="161" t="str">
        <f>'Investīciju plāns_2023_2027'!F117</f>
        <v>Teritorijas labiekārtošana</v>
      </c>
      <c r="G132" s="366" t="str">
        <f>'Investīciju plāns_2023_2027'!G117</f>
        <v>Kopīgs/J/Pag/Iedz</v>
      </c>
      <c r="H132" s="278">
        <f>'Investīciju plāns_2023_2027'!H117</f>
        <v>400000</v>
      </c>
      <c r="I132" s="303">
        <f>'Investīciju plāns_2023_2027'!I117</f>
        <v>0</v>
      </c>
      <c r="J132" s="304">
        <f>'Investīciju plāns_2023_2027'!J117</f>
        <v>0</v>
      </c>
      <c r="K132" s="305">
        <f>'Investīciju plāns_2023_2027'!K117</f>
        <v>0</v>
      </c>
      <c r="L132" s="306">
        <f>'Investīciju plāns_2023_2027'!L117</f>
        <v>0</v>
      </c>
      <c r="M132" s="307">
        <f>'Investīciju plāns_2023_2027'!M117</f>
        <v>400000</v>
      </c>
      <c r="N132" s="161" t="str">
        <f>'Investīciju plāns_2023_2027'!N117</f>
        <v>P3 V RV9</v>
      </c>
      <c r="O132" s="336" t="str">
        <f>'Investīciju plāns_2023_2027'!O117</f>
        <v>D</v>
      </c>
      <c r="P132" s="336" t="str">
        <f>'Investīciju plāns_2023_2027'!P117</f>
        <v>VP2</v>
      </c>
      <c r="Q132" s="348" t="str">
        <f>'Investīciju plāns_2023_2027'!Q117</f>
        <v>RV6</v>
      </c>
      <c r="R132" s="336" t="str">
        <f>'Investīciju plāns_2023_2027'!R117</f>
        <v>U.6.1.</v>
      </c>
      <c r="S132" s="161" t="str">
        <f>'Investīciju plāns_2023_2027'!S117</f>
        <v>Īpašuma pārvaldības nodaļa</v>
      </c>
      <c r="T132" s="284">
        <f>'Investīciju plāns_2023_2027'!T117</f>
        <v>0</v>
      </c>
      <c r="U132" s="282" t="str">
        <f>'Investīciju plāns_2023_2027'!U117</f>
        <v>2022-2027</v>
      </c>
    </row>
    <row r="133" spans="1:21" ht="38.25" x14ac:dyDescent="0.25">
      <c r="A133" s="161">
        <f>'Investīciju plāns_2023_2027'!A118</f>
        <v>116</v>
      </c>
      <c r="B133" s="279" t="str">
        <f>'Investīciju plāns_2023_2027'!B118</f>
        <v>06</v>
      </c>
      <c r="C133" s="196" t="str">
        <f>'Investīciju plāns_2023_2027'!C118</f>
        <v>Novads</v>
      </c>
      <c r="D133" s="285" t="str">
        <f>'Investīciju plāns_2023_2027'!D118</f>
        <v>Apdzīvotu vietu atraktivitātes veicināšana iekļaujot dabas teritorijas</v>
      </c>
      <c r="E133" s="285" t="str">
        <f>'Investīciju plāns_2023_2027'!E118</f>
        <v>Pētījums, dabas izziņas taku veidošana Jelgavas novada teritorijā</v>
      </c>
      <c r="F133" s="161" t="str">
        <f>'Investīciju plāns_2023_2027'!F118</f>
        <v xml:space="preserve">Teritorijas labiekārtošana </v>
      </c>
      <c r="G133" s="367" t="str">
        <f>'Investīciju plāns_2023_2027'!G118</f>
        <v>Kopīgs/J/Pag/Iedz</v>
      </c>
      <c r="H133" s="278">
        <f>'Investīciju plāns_2023_2027'!H118</f>
        <v>160000</v>
      </c>
      <c r="I133" s="303">
        <f>'Investīciju plāns_2023_2027'!I118</f>
        <v>0</v>
      </c>
      <c r="J133" s="304">
        <f>'Investīciju plāns_2023_2027'!J118</f>
        <v>0</v>
      </c>
      <c r="K133" s="305">
        <f>'Investīciju plāns_2023_2027'!K118</f>
        <v>0</v>
      </c>
      <c r="L133" s="306">
        <f>'Investīciju plāns_2023_2027'!L118</f>
        <v>60000</v>
      </c>
      <c r="M133" s="307">
        <f>'Investīciju plāns_2023_2027'!M118</f>
        <v>100000</v>
      </c>
      <c r="N133" s="166" t="str">
        <f>'Investīciju plāns_2023_2027'!N118</f>
        <v>P3 V RV9</v>
      </c>
      <c r="O133" s="336" t="str">
        <f>'Investīciju plāns_2023_2027'!O118</f>
        <v>D</v>
      </c>
      <c r="P133" s="336" t="str">
        <f>'Investīciju plāns_2023_2027'!P118</f>
        <v>VP2</v>
      </c>
      <c r="Q133" s="348" t="str">
        <f>'Investīciju plāns_2023_2027'!Q118</f>
        <v>RV6</v>
      </c>
      <c r="R133" s="336" t="str">
        <f>'Investīciju plāns_2023_2027'!R118</f>
        <v>U.6.1.</v>
      </c>
      <c r="S133" s="387" t="str">
        <f>'Investīciju plāns_2023_2027'!S118</f>
        <v>Īpašuma pārvaldības nodaļa</v>
      </c>
      <c r="T133" s="291">
        <f>'Investīciju plāns_2023_2027'!T118</f>
        <v>0</v>
      </c>
      <c r="U133" s="282" t="str">
        <f>'Investīciju plāns_2023_2027'!U118</f>
        <v>2022-2027</v>
      </c>
    </row>
    <row r="134" spans="1:21" ht="102" x14ac:dyDescent="0.25">
      <c r="A134" s="161">
        <f>'Investīciju plāns_2023_2027'!A119</f>
        <v>117</v>
      </c>
      <c r="B134" s="279" t="str">
        <f>'Investīciju plāns_2023_2027'!B119</f>
        <v>05</v>
      </c>
      <c r="C134" s="196" t="str">
        <f>'Investīciju plāns_2023_2027'!C119</f>
        <v>Novads</v>
      </c>
      <c r="D134" s="285" t="str">
        <f>'Investīciju plāns_2023_2027'!D119</f>
        <v>Lielupes baseina upju piestātņu  infrastruktūras attīstība un dabas izziņas taku izveide un labiekārtošana</v>
      </c>
      <c r="E134" s="285" t="str">
        <f>'Investīciju plāns_2023_2027'!E119</f>
        <v xml:space="preserve">Izpētes projekts, dabas izziņu takas gar Lielupi izveide un aprīkošana/labiekārtošana Jelgavas novada teritorijā un sadarbībā ar valstspilsētu Jelgavu.
Laipu, atpūtas vietu izveide Lielupes u.c. upju krastos, lai nodrošinātu infrastruktūru ūdens tūristiem un veidotu jaunus ūdens tūrisma piedāvājumus. Piestātņu izveide, labiekārtošana un aprīkošana ar informācijas stendiem un laipām Lielupes baseina upēs novada teritorijā </v>
      </c>
      <c r="F134" s="161" t="str">
        <f>'Investīciju plāns_2023_2027'!F119</f>
        <v xml:space="preserve">Teritorijas labiekārtošana </v>
      </c>
      <c r="G134" s="367" t="str">
        <f>'Investīciju plāns_2023_2027'!G119</f>
        <v>Kopīgs/J/Pag/Iedz</v>
      </c>
      <c r="H134" s="278">
        <f>'Investīciju plāns_2023_2027'!H119</f>
        <v>100000</v>
      </c>
      <c r="I134" s="303">
        <f>'Investīciju plāns_2023_2027'!I119</f>
        <v>0</v>
      </c>
      <c r="J134" s="304">
        <f>'Investīciju plāns_2023_2027'!J119</f>
        <v>0</v>
      </c>
      <c r="K134" s="305">
        <f>'Investīciju plāns_2023_2027'!K119</f>
        <v>0</v>
      </c>
      <c r="L134" s="306">
        <f>'Investīciju plāns_2023_2027'!L119</f>
        <v>0</v>
      </c>
      <c r="M134" s="307">
        <f>'Investīciju plāns_2023_2027'!M119</f>
        <v>100000</v>
      </c>
      <c r="N134" s="161" t="str">
        <f>'Investīciju plāns_2023_2027'!N119</f>
        <v>P4 T RV3</v>
      </c>
      <c r="O134" s="352" t="str">
        <f>'Investīciju plāns_2023_2027'!O119</f>
        <v>P</v>
      </c>
      <c r="P134" s="336" t="str">
        <f>'Investīciju plāns_2023_2027'!P119</f>
        <v>VP2</v>
      </c>
      <c r="Q134" s="348" t="str">
        <f>'Investīciju plāns_2023_2027'!Q119</f>
        <v>RV6</v>
      </c>
      <c r="R134" s="336" t="str">
        <f>'Investīciju plāns_2023_2027'!R119</f>
        <v>U.6.1.</v>
      </c>
      <c r="S134" s="387" t="str">
        <f>'Investīciju plāns_2023_2027'!S119</f>
        <v>Attīstības nodaļa</v>
      </c>
      <c r="T134" s="284">
        <f>'Investīciju plāns_2023_2027'!T119</f>
        <v>0</v>
      </c>
      <c r="U134" s="282" t="str">
        <f>'Investīciju plāns_2023_2027'!U119</f>
        <v>2022-2027</v>
      </c>
    </row>
    <row r="135" spans="1:21" ht="63.75" x14ac:dyDescent="0.25">
      <c r="A135" s="196">
        <f>'Investīciju plāns_2023_2027'!A120</f>
        <v>118</v>
      </c>
      <c r="B135" s="279" t="str">
        <f>'Investīciju plāns_2023_2027'!B120</f>
        <v>06</v>
      </c>
      <c r="C135" s="196" t="str">
        <f>'Investīciju plāns_2023_2027'!C120</f>
        <v>Novads</v>
      </c>
      <c r="D135" s="285" t="str">
        <f>'Investīciju plāns_2023_2027'!D120</f>
        <v>Aktivitāšu laukumu/rotaļlaukumu/ atpūtas vietu izveide, labiekārtošana Jelgavas novada teritorijā</v>
      </c>
      <c r="E135" s="285" t="str">
        <f>'Investīciju plāns_2023_2027'!E120</f>
        <v>Aktivitāšu laukumu/rotaļlaukumu/sporta aktivitāšu laukumu izveide un labiekārtošana ar dažādiem sportiskiem un rotaļu elementiem dažādām iedzīvotāju mērķa grupām, veicinot iedzīvotāju veselīgu dzīvesveidu.
Atpūtas vietu izveide un labiekārtošana Jelgavas novada teritorijā</v>
      </c>
      <c r="F135" s="161" t="str">
        <f>'Investīciju plāns_2023_2027'!F120</f>
        <v xml:space="preserve">Teritorijas labiekārtošana </v>
      </c>
      <c r="G135" s="367" t="str">
        <f>'Investīciju plāns_2023_2027'!G120</f>
        <v>Kopīgs/J/Pag/Iedz</v>
      </c>
      <c r="H135" s="278">
        <f>'Investīciju plāns_2023_2027'!H120</f>
        <v>500000</v>
      </c>
      <c r="I135" s="303">
        <f>'Investīciju plāns_2023_2027'!I120</f>
        <v>0</v>
      </c>
      <c r="J135" s="304">
        <f>'Investīciju plāns_2023_2027'!J120</f>
        <v>0</v>
      </c>
      <c r="K135" s="305">
        <f>'Investīciju plāns_2023_2027'!K120</f>
        <v>0</v>
      </c>
      <c r="L135" s="306">
        <f>'Investīciju plāns_2023_2027'!L120</f>
        <v>50000</v>
      </c>
      <c r="M135" s="307">
        <f>'Investīciju plāns_2023_2027'!M120</f>
        <v>450000</v>
      </c>
      <c r="N135" s="161" t="str">
        <f>'Investīciju plāns_2023_2027'!N120</f>
        <v>P3 V RV9</v>
      </c>
      <c r="O135" s="336" t="str">
        <f>'Investīciju plāns_2023_2027'!O120</f>
        <v>P</v>
      </c>
      <c r="P135" s="336" t="str">
        <f>'Investīciju plāns_2023_2027'!P120</f>
        <v>VP1</v>
      </c>
      <c r="Q135" s="348" t="str">
        <f>'Investīciju plāns_2023_2027'!Q120</f>
        <v>RV3</v>
      </c>
      <c r="R135" s="336" t="str">
        <f>'Investīciju plāns_2023_2027'!R120</f>
        <v>3.1.</v>
      </c>
      <c r="S135" s="161" t="str">
        <f>'Investīciju plāns_2023_2027'!S120</f>
        <v>Īpašuma pārvaldības nodaļa/pagasta pārvalde</v>
      </c>
      <c r="T135" s="284">
        <f>'Investīciju plāns_2023_2027'!T120</f>
        <v>0</v>
      </c>
      <c r="U135" s="282" t="str">
        <f>'Investīciju plāns_2023_2027'!U120</f>
        <v>2022-2027</v>
      </c>
    </row>
    <row r="136" spans="1:21" ht="127.5" x14ac:dyDescent="0.25">
      <c r="A136" s="161">
        <f>'Investīciju plāns_2023_2027'!A121</f>
        <v>119</v>
      </c>
      <c r="B136" s="279" t="str">
        <f>'Investīciju plāns_2023_2027'!B121</f>
        <v>04</v>
      </c>
      <c r="C136" s="196" t="str">
        <f>'Investīciju plāns_2023_2027'!C121</f>
        <v>Novads</v>
      </c>
      <c r="D136" s="285" t="str">
        <f>'Investīciju plāns_2023_2027'!D121</f>
        <v>Ūdens ņemšanas vietu/ugunsdzēsības dīķu ierīkošana/izbūve Jelgavas novada teritorijā</v>
      </c>
      <c r="E136" s="285" t="str">
        <f>'Investīciju plāns_2023_2027'!E121</f>
        <v>Ugunsdzēsības dīķu/ ugunsdzēsības vietu ierīkošana/izbūve Jelgavas novada teritorijā, nodrošinot normatīvajos aktos noteiktās prasības
2023.gadā plānots:
1.Ūdens ņemšanas vietas izbūve ugunsdzēsības vajadzībām Platonē, Platones pagastā
2. Ūdens ņemšanas vietas izbūve ugunsdzēsības vajadzībām Oglaines ciemā, Vircavas pagastā
3.Esoša ūdens rezervuāra atjaunošana un ūdens ņemšanas vietu izbūve ugunsdzēsības vajadzībām Jēkabniekos, Svētes pagastā, Jelgavas novadā</v>
      </c>
      <c r="F136" s="161" t="str">
        <f>'Investīciju plāns_2023_2027'!F121</f>
        <v xml:space="preserve">Teritorijas labiekārtošana </v>
      </c>
      <c r="G136" s="366" t="str">
        <f>'Investīciju plāns_2023_2027'!G121</f>
        <v>Kopīgs/J/Pag/Iedz</v>
      </c>
      <c r="H136" s="278">
        <f>'Investīciju plāns_2023_2027'!H121</f>
        <v>614700</v>
      </c>
      <c r="I136" s="303">
        <f>'Investīciju plāns_2023_2027'!I121</f>
        <v>114700</v>
      </c>
      <c r="J136" s="304">
        <f>'Investīciju plāns_2023_2027'!J121</f>
        <v>114700</v>
      </c>
      <c r="K136" s="305">
        <f>'Investīciju plāns_2023_2027'!K121</f>
        <v>0</v>
      </c>
      <c r="L136" s="306">
        <f>'Investīciju plāns_2023_2027'!L121</f>
        <v>100000</v>
      </c>
      <c r="M136" s="307">
        <f>'Investīciju plāns_2023_2027'!M121</f>
        <v>400000</v>
      </c>
      <c r="N136" s="195" t="str">
        <f>'Investīciju plāns_2023_2027'!N121</f>
        <v>P2 V RV6</v>
      </c>
      <c r="O136" s="151" t="str">
        <f>'Investīciju plāns_2023_2027'!O121</f>
        <v>D</v>
      </c>
      <c r="P136" s="145" t="str">
        <f>'Investīciju plāns_2023_2027'!P121</f>
        <v>VP1</v>
      </c>
      <c r="Q136" s="151" t="str">
        <f>'Investīciju plāns_2023_2027'!Q121</f>
        <v>RV5</v>
      </c>
      <c r="R136" s="268" t="str">
        <f>'Investīciju plāns_2023_2027'!R121</f>
        <v>U.5.7.</v>
      </c>
      <c r="S136" s="386" t="str">
        <f>'Investīciju plāns_2023_2027'!S121</f>
        <v>Infrastruktūras un saimnieciskā nodrošinājuma nodaļa</v>
      </c>
      <c r="T136" s="310">
        <f>'Investīciju plāns_2023_2027'!T121</f>
        <v>0</v>
      </c>
      <c r="U136" s="282" t="str">
        <f>'Investīciju plāns_2023_2027'!U121</f>
        <v>2022-2027</v>
      </c>
    </row>
    <row r="137" spans="1:21" ht="51" x14ac:dyDescent="0.25">
      <c r="A137" s="161">
        <f>'Investīciju plāns_2023_2027'!A122</f>
        <v>120</v>
      </c>
      <c r="B137" s="279" t="str">
        <f>'Investīciju plāns_2023_2027'!B122</f>
        <v>05</v>
      </c>
      <c r="C137" s="196" t="str">
        <f>'Investīciju plāns_2023_2027'!C122</f>
        <v>Novads</v>
      </c>
      <c r="D137" s="285" t="str">
        <f>'Investīciju plāns_2023_2027'!D122</f>
        <v>Teritorijas atraktivitāte - Parku apsaimniekošanas plānu izstrāde un ieviešana, nosakot parkiem tēmu, specializāciju)</v>
      </c>
      <c r="E137" s="285" t="str">
        <f>'Investīciju plāns_2023_2027'!E122</f>
        <v xml:space="preserve">Parku apsaimniekošanas plānu izstrāde Jelgavas novada parkiem - Zaļenieku, Vircavas, Lielplatones, Staļģenes, Elejas muižu parkiem, Teteles parkam
</v>
      </c>
      <c r="F137" s="161" t="str">
        <f>'Investīciju plāns_2023_2027'!F122</f>
        <v xml:space="preserve">Teritorijas labiekārtošana </v>
      </c>
      <c r="G137" s="366" t="str">
        <f>'Investīciju plāns_2023_2027'!G122</f>
        <v>Kopīgs/J/Pag/Iedz</v>
      </c>
      <c r="H137" s="278">
        <f>'Investīciju plāns_2023_2027'!H122</f>
        <v>120000</v>
      </c>
      <c r="I137" s="303">
        <f>'Investīciju plāns_2023_2027'!I122</f>
        <v>0</v>
      </c>
      <c r="J137" s="304">
        <f>'Investīciju plāns_2023_2027'!J122</f>
        <v>0</v>
      </c>
      <c r="K137" s="305">
        <f>'Investīciju plāns_2023_2027'!K122</f>
        <v>0</v>
      </c>
      <c r="L137" s="306">
        <f>'Investīciju plāns_2023_2027'!L122</f>
        <v>0</v>
      </c>
      <c r="M137" s="307">
        <f>'Investīciju plāns_2023_2027'!M122</f>
        <v>120000</v>
      </c>
      <c r="N137" s="195" t="str">
        <f>'Investīciju plāns_2023_2027'!N122</f>
        <v>P3 V RV9</v>
      </c>
      <c r="O137" s="151" t="str">
        <f>'Investīciju plāns_2023_2027'!O122</f>
        <v>D</v>
      </c>
      <c r="P137" s="145" t="str">
        <f>'Investīciju plāns_2023_2027'!P122</f>
        <v>VP2</v>
      </c>
      <c r="Q137" s="151" t="str">
        <f>'Investīciju plāns_2023_2027'!Q122</f>
        <v>RV5</v>
      </c>
      <c r="R137" s="268" t="str">
        <f>'Investīciju plāns_2023_2027'!R122</f>
        <v>U.5.4.</v>
      </c>
      <c r="S137" s="381" t="str">
        <f>'Investīciju plāns_2023_2027'!S122</f>
        <v>Attīstības nodaļa</v>
      </c>
      <c r="T137" s="310">
        <f>'Investīciju plāns_2023_2027'!T122</f>
        <v>0</v>
      </c>
      <c r="U137" s="282" t="str">
        <f>'Investīciju plāns_2023_2027'!U122</f>
        <v>2022-2027</v>
      </c>
    </row>
    <row r="138" spans="1:21" ht="127.5" x14ac:dyDescent="0.25">
      <c r="A138" s="196">
        <f>'Investīciju plāns_2023_2027'!A123</f>
        <v>121</v>
      </c>
      <c r="B138" s="279" t="str">
        <f>'Investīciju plāns_2023_2027'!B123</f>
        <v>04</v>
      </c>
      <c r="C138" s="196" t="str">
        <f>'Investīciju plāns_2023_2027'!C123</f>
        <v>Novads</v>
      </c>
      <c r="D138" s="285" t="str">
        <f>'Investīciju plāns_2023_2027'!D123</f>
        <v>Pašvaldības transporta infrastruktūras (ielas, ceļi, veloceliņi, stāvlaukumi, gājēju ietves, pārejas, viedie risinājumi satiksmes drošībai un organizēšanai u.c. transporta infrastruktūra) attīstība, t.sk. apgaismojuma būvniecība/atjaunošana Jelgavas novada teritorijā</v>
      </c>
      <c r="E138" s="285" t="str">
        <f>'Investīciju plāns_2023_2027'!E123</f>
        <v xml:space="preserve">1. Pašvaldība ceļu seguma atjaunošana un pārbūve Jelgavas novada teritorijā
2. Pilnveidota veloceļu infrastruktūra- transporta infrastruktūras attīstība, t.sk. gājēju/velo celiņu izbūve/atjaunošana.
3. Ielu apgaismojuma būvniecība/atjaunošana Jelgavas novada teritorijā un kopīgi risinājumi sadarbībā ar valstspilsētu Jelgavu
</v>
      </c>
      <c r="F138" s="161" t="str">
        <f>'Investīciju plāns_2023_2027'!F123</f>
        <v>Transporta infrastruktūra, t.sk. Apgaismojums</v>
      </c>
      <c r="G138" s="366" t="str">
        <f>'Investīciju plāns_2023_2027'!G123</f>
        <v>Kopīgs/J/Pag/Iedz
SAM</v>
      </c>
      <c r="H138" s="278">
        <f>'Investīciju plāns_2023_2027'!H123</f>
        <v>4000000</v>
      </c>
      <c r="I138" s="303">
        <f>'Investīciju plāns_2023_2027'!I123</f>
        <v>0</v>
      </c>
      <c r="J138" s="304">
        <f>'Investīciju plāns_2023_2027'!J123</f>
        <v>0</v>
      </c>
      <c r="K138" s="305">
        <f>'Investīciju plāns_2023_2027'!K123</f>
        <v>0</v>
      </c>
      <c r="L138" s="306">
        <f>'Investīciju plāns_2023_2027'!L123</f>
        <v>1000000</v>
      </c>
      <c r="M138" s="307">
        <f>'Investīciju plāns_2023_2027'!M123</f>
        <v>3000000</v>
      </c>
      <c r="N138" s="196" t="str">
        <f>'Investīciju plāns_2023_2027'!N123</f>
        <v>P2 V RV1</v>
      </c>
      <c r="O138" s="361" t="str">
        <f>'Investīciju plāns_2023_2027'!O123</f>
        <v>P</v>
      </c>
      <c r="P138" s="196" t="str">
        <f>'Investīciju plāns_2023_2027'!P123</f>
        <v>VP2</v>
      </c>
      <c r="Q138" s="196" t="str">
        <f>'Investīciju plāns_2023_2027'!Q123</f>
        <v>RV4</v>
      </c>
      <c r="R138" s="279" t="str">
        <f>'Investīciju plāns_2023_2027'!R123</f>
        <v>4.3.</v>
      </c>
      <c r="S138" s="372" t="str">
        <f>'Investīciju plāns_2023_2027'!S123</f>
        <v>Infrastruktūras un saimnieciskā nodrošinājuma nodaļa/Pagasta pārvalde</v>
      </c>
      <c r="T138" s="309">
        <f>'Investīciju plāns_2023_2027'!T123</f>
        <v>0</v>
      </c>
      <c r="U138" s="282" t="str">
        <f>'Investīciju plāns_2023_2027'!U123</f>
        <v>2022-2027</v>
      </c>
    </row>
    <row r="139" spans="1:21" ht="89.25" x14ac:dyDescent="0.25">
      <c r="A139" s="161">
        <f>'Investīciju plāns_2023_2027'!A124</f>
        <v>122</v>
      </c>
      <c r="B139" s="279" t="str">
        <f>'Investīciju plāns_2023_2027'!B124</f>
        <v>04</v>
      </c>
      <c r="C139" s="196" t="str">
        <f>'Investīciju plāns_2023_2027'!C124</f>
        <v>Novads</v>
      </c>
      <c r="D139" s="285" t="str">
        <f>'Investīciju plāns_2023_2027'!D124</f>
        <v>Pašvaldības autoceļu un ielu kompleksa infrastruktūrā ietilpstošo tiltu, pārvadu un estakāžu inventarizācija, esošās situācijas izpēte, būvniecība vai pārbūve Jelgavas novada teritorijā</v>
      </c>
      <c r="E139" s="285" t="str">
        <f>'Investīciju plāns_2023_2027'!E124</f>
        <v>Autoceļu un ielu kompleksa infrastruktūrā ietilpstošo tiltu, pārvadu un estakāžu uzturēšana, satiksmes drošības pasākumi  visā Jelgavas novada teritorijā, t.sk. esošas situācijas novērtējums, izpētes u.tml.
2022.gadā uzsākta eošas situācijas novērtējums un izpēte  par pašvaldības transporta infrastruktūras pārvaldības kartogrāfiskās sistēmas izstrādi, pievienošanu vienotai datubāzei un uzturēšanu</v>
      </c>
      <c r="F139" s="161" t="str">
        <f>'Investīciju plāns_2023_2027'!F124</f>
        <v>Transporta infrastruktūra, t.sk. Apgaismojums</v>
      </c>
      <c r="G139" s="366" t="str">
        <f>'Investīciju plāns_2023_2027'!G124</f>
        <v>Kopīgs/J/Pag/Iedz</v>
      </c>
      <c r="H139" s="278">
        <f>'Investīciju plāns_2023_2027'!H124</f>
        <v>512116</v>
      </c>
      <c r="I139" s="303">
        <f>'Investīciju plāns_2023_2027'!I124</f>
        <v>112116</v>
      </c>
      <c r="J139" s="304">
        <f>'Investīciju plāns_2023_2027'!J124</f>
        <v>112116</v>
      </c>
      <c r="K139" s="305">
        <f>'Investīciju plāns_2023_2027'!K124</f>
        <v>0</v>
      </c>
      <c r="L139" s="306">
        <f>'Investīciju plāns_2023_2027'!L124</f>
        <v>100000</v>
      </c>
      <c r="M139" s="307">
        <f>'Investīciju plāns_2023_2027'!M124</f>
        <v>300000</v>
      </c>
      <c r="N139" s="196" t="str">
        <f>'Investīciju plāns_2023_2027'!N124</f>
        <v>P2 V RV1</v>
      </c>
      <c r="O139" s="361" t="str">
        <f>'Investīciju plāns_2023_2027'!O124</f>
        <v>P</v>
      </c>
      <c r="P139" s="196" t="str">
        <f>'Investīciju plāns_2023_2027'!P124</f>
        <v>VP2</v>
      </c>
      <c r="Q139" s="196" t="str">
        <f>'Investīciju plāns_2023_2027'!Q124</f>
        <v>RV4</v>
      </c>
      <c r="R139" s="279" t="str">
        <f>'Investīciju plāns_2023_2027'!R124</f>
        <v>4.1.</v>
      </c>
      <c r="S139" s="372" t="str">
        <f>'Investīciju plāns_2023_2027'!S124</f>
        <v>Infrastruktūras un saimnieciskā nodrošinājuma nodaļa/Pagasta pārvalde</v>
      </c>
      <c r="T139" s="309">
        <f>'Investīciju plāns_2023_2027'!T124</f>
        <v>0</v>
      </c>
      <c r="U139" s="282" t="str">
        <f>'Investīciju plāns_2023_2027'!U124</f>
        <v>2022-2027</v>
      </c>
    </row>
    <row r="140" spans="1:21" ht="89.25" x14ac:dyDescent="0.25">
      <c r="A140" s="161">
        <f>'Investīciju plāns_2023_2027'!A125</f>
        <v>123</v>
      </c>
      <c r="B140" s="279" t="str">
        <f>'Investīciju plāns_2023_2027'!B125</f>
        <v>04</v>
      </c>
      <c r="C140" s="196" t="str">
        <f>'Investīciju plāns_2023_2027'!C125</f>
        <v>Novads</v>
      </c>
      <c r="D140" s="285" t="str">
        <f>'Investīciju plāns_2023_2027'!D125</f>
        <v>Attīstīt ilgtspējīgu, klimatnoturīgu, intelektisku un intermodālu mobilitāti valstu, reģionu un vietējā līmenī, ietverot uzlabotu piekļuvi Eiropas transporta tīklam (TEN-T) un pārrobežu mobilitāti</v>
      </c>
      <c r="E140" s="285" t="str">
        <f>'Investīciju plāns_2023_2027'!E125</f>
        <v>Attīstīt ilgtspējīgu, klimatnoturīgu, intelektisku un intermodālu mobilitāti valstu, reģionu un vietējā līmenī, ietverot uzlabotu piekļuvi Eiropas transporta tīklam (TEN-T) un pārrobežu mobilitāti</v>
      </c>
      <c r="F140" s="161" t="str">
        <f>'Investīciju plāns_2023_2027'!F125</f>
        <v>Transporta infrastruktūra, t.sk. Apgaismojums</v>
      </c>
      <c r="G140" s="366" t="str">
        <f>'Investīciju plāns_2023_2027'!G125</f>
        <v>SAM</v>
      </c>
      <c r="H140" s="278">
        <f>'Investīciju plāns_2023_2027'!H125</f>
        <v>0</v>
      </c>
      <c r="I140" s="303">
        <f>'Investīciju plāns_2023_2027'!I125</f>
        <v>0</v>
      </c>
      <c r="J140" s="304">
        <f>'Investīciju plāns_2023_2027'!J125</f>
        <v>0</v>
      </c>
      <c r="K140" s="305">
        <f>'Investīciju plāns_2023_2027'!K125</f>
        <v>0</v>
      </c>
      <c r="L140" s="306">
        <f>'Investīciju plāns_2023_2027'!L125</f>
        <v>0</v>
      </c>
      <c r="M140" s="307">
        <f>'Investīciju plāns_2023_2027'!M125</f>
        <v>0</v>
      </c>
      <c r="N140" s="195" t="str">
        <f>'Investīciju plāns_2023_2027'!N125</f>
        <v>P2 V RV1</v>
      </c>
      <c r="O140" s="151" t="str">
        <f>'Investīciju plāns_2023_2027'!O125</f>
        <v>P</v>
      </c>
      <c r="P140" s="286" t="str">
        <f>'Investīciju plāns_2023_2027'!P125</f>
        <v>VP2</v>
      </c>
      <c r="Q140" s="151" t="str">
        <f>'Investīciju plāns_2023_2027'!Q125</f>
        <v>RV4</v>
      </c>
      <c r="R140" s="160" t="str">
        <f>'Investīciju plāns_2023_2027'!R125</f>
        <v>4.1.
4.4.</v>
      </c>
      <c r="S140" s="386" t="str">
        <f>'Investīciju plāns_2023_2027'!S125</f>
        <v>Infrastruktūras un saimnieciskā nodrošinājuma nodaļa/Pagasta pārvalde</v>
      </c>
      <c r="T140" s="310">
        <f>'Investīciju plāns_2023_2027'!T125</f>
        <v>0</v>
      </c>
      <c r="U140" s="282" t="str">
        <f>'Investīciju plāns_2023_2027'!U125</f>
        <v>2022-2027</v>
      </c>
    </row>
    <row r="141" spans="1:21" ht="229.5" x14ac:dyDescent="0.25">
      <c r="A141" s="196">
        <f>'Investīciju plāns_2023_2027'!A126</f>
        <v>124</v>
      </c>
      <c r="B141" s="279" t="str">
        <f>'Investīciju plāns_2023_2027'!B126</f>
        <v>06</v>
      </c>
      <c r="C141" s="196" t="str">
        <f>'Investīciju plāns_2023_2027'!C126</f>
        <v>Novads</v>
      </c>
      <c r="D141" s="335" t="str">
        <f>'Investīciju plāns_2023_2027'!D126</f>
        <v>Ūdenssaimniecības un kanalizācijas sistēmas attīstība un sakārtošana Jelgavas novada teritorijā</v>
      </c>
      <c r="E141" s="285" t="str">
        <f>'Investīciju plāns_2023_2027'!E126</f>
        <v xml:space="preserve">Ūdenssaimniecības attīstība - t.sk. SIA „Jelgavas novada KU”, SIA "Ozolnieku KSDU" pašvaldības deleģēto funkciju veikšana - ūdensapgādes sistēmas un kanalizācijas sistēmas izbūve, ūdens atdzelžošanas staciju izbūve, kanalizācijas sūkņu stacijas rekonstrukcija un  notekūdeņu attīrīšanas iekārtu uzlabošana, t.sk. privātīpašumu pieslēgšana centrālajai kanalizācijas sistēmai
2022. gadā plānots:
1.Jaunu NAI izbūve Lielvircava, Platones pagasts 
2.Jauna urbuma ierīkošana, esošā urbuma tamponēšana un atdzelžošanas stacijas filtrējošā materiāla maiņa Lielplatone, Lielplatones pagasts
3.Jauna ūdensvada izbūve Ziedu ielā, 405m (projektēšana) Līvbērze, Līvbērzes pagasts 
4.Kanalizācijas trases rekonstrukcija Bērzu ielā un no Bērzu ielas līdz Jelgavas ielai 10, 605m Līvbērze, Līvbērzes pagasts 
5.Jaunas notekūdeņu attīrīšanas iekārtas izbūve Vārpa, Līvbērzes pagasts;
</v>
      </c>
      <c r="F141" s="283" t="str">
        <f>'Investīciju plāns_2023_2027'!F126</f>
        <v>Ūdenssaimniecības attīstība</v>
      </c>
      <c r="G141" s="367" t="str">
        <f>'Investīciju plāns_2023_2027'!G126</f>
        <v>Kopīgs/J/Pag/Iedz
SAM</v>
      </c>
      <c r="H141" s="278">
        <f>'Investīciju plāns_2023_2027'!H126</f>
        <v>4185000</v>
      </c>
      <c r="I141" s="303">
        <f>'Investīciju plāns_2023_2027'!I126</f>
        <v>185000</v>
      </c>
      <c r="J141" s="304">
        <f>'Investīciju plāns_2023_2027'!J126</f>
        <v>185000</v>
      </c>
      <c r="K141" s="305">
        <f>'Investīciju plāns_2023_2027'!K126</f>
        <v>0</v>
      </c>
      <c r="L141" s="306">
        <f>'Investīciju plāns_2023_2027'!L126</f>
        <v>2000000</v>
      </c>
      <c r="M141" s="307">
        <f>'Investīciju plāns_2023_2027'!M126</f>
        <v>2000000</v>
      </c>
      <c r="N141" s="289" t="str">
        <f>'Investīciju plāns_2023_2027'!N126</f>
        <v>P2 V RV3</v>
      </c>
      <c r="O141" s="361" t="str">
        <f>'Investīciju plāns_2023_2027'!O126</f>
        <v>P</v>
      </c>
      <c r="P141" s="196" t="str">
        <f>'Investīciju plāns_2023_2027'!P126</f>
        <v>VP2</v>
      </c>
      <c r="Q141" s="196" t="str">
        <f>'Investīciju plāns_2023_2027'!Q126</f>
        <v>RV5</v>
      </c>
      <c r="R141" s="196" t="str">
        <f>'Investīciju plāns_2023_2027'!R126</f>
        <v>U.5.1.</v>
      </c>
      <c r="S141" s="380" t="str">
        <f>'Investīciju plāns_2023_2027'!S126</f>
        <v>Īpašuma pārvaldības nodaļa</v>
      </c>
      <c r="T141" s="288">
        <f>'Investīciju plāns_2023_2027'!T126</f>
        <v>0</v>
      </c>
      <c r="U141" s="282" t="str">
        <f>'Investīciju plāns_2023_2027'!U126</f>
        <v>2022-2027</v>
      </c>
    </row>
    <row r="142" spans="1:21" ht="76.5" x14ac:dyDescent="0.25">
      <c r="A142" s="161">
        <f>'Investīciju plāns_2023_2027'!A127</f>
        <v>125</v>
      </c>
      <c r="B142" s="279" t="str">
        <f>'Investīciju plāns_2023_2027'!B127</f>
        <v>08v</v>
      </c>
      <c r="C142" s="196" t="str">
        <f>'Investīciju plāns_2023_2027'!C127</f>
        <v>Novads</v>
      </c>
      <c r="D142" s="285" t="str">
        <f>'Investīciju plāns_2023_2027'!D127</f>
        <v>Vēsturisko ēku restaurācija/izpēte/remontdarbi Jelgavas novada vēsturiskajās ēkās</v>
      </c>
      <c r="E142" s="285" t="str">
        <f>'Investīciju plāns_2023_2027'!E127</f>
        <v>Vēsturisko ēku restaurācija/izpēte/remontdarbi Jelgavas novada vēsturiskajās ēkās (muižas) - mēbeles, tapetes, ekspozīcijas, interaktīvi jauninājumi, t.sk. Zaļenieku muižas kompleksa restaurācija/rekonstrukcija</v>
      </c>
      <c r="F142" s="283" t="str">
        <f>'Investīciju plāns_2023_2027'!F127</f>
        <v>Vēstures mantojums - ēkas</v>
      </c>
      <c r="G142" s="366" t="str">
        <f>'Investīciju plāns_2023_2027'!G127</f>
        <v>Kopīgs/J/Pag/Iedz</v>
      </c>
      <c r="H142" s="278">
        <f>'Investīciju plāns_2023_2027'!H127</f>
        <v>6000000</v>
      </c>
      <c r="I142" s="303">
        <f>'Investīciju plāns_2023_2027'!I127</f>
        <v>0</v>
      </c>
      <c r="J142" s="304">
        <f>'Investīciju plāns_2023_2027'!J127</f>
        <v>0</v>
      </c>
      <c r="K142" s="305">
        <f>'Investīciju plāns_2023_2027'!K127</f>
        <v>0</v>
      </c>
      <c r="L142" s="306">
        <f>'Investīciju plāns_2023_2027'!L127</f>
        <v>0</v>
      </c>
      <c r="M142" s="307">
        <f>'Investīciju plāns_2023_2027'!M127</f>
        <v>6000000</v>
      </c>
      <c r="N142" s="289" t="str">
        <f>'Investīciju plāns_2023_2027'!N127</f>
        <v>P4 T RV2</v>
      </c>
      <c r="O142" s="161" t="str">
        <f>'Investīciju plāns_2023_2027'!O127</f>
        <v>P</v>
      </c>
      <c r="P142" s="161" t="str">
        <f>'Investīciju plāns_2023_2027'!P127</f>
        <v>VP1</v>
      </c>
      <c r="Q142" s="161" t="str">
        <f>'Investīciju plāns_2023_2027'!Q127</f>
        <v>RV3</v>
      </c>
      <c r="R142" s="160" t="str">
        <f>'Investīciju plāns_2023_2027'!R127</f>
        <v>3.4.</v>
      </c>
      <c r="S142" s="380" t="str">
        <f>'Investīciju plāns_2023_2027'!S127</f>
        <v>Infrastruktūras un saimnieciskā nodrošinājuma nodaļa/pagasta pārvalde</v>
      </c>
      <c r="T142" s="288">
        <f>'Investīciju plāns_2023_2027'!T127</f>
        <v>0</v>
      </c>
      <c r="U142" s="282" t="str">
        <f>'Investīciju plāns_2023_2027'!U127</f>
        <v>2022-2027</v>
      </c>
    </row>
    <row r="143" spans="1:21" ht="51" x14ac:dyDescent="0.25">
      <c r="A143" s="161">
        <f>'Investīciju plāns_2023_2027'!A128</f>
        <v>126</v>
      </c>
      <c r="B143" s="337" t="str">
        <f>'Investīciju plāns_2023_2027'!B128</f>
        <v>08v</v>
      </c>
      <c r="C143" s="196" t="str">
        <f>'Investīciju plāns_2023_2027'!C128</f>
        <v>Novads</v>
      </c>
      <c r="D143" s="285" t="str">
        <f>'Investīciju plāns_2023_2027'!D128</f>
        <v>Radošu pakalpojumu attīstīšana kultūras mantojuma saglabāšanas un izmantošanas veicināšanai Jelgavas novadā</v>
      </c>
      <c r="E143" s="285" t="str">
        <f>'Investīciju plāns_2023_2027'!E128</f>
        <v>Jelgavas novada pašvaldības muižu specializācijas noteikšana, arhitektoniskā mākslinieciskās izpētes (AMI) darbi muižās</v>
      </c>
      <c r="F143" s="161" t="str">
        <f>'Investīciju plāns_2023_2027'!F128</f>
        <v>Vēstures mantojums - ēkas</v>
      </c>
      <c r="G143" s="367" t="str">
        <f>'Investīciju plāns_2023_2027'!G128</f>
        <v>Kopīgs/J/Pag/Iedz</v>
      </c>
      <c r="H143" s="278">
        <f>'Investīciju plāns_2023_2027'!H128</f>
        <v>200000</v>
      </c>
      <c r="I143" s="303">
        <f>'Investīciju plāns_2023_2027'!I128</f>
        <v>0</v>
      </c>
      <c r="J143" s="304">
        <f>'Investīciju plāns_2023_2027'!J128</f>
        <v>0</v>
      </c>
      <c r="K143" s="305">
        <f>'Investīciju plāns_2023_2027'!K128</f>
        <v>0</v>
      </c>
      <c r="L143" s="306">
        <f>'Investīciju plāns_2023_2027'!L128</f>
        <v>0</v>
      </c>
      <c r="M143" s="307">
        <f>'Investīciju plāns_2023_2027'!M128</f>
        <v>200000</v>
      </c>
      <c r="N143" s="166" t="str">
        <f>'Investīciju plāns_2023_2027'!N128</f>
        <v>P4 T RV2</v>
      </c>
      <c r="O143" s="161" t="str">
        <f>'Investīciju plāns_2023_2027'!O128</f>
        <v>D</v>
      </c>
      <c r="P143" s="156" t="str">
        <f>'Investīciju plāns_2023_2027'!P128</f>
        <v>VP1</v>
      </c>
      <c r="Q143" s="156" t="str">
        <f>'Investīciju plāns_2023_2027'!Q128</f>
        <v>RV3</v>
      </c>
      <c r="R143" s="276" t="str">
        <f>'Investīciju plāns_2023_2027'!R128</f>
        <v>3.4.</v>
      </c>
      <c r="S143" s="258" t="str">
        <f>'Investīciju plāns_2023_2027'!S128</f>
        <v>Attīstības nodaļa</v>
      </c>
      <c r="T143" s="291">
        <f>'Investīciju plāns_2023_2027'!T128</f>
        <v>0</v>
      </c>
      <c r="U143" s="282" t="str">
        <f>'Investīciju plāns_2023_2027'!U128</f>
        <v>2022-2027</v>
      </c>
    </row>
    <row r="144" spans="1:21" ht="76.5" x14ac:dyDescent="0.25">
      <c r="A144" s="196">
        <f>'Investīciju plāns_2023_2027'!A129</f>
        <v>127</v>
      </c>
      <c r="B144" s="279" t="str">
        <f>'Investīciju plāns_2023_2027'!B129</f>
        <v>08v</v>
      </c>
      <c r="C144" s="196" t="str">
        <f>'Investīciju plāns_2023_2027'!C129</f>
        <v>Novads</v>
      </c>
      <c r="D144" s="285" t="str">
        <f>'Investīciju plāns_2023_2027'!D129</f>
        <v>Vēsturisko parku un muižu teritoriju labiekārtošana/izpēte Jelgavas novadā</v>
      </c>
      <c r="E144" s="285" t="str">
        <f>'Investīciju plāns_2023_2027'!E129</f>
        <v>Vēsturisko parku, muižu teritoriju labiekārtošana, izpēte Jelgavas novadā (vēsturiskās takas, apstādījumi, laipas, tiltiņi, pieminekļi  u.tml.)</v>
      </c>
      <c r="F144" s="161" t="str">
        <f>'Investīciju plāns_2023_2027'!F129</f>
        <v>Vēstures mantojums - teritorija</v>
      </c>
      <c r="G144" s="366" t="str">
        <f>'Investīciju plāns_2023_2027'!G129</f>
        <v>Kopīgs/J/Pag/Iedz</v>
      </c>
      <c r="H144" s="278">
        <f>'Investīciju plāns_2023_2027'!H129</f>
        <v>100000</v>
      </c>
      <c r="I144" s="303">
        <f>'Investīciju plāns_2023_2027'!I129</f>
        <v>0</v>
      </c>
      <c r="J144" s="304">
        <f>'Investīciju plāns_2023_2027'!J129</f>
        <v>0</v>
      </c>
      <c r="K144" s="305">
        <f>'Investīciju plāns_2023_2027'!K129</f>
        <v>0</v>
      </c>
      <c r="L144" s="306">
        <f>'Investīciju plāns_2023_2027'!L129</f>
        <v>50000</v>
      </c>
      <c r="M144" s="307">
        <f>'Investīciju plāns_2023_2027'!M129</f>
        <v>50000</v>
      </c>
      <c r="N144" s="166" t="str">
        <f>'Investīciju plāns_2023_2027'!N129</f>
        <v>P4 T RV2</v>
      </c>
      <c r="O144" s="161" t="str">
        <f>'Investīciju plāns_2023_2027'!O129</f>
        <v>D</v>
      </c>
      <c r="P144" s="275" t="str">
        <f>'Investīciju plāns_2023_2027'!P129</f>
        <v>VP1</v>
      </c>
      <c r="Q144" s="156" t="str">
        <f>'Investīciju plāns_2023_2027'!Q129</f>
        <v>RV3</v>
      </c>
      <c r="R144" s="268" t="str">
        <f>'Investīciju plāns_2023_2027'!R129</f>
        <v>3.4.</v>
      </c>
      <c r="S144" s="385" t="str">
        <f>'Investīciju plāns_2023_2027'!S129</f>
        <v>Infrastruktūras un saimnieciskā nodrošinājuma nodaļa/pagasta pārvalde</v>
      </c>
      <c r="T144" s="291">
        <f>'Investīciju plāns_2023_2027'!T129</f>
        <v>0</v>
      </c>
      <c r="U144" s="282" t="str">
        <f>'Investīciju plāns_2023_2027'!U129</f>
        <v>2022-2027</v>
      </c>
    </row>
    <row r="145" spans="1:21" x14ac:dyDescent="0.25">
      <c r="A145" s="161" t="e">
        <f>'Investīciju plāns_2023_2027'!#REF!</f>
        <v>#REF!</v>
      </c>
      <c r="B145" s="279" t="e">
        <f>'Investīciju plāns_2023_2027'!#REF!</f>
        <v>#REF!</v>
      </c>
      <c r="C145" s="196" t="e">
        <f>'Investīciju plāns_2023_2027'!#REF!</f>
        <v>#REF!</v>
      </c>
      <c r="D145" s="285" t="e">
        <f>'Investīciju plāns_2023_2027'!#REF!</f>
        <v>#REF!</v>
      </c>
      <c r="E145" s="285" t="e">
        <f>'Investīciju plāns_2023_2027'!#REF!</f>
        <v>#REF!</v>
      </c>
      <c r="F145" s="161" t="e">
        <f>'Investīciju plāns_2023_2027'!#REF!</f>
        <v>#REF!</v>
      </c>
      <c r="G145" s="367" t="e">
        <f>'Investīciju plāns_2023_2027'!#REF!</f>
        <v>#REF!</v>
      </c>
      <c r="H145" s="278" t="e">
        <f>'Investīciju plāns_2023_2027'!#REF!</f>
        <v>#REF!</v>
      </c>
      <c r="I145" s="303" t="e">
        <f>'Investīciju plāns_2023_2027'!#REF!</f>
        <v>#REF!</v>
      </c>
      <c r="J145" s="304" t="e">
        <f>'Investīciju plāns_2023_2027'!#REF!</f>
        <v>#REF!</v>
      </c>
      <c r="K145" s="305" t="e">
        <f>'Investīciju plāns_2023_2027'!#REF!</f>
        <v>#REF!</v>
      </c>
      <c r="L145" s="306" t="e">
        <f>'Investīciju plāns_2023_2027'!#REF!</f>
        <v>#REF!</v>
      </c>
      <c r="M145" s="307" t="e">
        <f>'Investīciju plāns_2023_2027'!#REF!</f>
        <v>#REF!</v>
      </c>
      <c r="N145" s="166" t="e">
        <f>'Investīciju plāns_2023_2027'!#REF!</f>
        <v>#REF!</v>
      </c>
      <c r="O145" s="161" t="e">
        <f>'Investīciju plāns_2023_2027'!#REF!</f>
        <v>#REF!</v>
      </c>
      <c r="P145" s="275" t="e">
        <f>'Investīciju plāns_2023_2027'!#REF!</f>
        <v>#REF!</v>
      </c>
      <c r="Q145" s="156" t="e">
        <f>'Investīciju plāns_2023_2027'!#REF!</f>
        <v>#REF!</v>
      </c>
      <c r="R145" s="268" t="e">
        <f>'Investīciju plāns_2023_2027'!#REF!</f>
        <v>#REF!</v>
      </c>
      <c r="S145" s="382" t="e">
        <f>'Investīciju plāns_2023_2027'!#REF!</f>
        <v>#REF!</v>
      </c>
      <c r="T145" s="291" t="e">
        <f>'Investīciju plāns_2023_2027'!#REF!</f>
        <v>#REF!</v>
      </c>
      <c r="U145" s="282" t="e">
        <f>'Investīciju plāns_2023_2027'!#REF!</f>
        <v>#REF!</v>
      </c>
    </row>
    <row r="146" spans="1:21" ht="38.25" x14ac:dyDescent="0.25">
      <c r="A146" s="161">
        <f>'Investīciju plāns_2023_2027'!A130</f>
        <v>128</v>
      </c>
      <c r="B146" s="279" t="str">
        <f>'Investīciju plāns_2023_2027'!B130</f>
        <v>05</v>
      </c>
      <c r="C146" s="196" t="str">
        <f>'Investīciju plāns_2023_2027'!C130</f>
        <v>Novads</v>
      </c>
      <c r="D146" s="261" t="str">
        <f>'Investīciju plāns_2023_2027'!D130</f>
        <v xml:space="preserve">Plūdu riska un krasta erozijas riska samazināšanas pasākumi Jelgavas novadā </v>
      </c>
      <c r="E146" s="285" t="str">
        <f>'Investīciju plāns_2023_2027'!E130</f>
        <v>Polderu teritoriju izpēte, pašvaldībai piekritīgo plūdu aizsargbūvju renovācija Jelgavas novada teritorijā un sadarbībā ar valstspilsētu Jelgavu</v>
      </c>
      <c r="F146" s="258" t="str">
        <f>'Investīciju plāns_2023_2027'!F130</f>
        <v>Vides aizsardzība</v>
      </c>
      <c r="G146" s="367" t="str">
        <f>'Investīciju plāns_2023_2027'!G130</f>
        <v>Kopīgs/J/Pag/Iedz</v>
      </c>
      <c r="H146" s="278">
        <f>'Investīciju plāns_2023_2027'!H130</f>
        <v>800000</v>
      </c>
      <c r="I146" s="303">
        <f>'Investīciju plāns_2023_2027'!I130</f>
        <v>0</v>
      </c>
      <c r="J146" s="304">
        <f>'Investīciju plāns_2023_2027'!J130</f>
        <v>0</v>
      </c>
      <c r="K146" s="305">
        <f>'Investīciju plāns_2023_2027'!K130</f>
        <v>0</v>
      </c>
      <c r="L146" s="306">
        <f>'Investīciju plāns_2023_2027'!L130</f>
        <v>0</v>
      </c>
      <c r="M146" s="307">
        <f>'Investīciju plāns_2023_2027'!M130</f>
        <v>800000</v>
      </c>
      <c r="N146" s="166" t="str">
        <f>'Investīciju plāns_2023_2027'!N130</f>
        <v>P3 V RV9</v>
      </c>
      <c r="O146" s="161" t="str">
        <f>'Investīciju plāns_2023_2027'!O130</f>
        <v>D</v>
      </c>
      <c r="P146" s="275" t="str">
        <f>'Investīciju plāns_2023_2027'!P130</f>
        <v>VP2</v>
      </c>
      <c r="Q146" s="156" t="str">
        <f>'Investīciju plāns_2023_2027'!Q130</f>
        <v>RV6</v>
      </c>
      <c r="R146" s="148" t="str">
        <f>'Investīciju plāns_2023_2027'!R130</f>
        <v>U.6.1.</v>
      </c>
      <c r="S146" s="385" t="str">
        <f>'Investīciju plāns_2023_2027'!S130</f>
        <v>Īpašuma pārvaldības nodaļa</v>
      </c>
      <c r="T146" s="291">
        <f>'Investīciju plāns_2023_2027'!T130</f>
        <v>0</v>
      </c>
      <c r="U146" s="282" t="str">
        <f>'Investīciju plāns_2023_2027'!U130</f>
        <v>2022-2027</v>
      </c>
    </row>
    <row r="147" spans="1:21" ht="51" x14ac:dyDescent="0.25">
      <c r="A147" s="196">
        <f>'Investīciju plāns_2023_2027'!A131</f>
        <v>129</v>
      </c>
      <c r="B147" s="279" t="str">
        <f>'Investīciju plāns_2023_2027'!B131</f>
        <v>05</v>
      </c>
      <c r="C147" s="196" t="str">
        <f>'Investīciju plāns_2023_2027'!C131</f>
        <v>Novads</v>
      </c>
      <c r="D147" s="342" t="str">
        <f>'Investīciju plāns_2023_2027'!D131</f>
        <v>Bioloģiskās daudzveidības saglabāšanas pasākumi un ekosistēmas aizsardzība Jelgavas novada teritorijā</v>
      </c>
      <c r="E147" s="285" t="str">
        <f>'Investīciju plāns_2023_2027'!E131</f>
        <v>Izpēte, kurai seko ieteikto aktivitāšu īstenošana Jelgavas novada teritorijā, t.sk. dabas aizsardzības plānu izstrāde un realizācija (Natura 2000)</v>
      </c>
      <c r="F147" s="161" t="str">
        <f>'Investīciju plāns_2023_2027'!F131</f>
        <v>Vides aizsardzība</v>
      </c>
      <c r="G147" s="367" t="str">
        <f>'Investīciju plāns_2023_2027'!G131</f>
        <v>Kopīgs/J/Pag/Iedz</v>
      </c>
      <c r="H147" s="278">
        <f>'Investīciju plāns_2023_2027'!H131</f>
        <v>150000</v>
      </c>
      <c r="I147" s="303">
        <f>'Investīciju plāns_2023_2027'!I131</f>
        <v>0</v>
      </c>
      <c r="J147" s="304">
        <f>'Investīciju plāns_2023_2027'!J131</f>
        <v>0</v>
      </c>
      <c r="K147" s="305">
        <f>'Investīciju plāns_2023_2027'!K131</f>
        <v>0</v>
      </c>
      <c r="L147" s="306">
        <f>'Investīciju plāns_2023_2027'!L131</f>
        <v>0</v>
      </c>
      <c r="M147" s="307">
        <f>'Investīciju plāns_2023_2027'!M131</f>
        <v>150000</v>
      </c>
      <c r="N147" s="195" t="str">
        <f>'Investīciju plāns_2023_2027'!N131</f>
        <v>P3 V RV9</v>
      </c>
      <c r="O147" s="151" t="str">
        <f>'Investīciju plāns_2023_2027'!O131</f>
        <v>D</v>
      </c>
      <c r="P147" s="284" t="str">
        <f>'Investīciju plāns_2023_2027'!P131</f>
        <v>VP2</v>
      </c>
      <c r="Q147" s="161" t="str">
        <f>'Investīciju plāns_2023_2027'!Q131</f>
        <v>RV6</v>
      </c>
      <c r="R147" s="268" t="str">
        <f>'Investīciju plāns_2023_2027'!R131</f>
        <v>U.6.1.</v>
      </c>
      <c r="S147" s="161" t="str">
        <f>'Investīciju plāns_2023_2027'!S131</f>
        <v>Īpašuma pārvaldības nodaļa</v>
      </c>
      <c r="T147" s="310">
        <f>'Investīciju plāns_2023_2027'!T131</f>
        <v>0</v>
      </c>
      <c r="U147" s="282" t="str">
        <f>'Investīciju plāns_2023_2027'!U131</f>
        <v>2022-2027</v>
      </c>
    </row>
    <row r="148" spans="1:21" ht="63.75" x14ac:dyDescent="0.25">
      <c r="A148" s="161">
        <f>'Investīciju plāns_2023_2027'!A132</f>
        <v>130</v>
      </c>
      <c r="B148" s="279" t="str">
        <f>'Investīciju plāns_2023_2027'!B132</f>
        <v>05</v>
      </c>
      <c r="C148" s="196" t="str">
        <f>'Investīciju plāns_2023_2027'!C132</f>
        <v>Novads</v>
      </c>
      <c r="D148" s="285" t="str">
        <f>'Investīciju plāns_2023_2027'!D132</f>
        <v>Negatīvās ietekmes uz vidi samazināšana, veicinot atkritumu atkārtotu izmantošanu, pārstrādi un reģenerāciju</v>
      </c>
      <c r="E148" s="285" t="str">
        <f>'Investīciju plāns_2023_2027'!E132</f>
        <v>Izpēte, kurai seko ieteikto aktivitāšu īstenošana</v>
      </c>
      <c r="F148" s="161" t="str">
        <f>'Investīciju plāns_2023_2027'!F132</f>
        <v>Vides aizsardzība</v>
      </c>
      <c r="G148" s="367" t="str">
        <f>'Investīciju plāns_2023_2027'!G132</f>
        <v>Kopīgs/J/Pag/Iedz</v>
      </c>
      <c r="H148" s="278">
        <f>'Investīciju plāns_2023_2027'!H132</f>
        <v>100000</v>
      </c>
      <c r="I148" s="303">
        <f>'Investīciju plāns_2023_2027'!I132</f>
        <v>0</v>
      </c>
      <c r="J148" s="304">
        <f>'Investīciju plāns_2023_2027'!J132</f>
        <v>0</v>
      </c>
      <c r="K148" s="305">
        <f>'Investīciju plāns_2023_2027'!K132</f>
        <v>0</v>
      </c>
      <c r="L148" s="306">
        <f>'Investīciju plāns_2023_2027'!L132</f>
        <v>0</v>
      </c>
      <c r="M148" s="307">
        <f>'Investīciju plāns_2023_2027'!M132</f>
        <v>100000</v>
      </c>
      <c r="N148" s="195" t="str">
        <f>'Investīciju plāns_2023_2027'!N132</f>
        <v>P3 V RV9</v>
      </c>
      <c r="O148" s="161" t="str">
        <f>'Investīciju plāns_2023_2027'!O132</f>
        <v>D</v>
      </c>
      <c r="P148" s="286" t="str">
        <f>'Investīciju plāns_2023_2027'!P132</f>
        <v>VP2</v>
      </c>
      <c r="Q148" s="145" t="str">
        <f>'Investīciju plāns_2023_2027'!Q132</f>
        <v>RV6</v>
      </c>
      <c r="R148" s="196" t="str">
        <f>'Investīciju plāns_2023_2027'!R132</f>
        <v>U.6.1.</v>
      </c>
      <c r="S148" s="386" t="str">
        <f>'Investīciju plāns_2023_2027'!S132</f>
        <v>Īpašuma pārvaldības nodaļa</v>
      </c>
      <c r="T148" s="310">
        <f>'Investīciju plāns_2023_2027'!T132</f>
        <v>0</v>
      </c>
      <c r="U148" s="282" t="str">
        <f>'Investīciju plāns_2023_2027'!U132</f>
        <v>2022-2027</v>
      </c>
    </row>
    <row r="149" spans="1:21" ht="165.75" x14ac:dyDescent="0.25">
      <c r="A149" s="161">
        <f>'Investīciju plāns_2023_2027'!A133</f>
        <v>131</v>
      </c>
      <c r="B149" s="279" t="str">
        <f>'Investīciju plāns_2023_2027'!B133</f>
        <v>05</v>
      </c>
      <c r="C149" s="196" t="str">
        <f>'Investīciju plāns_2023_2027'!C133</f>
        <v>Novads</v>
      </c>
      <c r="D149" s="285" t="str">
        <f>'Investīciju plāns_2023_2027'!D133</f>
        <v>Jelgavas novada zaļo zonu (rekreācijas teritoriju) sakārtošana</v>
      </c>
      <c r="E149" s="285" t="str">
        <f>'Investīciju plāns_2023_2027'!E133</f>
        <v>Izveidot piekrastes dabas izzinošas pastaigu takas Kalnciema palieņu pļavu teritorijā (Kalnciema un Valgundes pagastu teritorijā) un Lielupes palieņu pļavu teritorijā (Jaunsvirlaukas pagasts, Jelgavas pilsēta); Pastaigu laipu un gar laipām informatīvu stendu ar sastopamajiem augiem, dzīvniekiem, kukaiņiem, putniem, u.c. izvietošana. Vismaz viena skatu torņa izvietošana katrā no takām. Skatu torņa uzstādīšana Svētes palienes pļavās, piegulošās teritorijas labiekārtošana. Ģimenes atpūtas laukumu izveidošana novada ciemos, kas ietver rotaļu laukumus bērniem, sporta aktivitāšu laukumus jauniešiem, āra trenažierus pieaugušiem cilvēkiem vienuviet. Auces upes teritorijas labiekārtošana Nākotnes ciemā, izveidojot latvisko tradīciju iepazīšanas un izzināšanas laukumu. Novadpētniecības takas izveide Ūziņu parkā u.c.</v>
      </c>
      <c r="F149" s="161" t="str">
        <f>'Investīciju plāns_2023_2027'!F133</f>
        <v>Vides aizsardzība</v>
      </c>
      <c r="G149" s="367" t="str">
        <f>'Investīciju plāns_2023_2027'!G133</f>
        <v>Kopīgs/J/Pag/Iedz</v>
      </c>
      <c r="H149" s="278">
        <f>'Investīciju plāns_2023_2027'!H133</f>
        <v>600000</v>
      </c>
      <c r="I149" s="303">
        <f>'Investīciju plāns_2023_2027'!I133</f>
        <v>0</v>
      </c>
      <c r="J149" s="304">
        <f>'Investīciju plāns_2023_2027'!J133</f>
        <v>0</v>
      </c>
      <c r="K149" s="305">
        <f>'Investīciju plāns_2023_2027'!K133</f>
        <v>0</v>
      </c>
      <c r="L149" s="306">
        <f>'Investīciju plāns_2023_2027'!L133</f>
        <v>0</v>
      </c>
      <c r="M149" s="307">
        <f>'Investīciju plāns_2023_2027'!M133</f>
        <v>600000</v>
      </c>
      <c r="N149" s="195" t="str">
        <f>'Investīciju plāns_2023_2027'!N133</f>
        <v>P3 V RV9</v>
      </c>
      <c r="O149" s="151" t="str">
        <f>'Investīciju plāns_2023_2027'!O133</f>
        <v>P</v>
      </c>
      <c r="P149" s="286" t="str">
        <f>'Investīciju plāns_2023_2027'!P133</f>
        <v>VP2</v>
      </c>
      <c r="Q149" s="145" t="str">
        <f>'Investīciju plāns_2023_2027'!Q133</f>
        <v>RV6</v>
      </c>
      <c r="R149" s="196" t="str">
        <f>'Investīciju plāns_2023_2027'!R133</f>
        <v>U.6.1.</v>
      </c>
      <c r="S149" s="161" t="str">
        <f>'Investīciju plāns_2023_2027'!S133</f>
        <v>Īpašuma pārvaldības nodaļa</v>
      </c>
      <c r="T149" s="310">
        <f>'Investīciju plāns_2023_2027'!T133</f>
        <v>0</v>
      </c>
      <c r="U149" s="282" t="str">
        <f>'Investīciju plāns_2023_2027'!U133</f>
        <v>2022-2027</v>
      </c>
    </row>
    <row r="150" spans="1:21" ht="63.75" x14ac:dyDescent="0.25">
      <c r="A150" s="196">
        <f>'Investīciju plāns_2023_2027'!A134</f>
        <v>132</v>
      </c>
      <c r="B150" s="279" t="str">
        <f>'Investīciju plāns_2023_2027'!B134</f>
        <v>05</v>
      </c>
      <c r="C150" s="196" t="str">
        <f>'Investīciju plāns_2023_2027'!C134</f>
        <v>Novads</v>
      </c>
      <c r="D150" s="261" t="str">
        <f>'Investīciju plāns_2023_2027'!D134</f>
        <v xml:space="preserve">Ūdenstilpju un ūdensteču caurplūdes palielināšanas un piekrastes labiekārtošanas darbi </v>
      </c>
      <c r="E150" s="285" t="str">
        <f>'Investīciju plāns_2023_2027'!E134</f>
        <v>Izvērtēt upju palieņu ainavisko potenciālu, tai skaitā mazo upju aizaugušo ūdensmalu kopšanas plānošanu un īstenot pasākumus to iekļaušanai pilsētvidē; 
Veikt upju gultņu tīrīšanas darbus caurplūduma atjaunošanai; Veikt ūdenstilpju tīrīšanas darbus (t.sk. krastu tīrīšanu)</v>
      </c>
      <c r="F150" s="161" t="str">
        <f>'Investīciju plāns_2023_2027'!F134</f>
        <v>Vides aizsardzība</v>
      </c>
      <c r="G150" s="367" t="str">
        <f>'Investīciju plāns_2023_2027'!G134</f>
        <v>Kopīgs/J/Pag/Iedz</v>
      </c>
      <c r="H150" s="278">
        <f>'Investīciju plāns_2023_2027'!H134</f>
        <v>350000</v>
      </c>
      <c r="I150" s="303">
        <f>'Investīciju plāns_2023_2027'!I134</f>
        <v>0</v>
      </c>
      <c r="J150" s="304">
        <f>'Investīciju plāns_2023_2027'!J134</f>
        <v>0</v>
      </c>
      <c r="K150" s="305">
        <f>'Investīciju plāns_2023_2027'!K134</f>
        <v>0</v>
      </c>
      <c r="L150" s="306">
        <f>'Investīciju plāns_2023_2027'!L134</f>
        <v>0</v>
      </c>
      <c r="M150" s="307">
        <f>'Investīciju plāns_2023_2027'!M134</f>
        <v>350000</v>
      </c>
      <c r="N150" s="195" t="str">
        <f>'Investīciju plāns_2023_2027'!N134</f>
        <v>P3 V RV9</v>
      </c>
      <c r="O150" s="161" t="str">
        <f>'Investīciju plāns_2023_2027'!O134</f>
        <v>D</v>
      </c>
      <c r="P150" s="145" t="str">
        <f>'Investīciju plāns_2023_2027'!P134</f>
        <v>VP2</v>
      </c>
      <c r="Q150" s="145" t="str">
        <f>'Investīciju plāns_2023_2027'!Q134</f>
        <v>RV6</v>
      </c>
      <c r="R150" s="196" t="str">
        <f>'Investīciju plāns_2023_2027'!R134</f>
        <v>U.6.1.</v>
      </c>
      <c r="S150" s="161" t="str">
        <f>'Investīciju plāns_2023_2027'!S134</f>
        <v>Infrastruktūras un saimnieciskā nodrošinājuma nodaļa</v>
      </c>
      <c r="T150" s="310">
        <f>'Investīciju plāns_2023_2027'!T134</f>
        <v>0</v>
      </c>
      <c r="U150" s="282" t="str">
        <f>'Investīciju plāns_2023_2027'!U134</f>
        <v>2022-2027</v>
      </c>
    </row>
    <row r="151" spans="1:21" ht="127.5" x14ac:dyDescent="0.25">
      <c r="A151" s="161">
        <f>'Investīciju plāns_2023_2027'!A135</f>
        <v>133</v>
      </c>
      <c r="B151" s="279" t="str">
        <f>'Investīciju plāns_2023_2027'!B135</f>
        <v>05</v>
      </c>
      <c r="C151" s="196" t="str">
        <f>'Investīciju plāns_2023_2027'!C135</f>
        <v>Novads</v>
      </c>
      <c r="D151" s="285" t="str">
        <f>'Investīciju plāns_2023_2027'!D135</f>
        <v>Zaļo un dārza atkritumu kompostēšanas vietu izveide Jelgavas novada kapu teritorijās</v>
      </c>
      <c r="E151" s="285" t="str">
        <f>'Investīciju plāns_2023_2027'!E135</f>
        <v xml:space="preserve">Zaļo un dārza atkritumu kompostēšanas vietas izveide katrā Jelgavas novada kapsētu teritorijā,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Zaļo un dārza atkritumu kompostēšanas vietas projektēšana, kurā jāparedz ūdens necaurlaidīgs segums  un kompostēšanas laukuma iežogojums (aptuvena 1 kompostēšanas laukuma platība 4mx4m). </v>
      </c>
      <c r="F151" s="283" t="str">
        <f>'Investīciju plāns_2023_2027'!F135</f>
        <v>Vides aizsardzība</v>
      </c>
      <c r="G151" s="367" t="str">
        <f>'Investīciju plāns_2023_2027'!G135</f>
        <v>Kopīgs/J/Pag/Iedz</v>
      </c>
      <c r="H151" s="278">
        <f>'Investīciju plāns_2023_2027'!H135</f>
        <v>500000</v>
      </c>
      <c r="I151" s="303">
        <f>'Investīciju plāns_2023_2027'!I135</f>
        <v>0</v>
      </c>
      <c r="J151" s="304">
        <f>'Investīciju plāns_2023_2027'!J135</f>
        <v>0</v>
      </c>
      <c r="K151" s="305">
        <f>'Investīciju plāns_2023_2027'!K135</f>
        <v>0</v>
      </c>
      <c r="L151" s="306">
        <f>'Investīciju plāns_2023_2027'!L135</f>
        <v>0</v>
      </c>
      <c r="M151" s="307">
        <f>'Investīciju plāns_2023_2027'!M135</f>
        <v>500000</v>
      </c>
      <c r="N151" s="289" t="str">
        <f>'Investīciju plāns_2023_2027'!N135</f>
        <v>P3 V RV9</v>
      </c>
      <c r="O151" s="283" t="str">
        <f>'Investīciju plāns_2023_2027'!O135</f>
        <v>P</v>
      </c>
      <c r="P151" s="288" t="str">
        <f>'Investīciju plāns_2023_2027'!P135</f>
        <v>VP2</v>
      </c>
      <c r="Q151" s="195" t="str">
        <f>'Investīciju plāns_2023_2027'!Q135</f>
        <v>RV5</v>
      </c>
      <c r="R151" s="280" t="str">
        <f>'Investīciju plāns_2023_2027'!R135</f>
        <v>U.5.3.</v>
      </c>
      <c r="S151" s="161" t="str">
        <f>'Investīciju plāns_2023_2027'!S135</f>
        <v>Īpašuma pārvaldības nodaļa</v>
      </c>
      <c r="T151" s="288">
        <f>'Investīciju plāns_2023_2027'!T135</f>
        <v>0</v>
      </c>
      <c r="U151" s="282" t="str">
        <f>'Investīciju plāns_2023_2027'!U135</f>
        <v>2022-2027</v>
      </c>
    </row>
    <row r="152" spans="1:21" ht="127.5" x14ac:dyDescent="0.25">
      <c r="A152" s="161">
        <f>'Investīciju plāns_2023_2027'!A136</f>
        <v>134</v>
      </c>
      <c r="B152" s="279" t="str">
        <f>'Investīciju plāns_2023_2027'!B136</f>
        <v>05</v>
      </c>
      <c r="C152" s="196" t="str">
        <f>'Investīciju plāns_2023_2027'!C136</f>
        <v>Novads</v>
      </c>
      <c r="D152" s="285" t="str">
        <f>'Investīciju plāns_2023_2027'!D136</f>
        <v xml:space="preserve">Kompostēšanas laukumu izveide Jelgavas novadā </v>
      </c>
      <c r="E152" s="285" t="str">
        <f>'Investīciju plāns_2023_2027'!E136</f>
        <v>Kompostēšanas laukumu izveide Jelgavas novadā 3. pagastos (Elejā, Elejas pagastā, Nākotnē, Glūdas pagastā, Ozolniekos, Ozolnieku pagastā)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Kompostēšanas laukuma projektēšana un izveidošana atbilstoši MK noteikumu  prasībām, projektēšanu uzsākt ar 2022.gadu</v>
      </c>
      <c r="F152" s="161" t="str">
        <f>'Investīciju plāns_2023_2027'!F136</f>
        <v>Vides aizsardzība</v>
      </c>
      <c r="G152" s="367" t="str">
        <f>'Investīciju plāns_2023_2027'!G136</f>
        <v>Kopīgs/J/Pag/Iedz
Dep/ieros</v>
      </c>
      <c r="H152" s="278">
        <f>'Investīciju plāns_2023_2027'!H136</f>
        <v>500000</v>
      </c>
      <c r="I152" s="303">
        <f>'Investīciju plāns_2023_2027'!I136</f>
        <v>0</v>
      </c>
      <c r="J152" s="304">
        <f>'Investīciju plāns_2023_2027'!J136</f>
        <v>0</v>
      </c>
      <c r="K152" s="305">
        <f>'Investīciju plāns_2023_2027'!K136</f>
        <v>0</v>
      </c>
      <c r="L152" s="306">
        <f>'Investīciju plāns_2023_2027'!L136</f>
        <v>500000</v>
      </c>
      <c r="M152" s="307">
        <f>'Investīciju plāns_2023_2027'!M136</f>
        <v>0</v>
      </c>
      <c r="N152" s="195" t="str">
        <f>'Investīciju plāns_2023_2027'!N136</f>
        <v>P3 V RV9</v>
      </c>
      <c r="O152" s="161" t="str">
        <f>'Investīciju plāns_2023_2027'!O136</f>
        <v>P</v>
      </c>
      <c r="P152" s="286" t="str">
        <f>'Investīciju plāns_2023_2027'!P136</f>
        <v>VP2</v>
      </c>
      <c r="Q152" s="145" t="str">
        <f>'Investīciju plāns_2023_2027'!Q136</f>
        <v>RV5</v>
      </c>
      <c r="R152" s="268" t="str">
        <f>'Investīciju plāns_2023_2027'!R136</f>
        <v>U.5.3.</v>
      </c>
      <c r="S152" s="258" t="str">
        <f>'Investīciju plāns_2023_2027'!S136</f>
        <v>Īpašuma pārvaldības nodaļa</v>
      </c>
      <c r="T152" s="310">
        <f>'Investīciju plāns_2023_2027'!T136</f>
        <v>0</v>
      </c>
      <c r="U152" s="282" t="str">
        <f>'Investīciju plāns_2023_2027'!U136</f>
        <v>2022-2027</v>
      </c>
    </row>
    <row r="153" spans="1:21" ht="114.75" x14ac:dyDescent="0.25">
      <c r="A153" s="196">
        <f>'Investīciju plāns_2023_2027'!A137</f>
        <v>135</v>
      </c>
      <c r="B153" s="279" t="str">
        <f>'Investīciju plāns_2023_2027'!B137</f>
        <v>05</v>
      </c>
      <c r="C153" s="196" t="str">
        <f>'Investīciju plāns_2023_2027'!C137</f>
        <v>Novads</v>
      </c>
      <c r="D153" s="285" t="str">
        <f>'Investīciju plāns_2023_2027'!D137</f>
        <v>Vides un dabas aizsardzības veicināšana Jelgavas novada teritorijā</v>
      </c>
      <c r="E153" s="285" t="str">
        <f>'Investīciju plāns_2023_2027'!E137</f>
        <v>Vides un dabas aizsardzības veicināšana Jelgavas novada teritorijā, tai skaitā zivju resursu pavairošana un atražošana publiskajās ūdenstilpēs un ūdenstilpēs, kurās zvejas tiesības pieder valstij, citās ūdenstilpēs, kas ir valsts vai pašvaldību īpašumā, kā arī privātajās upēs, kurās ir atļauta makšķerēšana, vēžošana vai zemūdens medības​, t.sk tehnikas iegāde, plānots papildus atjaunot zivju mazuļus Lielupē. Makšķerēšanas vietu labiekārtošana pamatojoties uz spēkā esošiem pašvaldības saistošiem noteikumiem un citiem normatīviem aktiem. Tehnikas iegāde</v>
      </c>
      <c r="F153" s="283" t="str">
        <f>'Investīciju plāns_2023_2027'!F137</f>
        <v>Vides aizsardzība</v>
      </c>
      <c r="G153" s="367" t="str">
        <f>'Investīciju plāns_2023_2027'!G137</f>
        <v>Kopīgs/J/Pag/Iedz
Dep/ieros</v>
      </c>
      <c r="H153" s="278">
        <f>'Investīciju plāns_2023_2027'!H137</f>
        <v>600000</v>
      </c>
      <c r="I153" s="303">
        <f>'Investīciju plāns_2023_2027'!I137</f>
        <v>0</v>
      </c>
      <c r="J153" s="304">
        <f>'Investīciju plāns_2023_2027'!J137</f>
        <v>0</v>
      </c>
      <c r="K153" s="305">
        <f>'Investīciju plāns_2023_2027'!K137</f>
        <v>0</v>
      </c>
      <c r="L153" s="306">
        <f>'Investīciju plāns_2023_2027'!L137</f>
        <v>0</v>
      </c>
      <c r="M153" s="307">
        <f>'Investīciju plāns_2023_2027'!M137</f>
        <v>600000</v>
      </c>
      <c r="N153" s="289" t="str">
        <f>'Investīciju plāns_2023_2027'!N137</f>
        <v>P3 V RV9</v>
      </c>
      <c r="O153" s="283" t="str">
        <f>'Investīciju plāns_2023_2027'!O137</f>
        <v>D</v>
      </c>
      <c r="P153" s="288" t="str">
        <f>'Investīciju plāns_2023_2027'!P137</f>
        <v>VP2</v>
      </c>
      <c r="Q153" s="195" t="str">
        <f>'Investīciju plāns_2023_2027'!Q137</f>
        <v>RV6</v>
      </c>
      <c r="R153" s="280" t="str">
        <f>'Investīciju plāns_2023_2027'!R137</f>
        <v>U.6.1.</v>
      </c>
      <c r="S153" s="258" t="str">
        <f>'Investīciju plāns_2023_2027'!S137</f>
        <v>Īpašuma pārvaldības nodaļa</v>
      </c>
      <c r="T153" s="288">
        <f>'Investīciju plāns_2023_2027'!T137</f>
        <v>0</v>
      </c>
      <c r="U153" s="282" t="str">
        <f>'Investīciju plāns_2023_2027'!U137</f>
        <v>2022-2027</v>
      </c>
    </row>
    <row r="154" spans="1:21" ht="127.5" x14ac:dyDescent="0.25">
      <c r="A154" s="161">
        <f>'Investīciju plāns_2023_2027'!A138</f>
        <v>136</v>
      </c>
      <c r="B154" s="279" t="str">
        <f>'Investīciju plāns_2023_2027'!B138</f>
        <v>05</v>
      </c>
      <c r="C154" s="196" t="str">
        <f>'Investīciju plāns_2023_2027'!C138</f>
        <v>Novads</v>
      </c>
      <c r="D154" s="285" t="str">
        <f>'Investīciju plāns_2023_2027'!D138</f>
        <v>Plūdu monitorings Lielupes baseina upēs</v>
      </c>
      <c r="E154" s="285" t="str">
        <f>'Investīciju plāns_2023_2027'!E138</f>
        <v>Veikt Lielupes upes baseina plūdu modelēšanu; 
Izstrādāt un ieviest elektronisko sistēmu plūdu monitoringam Lielupes upes baseinā; 
Nodrošinot iespēju paredzēt plūdus pēc iespējas savlaicīgāk; 
Izstrādāt tiešsaistes rīku, kas nodrošinātu publisku pieeju plūdu monitoringa datiem; 
Izstrādāt agrās brīdināšanas sistēmu plūdu gadījumā, lai maksimāli samazinātu potenciālos plūdu radītos zaudējumus; 
Izstrādāt pasākumu plānu reaģēšanai plūdu gadījumā un sadarbībā ar valstspilsētu Jelgavu</v>
      </c>
      <c r="F154" s="161" t="str">
        <f>'Investīciju plāns_2023_2027'!F138</f>
        <v>Vides aizsardzība</v>
      </c>
      <c r="G154" s="367" t="str">
        <f>'Investīciju plāns_2023_2027'!G138</f>
        <v>Kopīgs/J/Pag/Iedz</v>
      </c>
      <c r="H154" s="278">
        <f>'Investīciju plāns_2023_2027'!H138</f>
        <v>120000</v>
      </c>
      <c r="I154" s="303">
        <f>'Investīciju plāns_2023_2027'!I138</f>
        <v>0</v>
      </c>
      <c r="J154" s="304">
        <f>'Investīciju plāns_2023_2027'!J138</f>
        <v>0</v>
      </c>
      <c r="K154" s="305">
        <f>'Investīciju plāns_2023_2027'!K138</f>
        <v>0</v>
      </c>
      <c r="L154" s="306">
        <f>'Investīciju plāns_2023_2027'!L138</f>
        <v>120000</v>
      </c>
      <c r="M154" s="307">
        <f>'Investīciju plāns_2023_2027'!M138</f>
        <v>0</v>
      </c>
      <c r="N154" s="195" t="str">
        <f>'Investīciju plāns_2023_2027'!N138</f>
        <v>P1 A RV1</v>
      </c>
      <c r="O154" s="151" t="str">
        <f>'Investīciju plāns_2023_2027'!O138</f>
        <v>P</v>
      </c>
      <c r="P154" s="145" t="str">
        <f>'Investīciju plāns_2023_2027'!P138</f>
        <v>VP2</v>
      </c>
      <c r="Q154" s="145" t="str">
        <f>'Investīciju plāns_2023_2027'!Q138</f>
        <v>RV6</v>
      </c>
      <c r="R154" s="268" t="str">
        <f>'Investīciju plāns_2023_2027'!R138</f>
        <v>U.6.1.</v>
      </c>
      <c r="S154" s="161" t="str">
        <f>'Investīciju plāns_2023_2027'!S138</f>
        <v>Īpašuma pārvaldības nodaļa</v>
      </c>
      <c r="T154" s="310">
        <f>'Investīciju plāns_2023_2027'!T138</f>
        <v>0</v>
      </c>
      <c r="U154" s="282" t="str">
        <f>'Investīciju plāns_2023_2027'!U138</f>
        <v>2022-2027</v>
      </c>
    </row>
    <row r="155" spans="1:21" x14ac:dyDescent="0.25">
      <c r="A155" s="161" t="e">
        <f>'Investīciju plāns_2023_2027'!#REF!</f>
        <v>#REF!</v>
      </c>
      <c r="B155" s="279" t="e">
        <f>'Investīciju plāns_2023_2027'!#REF!</f>
        <v>#REF!</v>
      </c>
      <c r="C155" s="196" t="e">
        <f>'Investīciju plāns_2023_2027'!#REF!</f>
        <v>#REF!</v>
      </c>
      <c r="D155" s="285" t="e">
        <f>'Investīciju plāns_2023_2027'!#REF!</f>
        <v>#REF!</v>
      </c>
      <c r="E155" s="285" t="e">
        <f>'Investīciju plāns_2023_2027'!#REF!</f>
        <v>#REF!</v>
      </c>
      <c r="F155" s="161" t="e">
        <f>'Investīciju plāns_2023_2027'!#REF!</f>
        <v>#REF!</v>
      </c>
      <c r="G155" s="367" t="e">
        <f>'Investīciju plāns_2023_2027'!#REF!</f>
        <v>#REF!</v>
      </c>
      <c r="H155" s="278" t="e">
        <f>'Investīciju plāns_2023_2027'!#REF!</f>
        <v>#REF!</v>
      </c>
      <c r="I155" s="303" t="e">
        <f>'Investīciju plāns_2023_2027'!#REF!</f>
        <v>#REF!</v>
      </c>
      <c r="J155" s="304" t="e">
        <f>'Investīciju plāns_2023_2027'!#REF!</f>
        <v>#REF!</v>
      </c>
      <c r="K155" s="305" t="e">
        <f>'Investīciju plāns_2023_2027'!#REF!</f>
        <v>#REF!</v>
      </c>
      <c r="L155" s="306" t="e">
        <f>'Investīciju plāns_2023_2027'!#REF!</f>
        <v>#REF!</v>
      </c>
      <c r="M155" s="307" t="e">
        <f>'Investīciju plāns_2023_2027'!#REF!</f>
        <v>#REF!</v>
      </c>
      <c r="N155" s="161" t="e">
        <f>'Investīciju plāns_2023_2027'!#REF!</f>
        <v>#REF!</v>
      </c>
      <c r="O155" s="161" t="e">
        <f>'Investīciju plāns_2023_2027'!#REF!</f>
        <v>#REF!</v>
      </c>
      <c r="P155" s="284" t="e">
        <f>'Investīciju plāns_2023_2027'!#REF!</f>
        <v>#REF!</v>
      </c>
      <c r="Q155" s="161" t="e">
        <f>'Investīciju plāns_2023_2027'!#REF!</f>
        <v>#REF!</v>
      </c>
      <c r="R155" s="160" t="e">
        <f>'Investīciju plāns_2023_2027'!#REF!</f>
        <v>#REF!</v>
      </c>
      <c r="S155" s="385" t="e">
        <f>'Investīciju plāns_2023_2027'!#REF!</f>
        <v>#REF!</v>
      </c>
      <c r="T155" s="284" t="e">
        <f>'Investīciju plāns_2023_2027'!#REF!</f>
        <v>#REF!</v>
      </c>
      <c r="U155" s="282" t="e">
        <f>'Investīciju plāns_2023_2027'!#REF!</f>
        <v>#REF!</v>
      </c>
    </row>
    <row r="156" spans="1:21" ht="38.25" x14ac:dyDescent="0.25">
      <c r="A156" s="196">
        <f>'Investīciju plāns_2023_2027'!A139</f>
        <v>137</v>
      </c>
      <c r="B156" s="279" t="str">
        <f>'Investīciju plāns_2023_2027'!B139</f>
        <v>05</v>
      </c>
      <c r="C156" s="196" t="str">
        <f>'Investīciju plāns_2023_2027'!C139</f>
        <v>Novads</v>
      </c>
      <c r="D156" s="285" t="str">
        <f>'Investīciju plāns_2023_2027'!D139</f>
        <v>Veicināt pielāgošanos klimata pārmaiņām, risku novēršanu un noturību pret katastrofām</v>
      </c>
      <c r="E156" s="285" t="str">
        <f>'Investīciju plāns_2023_2027'!E139</f>
        <v>Pielāgošanās klimata pārmaiņām pasākumi, tai skaitā vietējā līmenī</v>
      </c>
      <c r="F156" s="283" t="str">
        <f>'Investīciju plāns_2023_2027'!F139</f>
        <v>Vides aizsardzība</v>
      </c>
      <c r="G156" s="367" t="str">
        <f>'Investīciju plāns_2023_2027'!G139</f>
        <v>SAM</v>
      </c>
      <c r="H156" s="278">
        <f>'Investīciju plāns_2023_2027'!H139</f>
        <v>500000</v>
      </c>
      <c r="I156" s="303">
        <f>'Investīciju plāns_2023_2027'!I139</f>
        <v>0</v>
      </c>
      <c r="J156" s="304">
        <f>'Investīciju plāns_2023_2027'!J139</f>
        <v>0</v>
      </c>
      <c r="K156" s="305">
        <f>'Investīciju plāns_2023_2027'!K139</f>
        <v>0</v>
      </c>
      <c r="L156" s="306">
        <f>'Investīciju plāns_2023_2027'!L139</f>
        <v>0</v>
      </c>
      <c r="M156" s="307">
        <f>'Investīciju plāns_2023_2027'!M139</f>
        <v>500000</v>
      </c>
      <c r="N156" s="317" t="str">
        <f>'Investīciju plāns_2023_2027'!N139</f>
        <v>P3 V RV9</v>
      </c>
      <c r="O156" s="283" t="str">
        <f>'Investīciju plāns_2023_2027'!O139</f>
        <v>D</v>
      </c>
      <c r="P156" s="284" t="str">
        <f>'Investīciju plāns_2023_2027'!P139</f>
        <v>VP2</v>
      </c>
      <c r="Q156" s="161" t="str">
        <f>'Investīciju plāns_2023_2027'!Q139</f>
        <v>RV6</v>
      </c>
      <c r="R156" s="339" t="str">
        <f>'Investīciju plāns_2023_2027'!R139</f>
        <v>U.6.1.</v>
      </c>
      <c r="S156" s="385" t="str">
        <f>'Investīciju plāns_2023_2027'!S139</f>
        <v>Īpašuma pārvaldības nodaļa</v>
      </c>
      <c r="T156" s="318">
        <f>'Investīciju plāns_2023_2027'!T139</f>
        <v>0</v>
      </c>
      <c r="U156" s="282" t="str">
        <f>'Investīciju plāns_2023_2027'!U139</f>
        <v>2022-2027</v>
      </c>
    </row>
    <row r="157" spans="1:21" ht="38.25" x14ac:dyDescent="0.25">
      <c r="A157" s="161">
        <f>'Investīciju plāns_2023_2027'!A140</f>
        <v>138</v>
      </c>
      <c r="B157" s="279" t="str">
        <f>'Investīciju plāns_2023_2027'!B140</f>
        <v>05</v>
      </c>
      <c r="C157" s="196" t="str">
        <f>'Investīciju plāns_2023_2027'!C140</f>
        <v>Novads</v>
      </c>
      <c r="D157" s="335" t="str">
        <f>'Investīciju plāns_2023_2027'!D140</f>
        <v>Pārejas uz aprites ekonomiku veicināšana</v>
      </c>
      <c r="E157" s="335" t="str">
        <f>'Investīciju plāns_2023_2027'!E140</f>
        <v>Atkritumsaimniecības un atkritumu pārstrādes un tālākas izmantošanas attīstība un atkritumu rašanās novēršanas pasākumi, t.sk. dalīto atkritumu laukumu izbūve uzsākt ar 2022.gadu</v>
      </c>
      <c r="F157" s="161" t="str">
        <f>'Investīciju plāns_2023_2027'!F140</f>
        <v>Vides aizsardzība</v>
      </c>
      <c r="G157" s="367" t="str">
        <f>'Investīciju plāns_2023_2027'!G140</f>
        <v>SAM
Dep/ieros</v>
      </c>
      <c r="H157" s="278">
        <f>'Investīciju plāns_2023_2027'!H140</f>
        <v>3000000</v>
      </c>
      <c r="I157" s="303">
        <f>'Investīciju plāns_2023_2027'!I140</f>
        <v>0</v>
      </c>
      <c r="J157" s="304">
        <f>'Investīciju plāns_2023_2027'!J140</f>
        <v>0</v>
      </c>
      <c r="K157" s="305">
        <f>'Investīciju plāns_2023_2027'!K140</f>
        <v>0</v>
      </c>
      <c r="L157" s="306">
        <f>'Investīciju plāns_2023_2027'!L140</f>
        <v>0</v>
      </c>
      <c r="M157" s="307">
        <f>'Investīciju plāns_2023_2027'!M140</f>
        <v>3000000</v>
      </c>
      <c r="N157" s="160" t="str">
        <f>'Investīciju plāns_2023_2027'!N140</f>
        <v>P3 V RV9</v>
      </c>
      <c r="O157" s="161" t="str">
        <f>'Investīciju plāns_2023_2027'!O140</f>
        <v>D</v>
      </c>
      <c r="P157" s="347" t="str">
        <f>'Investīciju plāns_2023_2027'!P140</f>
        <v>VP2</v>
      </c>
      <c r="Q157" s="161" t="str">
        <f>'Investīciju plāns_2023_2027'!Q140</f>
        <v>RV5</v>
      </c>
      <c r="R157" s="339" t="str">
        <f>'Investīciju plāns_2023_2027'!R140</f>
        <v>U.5.3.</v>
      </c>
      <c r="S157" s="336" t="str">
        <f>'Investīciju plāns_2023_2027'!S140</f>
        <v>Īpašuma pārvaldības nodaļa</v>
      </c>
      <c r="T157" s="287">
        <f>'Investīciju plāns_2023_2027'!T140</f>
        <v>0</v>
      </c>
      <c r="U157" s="196" t="str">
        <f>'Investīciju plāns_2023_2027'!U140</f>
        <v>2022-2027</v>
      </c>
    </row>
    <row r="158" spans="1:21" ht="51" x14ac:dyDescent="0.25">
      <c r="A158" s="161">
        <f>'Investīciju plāns_2023_2027'!A141</f>
        <v>139</v>
      </c>
      <c r="B158" s="277" t="str">
        <f>'Investīciju plāns_2023_2027'!B141</f>
        <v>06</v>
      </c>
      <c r="C158" s="281" t="str">
        <f>'Investīciju plāns_2023_2027'!C141</f>
        <v>Novads</v>
      </c>
      <c r="D158" s="285" t="str">
        <f>'Investīciju plāns_2023_2027'!D141</f>
        <v>Muiža parku apstādījumu iekopšana/atjaunošana Jelgavas novada teritorijā</v>
      </c>
      <c r="E158" s="285" t="str">
        <f>'Investīciju plāns_2023_2027'!E141</f>
        <v>Muiža parku apstādījumu iekopšana/atjaunošana Jelgavas novada teritorijā - Lielvircavas, Lielplatones, Staļģenes, Elejas muižas parka, Teteles parka apstādījumu iekopšana, jaunu koku, krūmu stādīšana</v>
      </c>
      <c r="F158" s="161" t="str">
        <f>'Investīciju plāns_2023_2027'!F141</f>
        <v xml:space="preserve">Vides objektu teritoriju izveidošana un sakopšana </v>
      </c>
      <c r="G158" s="367" t="str">
        <f>'Investīciju plāns_2023_2027'!G141</f>
        <v>Kopīgs/J/Pag/Iedz</v>
      </c>
      <c r="H158" s="278">
        <f>'Investīciju plāns_2023_2027'!H141</f>
        <v>205000</v>
      </c>
      <c r="I158" s="303">
        <f>'Investīciju plāns_2023_2027'!I141</f>
        <v>0</v>
      </c>
      <c r="J158" s="304">
        <f>'Investīciju plāns_2023_2027'!J141</f>
        <v>0</v>
      </c>
      <c r="K158" s="305">
        <f>'Investīciju plāns_2023_2027'!K141</f>
        <v>0</v>
      </c>
      <c r="L158" s="306">
        <f>'Investīciju plāns_2023_2027'!L141</f>
        <v>5000</v>
      </c>
      <c r="M158" s="307">
        <f>'Investīciju plāns_2023_2027'!M141</f>
        <v>200000</v>
      </c>
      <c r="N158" s="196" t="str">
        <f>'Investīciju plāns_2023_2027'!N141</f>
        <v>P3 V RV9</v>
      </c>
      <c r="O158" s="161" t="str">
        <f>'Investīciju plāns_2023_2027'!O141</f>
        <v>P</v>
      </c>
      <c r="P158" s="196" t="str">
        <f>'Investīciju plāns_2023_2027'!P141</f>
        <v>VP1</v>
      </c>
      <c r="Q158" s="196" t="str">
        <f>'Investīciju plāns_2023_2027'!Q141</f>
        <v>RV3</v>
      </c>
      <c r="R158" s="196" t="str">
        <f>'Investīciju plāns_2023_2027'!R141</f>
        <v>3.4.</v>
      </c>
      <c r="S158" s="161" t="str">
        <f>'Investīciju plāns_2023_2027'!S141</f>
        <v>Īpašuma pārvaldības nodaļa</v>
      </c>
      <c r="T158" s="309">
        <f>'Investīciju plāns_2023_2027'!T141</f>
        <v>0</v>
      </c>
      <c r="U158" s="282" t="str">
        <f>'Investīciju plāns_2023_2027'!U141</f>
        <v>2022-2027</v>
      </c>
    </row>
    <row r="159" spans="1:21" x14ac:dyDescent="0.25">
      <c r="A159" s="196" t="e">
        <f>'Investīciju plāns_2023_2027'!#REF!</f>
        <v>#REF!</v>
      </c>
      <c r="B159" s="279" t="e">
        <f>'Investīciju plāns_2023_2027'!#REF!</f>
        <v>#REF!</v>
      </c>
      <c r="C159" s="196" t="e">
        <f>'Investīciju plāns_2023_2027'!#REF!</f>
        <v>#REF!</v>
      </c>
      <c r="D159" s="285" t="e">
        <f>'Investīciju plāns_2023_2027'!#REF!</f>
        <v>#REF!</v>
      </c>
      <c r="E159" s="225" t="e">
        <f>'Investīciju plāns_2023_2027'!#REF!</f>
        <v>#REF!</v>
      </c>
      <c r="F159" s="161" t="e">
        <f>'Investīciju plāns_2023_2027'!#REF!</f>
        <v>#REF!</v>
      </c>
      <c r="G159" s="366" t="e">
        <f>'Investīciju plāns_2023_2027'!#REF!</f>
        <v>#REF!</v>
      </c>
      <c r="H159" s="278" t="e">
        <f>'Investīciju plāns_2023_2027'!#REF!</f>
        <v>#REF!</v>
      </c>
      <c r="I159" s="303" t="e">
        <f>'Investīciju plāns_2023_2027'!#REF!</f>
        <v>#REF!</v>
      </c>
      <c r="J159" s="304" t="e">
        <f>'Investīciju plāns_2023_2027'!#REF!</f>
        <v>#REF!</v>
      </c>
      <c r="K159" s="305" t="e">
        <f>'Investīciju plāns_2023_2027'!#REF!</f>
        <v>#REF!</v>
      </c>
      <c r="L159" s="306" t="e">
        <f>'Investīciju plāns_2023_2027'!#REF!</f>
        <v>#REF!</v>
      </c>
      <c r="M159" s="307" t="e">
        <f>'Investīciju plāns_2023_2027'!#REF!</f>
        <v>#REF!</v>
      </c>
      <c r="N159" s="166" t="e">
        <f>'Investīciju plāns_2023_2027'!#REF!</f>
        <v>#REF!</v>
      </c>
      <c r="O159" s="151" t="e">
        <f>'Investīciju plāns_2023_2027'!#REF!</f>
        <v>#REF!</v>
      </c>
      <c r="P159" s="275" t="e">
        <f>'Investīciju plāns_2023_2027'!#REF!</f>
        <v>#REF!</v>
      </c>
      <c r="Q159" s="156" t="e">
        <f>'Investīciju plāns_2023_2027'!#REF!</f>
        <v>#REF!</v>
      </c>
      <c r="R159" s="268" t="e">
        <f>'Investīciju plāns_2023_2027'!#REF!</f>
        <v>#REF!</v>
      </c>
      <c r="S159" s="161" t="e">
        <f>'Investīciju plāns_2023_2027'!#REF!</f>
        <v>#REF!</v>
      </c>
      <c r="T159" s="291" t="e">
        <f>'Investīciju plāns_2023_2027'!#REF!</f>
        <v>#REF!</v>
      </c>
      <c r="U159" s="282" t="e">
        <f>'Investīciju plāns_2023_2027'!#REF!</f>
        <v>#REF!</v>
      </c>
    </row>
    <row r="160" spans="1:21" ht="242.25" x14ac:dyDescent="0.25">
      <c r="A160" s="161">
        <f>'Investīciju plāns_2023_2027'!A142</f>
        <v>140</v>
      </c>
      <c r="B160" s="279">
        <f>'Investīciju plāns_2023_2027'!B142</f>
        <v>0</v>
      </c>
      <c r="C160" s="312" t="e">
        <f>'Investīciju plāns_2023_2027'!#REF!</f>
        <v>#REF!</v>
      </c>
      <c r="D160" s="285" t="str">
        <f>'Investīciju plāns_2023_2027'!D142</f>
        <v>Jaunu, inovatīvu un viedu  risinājumu attīstīšana sabiedrības attīstībai nepieciešamo pakalpojumu un infrastruktūras nodrošināšanai jaunveidojamajā Jelgavas novada pašvaldības teritorijā</v>
      </c>
      <c r="E160" s="335" t="str">
        <f>'Investīciju plāns_2023_2027'!E142</f>
        <v>Organizēt iedzīvotājiem komunālos pakalpojumus.
Gādāt par administratīvās teritorijas labiekārtošanu un sanitāro tīrību (ielu, ceļu un laukumu būvniecība, rekonstruēšana un uzturēšana; ielu, laukumu un citu publiskai lietošanai paredzēto teritoriju apgaismošana; parku, skvēru un zaļo zonu iekārtošana un uzturēšana; atkritumu savāšanas un izvešanas kontrole; pretplūdu pasākumi),noteikt kārtību, kādā izmantojami publiskā lietošanā esošie meži un ūdeņi.
Pasākumi iedzīvotāju izglītības veicināšanai.
Kultūras un tradicionālās kultūras vērtību saglabāšana un tautas jaunrades attīstība.
Sociālo pakalpojumu pieejamības un efektivitātes uzlabošana (digitālā transformācija).
Gādāt par aizgādnību, aizbildnību, adopciju un bērnu personisko un mantisko tiesību un interešu aizsardzību.
Sniegt palīdzību iedzīvotājiem dzīvokļa jautājumu risināšanā.
Piedalīties sabiedriskās kārtības nodrošināšanā.
Veikt attiecīgajā administratīvajā teritorijā dzīvojošo bērnu uzskaiti.
Īstenot bērnu tiesību aizsardzību attiecīgajā administratīvajā teritorijā</v>
      </c>
      <c r="F160" s="161">
        <f>'Investīciju plāns_2023_2027'!F142</f>
        <v>0</v>
      </c>
      <c r="G160" s="366">
        <f>'Investīciju plāns_2023_2027'!G142</f>
        <v>0</v>
      </c>
      <c r="H160" s="278">
        <f>'Investīciju plāns_2023_2027'!H142</f>
        <v>2000000</v>
      </c>
      <c r="I160" s="303">
        <f>'Investīciju plāns_2023_2027'!I142</f>
        <v>0</v>
      </c>
      <c r="J160" s="304">
        <f>'Investīciju plāns_2023_2027'!J142</f>
        <v>0</v>
      </c>
      <c r="K160" s="305">
        <f>'Investīciju plāns_2023_2027'!K142</f>
        <v>0</v>
      </c>
      <c r="L160" s="306">
        <f>'Investīciju plāns_2023_2027'!L142</f>
        <v>0</v>
      </c>
      <c r="M160" s="307">
        <f>'Investīciju plāns_2023_2027'!M142</f>
        <v>2000000</v>
      </c>
      <c r="N160" s="166">
        <f>'Investīciju plāns_2023_2027'!N142</f>
        <v>0</v>
      </c>
      <c r="O160" s="151">
        <f>'Investīciju plāns_2023_2027'!O142</f>
        <v>0</v>
      </c>
      <c r="P160" s="275">
        <f>'Investīciju plāns_2023_2027'!P142</f>
        <v>0</v>
      </c>
      <c r="Q160" s="156">
        <f>'Investīciju plāns_2023_2027'!Q142</f>
        <v>0</v>
      </c>
      <c r="R160" s="268">
        <f>'Investīciju plāns_2023_2027'!R142</f>
        <v>0</v>
      </c>
      <c r="S160" s="258">
        <f>'Investīciju plāns_2023_2027'!S142</f>
        <v>0</v>
      </c>
      <c r="T160" s="291">
        <f>'Investīciju plāns_2023_2027'!T142</f>
        <v>0</v>
      </c>
      <c r="U160" s="282">
        <f>'Investīciju plāns_2023_2027'!U142</f>
        <v>0</v>
      </c>
    </row>
    <row r="161" spans="1:21" x14ac:dyDescent="0.25">
      <c r="A161" s="161" t="e">
        <f>'Investīciju plāns_2023_2027'!#REF!</f>
        <v>#REF!</v>
      </c>
      <c r="B161" s="279" t="e">
        <f>'Investīciju plāns_2023_2027'!#REF!</f>
        <v>#REF!</v>
      </c>
      <c r="C161" s="196" t="e">
        <f>'Investīciju plāns_2023_2027'!#REF!</f>
        <v>#REF!</v>
      </c>
      <c r="D161" s="285" t="e">
        <f>'Investīciju plāns_2023_2027'!#REF!</f>
        <v>#REF!</v>
      </c>
      <c r="E161" s="285" t="e">
        <f>'Investīciju plāns_2023_2027'!#REF!</f>
        <v>#REF!</v>
      </c>
      <c r="F161" s="161" t="e">
        <f>'Investīciju plāns_2023_2027'!#REF!</f>
        <v>#REF!</v>
      </c>
      <c r="G161" s="366" t="e">
        <f>'Investīciju plāns_2023_2027'!#REF!</f>
        <v>#REF!</v>
      </c>
      <c r="H161" s="278" t="e">
        <f>'Investīciju plāns_2023_2027'!#REF!</f>
        <v>#REF!</v>
      </c>
      <c r="I161" s="303" t="e">
        <f>'Investīciju plāns_2023_2027'!#REF!</f>
        <v>#REF!</v>
      </c>
      <c r="J161" s="304" t="e">
        <f>'Investīciju plāns_2023_2027'!#REF!</f>
        <v>#REF!</v>
      </c>
      <c r="K161" s="305" t="e">
        <f>'Investīciju plāns_2023_2027'!#REF!</f>
        <v>#REF!</v>
      </c>
      <c r="L161" s="306" t="e">
        <f>'Investīciju plāns_2023_2027'!#REF!</f>
        <v>#REF!</v>
      </c>
      <c r="M161" s="307" t="e">
        <f>'Investīciju plāns_2023_2027'!#REF!</f>
        <v>#REF!</v>
      </c>
      <c r="N161" s="166" t="e">
        <f>'Investīciju plāns_2023_2027'!#REF!</f>
        <v>#REF!</v>
      </c>
      <c r="O161" s="151" t="e">
        <f>'Investīciju plāns_2023_2027'!#REF!</f>
        <v>#REF!</v>
      </c>
      <c r="P161" s="275" t="e">
        <f>'Investīciju plāns_2023_2027'!#REF!</f>
        <v>#REF!</v>
      </c>
      <c r="Q161" s="156" t="e">
        <f>'Investīciju plāns_2023_2027'!#REF!</f>
        <v>#REF!</v>
      </c>
      <c r="R161" s="268" t="e">
        <f>'Investīciju plāns_2023_2027'!#REF!</f>
        <v>#REF!</v>
      </c>
      <c r="S161" s="258" t="e">
        <f>'Investīciju plāns_2023_2027'!#REF!</f>
        <v>#REF!</v>
      </c>
      <c r="T161" s="291" t="e">
        <f>'Investīciju plāns_2023_2027'!#REF!</f>
        <v>#REF!</v>
      </c>
      <c r="U161" s="282" t="e">
        <f>'Investīciju plāns_2023_2027'!#REF!</f>
        <v>#REF!</v>
      </c>
    </row>
    <row r="162" spans="1:21" x14ac:dyDescent="0.25">
      <c r="A162" s="196" t="e">
        <f>'Investīciju plāns_2023_2027'!#REF!</f>
        <v>#REF!</v>
      </c>
      <c r="B162" s="279" t="e">
        <f>'Investīciju plāns_2023_2027'!#REF!</f>
        <v>#REF!</v>
      </c>
      <c r="C162" s="196" t="e">
        <f>'Investīciju plāns_2023_2027'!#REF!</f>
        <v>#REF!</v>
      </c>
      <c r="D162" s="285" t="e">
        <f>'Investīciju plāns_2023_2027'!#REF!</f>
        <v>#REF!</v>
      </c>
      <c r="E162" s="335" t="e">
        <f>'Investīciju plāns_2023_2027'!#REF!</f>
        <v>#REF!</v>
      </c>
      <c r="F162" s="161" t="e">
        <f>'Investīciju plāns_2023_2027'!#REF!</f>
        <v>#REF!</v>
      </c>
      <c r="G162" s="366" t="e">
        <f>'Investīciju plāns_2023_2027'!#REF!</f>
        <v>#REF!</v>
      </c>
      <c r="H162" s="278" t="e">
        <f>'Investīciju plāns_2023_2027'!#REF!</f>
        <v>#REF!</v>
      </c>
      <c r="I162" s="303" t="e">
        <f>'Investīciju plāns_2023_2027'!#REF!</f>
        <v>#REF!</v>
      </c>
      <c r="J162" s="304" t="e">
        <f>'Investīciju plāns_2023_2027'!#REF!</f>
        <v>#REF!</v>
      </c>
      <c r="K162" s="305" t="e">
        <f>'Investīciju plāns_2023_2027'!#REF!</f>
        <v>#REF!</v>
      </c>
      <c r="L162" s="306" t="e">
        <f>'Investīciju plāns_2023_2027'!#REF!</f>
        <v>#REF!</v>
      </c>
      <c r="M162" s="307" t="e">
        <f>'Investīciju plāns_2023_2027'!#REF!</f>
        <v>#REF!</v>
      </c>
      <c r="N162" s="166" t="e">
        <f>'Investīciju plāns_2023_2027'!#REF!</f>
        <v>#REF!</v>
      </c>
      <c r="O162" s="273" t="e">
        <f>'Investīciju plāns_2023_2027'!#REF!</f>
        <v>#REF!</v>
      </c>
      <c r="P162" s="275" t="e">
        <f>'Investīciju plāns_2023_2027'!#REF!</f>
        <v>#REF!</v>
      </c>
      <c r="Q162" s="156" t="e">
        <f>'Investīciju plāns_2023_2027'!#REF!</f>
        <v>#REF!</v>
      </c>
      <c r="R162" s="268" t="e">
        <f>'Investīciju plāns_2023_2027'!#REF!</f>
        <v>#REF!</v>
      </c>
      <c r="S162" s="258" t="e">
        <f>'Investīciju plāns_2023_2027'!#REF!</f>
        <v>#REF!</v>
      </c>
      <c r="T162" s="291" t="e">
        <f>'Investīciju plāns_2023_2027'!#REF!</f>
        <v>#REF!</v>
      </c>
      <c r="U162" s="282" t="e">
        <f>'Investīciju plāns_2023_2027'!#REF!</f>
        <v>#REF!</v>
      </c>
    </row>
    <row r="163" spans="1:21" ht="25.5" x14ac:dyDescent="0.25">
      <c r="A163" s="161">
        <f>'Investīciju plāns_2023_2027'!A144</f>
        <v>142</v>
      </c>
      <c r="B163" s="279">
        <f>'Investīciju plāns_2023_2027'!B144</f>
        <v>0</v>
      </c>
      <c r="C163" s="312" t="str">
        <f>'Investīciju plāns_2023_2027'!C144</f>
        <v>Novads</v>
      </c>
      <c r="D163" s="285" t="str">
        <f>'Investīciju plāns_2023_2027'!D144</f>
        <v>Ziemas sporta tūrisma attīstība Jelgavas novadā</v>
      </c>
      <c r="E163" s="285" t="str">
        <f>'Investīciju plāns_2023_2027'!E144</f>
        <v>Ziemas sporta tūrisma infrastruktūras izveide muižu un dabas parkos - Zaļenieki, Vilces, Eleja, Lielplatone u.c.</v>
      </c>
      <c r="F163" s="161">
        <f>'Investīciju plāns_2023_2027'!F144</f>
        <v>0</v>
      </c>
      <c r="G163" s="366">
        <f>'Investīciju plāns_2023_2027'!G144</f>
        <v>0</v>
      </c>
      <c r="H163" s="278">
        <f>'Investīciju plāns_2023_2027'!H144</f>
        <v>1000000</v>
      </c>
      <c r="I163" s="303">
        <f>'Investīciju plāns_2023_2027'!I144</f>
        <v>0</v>
      </c>
      <c r="J163" s="304">
        <f>'Investīciju plāns_2023_2027'!J144</f>
        <v>0</v>
      </c>
      <c r="K163" s="305">
        <f>'Investīciju plāns_2023_2027'!K144</f>
        <v>0</v>
      </c>
      <c r="L163" s="306">
        <f>'Investīciju plāns_2023_2027'!L144</f>
        <v>0</v>
      </c>
      <c r="M163" s="307">
        <f>'Investīciju plāns_2023_2027'!M144</f>
        <v>1000000</v>
      </c>
      <c r="N163" s="166">
        <f>'Investīciju plāns_2023_2027'!N144</f>
        <v>0</v>
      </c>
      <c r="O163" s="273">
        <f>'Investīciju plāns_2023_2027'!O144</f>
        <v>0</v>
      </c>
      <c r="P163" s="275">
        <f>'Investīciju plāns_2023_2027'!P144</f>
        <v>0</v>
      </c>
      <c r="Q163" s="156">
        <f>'Investīciju plāns_2023_2027'!Q144</f>
        <v>0</v>
      </c>
      <c r="R163" s="268">
        <f>'Investīciju plāns_2023_2027'!R144</f>
        <v>0</v>
      </c>
      <c r="S163" s="380">
        <f>'Investīciju plāns_2023_2027'!S144</f>
        <v>0</v>
      </c>
      <c r="T163" s="291">
        <f>'Investīciju plāns_2023_2027'!T144</f>
        <v>0</v>
      </c>
      <c r="U163" s="282">
        <f>'Investīciju plāns_2023_2027'!U144</f>
        <v>0</v>
      </c>
    </row>
    <row r="164" spans="1:21" x14ac:dyDescent="0.25">
      <c r="A164" s="161" t="e">
        <f>'Investīciju plāns_2023_2027'!#REF!</f>
        <v>#REF!</v>
      </c>
      <c r="B164" s="279" t="e">
        <f>'Investīciju plāns_2023_2027'!#REF!</f>
        <v>#REF!</v>
      </c>
      <c r="C164" s="312" t="e">
        <f>'Investīciju plāns_2023_2027'!#REF!</f>
        <v>#REF!</v>
      </c>
      <c r="D164" s="285" t="e">
        <f>'Investīciju plāns_2023_2027'!#REF!</f>
        <v>#REF!</v>
      </c>
      <c r="E164" s="285" t="e">
        <f>'Investīciju plāns_2023_2027'!#REF!</f>
        <v>#REF!</v>
      </c>
      <c r="F164" s="161" t="e">
        <f>'Investīciju plāns_2023_2027'!#REF!</f>
        <v>#REF!</v>
      </c>
      <c r="G164" s="366" t="e">
        <f>'Investīciju plāns_2023_2027'!#REF!</f>
        <v>#REF!</v>
      </c>
      <c r="H164" s="278" t="e">
        <f>'Investīciju plāns_2023_2027'!#REF!</f>
        <v>#REF!</v>
      </c>
      <c r="I164" s="303" t="e">
        <f>'Investīciju plāns_2023_2027'!#REF!</f>
        <v>#REF!</v>
      </c>
      <c r="J164" s="304" t="e">
        <f>'Investīciju plāns_2023_2027'!#REF!</f>
        <v>#REF!</v>
      </c>
      <c r="K164" s="305" t="e">
        <f>'Investīciju plāns_2023_2027'!#REF!</f>
        <v>#REF!</v>
      </c>
      <c r="L164" s="306" t="e">
        <f>'Investīciju plāns_2023_2027'!#REF!</f>
        <v>#REF!</v>
      </c>
      <c r="M164" s="307" t="e">
        <f>'Investīciju plāns_2023_2027'!#REF!</f>
        <v>#REF!</v>
      </c>
      <c r="N164" s="166" t="e">
        <f>'Investīciju plāns_2023_2027'!#REF!</f>
        <v>#REF!</v>
      </c>
      <c r="O164" s="151" t="e">
        <f>'Investīciju plāns_2023_2027'!#REF!</f>
        <v>#REF!</v>
      </c>
      <c r="P164" s="275" t="e">
        <f>'Investīciju plāns_2023_2027'!#REF!</f>
        <v>#REF!</v>
      </c>
      <c r="Q164" s="156" t="e">
        <f>'Investīciju plāns_2023_2027'!#REF!</f>
        <v>#REF!</v>
      </c>
      <c r="R164" s="268" t="e">
        <f>'Investīciju plāns_2023_2027'!#REF!</f>
        <v>#REF!</v>
      </c>
      <c r="S164" s="380" t="e">
        <f>'Investīciju plāns_2023_2027'!#REF!</f>
        <v>#REF!</v>
      </c>
      <c r="T164" s="291" t="e">
        <f>'Investīciju plāns_2023_2027'!#REF!</f>
        <v>#REF!</v>
      </c>
      <c r="U164" s="282" t="e">
        <f>'Investīciju plāns_2023_2027'!#REF!</f>
        <v>#REF!</v>
      </c>
    </row>
    <row r="165" spans="1:21" x14ac:dyDescent="0.25">
      <c r="A165" s="196" t="e">
        <f>'Investīciju plāns_2023_2027'!#REF!</f>
        <v>#REF!</v>
      </c>
      <c r="B165" s="279" t="e">
        <f>'Investīciju plāns_2023_2027'!#REF!</f>
        <v>#REF!</v>
      </c>
      <c r="C165" s="196" t="e">
        <f>'Investīciju plāns_2023_2027'!#REF!</f>
        <v>#REF!</v>
      </c>
      <c r="D165" s="285" t="e">
        <f>'Investīciju plāns_2023_2027'!#REF!</f>
        <v>#REF!</v>
      </c>
      <c r="E165" s="285" t="e">
        <f>'Investīciju plāns_2023_2027'!#REF!</f>
        <v>#REF!</v>
      </c>
      <c r="F165" s="161" t="e">
        <f>'Investīciju plāns_2023_2027'!#REF!</f>
        <v>#REF!</v>
      </c>
      <c r="G165" s="366" t="e">
        <f>'Investīciju plāns_2023_2027'!#REF!</f>
        <v>#REF!</v>
      </c>
      <c r="H165" s="278" t="e">
        <f>'Investīciju plāns_2023_2027'!#REF!</f>
        <v>#REF!</v>
      </c>
      <c r="I165" s="303" t="e">
        <f>'Investīciju plāns_2023_2027'!#REF!</f>
        <v>#REF!</v>
      </c>
      <c r="J165" s="304" t="e">
        <f>'Investīciju plāns_2023_2027'!#REF!</f>
        <v>#REF!</v>
      </c>
      <c r="K165" s="305" t="e">
        <f>'Investīciju plāns_2023_2027'!#REF!</f>
        <v>#REF!</v>
      </c>
      <c r="L165" s="306" t="e">
        <f>'Investīciju plāns_2023_2027'!#REF!</f>
        <v>#REF!</v>
      </c>
      <c r="M165" s="307" t="e">
        <f>'Investīciju plāns_2023_2027'!#REF!</f>
        <v>#REF!</v>
      </c>
      <c r="N165" s="161" t="e">
        <f>'Investīciju plāns_2023_2027'!#REF!</f>
        <v>#REF!</v>
      </c>
      <c r="O165" s="272" t="e">
        <f>'Investīciju plāns_2023_2027'!#REF!</f>
        <v>#REF!</v>
      </c>
      <c r="P165" s="284" t="e">
        <f>'Investīciju plāns_2023_2027'!#REF!</f>
        <v>#REF!</v>
      </c>
      <c r="Q165" s="161" t="e">
        <f>'Investīciju plāns_2023_2027'!#REF!</f>
        <v>#REF!</v>
      </c>
      <c r="R165" s="160" t="e">
        <f>'Investīciju plāns_2023_2027'!#REF!</f>
        <v>#REF!</v>
      </c>
      <c r="S165" s="380" t="e">
        <f>'Investīciju plāns_2023_2027'!#REF!</f>
        <v>#REF!</v>
      </c>
      <c r="T165" s="284" t="e">
        <f>'Investīciju plāns_2023_2027'!#REF!</f>
        <v>#REF!</v>
      </c>
      <c r="U165" s="282" t="e">
        <f>'Investīciju plāns_2023_2027'!#REF!</f>
        <v>#REF!</v>
      </c>
    </row>
    <row r="166" spans="1:21" ht="63.75" x14ac:dyDescent="0.25">
      <c r="A166" s="161">
        <f>'Investīciju plāns_2023_2027'!A145</f>
        <v>143</v>
      </c>
      <c r="B166" s="279">
        <f>'Investīciju plāns_2023_2027'!B145</f>
        <v>0</v>
      </c>
      <c r="C166" s="312" t="str">
        <f>'Investīciju plāns_2023_2027'!C145</f>
        <v>Novads</v>
      </c>
      <c r="D166" s="335" t="str">
        <f>'Investīciju plāns_2023_2027'!D145</f>
        <v>Āra apgaismojuma infrastruktūras palielināšana, lai veicinātu reģionālas nozīmes infrastruktūras attīstību</v>
      </c>
      <c r="E166" s="285" t="str">
        <f>'Investīciju plāns_2023_2027'!E145</f>
        <v>Veicinās reģionālo un novada āra apgaismojuma infrastruktūras attīstību tās iedzīvotāju dzīves kvalitātes uzlabošanai.
Āra apgaismojuma energoefektivitātes uzlabošana, samazinot siltumnīcefekta gāzu emisijas un elektroenerģijas izmaksas.</v>
      </c>
      <c r="F166" s="161">
        <f>'Investīciju plāns_2023_2027'!F145</f>
        <v>0</v>
      </c>
      <c r="G166" s="368">
        <f>'Investīciju plāns_2023_2027'!G145</f>
        <v>0</v>
      </c>
      <c r="H166" s="278">
        <f>'Investīciju plāns_2023_2027'!H145</f>
        <v>2000000</v>
      </c>
      <c r="I166" s="319">
        <f>'Investīciju plāns_2023_2027'!I145</f>
        <v>0</v>
      </c>
      <c r="J166" s="320">
        <f>'Investīciju plāns_2023_2027'!J145</f>
        <v>0</v>
      </c>
      <c r="K166" s="321">
        <f>'Investīciju plāns_2023_2027'!K145</f>
        <v>0</v>
      </c>
      <c r="L166" s="306">
        <f>'Investīciju plāns_2023_2027'!L145</f>
        <v>0</v>
      </c>
      <c r="M166" s="307">
        <f>'Investīciju plāns_2023_2027'!M145</f>
        <v>2000000</v>
      </c>
      <c r="N166" s="161">
        <f>'Investīciju plāns_2023_2027'!N145</f>
        <v>0</v>
      </c>
      <c r="O166" s="161">
        <f>'Investīciju plāns_2023_2027'!O145</f>
        <v>0</v>
      </c>
      <c r="P166" s="161">
        <f>'Investīciju plāns_2023_2027'!P145</f>
        <v>0</v>
      </c>
      <c r="Q166" s="161">
        <f>'Investīciju plāns_2023_2027'!Q145</f>
        <v>0</v>
      </c>
      <c r="R166" s="160">
        <f>'Investīciju plāns_2023_2027'!R145</f>
        <v>0</v>
      </c>
      <c r="S166" s="380">
        <f>'Investīciju plāns_2023_2027'!S145</f>
        <v>0</v>
      </c>
      <c r="T166" s="284">
        <f>'Investīciju plāns_2023_2027'!T145</f>
        <v>0</v>
      </c>
      <c r="U166" s="282">
        <f>'Investīciju plāns_2023_2027'!U145</f>
        <v>0</v>
      </c>
    </row>
    <row r="167" spans="1:21" ht="102" x14ac:dyDescent="0.25">
      <c r="A167" s="161">
        <f>'Investīciju plāns_2023_2027'!A146</f>
        <v>144</v>
      </c>
      <c r="B167" s="279">
        <f>'Investīciju plāns_2023_2027'!B146</f>
        <v>0</v>
      </c>
      <c r="C167" s="196" t="str">
        <f>'Investīciju plāns_2023_2027'!C146</f>
        <v>Novads</v>
      </c>
      <c r="D167" s="285" t="str">
        <f>'Investīciju plāns_2023_2027'!D146</f>
        <v>Ilgtspējīga, veselīga, bezatkritumu (zaļais kurss) ēdināšanas pakalpojuma attīstīšana izglītības iestādēs</v>
      </c>
      <c r="E167" s="370" t="str">
        <f>'Investīciju plāns_2023_2027'!E146</f>
        <v xml:space="preserve">Ilgtspējīga, veselīga, bezatkritumu (zaļais kurss) ēdināšanas pakalpojuma attīstīšana izglītības iestādēs, pārņemot Skandināvu pieredzi. Atvērtā virtuve – vaļējie stendi (skolēns pats izvēlas porcijas sastāvu un daudzumu). Tātad, jāiekārto atbilstoša vide, trauki. Ēdiens gatavots no vietējiem, sezonāliem produktiem, atbilstoši dažādām diētām, piemēram, bezglutēna, vegānu, u.tml. (ēdienkartes sastādīšana, sadarbībā ar LLU. Iepirkuma veidošana pārtikas iegādei no vietējiem uzņēmējiem). Skolu, ēdinātāju apmācība. </v>
      </c>
      <c r="F167" s="161">
        <f>'Investīciju plāns_2023_2027'!F146</f>
        <v>0</v>
      </c>
      <c r="G167" s="366">
        <f>'Investīciju plāns_2023_2027'!G146</f>
        <v>0</v>
      </c>
      <c r="H167" s="278">
        <f>'Investīciju plāns_2023_2027'!H146</f>
        <v>0</v>
      </c>
      <c r="I167" s="303">
        <f>'Investīciju plāns_2023_2027'!I146</f>
        <v>0</v>
      </c>
      <c r="J167" s="304">
        <f>'Investīciju plāns_2023_2027'!J146</f>
        <v>0</v>
      </c>
      <c r="K167" s="305">
        <f>'Investīciju plāns_2023_2027'!K146</f>
        <v>0</v>
      </c>
      <c r="L167" s="306">
        <f>'Investīciju plāns_2023_2027'!L146</f>
        <v>0</v>
      </c>
      <c r="M167" s="307">
        <f>'Investīciju plāns_2023_2027'!M146</f>
        <v>0</v>
      </c>
      <c r="N167" s="161">
        <f>'Investīciju plāns_2023_2027'!N146</f>
        <v>0</v>
      </c>
      <c r="O167" s="161">
        <f>'Investīciju plāns_2023_2027'!O146</f>
        <v>0</v>
      </c>
      <c r="P167" s="284">
        <f>'Investīciju plāns_2023_2027'!P146</f>
        <v>0</v>
      </c>
      <c r="Q167" s="161">
        <f>'Investīciju plāns_2023_2027'!Q146</f>
        <v>0</v>
      </c>
      <c r="R167" s="160">
        <f>'Investīciju plāns_2023_2027'!R146</f>
        <v>0</v>
      </c>
      <c r="S167" s="380">
        <f>'Investīciju plāns_2023_2027'!S146</f>
        <v>0</v>
      </c>
      <c r="T167" s="284">
        <f>'Investīciju plāns_2023_2027'!T146</f>
        <v>0</v>
      </c>
      <c r="U167" s="282">
        <f>'Investīciju plāns_2023_2027'!U146</f>
        <v>0</v>
      </c>
    </row>
    <row r="168" spans="1:21" ht="76.5" x14ac:dyDescent="0.25">
      <c r="A168" s="196">
        <f>'Investīciju plāns_2023_2027'!A147</f>
        <v>145</v>
      </c>
      <c r="B168" s="279" t="str">
        <f>'Investīciju plāns_2023_2027'!B147</f>
        <v>05</v>
      </c>
      <c r="C168" s="196" t="str">
        <f>'Investīciju plāns_2023_2027'!C147</f>
        <v xml:space="preserve">Novads </v>
      </c>
      <c r="D168" s="285" t="str">
        <f>'Investīciju plāns_2023_2027'!D147</f>
        <v>Upju, dīķu un ūdenstilpju sakopšana un atbrīvošana no apauguma veicot apkārtējās teritorijas labiekārtošanu</v>
      </c>
      <c r="E168" s="285" t="str">
        <f>'Investīciju plāns_2023_2027'!E147</f>
        <v xml:space="preserve">Ūdenstilpju krastu sakopšana un atbrīvošana no ūdensaugiem, kas novērš tālāku to aizaugšanu, iedzīvotājiem rodas jauna atpūtas vieta un tiek uzlabota dzīves kvalitāte
</v>
      </c>
      <c r="F168" s="161" t="str">
        <f>'Investīciju plāns_2023_2027'!F147</f>
        <v>Vides aizsardzība</v>
      </c>
      <c r="G168" s="366" t="str">
        <f>'Investīciju plāns_2023_2027'!G147</f>
        <v>Kopīgs
J/Pag/Iedz</v>
      </c>
      <c r="H168" s="278">
        <f>'Investīciju plāns_2023_2027'!H147</f>
        <v>350000</v>
      </c>
      <c r="I168" s="303">
        <f>'Investīciju plāns_2023_2027'!I147</f>
        <v>0</v>
      </c>
      <c r="J168" s="304">
        <f>'Investīciju plāns_2023_2027'!J147</f>
        <v>0</v>
      </c>
      <c r="K168" s="305">
        <f>'Investīciju plāns_2023_2027'!K147</f>
        <v>0</v>
      </c>
      <c r="L168" s="306">
        <f>'Investīciju plāns_2023_2027'!L147</f>
        <v>0</v>
      </c>
      <c r="M168" s="307">
        <f>'Investīciju plāns_2023_2027'!M147</f>
        <v>350000</v>
      </c>
      <c r="N168" s="161" t="str">
        <f>'Investīciju plāns_2023_2027'!N147</f>
        <v>P3 V RV9</v>
      </c>
      <c r="O168" s="161" t="str">
        <f>'Investīciju plāns_2023_2027'!O147</f>
        <v>D</v>
      </c>
      <c r="P168" s="161" t="str">
        <f>'Investīciju plāns_2023_2027'!P147</f>
        <v>VP2</v>
      </c>
      <c r="Q168" s="161" t="str">
        <f>'Investīciju plāns_2023_2027'!Q147</f>
        <v>RV6</v>
      </c>
      <c r="R168" s="160" t="str">
        <f>'Investīciju plāns_2023_2027'!R147</f>
        <v>U.6.1.</v>
      </c>
      <c r="S168" s="380" t="str">
        <f>'Investīciju plāns_2023_2027'!S147</f>
        <v>Īpašuma pārvaldības nodaļa</v>
      </c>
      <c r="T168" s="284">
        <f>'Investīciju plāns_2023_2027'!T147</f>
        <v>0</v>
      </c>
      <c r="U168" s="282" t="str">
        <f>'Investīciju plāns_2023_2027'!U147</f>
        <v>2022-2027</v>
      </c>
    </row>
    <row r="169" spans="1:21" ht="255" x14ac:dyDescent="0.25">
      <c r="A169" s="161">
        <f>'Investīciju plāns_2023_2027'!A148</f>
        <v>146</v>
      </c>
      <c r="B169" s="279">
        <f>'Investīciju plāns_2023_2027'!B148</f>
        <v>0</v>
      </c>
      <c r="C169" s="196" t="str">
        <f>'Investīciju plāns_2023_2027'!C148</f>
        <v>Novads+pilsēta</v>
      </c>
      <c r="D169" s="285" t="str">
        <f>'Investīciju plāns_2023_2027'!D148</f>
        <v xml:space="preserve">Gājēju-velo celiņu izbūve gar reģionālajiem ceļiem </v>
      </c>
      <c r="E169" s="335" t="str">
        <f>'Investīciju plāns_2023_2027'!E148</f>
        <v>Izbūvēti velo-gājēju celiņi ar velosipēdu apkopes punktiem, uzlabojot satiksmes drošību un nodrošinot piekļuvi tūrisma un kultūras objektiem, veicinot uzņēmējdarbību. Nodrošināta darba spēka migrācija uz/no darba vietām un uzlabota iedzīvotāju dzīves kvalitāte.
Maršrutos:
Jelgava-  Eleja- Bauska- tūrismus, kultūra, darba spēka migrācija+ (ar kultūras mantojuma izmantošanu saistīta būvniecība un brīvdabas estrāde Elejas muižas parkā)
Jelgava Eleja- Tērvete - tūrisms, kultūra, darba spēka migrācija
Jegava- Jaunsvirlauka - tūrisms, kultūra, darba spēka migrācija
Jelgava-Zaļenieki- Tērvete- tūrisms, kultūra,  darba spēka migrācija
Jelgava-Glūda- Dobele -  darba spēka migrācija, tūrisms, kultūra
Jelgava- Līvbērze-Jaunbērze-darba spēka un skolēnu migrācija, kultūra, tūrisms
Jelgava- Kalnciems - Jūrmala- tūrisms, kultūra,  darba spēka migrācija
Dalbe - Ozolnieki - darb spēka un skolēnu migracija
Āne - Jelgava - darb spēka un skolēnu migracija 
Emburga - Staļģene - tūrisms, kultūra, darba spēka un skolēnu migracija
Garoza - Āne - darba spēka un skolēnu migracija</v>
      </c>
      <c r="F169" s="161" t="str">
        <f>'Investīciju plāns_2023_2027'!F148</f>
        <v>Transporta infrastruktūra</v>
      </c>
      <c r="G169" s="366" t="str">
        <f>'Investīciju plāns_2023_2027'!G148</f>
        <v>Reģionāls projekts
ZPR</v>
      </c>
      <c r="H169" s="278">
        <f>'Investīciju plāns_2023_2027'!H148</f>
        <v>0</v>
      </c>
      <c r="I169" s="303">
        <f>'Investīciju plāns_2023_2027'!I148</f>
        <v>0</v>
      </c>
      <c r="J169" s="304">
        <f>'Investīciju plāns_2023_2027'!J148</f>
        <v>0</v>
      </c>
      <c r="K169" s="305">
        <f>'Investīciju plāns_2023_2027'!K148</f>
        <v>0</v>
      </c>
      <c r="L169" s="306">
        <f>'Investīciju plāns_2023_2027'!L148</f>
        <v>0</v>
      </c>
      <c r="M169" s="307">
        <f>'Investīciju plāns_2023_2027'!M148</f>
        <v>0</v>
      </c>
      <c r="N169" s="196" t="str">
        <f>'Investīciju plāns_2023_2027'!N148</f>
        <v>P2 V RV1</v>
      </c>
      <c r="O169" s="336">
        <f>'Investīciju plāns_2023_2027'!O148</f>
        <v>0</v>
      </c>
      <c r="P169" s="336">
        <f>'Investīciju plāns_2023_2027'!P148</f>
        <v>0</v>
      </c>
      <c r="Q169" s="344">
        <f>'Investīciju plāns_2023_2027'!Q148</f>
        <v>0</v>
      </c>
      <c r="R169" s="160">
        <f>'Investīciju plāns_2023_2027'!R148</f>
        <v>0</v>
      </c>
      <c r="S169" s="380">
        <f>'Investīciju plāns_2023_2027'!S148</f>
        <v>0</v>
      </c>
      <c r="T169" s="309">
        <f>'Investīciju plāns_2023_2027'!T148</f>
        <v>0</v>
      </c>
      <c r="U169" s="282">
        <f>'Investīciju plāns_2023_2027'!U148</f>
        <v>0</v>
      </c>
    </row>
    <row r="170" spans="1:21" ht="242.25" x14ac:dyDescent="0.25">
      <c r="A170" s="161">
        <f>'Investīciju plāns_2023_2027'!A149</f>
        <v>147</v>
      </c>
      <c r="B170" s="279">
        <f>'Investīciju plāns_2023_2027'!B149</f>
        <v>0</v>
      </c>
      <c r="C170" s="196" t="str">
        <f>'Investīciju plāns_2023_2027'!C149</f>
        <v>Novads+pilsēta</v>
      </c>
      <c r="D170" s="285" t="str">
        <f>'Investīciju plāns_2023_2027'!D149</f>
        <v xml:space="preserve">Jaunu, inovatīvu un viedu  risinājumu attīstīšana pakalpojumu nodrošināšanai </v>
      </c>
      <c r="E170" s="285" t="str">
        <f>'Investīciju plāns_2023_2027'!E149</f>
        <v>Sakārtota infrastruktūra, izveidota  jauna, ieviesti un attīstīti viedi pakalpojumi - Informācijas sistēmu integrācija (valsts IS + pašvaldību IS). Interneta jaudas nodrošināšana lauku teritorijā. Bezvadu (WiFi) infrastruktūras attīstīšana. Drošības pārvaldības risinājumu ieviešana.
C02 uzskaite, kas mēra izmešus apdzīvotās vietās un publiskās telpās, kā arī ietaupīto C02 apjomu.
Publisko pakalpojumu infrastruktūras un viedu monotoringa instrumentu attīstība (ūdens apgāde, kanalizācija,atkritumu apsaimniekošana utml.). 
Automatizēta ēku pārvaldības sistēmas attīstīšana un energoefektīvu pasākumu nodrošināšana.
Viedais āra apgaismojums, kas ļauj ieekonomēt elektroenerģiju, kā arī monitorēt infrastruktūras kvalitāti (piem.ja tiek izsista vai izdeg spuldze, ziņojums pienāk atbildīgajiem dienestiem).
Transporta plūsmu monitorings un vieda pārvaldība ceļu infrastruktūras saudzēšanai. Numuru lasīšana un viedas ceļazīmes var palīdzēt optimizēt kravu transporta radītos bojājumus ceļu infrastruktūrā.
Viedas gājēju pārejas ar satiksmes monitoringa sistēmu.</v>
      </c>
      <c r="F170" s="161">
        <f>'Investīciju plāns_2023_2027'!F149</f>
        <v>0</v>
      </c>
      <c r="G170" s="366" t="str">
        <f>'Investīciju plāns_2023_2027'!G149</f>
        <v>Reģionāls projekts</v>
      </c>
      <c r="H170" s="278">
        <f>'Investīciju plāns_2023_2027'!H149</f>
        <v>0</v>
      </c>
      <c r="I170" s="303">
        <f>'Investīciju plāns_2023_2027'!I149</f>
        <v>0</v>
      </c>
      <c r="J170" s="304">
        <f>'Investīciju plāns_2023_2027'!J149</f>
        <v>0</v>
      </c>
      <c r="K170" s="305">
        <f>'Investīciju plāns_2023_2027'!K149</f>
        <v>0</v>
      </c>
      <c r="L170" s="306">
        <f>'Investīciju plāns_2023_2027'!L149</f>
        <v>0</v>
      </c>
      <c r="M170" s="307">
        <f>'Investīciju plāns_2023_2027'!M149</f>
        <v>0</v>
      </c>
      <c r="N170" s="196">
        <f>'Investīciju plāns_2023_2027'!N149</f>
        <v>0</v>
      </c>
      <c r="O170" s="272">
        <f>'Investīciju plāns_2023_2027'!O149</f>
        <v>0</v>
      </c>
      <c r="P170" s="161">
        <f>'Investīciju plāns_2023_2027'!P149</f>
        <v>0</v>
      </c>
      <c r="Q170" s="161">
        <f>'Investīciju plāns_2023_2027'!Q149</f>
        <v>0</v>
      </c>
      <c r="R170" s="196">
        <f>'Investīciju plāns_2023_2027'!R149</f>
        <v>0</v>
      </c>
      <c r="S170" s="380">
        <f>'Investīciju plāns_2023_2027'!S149</f>
        <v>0</v>
      </c>
      <c r="T170" s="309">
        <f>'Investīciju plāns_2023_2027'!T149</f>
        <v>0</v>
      </c>
      <c r="U170" s="282">
        <f>'Investīciju plāns_2023_2027'!U149</f>
        <v>0</v>
      </c>
    </row>
    <row r="171" spans="1:21" ht="102" x14ac:dyDescent="0.25">
      <c r="A171" s="196">
        <f>'Investīciju plāns_2023_2027'!A150</f>
        <v>148</v>
      </c>
      <c r="B171" s="279" t="str">
        <f>'Investīciju plāns_2023_2027'!B150</f>
        <v>06</v>
      </c>
      <c r="C171" s="196" t="str">
        <f>'Investīciju plāns_2023_2027'!C150</f>
        <v>Ozolnieki</v>
      </c>
      <c r="D171" s="285" t="str">
        <f>'Investīciju plāns_2023_2027'!D150</f>
        <v>Pirmsskolas izglītības iestāde “Pūcīte” filiāles, Rīgas iela 29, Ozolnieki, energoefektivitātes paaugstināšana</v>
      </c>
      <c r="E171" s="285" t="str">
        <f>'Investīciju plāns_2023_2027'!E150</f>
        <v xml:space="preserve">Ēkas ārsienu, logu, durvju siltināšana, ventilācijas sistēmu pārbūve.
Būvniecības ieceres dokumentācijas izstrādes un autoruzraudzības pakalpojumi  energoefektivitātes paaugstināšanas pasākumu realizēšanas ietvaros 
Plānots uzsākt projektēšanu 2023.gada otrajā pusē, izmaksas plānot 2024.gadā </v>
      </c>
      <c r="F171" s="161" t="str">
        <f>'Investīciju plāns_2023_2027'!F150</f>
        <v>Energoefektivitāte</v>
      </c>
      <c r="G171" s="366" t="str">
        <f>'Investīciju plāns_2023_2027'!G150</f>
        <v xml:space="preserve">J/Pag/Iedz
</v>
      </c>
      <c r="H171" s="278">
        <f>'Investīciju plāns_2023_2027'!H150</f>
        <v>700000</v>
      </c>
      <c r="I171" s="303">
        <f>'Investīciju plāns_2023_2027'!I150</f>
        <v>0</v>
      </c>
      <c r="J171" s="304">
        <f>'Investīciju plāns_2023_2027'!J150</f>
        <v>0</v>
      </c>
      <c r="K171" s="305">
        <f>'Investīciju plāns_2023_2027'!K150</f>
        <v>0</v>
      </c>
      <c r="L171" s="306">
        <f>'Investīciju plāns_2023_2027'!L150</f>
        <v>0</v>
      </c>
      <c r="M171" s="307">
        <f>'Investīciju plāns_2023_2027'!M150</f>
        <v>700000</v>
      </c>
      <c r="N171" s="196" t="str">
        <f>'Investīciju plāns_2023_2027'!N150</f>
        <v>P2 V RV8</v>
      </c>
      <c r="O171" s="272" t="str">
        <f>'Investīciju plāns_2023_2027'!O150</f>
        <v>P</v>
      </c>
      <c r="P171" s="161" t="str">
        <f>'Investīciju plāns_2023_2027'!P150</f>
        <v>VP2</v>
      </c>
      <c r="Q171" s="161" t="str">
        <f>'Investīciju plāns_2023_2027'!Q150</f>
        <v>RV5</v>
      </c>
      <c r="R171" s="160" t="str">
        <f>'Investīciju plāns_2023_2027'!R150</f>
        <v>U.5.4.</v>
      </c>
      <c r="S171" s="380" t="str">
        <f>'Investīciju plāns_2023_2027'!S150</f>
        <v>Infrastruktūras un saimnieciskā nodrošinājuma nodaļa/Kultūras pārvalde/Pagasta pārvalde</v>
      </c>
      <c r="T171" s="309">
        <f>'Investīciju plāns_2023_2027'!T150</f>
        <v>0</v>
      </c>
      <c r="U171" s="282" t="str">
        <f>'Investīciju plāns_2023_2027'!U150</f>
        <v>2022-2027</v>
      </c>
    </row>
    <row r="172" spans="1:21" ht="102" x14ac:dyDescent="0.25">
      <c r="A172" s="161">
        <f>'Investīciju plāns_2023_2027'!A151</f>
        <v>149</v>
      </c>
      <c r="B172" s="279" t="str">
        <f>'Investīciju plāns_2023_2027'!B151</f>
        <v>09</v>
      </c>
      <c r="C172" s="196" t="str">
        <f>'Investīciju plāns_2023_2027'!C151</f>
        <v>Ozolnieki</v>
      </c>
      <c r="D172" s="285" t="str">
        <f>'Investīciju plāns_2023_2027'!D151</f>
        <v>Ozolnieku sporta skolas energoefektivitātes paaugstināšana</v>
      </c>
      <c r="E172" s="285" t="str">
        <f>'Investīciju plāns_2023_2027'!E151</f>
        <v xml:space="preserve">Siltuma zudumu novēršanai un uzturēšanas izdevumu samazināšanai,  nepieciešams veikt ēkas pamatu, ārsienu siltināšanu, logu, durvju, ventilācijas sistēmu izbūvi, 3.stāva telpu remonts.
</v>
      </c>
      <c r="F172" s="161" t="str">
        <f>'Investīciju plāns_2023_2027'!F151</f>
        <v>Energoefektivitāte</v>
      </c>
      <c r="G172" s="366" t="str">
        <f>'Investīciju plāns_2023_2027'!G151</f>
        <v xml:space="preserve">J/Pag/Iedz
</v>
      </c>
      <c r="H172" s="278">
        <f>'Investīciju plāns_2023_2027'!H151</f>
        <v>1200000</v>
      </c>
      <c r="I172" s="303">
        <f>'Investīciju plāns_2023_2027'!I151</f>
        <v>0</v>
      </c>
      <c r="J172" s="304">
        <f>'Investīciju plāns_2023_2027'!J151</f>
        <v>0</v>
      </c>
      <c r="K172" s="305">
        <f>'Investīciju plāns_2023_2027'!K151</f>
        <v>0</v>
      </c>
      <c r="L172" s="306">
        <f>'Investīciju plāns_2023_2027'!L151</f>
        <v>0</v>
      </c>
      <c r="M172" s="307">
        <f>'Investīciju plāns_2023_2027'!M151</f>
        <v>1200000</v>
      </c>
      <c r="N172" s="196" t="str">
        <f>'Investīciju plāns_2023_2027'!N151</f>
        <v>P2 V RV8</v>
      </c>
      <c r="O172" s="161" t="str">
        <f>'Investīciju plāns_2023_2027'!O151</f>
        <v>P</v>
      </c>
      <c r="P172" s="161" t="str">
        <f>'Investīciju plāns_2023_2027'!P151</f>
        <v>VP1</v>
      </c>
      <c r="Q172" s="161" t="str">
        <f>'Investīciju plāns_2023_2027'!Q151</f>
        <v>RV3</v>
      </c>
      <c r="R172" s="160" t="str">
        <f>'Investīciju plāns_2023_2027'!R151</f>
        <v>3.2.</v>
      </c>
      <c r="S172" s="380" t="str">
        <f>'Investīciju plāns_2023_2027'!S151</f>
        <v>Infrastruktūras un saimnieciskā nodrošinājuma nodaļa/Kultūras pārvalde/Pagasta pārvalde</v>
      </c>
      <c r="T172" s="309">
        <f>'Investīciju plāns_2023_2027'!T151</f>
        <v>0</v>
      </c>
      <c r="U172" s="282" t="str">
        <f>'Investīciju plāns_2023_2027'!U151</f>
        <v>2022-2027</v>
      </c>
    </row>
    <row r="173" spans="1:21" ht="102" x14ac:dyDescent="0.25">
      <c r="A173" s="161">
        <f>'Investīciju plāns_2023_2027'!A152</f>
        <v>150</v>
      </c>
      <c r="B173" s="279" t="str">
        <f>'Investīciju plāns_2023_2027'!B152</f>
        <v>06</v>
      </c>
      <c r="C173" s="196" t="str">
        <f>'Investīciju plāns_2023_2027'!C152</f>
        <v>Ozolnieki</v>
      </c>
      <c r="D173" s="285" t="str">
        <f>'Investīciju plāns_2023_2027'!D152</f>
        <v>Administrācijas ēkas Stadiona iela 10 , Ozolniekos energoefektivitātes paaugstināšana</v>
      </c>
      <c r="E173" s="285" t="str">
        <f>'Investīciju plāns_2023_2027'!E152</f>
        <v>Nepieciešams energoaudits, projektēšana, būvniecība, arī ventilācijas sistēmas izbūve</v>
      </c>
      <c r="F173" s="161" t="str">
        <f>'Investīciju plāns_2023_2027'!F152</f>
        <v>Energoefektivitāte</v>
      </c>
      <c r="G173" s="366" t="str">
        <f>'Investīciju plāns_2023_2027'!G152</f>
        <v xml:space="preserve">J/Pag/Iedz
</v>
      </c>
      <c r="H173" s="278">
        <f>'Investīciju plāns_2023_2027'!H152</f>
        <v>700000</v>
      </c>
      <c r="I173" s="303">
        <f>'Investīciju plāns_2023_2027'!I152</f>
        <v>0</v>
      </c>
      <c r="J173" s="304">
        <f>'Investīciju plāns_2023_2027'!J152</f>
        <v>0</v>
      </c>
      <c r="K173" s="305">
        <f>'Investīciju plāns_2023_2027'!K152</f>
        <v>0</v>
      </c>
      <c r="L173" s="306">
        <f>'Investīciju plāns_2023_2027'!L152</f>
        <v>0</v>
      </c>
      <c r="M173" s="307">
        <f>'Investīciju plāns_2023_2027'!M152</f>
        <v>700000</v>
      </c>
      <c r="N173" s="196" t="str">
        <f>'Investīciju plāns_2023_2027'!N152</f>
        <v>P2 V RV8</v>
      </c>
      <c r="O173" s="151" t="str">
        <f>'Investīciju plāns_2023_2027'!O152</f>
        <v>P</v>
      </c>
      <c r="P173" s="161" t="str">
        <f>'Investīciju plāns_2023_2027'!P152</f>
        <v>VP2</v>
      </c>
      <c r="Q173" s="161" t="str">
        <f>'Investīciju plāns_2023_2027'!Q152</f>
        <v>RV5</v>
      </c>
      <c r="R173" s="268" t="str">
        <f>'Investīciju plāns_2023_2027'!R152</f>
        <v>U.5.4.</v>
      </c>
      <c r="S173" s="380" t="str">
        <f>'Investīciju plāns_2023_2027'!S152</f>
        <v>Infrastruktūras un saimnieciskā nodrošinājuma nodaļa/Kultūras pārvalde/Pagasta pārvalde</v>
      </c>
      <c r="T173" s="309">
        <f>'Investīciju plāns_2023_2027'!T152</f>
        <v>0</v>
      </c>
      <c r="U173" s="282" t="str">
        <f>'Investīciju plāns_2023_2027'!U152</f>
        <v>2022-2027</v>
      </c>
    </row>
    <row r="174" spans="1:21" ht="102" x14ac:dyDescent="0.25">
      <c r="A174" s="196">
        <f>'Investīciju plāns_2023_2027'!A153</f>
        <v>151</v>
      </c>
      <c r="B174" s="279" t="str">
        <f>'Investīciju plāns_2023_2027'!B153</f>
        <v>09</v>
      </c>
      <c r="C174" s="196" t="str">
        <f>'Investīciju plāns_2023_2027'!C153</f>
        <v>Ozolnieki</v>
      </c>
      <c r="D174" s="285" t="str">
        <f>'Investīciju plāns_2023_2027'!D153</f>
        <v>Ozolnieku vidusskolas stadiona labiekārtošana, skrejceļa atjaunošana</v>
      </c>
      <c r="E174" s="285" t="str">
        <f>'Investīciju plāns_2023_2027'!E153</f>
        <v xml:space="preserve">Tehniskās specifikācijas/ darba uzdevuma izstrāde atbilstoši darba grupas izveidotajam sarakstam, t.sk. skrejceļš, skeitparks un rotaļu iekārtu uzstādīšana.
Ozolnieku vidusskolas stadiona spēļu laukumu izgaismošanai
</v>
      </c>
      <c r="F174" s="161" t="str">
        <f>'Investīciju plāns_2023_2027'!F153</f>
        <v>Izglītības iestāžu infrastruktūra</v>
      </c>
      <c r="G174" s="366" t="str">
        <f>'Investīciju plāns_2023_2027'!G153</f>
        <v xml:space="preserve">J/Pag/Iedz
</v>
      </c>
      <c r="H174" s="278">
        <f>'Investīciju plāns_2023_2027'!H153</f>
        <v>400000</v>
      </c>
      <c r="I174" s="303">
        <f>'Investīciju plāns_2023_2027'!I153</f>
        <v>0</v>
      </c>
      <c r="J174" s="304">
        <f>'Investīciju plāns_2023_2027'!J153</f>
        <v>0</v>
      </c>
      <c r="K174" s="305">
        <f>'Investīciju plāns_2023_2027'!K153</f>
        <v>0</v>
      </c>
      <c r="L174" s="306">
        <f>'Investīciju plāns_2023_2027'!L153</f>
        <v>0</v>
      </c>
      <c r="M174" s="307">
        <f>'Investīciju plāns_2023_2027'!M153</f>
        <v>400000</v>
      </c>
      <c r="N174" s="196" t="str">
        <f>'Investīciju plāns_2023_2027'!N153</f>
        <v>P2 I RV1</v>
      </c>
      <c r="O174" s="161" t="str">
        <f>'Investīciju plāns_2023_2027'!O153</f>
        <v>P</v>
      </c>
      <c r="P174" s="161" t="str">
        <f>'Investīciju plāns_2023_2027'!P153</f>
        <v>VP1</v>
      </c>
      <c r="Q174" s="161" t="str">
        <f>'Investīciju plāns_2023_2027'!Q153</f>
        <v>RV1</v>
      </c>
      <c r="R174" s="358" t="str">
        <f>'Investīciju plāns_2023_2027'!R153</f>
        <v>1.1.</v>
      </c>
      <c r="S174" s="380" t="str">
        <f>'Investīciju plāns_2023_2027'!S153</f>
        <v>Infrastruktūras un saimnieciskā nodrošinājuma nodaļa/Kultūras pārvalde/Pagasta pārvalde</v>
      </c>
      <c r="T174" s="309">
        <f>'Investīciju plāns_2023_2027'!T153</f>
        <v>0</v>
      </c>
      <c r="U174" s="282" t="str">
        <f>'Investīciju plāns_2023_2027'!U153</f>
        <v>2022-2027</v>
      </c>
    </row>
    <row r="175" spans="1:21" ht="102" x14ac:dyDescent="0.25">
      <c r="A175" s="161">
        <f>'Investīciju plāns_2023_2027'!A154</f>
        <v>152</v>
      </c>
      <c r="B175" s="279" t="str">
        <f>'Investīciju plāns_2023_2027'!B154</f>
        <v>09</v>
      </c>
      <c r="C175" s="196" t="str">
        <f>'Investīciju plāns_2023_2027'!C154</f>
        <v>Ozolnieki</v>
      </c>
      <c r="D175" s="285" t="str">
        <f>'Investīciju plāns_2023_2027'!D154</f>
        <v xml:space="preserve">Ozolnieku vidusskolas teritorijas labiekārtošana </v>
      </c>
      <c r="E175" s="285" t="str">
        <f>'Investīciju plāns_2023_2027'!E154</f>
        <v>Iekšpagalma labiekārtošana pie ozoliem; 
stāvvietas izveide pie C korpusa; Ietvju seguma atjaunošana, 
ieejas kāpņu un kāpņu  laukuma seguma atjaunošana; 
Asfaltēto celiņu seguma virskārtas atjaunošana
Stāvlaukuma labiekārtošana</v>
      </c>
      <c r="F175" s="161" t="str">
        <f>'Investīciju plāns_2023_2027'!F154</f>
        <v>Izglītības iestāžu infrastruktūra</v>
      </c>
      <c r="G175" s="366" t="str">
        <f>'Investīciju plāns_2023_2027'!G154</f>
        <v>J/Pag/Iedz
Dep/ieros</v>
      </c>
      <c r="H175" s="278">
        <f>'Investīciju plāns_2023_2027'!H154</f>
        <v>200000</v>
      </c>
      <c r="I175" s="303">
        <f>'Investīciju plāns_2023_2027'!I154</f>
        <v>0</v>
      </c>
      <c r="J175" s="304">
        <f>'Investīciju plāns_2023_2027'!J154</f>
        <v>0</v>
      </c>
      <c r="K175" s="305">
        <f>'Investīciju plāns_2023_2027'!K154</f>
        <v>0</v>
      </c>
      <c r="L175" s="306">
        <f>'Investīciju plāns_2023_2027'!L154</f>
        <v>0</v>
      </c>
      <c r="M175" s="307">
        <f>'Investīciju plāns_2023_2027'!M154</f>
        <v>200000</v>
      </c>
      <c r="N175" s="196" t="str">
        <f>'Investīciju plāns_2023_2027'!N154</f>
        <v>P2 I RV1</v>
      </c>
      <c r="O175" s="273" t="str">
        <f>'Investīciju plāns_2023_2027'!O154</f>
        <v>P</v>
      </c>
      <c r="P175" s="166" t="str">
        <f>'Investīciju plāns_2023_2027'!P154</f>
        <v>VP1</v>
      </c>
      <c r="Q175" s="166" t="str">
        <f>'Investīciju plāns_2023_2027'!Q154</f>
        <v>RV1</v>
      </c>
      <c r="R175" s="268" t="str">
        <f>'Investīciju plāns_2023_2027'!R154</f>
        <v>1.1.</v>
      </c>
      <c r="S175" s="380" t="str">
        <f>'Investīciju plāns_2023_2027'!S154</f>
        <v>Infrastruktūras un saimnieciskā nodrošinājuma nodaļa/Kultūras pārvalde/Pagasta pārvalde</v>
      </c>
      <c r="T175" s="309">
        <f>'Investīciju plāns_2023_2027'!T154</f>
        <v>0</v>
      </c>
      <c r="U175" s="282" t="str">
        <f>'Investīciju plāns_2023_2027'!U154</f>
        <v>2022-2027</v>
      </c>
    </row>
    <row r="176" spans="1:21" ht="102" x14ac:dyDescent="0.25">
      <c r="A176" s="161">
        <f>'Investīciju plāns_2023_2027'!A155</f>
        <v>153</v>
      </c>
      <c r="B176" s="279" t="str">
        <f>'Investīciju plāns_2023_2027'!B155</f>
        <v>09</v>
      </c>
      <c r="C176" s="196" t="str">
        <f>'Investīciju plāns_2023_2027'!C155</f>
        <v>Ozolnieki</v>
      </c>
      <c r="D176" s="313" t="str">
        <f>'Investīciju plāns_2023_2027'!D155</f>
        <v>Ozolnieku vidusskolas telpu atjaunošana un labiekārtošana</v>
      </c>
      <c r="E176" s="285" t="str">
        <f>'Investīciju plāns_2023_2027'!E155</f>
        <v xml:space="preserve">Telpu atjaunošana un labiekārtošana, t.sk.:
Esošās ventilācijas sistēmas remontdarbi un jaunu atzaru būvniecība;
Balss izziņošanas sistēmas iegāde un uzstādīšana
</v>
      </c>
      <c r="F176" s="161" t="str">
        <f>'Investīciju plāns_2023_2027'!F155</f>
        <v>Izglītības iestāžu infrastruktūra</v>
      </c>
      <c r="G176" s="366" t="str">
        <f>'Investīciju plāns_2023_2027'!G155</f>
        <v xml:space="preserve">J/Pag/Iedz
</v>
      </c>
      <c r="H176" s="278">
        <f>'Investīciju plāns_2023_2027'!H155</f>
        <v>200000</v>
      </c>
      <c r="I176" s="303">
        <f>'Investīciju plāns_2023_2027'!I155</f>
        <v>0</v>
      </c>
      <c r="J176" s="304">
        <f>'Investīciju plāns_2023_2027'!J155</f>
        <v>0</v>
      </c>
      <c r="K176" s="305">
        <f>'Investīciju plāns_2023_2027'!K155</f>
        <v>0</v>
      </c>
      <c r="L176" s="306">
        <f>'Investīciju plāns_2023_2027'!L155</f>
        <v>0</v>
      </c>
      <c r="M176" s="307">
        <f>'Investīciju plāns_2023_2027'!M155</f>
        <v>200000</v>
      </c>
      <c r="N176" s="196" t="str">
        <f>'Investīciju plāns_2023_2027'!N155</f>
        <v>P2 I RV1</v>
      </c>
      <c r="O176" s="161" t="str">
        <f>'Investīciju plāns_2023_2027'!O155</f>
        <v>P</v>
      </c>
      <c r="P176" s="284" t="str">
        <f>'Investīciju plāns_2023_2027'!P155</f>
        <v>VP1</v>
      </c>
      <c r="Q176" s="166" t="str">
        <f>'Investīciju plāns_2023_2027'!Q155</f>
        <v>RV1</v>
      </c>
      <c r="R176" s="268" t="str">
        <f>'Investīciju plāns_2023_2027'!R155</f>
        <v>1.1.</v>
      </c>
      <c r="S176" s="380" t="str">
        <f>'Investīciju plāns_2023_2027'!S155</f>
        <v>Infrastruktūras un saimnieciskā nodrošinājuma nodaļa/Kultūras pārvalde/Pagasta pārvalde</v>
      </c>
      <c r="T176" s="309">
        <f>'Investīciju plāns_2023_2027'!T155</f>
        <v>0</v>
      </c>
      <c r="U176" s="282" t="str">
        <f>'Investīciju plāns_2023_2027'!U155</f>
        <v>2022-2027</v>
      </c>
    </row>
    <row r="177" spans="1:21" ht="102" x14ac:dyDescent="0.25">
      <c r="A177" s="196">
        <f>'Investīciju plāns_2023_2027'!A156</f>
        <v>154</v>
      </c>
      <c r="B177" s="279" t="str">
        <f>'Investīciju plāns_2023_2027'!B156</f>
        <v>09</v>
      </c>
      <c r="C177" s="196" t="str">
        <f>'Investīciju plāns_2023_2027'!C156</f>
        <v>Ozolnieki</v>
      </c>
      <c r="D177" s="285" t="str">
        <f>'Investīciju plāns_2023_2027'!D156</f>
        <v>Ozolnieku mūzikas skolas telpu atjaunošana un labiekārtošana</v>
      </c>
      <c r="E177" s="285" t="str">
        <f>'Investīciju plāns_2023_2027'!E156</f>
        <v>Telpu atjaunošana un labiekārtošana, t.sk. gaiteņu remonts, āra kāpņu remonts</v>
      </c>
      <c r="F177" s="161" t="str">
        <f>'Investīciju plāns_2023_2027'!F156</f>
        <v>Izglītības iestāžu infrastruktūra</v>
      </c>
      <c r="G177" s="366" t="str">
        <f>'Investīciju plāns_2023_2027'!G156</f>
        <v xml:space="preserve">J/Pag/Iedz
</v>
      </c>
      <c r="H177" s="278">
        <f>'Investīciju plāns_2023_2027'!H156</f>
        <v>100000</v>
      </c>
      <c r="I177" s="303">
        <f>'Investīciju plāns_2023_2027'!I156</f>
        <v>0</v>
      </c>
      <c r="J177" s="304">
        <f>'Investīciju plāns_2023_2027'!J156</f>
        <v>0</v>
      </c>
      <c r="K177" s="305">
        <f>'Investīciju plāns_2023_2027'!K156</f>
        <v>0</v>
      </c>
      <c r="L177" s="306">
        <f>'Investīciju plāns_2023_2027'!L156</f>
        <v>0</v>
      </c>
      <c r="M177" s="307">
        <f>'Investīciju plāns_2023_2027'!M156</f>
        <v>100000</v>
      </c>
      <c r="N177" s="161" t="str">
        <f>'Investīciju plāns_2023_2027'!N156</f>
        <v>P2 I RV1</v>
      </c>
      <c r="O177" s="273" t="str">
        <f>'Investīciju plāns_2023_2027'!O156</f>
        <v>P</v>
      </c>
      <c r="P177" s="151" t="str">
        <f>'Investīciju plāns_2023_2027'!P156</f>
        <v>VP1</v>
      </c>
      <c r="Q177" s="151" t="str">
        <f>'Investīciju plāns_2023_2027'!Q156</f>
        <v>RV1</v>
      </c>
      <c r="R177" s="268" t="str">
        <f>'Investīciju plāns_2023_2027'!R156</f>
        <v>1.1.</v>
      </c>
      <c r="S177" s="380" t="str">
        <f>'Investīciju plāns_2023_2027'!S156</f>
        <v>Infrastruktūras un saimnieciskā nodrošinājuma nodaļa/Kultūras pārvalde/Pagasta pārvalde</v>
      </c>
      <c r="T177" s="284">
        <f>'Investīciju plāns_2023_2027'!T156</f>
        <v>0</v>
      </c>
      <c r="U177" s="282" t="str">
        <f>'Investīciju plāns_2023_2027'!U156</f>
        <v>2022-2027</v>
      </c>
    </row>
    <row r="178" spans="1:21" ht="102" x14ac:dyDescent="0.25">
      <c r="A178" s="161">
        <f>'Investīciju plāns_2023_2027'!A157</f>
        <v>155</v>
      </c>
      <c r="B178" s="279" t="str">
        <f>'Investīciju plāns_2023_2027'!B157</f>
        <v>09</v>
      </c>
      <c r="C178" s="196" t="str">
        <f>'Investīciju plāns_2023_2027'!C157</f>
        <v>Ozolnieki</v>
      </c>
      <c r="D178" s="285" t="str">
        <f>'Investīciju plāns_2023_2027'!D157</f>
        <v>PII Zīlīte teritorijas labiekārtošana</v>
      </c>
      <c r="E178" s="285" t="str">
        <f>'Investīciju plāns_2023_2027'!E157</f>
        <v>Esošā rotaļu laukuma rīku papildināšana, teritorijas labiekārtošana</v>
      </c>
      <c r="F178" s="161" t="str">
        <f>'Investīciju plāns_2023_2027'!F157</f>
        <v>Izglītības iestāžu infrastruktūra</v>
      </c>
      <c r="G178" s="366" t="str">
        <f>'Investīciju plāns_2023_2027'!G157</f>
        <v xml:space="preserve">J/Pag/Iedz
</v>
      </c>
      <c r="H178" s="278">
        <f>'Investīciju plāns_2023_2027'!H157</f>
        <v>70000</v>
      </c>
      <c r="I178" s="303">
        <f>'Investīciju plāns_2023_2027'!I157</f>
        <v>0</v>
      </c>
      <c r="J178" s="304">
        <f>'Investīciju plāns_2023_2027'!J157</f>
        <v>0</v>
      </c>
      <c r="K178" s="305">
        <f>'Investīciju plāns_2023_2027'!K157</f>
        <v>0</v>
      </c>
      <c r="L178" s="306">
        <f>'Investīciju plāns_2023_2027'!L157</f>
        <v>0</v>
      </c>
      <c r="M178" s="307">
        <f>'Investīciju plāns_2023_2027'!M157</f>
        <v>70000</v>
      </c>
      <c r="N178" s="161" t="str">
        <f>'Investīciju plāns_2023_2027'!N157</f>
        <v>P2 I RV1</v>
      </c>
      <c r="O178" s="274" t="str">
        <f>'Investīciju plāns_2023_2027'!O157</f>
        <v>D</v>
      </c>
      <c r="P178" s="151" t="str">
        <f>'Investīciju plāns_2023_2027'!P157</f>
        <v>VP1</v>
      </c>
      <c r="Q178" s="151" t="str">
        <f>'Investīciju plāns_2023_2027'!Q157</f>
        <v>RV1</v>
      </c>
      <c r="R178" s="268" t="str">
        <f>'Investīciju plāns_2023_2027'!R157</f>
        <v>1.1.</v>
      </c>
      <c r="S178" s="380" t="str">
        <f>'Investīciju plāns_2023_2027'!S157</f>
        <v>Infrastruktūras un saimnieciskā nodrošinājuma nodaļa/Kultūras pārvalde/Pagasta pārvalde</v>
      </c>
      <c r="T178" s="284">
        <f>'Investīciju plāns_2023_2027'!T157</f>
        <v>0</v>
      </c>
      <c r="U178" s="282" t="str">
        <f>'Investīciju plāns_2023_2027'!U157</f>
        <v>2022-2027</v>
      </c>
    </row>
    <row r="179" spans="1:21" ht="102" x14ac:dyDescent="0.25">
      <c r="A179" s="161">
        <f>'Investīciju plāns_2023_2027'!A158</f>
        <v>156</v>
      </c>
      <c r="B179" s="279" t="str">
        <f>'Investīciju plāns_2023_2027'!B158</f>
        <v>09</v>
      </c>
      <c r="C179" s="196" t="str">
        <f>'Investīciju plāns_2023_2027'!C158</f>
        <v>Ozolnieki</v>
      </c>
      <c r="D179" s="285" t="str">
        <f>'Investīciju plāns_2023_2027'!D158</f>
        <v>Daudzfunkcionāla laukuma izveide un teritorijas labiekārtošana Stadiona ielā 10</v>
      </c>
      <c r="E179" s="285" t="str">
        <f>'Investīciju plāns_2023_2027'!E158</f>
        <v>Meta konkurss. Stadiona ielas piegulošās teritorijas labiekārtošanai un satiksmes drošības organizācija posmā no Skolas ielas līdz Meliorācijas ielai un domei piegulošās teritorijas labiekārtošana, izveidojot bērnu un pieaugušo atpūtas infrastruktūru. Ir izstrādāta labiekārtojuma skice. Projektēšana un būvniecība pēc metu konkursa rezultātiem</v>
      </c>
      <c r="F179" s="161" t="str">
        <f>'Investīciju plāns_2023_2027'!F158</f>
        <v>Izglītības iestāžu infrastruktūra</v>
      </c>
      <c r="G179" s="366" t="str">
        <f>'Investīciju plāns_2023_2027'!G158</f>
        <v xml:space="preserve">J/Pag/Iedz
</v>
      </c>
      <c r="H179" s="278">
        <f>'Investīciju plāns_2023_2027'!H158</f>
        <v>50000</v>
      </c>
      <c r="I179" s="303">
        <f>'Investīciju plāns_2023_2027'!I158</f>
        <v>0</v>
      </c>
      <c r="J179" s="304">
        <f>'Investīciju plāns_2023_2027'!J158</f>
        <v>0</v>
      </c>
      <c r="K179" s="305">
        <f>'Investīciju plāns_2023_2027'!K158</f>
        <v>0</v>
      </c>
      <c r="L179" s="306">
        <f>'Investīciju plāns_2023_2027'!L158</f>
        <v>0</v>
      </c>
      <c r="M179" s="307">
        <f>'Investīciju plāns_2023_2027'!M158</f>
        <v>50000</v>
      </c>
      <c r="N179" s="161" t="str">
        <f>'Investīciju plāns_2023_2027'!N158</f>
        <v>P2 I RV1</v>
      </c>
      <c r="O179" s="151" t="str">
        <f>'Investīciju plāns_2023_2027'!O158</f>
        <v>P</v>
      </c>
      <c r="P179" s="151" t="str">
        <f>'Investīciju plāns_2023_2027'!P158</f>
        <v>VP2</v>
      </c>
      <c r="Q179" s="151" t="str">
        <f>'Investīciju plāns_2023_2027'!Q158</f>
        <v>RV5</v>
      </c>
      <c r="R179" s="268" t="str">
        <f>'Investīciju plāns_2023_2027'!R158</f>
        <v>U.5.5.</v>
      </c>
      <c r="S179" s="380" t="str">
        <f>'Investīciju plāns_2023_2027'!S158</f>
        <v>Infrastruktūras un saimnieciskā nodrošinājuma nodaļa/Kultūras pārvalde/Pagasta pārvalde</v>
      </c>
      <c r="T179" s="284">
        <f>'Investīciju plāns_2023_2027'!T158</f>
        <v>0</v>
      </c>
      <c r="U179" s="282" t="str">
        <f>'Investīciju plāns_2023_2027'!U158</f>
        <v>2022-2027</v>
      </c>
    </row>
    <row r="180" spans="1:21" ht="140.25" x14ac:dyDescent="0.25">
      <c r="A180" s="196">
        <f>'Investīciju plāns_2023_2027'!A159</f>
        <v>157</v>
      </c>
      <c r="B180" s="279" t="str">
        <f>'Investīciju plāns_2023_2027'!B159</f>
        <v>09</v>
      </c>
      <c r="C180" s="312" t="str">
        <f>'Investīciju plāns_2023_2027'!C159</f>
        <v>Ozolnieki</v>
      </c>
      <c r="D180" s="285" t="str">
        <f>'Investīciju plāns_2023_2027'!D159</f>
        <v>Ozolnieku vidusskolas ēkas piebūves un aktu (multifunkcionālas)  zāles izveide</v>
      </c>
      <c r="E180" s="285" t="str">
        <f>'Investīciju plāns_2023_2027'!E159</f>
        <v>Būvprojekta izstrāde, secīgi būvniecība.
Piebūve Ozolnieku vidusskolai, kurā centrējas dabaszinību speciāli aprīkoti kabineti, laboratorijas, lai modernizētu mācību vidi un paplašinātu skolas telpas, kuras šobrīd jau ir par šauru esošajam un prognozējamam skolēnu skaitam, t.sk. Ozolnieku Mūzikas skolai pielāgotas mūzikas klases un aktu zāle (jo mūzikas skolai jau trūkst telpu patreizējo izglītības programmu realizācijai). Mūzikas skolas izglītības programmu klāsts tiek papildināts ar mākslas izglītības programmām. 
2022/2023.gads: 
būvprojekta izstrāde ~350 000EUR</v>
      </c>
      <c r="F180" s="161" t="str">
        <f>'Investīciju plāns_2023_2027'!F159</f>
        <v>Izglītības iestāžu infrastruktūra</v>
      </c>
      <c r="G180" s="366" t="str">
        <f>'Investīciju plāns_2023_2027'!G159</f>
        <v xml:space="preserve">AG2023
J/Pag/Iedz
</v>
      </c>
      <c r="H180" s="278">
        <f>'Investīciju plāns_2023_2027'!H159</f>
        <v>6350000</v>
      </c>
      <c r="I180" s="303">
        <f>'Investīciju plāns_2023_2027'!I159</f>
        <v>350000</v>
      </c>
      <c r="J180" s="304">
        <f>'Investīciju plāns_2023_2027'!J159</f>
        <v>35000</v>
      </c>
      <c r="K180" s="305">
        <f>'Investīciju plāns_2023_2027'!K159</f>
        <v>315000</v>
      </c>
      <c r="L180" s="306">
        <f>'Investīciju plāns_2023_2027'!L159</f>
        <v>0</v>
      </c>
      <c r="M180" s="307">
        <f>'Investīciju plāns_2023_2027'!M159</f>
        <v>6000000</v>
      </c>
      <c r="N180" s="161" t="str">
        <f>'Investīciju plāns_2023_2027'!N159</f>
        <v>P2 I RV1</v>
      </c>
      <c r="O180" s="267" t="str">
        <f>'Investīciju plāns_2023_2027'!O159</f>
        <v>P</v>
      </c>
      <c r="P180" s="267" t="str">
        <f>'Investīciju plāns_2023_2027'!P159</f>
        <v>VP1</v>
      </c>
      <c r="Q180" s="267" t="str">
        <f>'Investīciju plāns_2023_2027'!Q159</f>
        <v>RV1</v>
      </c>
      <c r="R180" s="362" t="str">
        <f>'Investīciju plāns_2023_2027'!R159</f>
        <v>1.1.</v>
      </c>
      <c r="S180" s="380" t="str">
        <f>'Investīciju plāns_2023_2027'!S159</f>
        <v>Infrastruktūras un saimnieciskā nodrošinājuma nodaļa/Kultūras pārvalde/Pagasta pārvalde</v>
      </c>
      <c r="T180" s="284">
        <f>'Investīciju plāns_2023_2027'!T159</f>
        <v>0</v>
      </c>
      <c r="U180" s="282" t="str">
        <f>'Investīciju plāns_2023_2027'!U159</f>
        <v>2022-2027</v>
      </c>
    </row>
    <row r="181" spans="1:21" ht="76.5" x14ac:dyDescent="0.25">
      <c r="A181" s="161">
        <f>'Investīciju plāns_2023_2027'!A160</f>
        <v>158</v>
      </c>
      <c r="B181" s="279" t="str">
        <f>'Investīciju plāns_2023_2027'!B160</f>
        <v>06</v>
      </c>
      <c r="C181" s="196" t="str">
        <f>'Investīciju plāns_2023_2027'!C160</f>
        <v>Ozolnieki</v>
      </c>
      <c r="D181" s="285" t="str">
        <f>'Investīciju plāns_2023_2027'!D160</f>
        <v>Ozolnieku Sporta skolas jumta atjaunošana</v>
      </c>
      <c r="E181" s="285" t="str">
        <f>'Investīciju plāns_2023_2027'!E160</f>
        <v>Sporta skolas jumta remontdarbi
Atbilstoši izstrādātajam būvprojektam, 2021. gadā tika uzsākti  un 2022.gadā tika pabeigti tikai viena daļa no jumta pārbūves.
2023.gadā - jāparedz finansējums Sporta skolas jumta remontdarbi jumta otrai daļai ~46 000 EUR- jāizsludina jauna iepirkumu prcedūra, summa jāprecizē</v>
      </c>
      <c r="F181" s="161" t="str">
        <f>'Investīciju plāns_2023_2027'!F160</f>
        <v>Izglītības iestāžu infrastruktūra</v>
      </c>
      <c r="G181" s="366" t="str">
        <f>'Investīciju plāns_2023_2027'!G160</f>
        <v>PP
AG2023
J/Pag/Iedz</v>
      </c>
      <c r="H181" s="278">
        <f>'Investīciju plāns_2023_2027'!H160</f>
        <v>70000</v>
      </c>
      <c r="I181" s="303">
        <f>'Investīciju plāns_2023_2027'!I160</f>
        <v>70000</v>
      </c>
      <c r="J181" s="304">
        <f>'Investīciju plāns_2023_2027'!J160</f>
        <v>70000</v>
      </c>
      <c r="K181" s="305">
        <f>'Investīciju plāns_2023_2027'!K160</f>
        <v>0</v>
      </c>
      <c r="L181" s="306">
        <f>'Investīciju plāns_2023_2027'!L160</f>
        <v>0</v>
      </c>
      <c r="M181" s="307">
        <f>'Investīciju plāns_2023_2027'!M160</f>
        <v>0</v>
      </c>
      <c r="N181" s="161" t="str">
        <f>'Investīciju plāns_2023_2027'!N160</f>
        <v>P2 V RV1</v>
      </c>
      <c r="O181" s="267" t="str">
        <f>'Investīciju plāns_2023_2027'!O160</f>
        <v>P</v>
      </c>
      <c r="P181" s="267" t="str">
        <f>'Investīciju plāns_2023_2027'!P160</f>
        <v>VP2</v>
      </c>
      <c r="Q181" s="267" t="str">
        <f>'Investīciju plāns_2023_2027'!Q160</f>
        <v>RV4</v>
      </c>
      <c r="R181" s="362" t="str">
        <f>'Investīciju plāns_2023_2027'!R160</f>
        <v>4.3.</v>
      </c>
      <c r="S181" s="380" t="str">
        <f>'Investīciju plāns_2023_2027'!S160</f>
        <v>Infrastruktūras un saimnieciskā nodrošinājuma nodaļa/Pagasta pārvalde</v>
      </c>
      <c r="T181" s="284">
        <f>'Investīciju plāns_2023_2027'!T160</f>
        <v>0</v>
      </c>
      <c r="U181" s="282" t="str">
        <f>'Investīciju plāns_2023_2027'!U160</f>
        <v>2022-2027</v>
      </c>
    </row>
    <row r="182" spans="1:21" ht="76.5" x14ac:dyDescent="0.25">
      <c r="A182" s="161">
        <f>'Investīciju plāns_2023_2027'!A161</f>
        <v>159</v>
      </c>
      <c r="B182" s="279" t="str">
        <f>'Investīciju plāns_2023_2027'!B161</f>
        <v>06</v>
      </c>
      <c r="C182" s="196" t="str">
        <f>'Investīciju plāns_2023_2027'!C161</f>
        <v>Ozolnieki</v>
      </c>
      <c r="D182" s="285" t="str">
        <f>'Investīciju plāns_2023_2027'!D161</f>
        <v>Pirmsskolas izglītības iestādes jaunbūve Jelgavas iela 35, Ozolnieki</v>
      </c>
      <c r="E182" s="285" t="str">
        <f>'Investīciju plāns_2023_2027'!E161</f>
        <v>Būvprojekta "Jaunas PII ēkas būvniecība, Alejas ielā, Ozolniekos" realizācija
Iepirkumu procedūra projektēšanai uzsākta 2022.gadā
Jāprecizē, cik % no plānotajiem būvdarbiem iespējams veikt 2023.gadā, atbilstoši likumam Par valsts budžeta 2023.gadam nosacījumiem</v>
      </c>
      <c r="F182" s="161" t="str">
        <f>'Investīciju plāns_2023_2027'!F161</f>
        <v>Izglītības iestāžu infrastruktūra</v>
      </c>
      <c r="G182" s="366" t="str">
        <f>'Investīciju plāns_2023_2027'!G161</f>
        <v>AG2023
J/Pag/Iedz
Dep/ieros</v>
      </c>
      <c r="H182" s="278">
        <f>'Investīciju plāns_2023_2027'!H161</f>
        <v>5350000</v>
      </c>
      <c r="I182" s="303">
        <f>'Investīciju plāns_2023_2027'!I161</f>
        <v>350000</v>
      </c>
      <c r="J182" s="304">
        <f>'Investīciju plāns_2023_2027'!J161</f>
        <v>35000</v>
      </c>
      <c r="K182" s="305">
        <f>'Investīciju plāns_2023_2027'!K161</f>
        <v>315000</v>
      </c>
      <c r="L182" s="306">
        <f>'Investīciju plāns_2023_2027'!L161</f>
        <v>0</v>
      </c>
      <c r="M182" s="307">
        <f>'Investīciju plāns_2023_2027'!M161</f>
        <v>5000000</v>
      </c>
      <c r="N182" s="161" t="str">
        <f>'Investīciju plāns_2023_2027'!N161</f>
        <v>P2 I RV1</v>
      </c>
      <c r="O182" s="258" t="str">
        <f>'Investīciju plāns_2023_2027'!O161</f>
        <v>P</v>
      </c>
      <c r="P182" s="258" t="str">
        <f>'Investīciju plāns_2023_2027'!P161</f>
        <v>VP1</v>
      </c>
      <c r="Q182" s="258" t="str">
        <f>'Investīciju plāns_2023_2027'!Q161</f>
        <v>RV1</v>
      </c>
      <c r="R182" s="266" t="str">
        <f>'Investīciju plāns_2023_2027'!R161</f>
        <v>1.1.</v>
      </c>
      <c r="S182" s="380" t="str">
        <f>'Investīciju plāns_2023_2027'!S161</f>
        <v>Infrastruktūras un saimnieciskā nodrošinājuma nodaļa/Pagasta pārvalde</v>
      </c>
      <c r="T182" s="284" t="str">
        <f>'Investīciju plāns_2023_2027'!T161</f>
        <v>2022-2027</v>
      </c>
      <c r="U182" s="282" t="str">
        <f>'Investīciju plāns_2023_2027'!U161</f>
        <v>2022-2027</v>
      </c>
    </row>
    <row r="183" spans="1:21" ht="102" x14ac:dyDescent="0.25">
      <c r="A183" s="196">
        <f>'Investīciju plāns_2023_2027'!A162</f>
        <v>160</v>
      </c>
      <c r="B183" s="279" t="str">
        <f>'Investīciju plāns_2023_2027'!B162</f>
        <v>10</v>
      </c>
      <c r="C183" s="196" t="str">
        <f>'Investīciju plāns_2023_2027'!C162</f>
        <v>Ozolnieki</v>
      </c>
      <c r="D183" s="285" t="str">
        <f>'Investīciju plāns_2023_2027'!D162</f>
        <v>SAC "Zemgale" paaugstināta komforta pakalpojumu ēkas projektēšana un izbūve</v>
      </c>
      <c r="E183" s="316" t="str">
        <f>'Investīciju plāns_2023_2027'!E162</f>
        <v>Pieaugot pieprasījumam pēc paaugstināta komforta pakalpojumiem, projektēt jaunu ēku, būvniecība</v>
      </c>
      <c r="F183" s="161" t="str">
        <f>'Investīciju plāns_2023_2027'!F162</f>
        <v>Sociālo pakalpojumu infrastruktūra</v>
      </c>
      <c r="G183" s="366" t="str">
        <f>'Investīciju plāns_2023_2027'!G162</f>
        <v xml:space="preserve">J/Pag/Iedz
</v>
      </c>
      <c r="H183" s="278">
        <f>'Investīciju plāns_2023_2027'!H162</f>
        <v>2000000</v>
      </c>
      <c r="I183" s="303">
        <f>'Investīciju plāns_2023_2027'!I162</f>
        <v>0</v>
      </c>
      <c r="J183" s="304">
        <f>'Investīciju plāns_2023_2027'!J162</f>
        <v>0</v>
      </c>
      <c r="K183" s="305">
        <f>'Investīciju plāns_2023_2027'!K162</f>
        <v>0</v>
      </c>
      <c r="L183" s="306">
        <f>'Investīciju plāns_2023_2027'!L162</f>
        <v>0</v>
      </c>
      <c r="M183" s="307">
        <f>'Investīciju plāns_2023_2027'!M162</f>
        <v>2000000</v>
      </c>
      <c r="N183" s="161" t="str">
        <f>'Investīciju plāns_2023_2027'!N162</f>
        <v>P2 L RV2</v>
      </c>
      <c r="O183" s="267" t="str">
        <f>'Investīciju plāns_2023_2027'!O162</f>
        <v>P</v>
      </c>
      <c r="P183" s="267" t="str">
        <f>'Investīciju plāns_2023_2027'!P162</f>
        <v>VP1</v>
      </c>
      <c r="Q183" s="267" t="str">
        <f>'Investīciju plāns_2023_2027'!Q162</f>
        <v>RV2</v>
      </c>
      <c r="R183" s="362" t="str">
        <f>'Investīciju plāns_2023_2027'!R162</f>
        <v>2.2.</v>
      </c>
      <c r="S183" s="380" t="str">
        <f>'Investīciju plāns_2023_2027'!S162</f>
        <v>Infrastruktūras un saimnieciskā nodrošinājuma nodaļa/pagasta pārvalde/Labklājības pārvalde</v>
      </c>
      <c r="T183" s="284">
        <f>'Investīciju plāns_2023_2027'!T162</f>
        <v>0</v>
      </c>
      <c r="U183" s="282" t="str">
        <f>'Investīciju plāns_2023_2027'!U162</f>
        <v>2022-2027</v>
      </c>
    </row>
    <row r="184" spans="1:21" ht="76.5" x14ac:dyDescent="0.25">
      <c r="A184" s="161">
        <f>'Investīciju plāns_2023_2027'!A163</f>
        <v>161</v>
      </c>
      <c r="B184" s="279" t="str">
        <f>'Investīciju plāns_2023_2027'!B163</f>
        <v>09</v>
      </c>
      <c r="C184" s="196" t="str">
        <f>'Investīciju plāns_2023_2027'!C163</f>
        <v>Ozolnieki</v>
      </c>
      <c r="D184" s="285" t="str">
        <f>'Investīciju plāns_2023_2027'!D163</f>
        <v>Sporta skolas ēkas atjaunošana</v>
      </c>
      <c r="E184" s="316" t="str">
        <f>'Investīciju plāns_2023_2027'!E163</f>
        <v>2021.gadā 2.stāva un sporta zāles remontdarbi, 2022.gadā 1.stāva ģērbtuvju un ieejas halles remonts - izstrādāta apliecinājuma karte, nav būvvaldes skaņojuma</v>
      </c>
      <c r="F184" s="161" t="str">
        <f>'Investīciju plāns_2023_2027'!F163</f>
        <v>Sporta infrastruktūra</v>
      </c>
      <c r="G184" s="366" t="str">
        <f>'Investīciju plāns_2023_2027'!G163</f>
        <v xml:space="preserve">J/Pag/Iedz
</v>
      </c>
      <c r="H184" s="278">
        <f>'Investīciju plāns_2023_2027'!H163</f>
        <v>400000</v>
      </c>
      <c r="I184" s="303">
        <f>'Investīciju plāns_2023_2027'!I163</f>
        <v>0</v>
      </c>
      <c r="J184" s="304">
        <f>'Investīciju plāns_2023_2027'!J163</f>
        <v>0</v>
      </c>
      <c r="K184" s="305">
        <f>'Investīciju plāns_2023_2027'!K163</f>
        <v>0</v>
      </c>
      <c r="L184" s="306">
        <f>'Investīciju plāns_2023_2027'!L163</f>
        <v>0</v>
      </c>
      <c r="M184" s="307">
        <f>'Investīciju plāns_2023_2027'!M163</f>
        <v>400000</v>
      </c>
      <c r="N184" s="161" t="str">
        <f>'Investīciju plāns_2023_2027'!N163</f>
        <v>P2 S RV1</v>
      </c>
      <c r="O184" s="267" t="str">
        <f>'Investīciju plāns_2023_2027'!O163</f>
        <v>P</v>
      </c>
      <c r="P184" s="267" t="str">
        <f>'Investīciju plāns_2023_2027'!P163</f>
        <v>VP1</v>
      </c>
      <c r="Q184" s="267" t="str">
        <f>'Investīciju plāns_2023_2027'!Q163</f>
        <v>RV3</v>
      </c>
      <c r="R184" s="362" t="str">
        <f>'Investīciju plāns_2023_2027'!R163</f>
        <v>3.2.</v>
      </c>
      <c r="S184" s="380" t="str">
        <f>'Investīciju plāns_2023_2027'!S163</f>
        <v>Infrastruktūras un saimnieciskā nodrošinājuma nodaļa/Sporta centrs</v>
      </c>
      <c r="T184" s="284">
        <f>'Investīciju plāns_2023_2027'!T163</f>
        <v>0</v>
      </c>
      <c r="U184" s="282" t="str">
        <f>'Investīciju plāns_2023_2027'!U163</f>
        <v>2022-2027</v>
      </c>
    </row>
    <row r="185" spans="1:21" ht="76.5" x14ac:dyDescent="0.25">
      <c r="A185" s="161">
        <f>'Investīciju plāns_2023_2027'!A164</f>
        <v>162</v>
      </c>
      <c r="B185" s="279" t="str">
        <f>'Investīciju plāns_2023_2027'!B164</f>
        <v>09</v>
      </c>
      <c r="C185" s="196" t="str">
        <f>'Investīciju plāns_2023_2027'!C164</f>
        <v>Ozolnieki</v>
      </c>
      <c r="D185" s="285" t="str">
        <f>'Investīciju plāns_2023_2027'!D164</f>
        <v>Sporta skolas sporta spēļu laukumu atjaunošana</v>
      </c>
      <c r="E185" s="316" t="str">
        <f>'Investīciju plāns_2023_2027'!E164</f>
        <v>Sporta spēļu laukumu atjaunošana atbilstoši Sporta skolas programmai
darbi uzsākti 09.2021
Pārejošas līguma saistības "Ozolnieku sporta skolas stadiona pārbūve Stadiona ielā 5, Ozolniekos" par garantijas ieturējuma naudu saskaņā ar 31.10.2022 būvdarbu nodošanas pieņemšanas aktu</v>
      </c>
      <c r="F185" s="161" t="str">
        <f>'Investīciju plāns_2023_2027'!F164</f>
        <v>Sporta infrastruktūra</v>
      </c>
      <c r="G185" s="369" t="str">
        <f>'Investīciju plāns_2023_2027'!G164</f>
        <v>PP</v>
      </c>
      <c r="H185" s="278">
        <f>'Investīciju plāns_2023_2027'!H164</f>
        <v>117642</v>
      </c>
      <c r="I185" s="319">
        <f>'Investīciju plāns_2023_2027'!I164</f>
        <v>117642</v>
      </c>
      <c r="J185" s="320">
        <f>'Investīciju plāns_2023_2027'!J164</f>
        <v>117642</v>
      </c>
      <c r="K185" s="321">
        <f>'Investīciju plāns_2023_2027'!K164</f>
        <v>0</v>
      </c>
      <c r="L185" s="306">
        <f>'Investīciju plāns_2023_2027'!L164</f>
        <v>0</v>
      </c>
      <c r="M185" s="307">
        <f>'Investīciju plāns_2023_2027'!M164</f>
        <v>0</v>
      </c>
      <c r="N185" s="161" t="str">
        <f>'Investīciju plāns_2023_2027'!N164</f>
        <v>P2 S RV1</v>
      </c>
      <c r="O185" s="273" t="str">
        <f>'Investīciju plāns_2023_2027'!O164</f>
        <v>P</v>
      </c>
      <c r="P185" s="270" t="str">
        <f>'Investīciju plāns_2023_2027'!P164</f>
        <v>VP1</v>
      </c>
      <c r="Q185" s="151" t="str">
        <f>'Investīciju plāns_2023_2027'!Q164</f>
        <v>RV3</v>
      </c>
      <c r="R185" s="280" t="str">
        <f>'Investīciju plāns_2023_2027'!R164</f>
        <v>3.2.</v>
      </c>
      <c r="S185" s="380" t="str">
        <f>'Investīciju plāns_2023_2027'!S164</f>
        <v>Infrastruktūras un saimnieciskā nodrošinājuma nodaļa/Sporta centrs</v>
      </c>
      <c r="T185" s="284">
        <f>'Investīciju plāns_2023_2027'!T164</f>
        <v>0</v>
      </c>
      <c r="U185" s="282" t="str">
        <f>'Investīciju plāns_2023_2027'!U164</f>
        <v>2022-2027</v>
      </c>
    </row>
    <row r="186" spans="1:21" ht="76.5" x14ac:dyDescent="0.25">
      <c r="A186" s="196">
        <f>'Investīciju plāns_2023_2027'!A165</f>
        <v>163</v>
      </c>
      <c r="B186" s="279" t="str">
        <f>'Investīciju plāns_2023_2027'!B165</f>
        <v>09</v>
      </c>
      <c r="C186" s="196" t="str">
        <f>'Investīciju plāns_2023_2027'!C165</f>
        <v>Ozolnieki</v>
      </c>
      <c r="D186" s="285" t="str">
        <f>'Investīciju plāns_2023_2027'!D165</f>
        <v>Airēšanas programmas infrastruktūras attīstība</v>
      </c>
      <c r="E186" s="285" t="str">
        <f>'Investīciju plāns_2023_2027'!E165</f>
        <v>Sporta skolas izglītības programmas - airēšanas slaloms- infrastruktūras izveide Eglaines ielā</v>
      </c>
      <c r="F186" s="161" t="str">
        <f>'Investīciju plāns_2023_2027'!F165</f>
        <v>Sporta infrastruktūra</v>
      </c>
      <c r="G186" s="366" t="str">
        <f>'Investīciju plāns_2023_2027'!G165</f>
        <v xml:space="preserve">J/Pag/Iedz
</v>
      </c>
      <c r="H186" s="278">
        <f>'Investīciju plāns_2023_2027'!H165</f>
        <v>50000</v>
      </c>
      <c r="I186" s="303">
        <f>'Investīciju plāns_2023_2027'!I165</f>
        <v>0</v>
      </c>
      <c r="J186" s="304">
        <f>'Investīciju plāns_2023_2027'!J165</f>
        <v>0</v>
      </c>
      <c r="K186" s="305">
        <f>'Investīciju plāns_2023_2027'!K165</f>
        <v>0</v>
      </c>
      <c r="L186" s="306">
        <f>'Investīciju plāns_2023_2027'!L165</f>
        <v>0</v>
      </c>
      <c r="M186" s="307">
        <f>'Investīciju plāns_2023_2027'!M165</f>
        <v>50000</v>
      </c>
      <c r="N186" s="161" t="str">
        <f>'Investīciju plāns_2023_2027'!N165</f>
        <v>P2 S RV1</v>
      </c>
      <c r="O186" s="267" t="str">
        <f>'Investīciju plāns_2023_2027'!O165</f>
        <v>P</v>
      </c>
      <c r="P186" s="267" t="str">
        <f>'Investīciju plāns_2023_2027'!P165</f>
        <v>VP1</v>
      </c>
      <c r="Q186" s="267" t="str">
        <f>'Investīciju plāns_2023_2027'!Q165</f>
        <v>RV3</v>
      </c>
      <c r="R186" s="363" t="str">
        <f>'Investīciju plāns_2023_2027'!R165</f>
        <v>3.2.</v>
      </c>
      <c r="S186" s="382" t="str">
        <f>'Investīciju plāns_2023_2027'!S165</f>
        <v>Infrastruktūras un saimnieciskā nodrošinājuma nodaļa/Sporta centrs</v>
      </c>
      <c r="T186" s="284">
        <f>'Investīciju plāns_2023_2027'!T165</f>
        <v>0</v>
      </c>
      <c r="U186" s="282" t="str">
        <f>'Investīciju plāns_2023_2027'!U165</f>
        <v>2022-2027</v>
      </c>
    </row>
    <row r="187" spans="1:21" x14ac:dyDescent="0.25">
      <c r="A187" s="161" t="e">
        <f>'Investīciju plāns_2023_2027'!#REF!</f>
        <v>#REF!</v>
      </c>
      <c r="B187" s="279" t="e">
        <f>'Investīciju plāns_2023_2027'!#REF!</f>
        <v>#REF!</v>
      </c>
      <c r="C187" s="196" t="e">
        <f>'Investīciju plāns_2023_2027'!#REF!</f>
        <v>#REF!</v>
      </c>
      <c r="D187" s="285" t="e">
        <f>'Investīciju plāns_2023_2027'!#REF!</f>
        <v>#REF!</v>
      </c>
      <c r="E187" s="285" t="e">
        <f>'Investīciju plāns_2023_2027'!#REF!</f>
        <v>#REF!</v>
      </c>
      <c r="F187" s="161" t="e">
        <f>'Investīciju plāns_2023_2027'!#REF!</f>
        <v>#REF!</v>
      </c>
      <c r="G187" s="366" t="e">
        <f>'Investīciju plāns_2023_2027'!#REF!</f>
        <v>#REF!</v>
      </c>
      <c r="H187" s="278" t="e">
        <f>'Investīciju plāns_2023_2027'!#REF!</f>
        <v>#REF!</v>
      </c>
      <c r="I187" s="303" t="e">
        <f>'Investīciju plāns_2023_2027'!#REF!</f>
        <v>#REF!</v>
      </c>
      <c r="J187" s="304" t="e">
        <f>'Investīciju plāns_2023_2027'!#REF!</f>
        <v>#REF!</v>
      </c>
      <c r="K187" s="305" t="e">
        <f>'Investīciju plāns_2023_2027'!#REF!</f>
        <v>#REF!</v>
      </c>
      <c r="L187" s="306" t="e">
        <f>'Investīciju plāns_2023_2027'!#REF!</f>
        <v>#REF!</v>
      </c>
      <c r="M187" s="307" t="e">
        <f>'Investīciju plāns_2023_2027'!#REF!</f>
        <v>#REF!</v>
      </c>
      <c r="N187" s="161" t="e">
        <f>'Investīciju plāns_2023_2027'!#REF!</f>
        <v>#REF!</v>
      </c>
      <c r="O187" s="258" t="e">
        <f>'Investīciju plāns_2023_2027'!#REF!</f>
        <v>#REF!</v>
      </c>
      <c r="P187" s="258" t="e">
        <f>'Investīciju plāns_2023_2027'!#REF!</f>
        <v>#REF!</v>
      </c>
      <c r="Q187" s="258" t="e">
        <f>'Investīciju plāns_2023_2027'!#REF!</f>
        <v>#REF!</v>
      </c>
      <c r="R187" s="259" t="e">
        <f>'Investīciju plāns_2023_2027'!#REF!</f>
        <v>#REF!</v>
      </c>
      <c r="S187" s="382" t="e">
        <f>'Investīciju plāns_2023_2027'!#REF!</f>
        <v>#REF!</v>
      </c>
      <c r="T187" s="284" t="e">
        <f>'Investīciju plāns_2023_2027'!#REF!</f>
        <v>#REF!</v>
      </c>
      <c r="U187" s="282" t="e">
        <f>'Investīciju plāns_2023_2027'!#REF!</f>
        <v>#REF!</v>
      </c>
    </row>
    <row r="188" spans="1:21" ht="114.75" x14ac:dyDescent="0.25">
      <c r="A188" s="161">
        <f>'Investīciju plāns_2023_2027'!A166</f>
        <v>164</v>
      </c>
      <c r="B188" s="279" t="str">
        <f>'Investīciju plāns_2023_2027'!B166</f>
        <v>06</v>
      </c>
      <c r="C188" s="196" t="str">
        <f>'Investīciju plāns_2023_2027'!C166</f>
        <v>Ozolnieki</v>
      </c>
      <c r="D188" s="285" t="str">
        <f>'Investīciju plāns_2023_2027'!D166</f>
        <v>Mežaparka un Bulderberga kalna teritorijas labiekārtošana un attīstība</v>
      </c>
      <c r="E188" s="285" t="str">
        <f>'Investīciju plāns_2023_2027'!E166</f>
        <v xml:space="preserve">2021.gadā uzstādīts kompleksais vingrošanas rīks, uzsākta "pump-truk" trases izveide, gājēju laipu uzstādīšana.
Paredzētie darbi: kalna profila veidošana, kalna un piegulošās teritorijas izgaismošana, labiekārtojuma elementu uzstādīšana, gājēju taku labiekārtošana, auto stāvvietas no Druvenieku ceļa puses izveide, Skolas ielas un Kastaņu ielas krustojuma pārbūve, teritorijas labiekārtošana, kalna nogāzes labiekārtošana.
Mežaparka kalna teritorijas izgaismošana.
</v>
      </c>
      <c r="F188" s="161" t="str">
        <f>'Investīciju plāns_2023_2027'!F166</f>
        <v>Teritorijas labiekārtošana</v>
      </c>
      <c r="G188" s="368" t="str">
        <f>'Investīciju plāns_2023_2027'!G166</f>
        <v xml:space="preserve">J/Pag/Iedz
</v>
      </c>
      <c r="H188" s="324">
        <f>'Investīciju plāns_2023_2027'!H166</f>
        <v>200000</v>
      </c>
      <c r="I188" s="303">
        <f>'Investīciju plāns_2023_2027'!I166</f>
        <v>0</v>
      </c>
      <c r="J188" s="304">
        <f>'Investīciju plāns_2023_2027'!J166</f>
        <v>0</v>
      </c>
      <c r="K188" s="305">
        <f>'Investīciju plāns_2023_2027'!K166</f>
        <v>0</v>
      </c>
      <c r="L188" s="329">
        <f>'Investīciju plāns_2023_2027'!L166</f>
        <v>0</v>
      </c>
      <c r="M188" s="330">
        <f>'Investīciju plāns_2023_2027'!M166</f>
        <v>200000</v>
      </c>
      <c r="N188" s="161" t="str">
        <f>'Investīciju plāns_2023_2027'!N166</f>
        <v>P3 V RV9</v>
      </c>
      <c r="O188" s="372" t="str">
        <f>'Investīciju plāns_2023_2027'!O166</f>
        <v>P</v>
      </c>
      <c r="P188" s="372" t="str">
        <f>'Investīciju plāns_2023_2027'!P166</f>
        <v>VP2</v>
      </c>
      <c r="Q188" s="372" t="str">
        <f>'Investīciju plāns_2023_2027'!Q166</f>
        <v>RV5</v>
      </c>
      <c r="R188" s="375" t="str">
        <f>'Investīciju plāns_2023_2027'!R166</f>
        <v>U.5.5.</v>
      </c>
      <c r="S188" s="382" t="str">
        <f>'Investīciju plāns_2023_2027'!S166</f>
        <v>Infrastruktūras un saimnieciskā nodrošinājuma nodaļa/Kultūras pārvalde/Pagasta pārvalde</v>
      </c>
      <c r="T188" s="284">
        <f>'Investīciju plāns_2023_2027'!T166</f>
        <v>0</v>
      </c>
      <c r="U188" s="196" t="str">
        <f>'Investīciju plāns_2023_2027'!U166</f>
        <v>2022-2027</v>
      </c>
    </row>
    <row r="189" spans="1:21" ht="102" x14ac:dyDescent="0.25">
      <c r="A189" s="196">
        <f>'Investīciju plāns_2023_2027'!A167</f>
        <v>165</v>
      </c>
      <c r="B189" s="279" t="str">
        <f>'Investīciju plāns_2023_2027'!B167</f>
        <v>06</v>
      </c>
      <c r="C189" s="196" t="str">
        <f>'Investīciju plāns_2023_2027'!C167</f>
        <v>Ozolnieki</v>
      </c>
      <c r="D189" s="285" t="str">
        <f>'Investīciju plāns_2023_2027'!D167</f>
        <v>Veselības takas teritorijas labiekārtošana</v>
      </c>
      <c r="E189" s="285" t="str">
        <f>'Investīciju plāns_2023_2027'!E167</f>
        <v>Vingrošanas elementu papildināšana, atpūtas vietas senioriem izveide, atpūtas vietas māmiņām izveide</v>
      </c>
      <c r="F189" s="161" t="str">
        <f>'Investīciju plāns_2023_2027'!F167</f>
        <v>Teritorijas labiekārtošana</v>
      </c>
      <c r="G189" s="366" t="str">
        <f>'Investīciju plāns_2023_2027'!G167</f>
        <v xml:space="preserve">J/Pag/Iedz
</v>
      </c>
      <c r="H189" s="278">
        <f>'Investīciju plāns_2023_2027'!H167</f>
        <v>50000</v>
      </c>
      <c r="I189" s="303">
        <f>'Investīciju plāns_2023_2027'!I167</f>
        <v>0</v>
      </c>
      <c r="J189" s="304">
        <f>'Investīciju plāns_2023_2027'!J167</f>
        <v>0</v>
      </c>
      <c r="K189" s="305">
        <f>'Investīciju plāns_2023_2027'!K167</f>
        <v>0</v>
      </c>
      <c r="L189" s="306">
        <f>'Investīciju plāns_2023_2027'!L167</f>
        <v>0</v>
      </c>
      <c r="M189" s="307">
        <f>'Investīciju plāns_2023_2027'!M167</f>
        <v>50000</v>
      </c>
      <c r="N189" s="161" t="str">
        <f>'Investīciju plāns_2023_2027'!N167</f>
        <v>P3 V RV9</v>
      </c>
      <c r="O189" s="267" t="str">
        <f>'Investīciju plāns_2023_2027'!O167</f>
        <v>P</v>
      </c>
      <c r="P189" s="267" t="str">
        <f>'Investīciju plāns_2023_2027'!P167</f>
        <v>VP1</v>
      </c>
      <c r="Q189" s="265" t="str">
        <f>'Investīciju plāns_2023_2027'!Q167</f>
        <v>RV3</v>
      </c>
      <c r="R189" s="362" t="str">
        <f>'Investīciju plāns_2023_2027'!R167</f>
        <v>3.1.</v>
      </c>
      <c r="S189" s="386" t="str">
        <f>'Investīciju plāns_2023_2027'!S167</f>
        <v>Infrastruktūras un saimnieciskā nodrošinājuma nodaļa/Kultūras pārvalde/Pagasta pārvalde</v>
      </c>
      <c r="T189" s="284">
        <f>'Investīciju plāns_2023_2027'!T167</f>
        <v>0</v>
      </c>
      <c r="U189" s="282" t="str">
        <f>'Investīciju plāns_2023_2027'!U167</f>
        <v>2022-2027</v>
      </c>
    </row>
    <row r="190" spans="1:21" x14ac:dyDescent="0.25">
      <c r="A190" s="161" t="e">
        <f>'Investīciju plāns_2023_2027'!#REF!</f>
        <v>#REF!</v>
      </c>
      <c r="B190" s="279" t="e">
        <f>'Investīciju plāns_2023_2027'!#REF!</f>
        <v>#REF!</v>
      </c>
      <c r="C190" s="196" t="e">
        <f>'Investīciju plāns_2023_2027'!#REF!</f>
        <v>#REF!</v>
      </c>
      <c r="D190" s="285" t="e">
        <f>'Investīciju plāns_2023_2027'!#REF!</f>
        <v>#REF!</v>
      </c>
      <c r="E190" s="285" t="e">
        <f>'Investīciju plāns_2023_2027'!#REF!</f>
        <v>#REF!</v>
      </c>
      <c r="F190" s="161" t="e">
        <f>'Investīciju plāns_2023_2027'!#REF!</f>
        <v>#REF!</v>
      </c>
      <c r="G190" s="366" t="e">
        <f>'Investīciju plāns_2023_2027'!#REF!</f>
        <v>#REF!</v>
      </c>
      <c r="H190" s="278" t="e">
        <f>'Investīciju plāns_2023_2027'!#REF!</f>
        <v>#REF!</v>
      </c>
      <c r="I190" s="303" t="e">
        <f>'Investīciju plāns_2023_2027'!#REF!</f>
        <v>#REF!</v>
      </c>
      <c r="J190" s="304" t="e">
        <f>'Investīciju plāns_2023_2027'!#REF!</f>
        <v>#REF!</v>
      </c>
      <c r="K190" s="305" t="e">
        <f>'Investīciju plāns_2023_2027'!#REF!</f>
        <v>#REF!</v>
      </c>
      <c r="L190" s="306" t="e">
        <f>'Investīciju plāns_2023_2027'!#REF!</f>
        <v>#REF!</v>
      </c>
      <c r="M190" s="307" t="e">
        <f>'Investīciju plāns_2023_2027'!#REF!</f>
        <v>#REF!</v>
      </c>
      <c r="N190" s="196" t="e">
        <f>'Investīciju plāns_2023_2027'!#REF!</f>
        <v>#REF!</v>
      </c>
      <c r="O190" s="267" t="e">
        <f>'Investīciju plāns_2023_2027'!#REF!</f>
        <v>#REF!</v>
      </c>
      <c r="P190" s="266" t="e">
        <f>'Investīciju plāns_2023_2027'!#REF!</f>
        <v>#REF!</v>
      </c>
      <c r="Q190" s="265" t="e">
        <f>'Investīciju plāns_2023_2027'!#REF!</f>
        <v>#REF!</v>
      </c>
      <c r="R190" s="362" t="e">
        <f>'Investīciju plāns_2023_2027'!#REF!</f>
        <v>#REF!</v>
      </c>
      <c r="S190" s="386" t="e">
        <f>'Investīciju plāns_2023_2027'!#REF!</f>
        <v>#REF!</v>
      </c>
      <c r="T190" s="309" t="e">
        <f>'Investīciju plāns_2023_2027'!#REF!</f>
        <v>#REF!</v>
      </c>
      <c r="U190" s="282" t="e">
        <f>'Investīciju plāns_2023_2027'!#REF!</f>
        <v>#REF!</v>
      </c>
    </row>
    <row r="191" spans="1:21" ht="102" x14ac:dyDescent="0.25">
      <c r="A191" s="161">
        <f>'Investīciju plāns_2023_2027'!A168</f>
        <v>166</v>
      </c>
      <c r="B191" s="279" t="str">
        <f>'Investīciju plāns_2023_2027'!B168</f>
        <v>06</v>
      </c>
      <c r="C191" s="196" t="str">
        <f>'Investīciju plāns_2023_2027'!C168</f>
        <v>Ozolnieki</v>
      </c>
      <c r="D191" s="285" t="str">
        <f>'Investīciju plāns_2023_2027'!D168</f>
        <v>Novadgrāvja pārtīrīšana no Alejas ielas līdz Iecavas upei</v>
      </c>
      <c r="E191" s="285" t="str">
        <f>'Investīciju plāns_2023_2027'!E168</f>
        <v>Projekts secīgs Alejas ielas pārbūves projektam</v>
      </c>
      <c r="F191" s="161" t="str">
        <f>'Investīciju plāns_2023_2027'!F168</f>
        <v>Teritorijas labiekārtošana</v>
      </c>
      <c r="G191" s="366" t="str">
        <f>'Investīciju plāns_2023_2027'!G168</f>
        <v xml:space="preserve">J/Pag/Iedz
</v>
      </c>
      <c r="H191" s="278">
        <f>'Investīciju plāns_2023_2027'!H168</f>
        <v>75000</v>
      </c>
      <c r="I191" s="303">
        <f>'Investīciju plāns_2023_2027'!I168</f>
        <v>0</v>
      </c>
      <c r="J191" s="304">
        <f>'Investīciju plāns_2023_2027'!J168</f>
        <v>0</v>
      </c>
      <c r="K191" s="305">
        <f>'Investīciju plāns_2023_2027'!K168</f>
        <v>0</v>
      </c>
      <c r="L191" s="306">
        <f>'Investīciju plāns_2023_2027'!L168</f>
        <v>0</v>
      </c>
      <c r="M191" s="307">
        <f>'Investīciju plāns_2023_2027'!M168</f>
        <v>75000</v>
      </c>
      <c r="N191" s="196" t="str">
        <f>'Investīciju plāns_2023_2027'!N168</f>
        <v>P3 V RV9</v>
      </c>
      <c r="O191" s="267" t="str">
        <f>'Investīciju plāns_2023_2027'!O168</f>
        <v>P</v>
      </c>
      <c r="P191" s="266" t="str">
        <f>'Investīciju plāns_2023_2027'!P168</f>
        <v>VP2</v>
      </c>
      <c r="Q191" s="265" t="str">
        <f>'Investīciju plāns_2023_2027'!Q168</f>
        <v>RV5</v>
      </c>
      <c r="R191" s="362" t="str">
        <f>'Investīciju plāns_2023_2027'!R168</f>
        <v>U.5.2.</v>
      </c>
      <c r="S191" s="386" t="str">
        <f>'Investīciju plāns_2023_2027'!S168</f>
        <v>Infrastruktūras un saimnieciskā nodrošinājuma nodaļa/Kultūras pārvalde/Pagasta pārvalde</v>
      </c>
      <c r="T191" s="309">
        <f>'Investīciju plāns_2023_2027'!T168</f>
        <v>0</v>
      </c>
      <c r="U191" s="282" t="str">
        <f>'Investīciju plāns_2023_2027'!U168</f>
        <v>2022-2027</v>
      </c>
    </row>
    <row r="192" spans="1:21" x14ac:dyDescent="0.25">
      <c r="A192" s="196" t="e">
        <f>'Investīciju plāns_2023_2027'!#REF!</f>
        <v>#REF!</v>
      </c>
      <c r="B192" s="277" t="e">
        <f>'Investīciju plāns_2023_2027'!#REF!</f>
        <v>#REF!</v>
      </c>
      <c r="C192" s="161" t="e">
        <f>'Investīciju plāns_2023_2027'!#REF!</f>
        <v>#REF!</v>
      </c>
      <c r="D192" s="285" t="e">
        <f>'Investīciju plāns_2023_2027'!#REF!</f>
        <v>#REF!</v>
      </c>
      <c r="E192" s="295" t="e">
        <f>'Investīciju plāns_2023_2027'!#REF!</f>
        <v>#REF!</v>
      </c>
      <c r="F192" s="161" t="e">
        <f>'Investīciju plāns_2023_2027'!#REF!</f>
        <v>#REF!</v>
      </c>
      <c r="G192" s="366" t="e">
        <f>'Investīciju plāns_2023_2027'!#REF!</f>
        <v>#REF!</v>
      </c>
      <c r="H192" s="290" t="e">
        <f>'Investīciju plāns_2023_2027'!#REF!</f>
        <v>#REF!</v>
      </c>
      <c r="I192" s="303" t="e">
        <f>'Investīciju plāns_2023_2027'!#REF!</f>
        <v>#REF!</v>
      </c>
      <c r="J192" s="304" t="e">
        <f>'Investīciju plāns_2023_2027'!#REF!</f>
        <v>#REF!</v>
      </c>
      <c r="K192" s="305" t="e">
        <f>'Investīciju plāns_2023_2027'!#REF!</f>
        <v>#REF!</v>
      </c>
      <c r="L192" s="306" t="e">
        <f>'Investīciju plāns_2023_2027'!#REF!</f>
        <v>#REF!</v>
      </c>
      <c r="M192" s="307" t="e">
        <f>'Investīciju plāns_2023_2027'!#REF!</f>
        <v>#REF!</v>
      </c>
      <c r="N192" s="166" t="e">
        <f>'Investīciju plāns_2023_2027'!#REF!</f>
        <v>#REF!</v>
      </c>
      <c r="O192" s="267" t="e">
        <f>'Investīciju plāns_2023_2027'!#REF!</f>
        <v>#REF!</v>
      </c>
      <c r="P192" s="258" t="e">
        <f>'Investīciju plāns_2023_2027'!#REF!</f>
        <v>#REF!</v>
      </c>
      <c r="Q192" s="258" t="e">
        <f>'Investīciju plāns_2023_2027'!#REF!</f>
        <v>#REF!</v>
      </c>
      <c r="R192" s="362" t="e">
        <f>'Investīciju plāns_2023_2027'!#REF!</f>
        <v>#REF!</v>
      </c>
      <c r="S192" s="161" t="e">
        <f>'Investīciju plāns_2023_2027'!#REF!</f>
        <v>#REF!</v>
      </c>
      <c r="T192" s="291" t="e">
        <f>'Investīciju plāns_2023_2027'!#REF!</f>
        <v>#REF!</v>
      </c>
      <c r="U192" s="282" t="e">
        <f>'Investīciju plāns_2023_2027'!#REF!</f>
        <v>#REF!</v>
      </c>
    </row>
    <row r="193" spans="1:21" x14ac:dyDescent="0.25">
      <c r="A193" s="161" t="e">
        <f>'Investīciju plāns_2023_2027'!#REF!</f>
        <v>#REF!</v>
      </c>
      <c r="B193" s="277" t="e">
        <f>'Investīciju plāns_2023_2027'!#REF!</f>
        <v>#REF!</v>
      </c>
      <c r="C193" s="161" t="e">
        <f>'Investīciju plāns_2023_2027'!#REF!</f>
        <v>#REF!</v>
      </c>
      <c r="D193" s="285" t="e">
        <f>'Investīciju plāns_2023_2027'!#REF!</f>
        <v>#REF!</v>
      </c>
      <c r="E193" s="295" t="e">
        <f>'Investīciju plāns_2023_2027'!#REF!</f>
        <v>#REF!</v>
      </c>
      <c r="F193" s="161" t="e">
        <f>'Investīciju plāns_2023_2027'!#REF!</f>
        <v>#REF!</v>
      </c>
      <c r="G193" s="366" t="e">
        <f>'Investīciju plāns_2023_2027'!#REF!</f>
        <v>#REF!</v>
      </c>
      <c r="H193" s="290" t="e">
        <f>'Investīciju plāns_2023_2027'!#REF!</f>
        <v>#REF!</v>
      </c>
      <c r="I193" s="303" t="e">
        <f>'Investīciju plāns_2023_2027'!#REF!</f>
        <v>#REF!</v>
      </c>
      <c r="J193" s="304" t="e">
        <f>'Investīciju plāns_2023_2027'!#REF!</f>
        <v>#REF!</v>
      </c>
      <c r="K193" s="305" t="e">
        <f>'Investīciju plāns_2023_2027'!#REF!</f>
        <v>#REF!</v>
      </c>
      <c r="L193" s="306" t="e">
        <f>'Investīciju plāns_2023_2027'!#REF!</f>
        <v>#REF!</v>
      </c>
      <c r="M193" s="307" t="e">
        <f>'Investīciju plāns_2023_2027'!#REF!</f>
        <v>#REF!</v>
      </c>
      <c r="N193" s="166" t="e">
        <f>'Investīciju plāns_2023_2027'!#REF!</f>
        <v>#REF!</v>
      </c>
      <c r="O193" s="267" t="e">
        <f>'Investīciju plāns_2023_2027'!#REF!</f>
        <v>#REF!</v>
      </c>
      <c r="P193" s="258" t="e">
        <f>'Investīciju plāns_2023_2027'!#REF!</f>
        <v>#REF!</v>
      </c>
      <c r="Q193" s="258" t="e">
        <f>'Investīciju plāns_2023_2027'!#REF!</f>
        <v>#REF!</v>
      </c>
      <c r="R193" s="363" t="e">
        <f>'Investīciju plāns_2023_2027'!#REF!</f>
        <v>#REF!</v>
      </c>
      <c r="S193" s="161" t="e">
        <f>'Investīciju plāns_2023_2027'!#REF!</f>
        <v>#REF!</v>
      </c>
      <c r="T193" s="291" t="e">
        <f>'Investīciju plāns_2023_2027'!#REF!</f>
        <v>#REF!</v>
      </c>
      <c r="U193" s="282" t="e">
        <f>'Investīciju plāns_2023_2027'!#REF!</f>
        <v>#REF!</v>
      </c>
    </row>
    <row r="194" spans="1:21" ht="102" x14ac:dyDescent="0.25">
      <c r="A194" s="161">
        <f>'Investīciju plāns_2023_2027'!A169</f>
        <v>167</v>
      </c>
      <c r="B194" s="279" t="str">
        <f>'Investīciju plāns_2023_2027'!B169</f>
        <v>06</v>
      </c>
      <c r="C194" s="196" t="str">
        <f>'Investīciju plāns_2023_2027'!C169</f>
        <v>Ozolnieki</v>
      </c>
      <c r="D194" s="285" t="str">
        <f>'Investīciju plāns_2023_2027'!D169</f>
        <v>Eglaines ielas stāvlaukuma izveide</v>
      </c>
      <c r="E194" s="285" t="str">
        <f>'Investīciju plāns_2023_2027'!E169</f>
        <v>Gar Eglaines ielu jāizveido stāvlaukums ar apgaismojumu. Tehniskie noteikumi jau LVC ir paprasīti</v>
      </c>
      <c r="F194" s="161" t="str">
        <f>'Investīciju plāns_2023_2027'!F169</f>
        <v>Teritorijas labiekārtošana</v>
      </c>
      <c r="G194" s="366" t="str">
        <f>'Investīciju plāns_2023_2027'!G169</f>
        <v xml:space="preserve">J/Pag/Iedz
</v>
      </c>
      <c r="H194" s="278">
        <f>'Investīciju plāns_2023_2027'!H169</f>
        <v>100000</v>
      </c>
      <c r="I194" s="303">
        <f>'Investīciju plāns_2023_2027'!I169</f>
        <v>0</v>
      </c>
      <c r="J194" s="304">
        <f>'Investīciju plāns_2023_2027'!J169</f>
        <v>0</v>
      </c>
      <c r="K194" s="305">
        <f>'Investīciju plāns_2023_2027'!K169</f>
        <v>0</v>
      </c>
      <c r="L194" s="306">
        <f>'Investīciju plāns_2023_2027'!L169</f>
        <v>0</v>
      </c>
      <c r="M194" s="307">
        <f>'Investīciju plāns_2023_2027'!M169</f>
        <v>100000</v>
      </c>
      <c r="N194" s="166" t="str">
        <f>'Investīciju plāns_2023_2027'!N169</f>
        <v>P3 V RV9</v>
      </c>
      <c r="O194" s="267" t="str">
        <f>'Investīciju plāns_2023_2027'!O169</f>
        <v>P</v>
      </c>
      <c r="P194" s="258" t="str">
        <f>'Investīciju plāns_2023_2027'!P169</f>
        <v>VP2</v>
      </c>
      <c r="Q194" s="258" t="str">
        <f>'Investīciju plāns_2023_2027'!Q169</f>
        <v>RV4</v>
      </c>
      <c r="R194" s="363" t="str">
        <f>'Investīciju plāns_2023_2027'!R169</f>
        <v>4.2.</v>
      </c>
      <c r="S194" s="161" t="str">
        <f>'Investīciju plāns_2023_2027'!S169</f>
        <v>Infrastruktūras un saimnieciskā nodrošinājuma nodaļa/Kultūras pārvalde/Pagasta pārvalde</v>
      </c>
      <c r="T194" s="291">
        <f>'Investīciju plāns_2023_2027'!T169</f>
        <v>0</v>
      </c>
      <c r="U194" s="282" t="str">
        <f>'Investīciju plāns_2023_2027'!U169</f>
        <v>2022-2027</v>
      </c>
    </row>
    <row r="195" spans="1:21" ht="102" x14ac:dyDescent="0.25">
      <c r="A195" s="196">
        <f>'Investīciju plāns_2023_2027'!A170</f>
        <v>168</v>
      </c>
      <c r="B195" s="279" t="str">
        <f>'Investīciju plāns_2023_2027'!B170</f>
        <v>06</v>
      </c>
      <c r="C195" s="196" t="str">
        <f>'Investīciju plāns_2023_2027'!C170</f>
        <v>Ozolnieki</v>
      </c>
      <c r="D195" s="285" t="str">
        <f>'Investīciju plāns_2023_2027'!D170</f>
        <v>Teritorijas starp Rīgas ielas rotācijas apli un Meliorācijas ielu labiekārtošana</v>
      </c>
      <c r="E195" s="285" t="str">
        <f>'Investīciju plāns_2023_2027'!E170</f>
        <v>Meta konkurss teritorijas labiekārtošanai ar mērķi uzlabot teritorijas vizuālo izskatu, sakārtot stāvvietas un gājēju celiņus, koku audzes, labiekārtot ielu tirdzniecības vietu. Projektēšana un būvniecība pēc metu konkursa rezultātiem</v>
      </c>
      <c r="F195" s="161" t="str">
        <f>'Investīciju plāns_2023_2027'!F170</f>
        <v>Teritorijas labiekārtošana</v>
      </c>
      <c r="G195" s="366" t="str">
        <f>'Investīciju plāns_2023_2027'!G170</f>
        <v xml:space="preserve">J/Pag/Iedz
</v>
      </c>
      <c r="H195" s="278">
        <f>'Investīciju plāns_2023_2027'!H170</f>
        <v>300000</v>
      </c>
      <c r="I195" s="303">
        <f>'Investīciju plāns_2023_2027'!I170</f>
        <v>0</v>
      </c>
      <c r="J195" s="304">
        <f>'Investīciju plāns_2023_2027'!J170</f>
        <v>0</v>
      </c>
      <c r="K195" s="305">
        <f>'Investīciju plāns_2023_2027'!K170</f>
        <v>0</v>
      </c>
      <c r="L195" s="306">
        <f>'Investīciju plāns_2023_2027'!L170</f>
        <v>0</v>
      </c>
      <c r="M195" s="307">
        <f>'Investīciju plāns_2023_2027'!M170</f>
        <v>300000</v>
      </c>
      <c r="N195" s="166" t="str">
        <f>'Investīciju plāns_2023_2027'!N170</f>
        <v>P3 V RV9</v>
      </c>
      <c r="O195" s="267" t="str">
        <f>'Investīciju plāns_2023_2027'!O170</f>
        <v>P</v>
      </c>
      <c r="P195" s="258" t="str">
        <f>'Investīciju plāns_2023_2027'!P170</f>
        <v>VP2</v>
      </c>
      <c r="Q195" s="258" t="str">
        <f>'Investīciju plāns_2023_2027'!Q170</f>
        <v>RV4</v>
      </c>
      <c r="R195" s="362" t="str">
        <f>'Investīciju plāns_2023_2027'!R170</f>
        <v>4.2.</v>
      </c>
      <c r="S195" s="161" t="str">
        <f>'Investīciju plāns_2023_2027'!S170</f>
        <v>Infrastruktūras un saimnieciskā nodrošinājuma nodaļa/Kultūras pārvalde/Pagasta pārvalde</v>
      </c>
      <c r="T195" s="291">
        <f>'Investīciju plāns_2023_2027'!T170</f>
        <v>0</v>
      </c>
      <c r="U195" s="282" t="str">
        <f>'Investīciju plāns_2023_2027'!U170</f>
        <v>2022-2027</v>
      </c>
    </row>
    <row r="196" spans="1:21" ht="102" x14ac:dyDescent="0.25">
      <c r="A196" s="161">
        <f>'Investīciju plāns_2023_2027'!A171</f>
        <v>169</v>
      </c>
      <c r="B196" s="279" t="str">
        <f>'Investīciju plāns_2023_2027'!B171</f>
        <v>10</v>
      </c>
      <c r="C196" s="196" t="str">
        <f>'Investīciju plāns_2023_2027'!C171</f>
        <v>Ozolnieki</v>
      </c>
      <c r="D196" s="285" t="str">
        <f>'Investīciju plāns_2023_2027'!D171</f>
        <v>SAC Zemgale teritorijas labiekārtošana</v>
      </c>
      <c r="E196" s="285" t="str">
        <f>'Investīciju plāns_2023_2027'!E171</f>
        <v>SAC Zemgale teritorijas labiekārtošana:
Piebraucamo ceļu rekonstrukcija - seguma nomaiņa
Lietus kanalizācijas izbūve pie A, C un S korpusiem</v>
      </c>
      <c r="F196" s="161" t="str">
        <f>'Investīciju plāns_2023_2027'!F171</f>
        <v>Teritorijas labiekārtošana</v>
      </c>
      <c r="G196" s="366" t="str">
        <f>'Investīciju plāns_2023_2027'!G171</f>
        <v xml:space="preserve">J/Pag/Iedz
</v>
      </c>
      <c r="H196" s="278">
        <f>'Investīciju plāns_2023_2027'!H171</f>
        <v>150000</v>
      </c>
      <c r="I196" s="303">
        <f>'Investīciju plāns_2023_2027'!I171</f>
        <v>0</v>
      </c>
      <c r="J196" s="304">
        <f>'Investīciju plāns_2023_2027'!J171</f>
        <v>0</v>
      </c>
      <c r="K196" s="305">
        <f>'Investīciju plāns_2023_2027'!K171</f>
        <v>0</v>
      </c>
      <c r="L196" s="306">
        <f>'Investīciju plāns_2023_2027'!L171</f>
        <v>50000</v>
      </c>
      <c r="M196" s="307">
        <f>'Investīciju plāns_2023_2027'!M171</f>
        <v>100000</v>
      </c>
      <c r="N196" s="166" t="str">
        <f>'Investīciju plāns_2023_2027'!N171</f>
        <v>P3 V RV9</v>
      </c>
      <c r="O196" s="267" t="str">
        <f>'Investīciju plāns_2023_2027'!O171</f>
        <v>P</v>
      </c>
      <c r="P196" s="364" t="str">
        <f>'Investīciju plāns_2023_2027'!P171</f>
        <v>VP1</v>
      </c>
      <c r="Q196" s="267" t="str">
        <f>'Investīciju plāns_2023_2027'!Q171</f>
        <v>RV2</v>
      </c>
      <c r="R196" s="362" t="str">
        <f>'Investīciju plāns_2023_2027'!R171</f>
        <v>2.2.</v>
      </c>
      <c r="S196" s="161" t="str">
        <f>'Investīciju plāns_2023_2027'!S171</f>
        <v>Infrastruktūras un saimnieciskā nodrošinājuma nodaļa/pagasta pārvalde/Labklājības pārvalde</v>
      </c>
      <c r="T196" s="291">
        <f>'Investīciju plāns_2023_2027'!T171</f>
        <v>0</v>
      </c>
      <c r="U196" s="282" t="str">
        <f>'Investīciju plāns_2023_2027'!U171</f>
        <v>2022-2027</v>
      </c>
    </row>
    <row r="197" spans="1:21" ht="114.75" x14ac:dyDescent="0.25">
      <c r="A197" s="161">
        <f>'Investīciju plāns_2023_2027'!A172</f>
        <v>170</v>
      </c>
      <c r="B197" s="279" t="str">
        <f>'Investīciju plāns_2023_2027'!B172</f>
        <v>06</v>
      </c>
      <c r="C197" s="196" t="str">
        <f>'Investīciju plāns_2023_2027'!C172</f>
        <v>Ozolnieki</v>
      </c>
      <c r="D197" s="285" t="str">
        <f>'Investīciju plāns_2023_2027'!D172</f>
        <v>Ozolnieku pagasta  transporta infrastruktūras attīstība</v>
      </c>
      <c r="E197" s="285" t="str">
        <f>'Investīciju plāns_2023_2027'!E172</f>
        <v>Transporta infrastruktūras attīstība, t.sk.: 
2022./2023.gads
1. Stadiona ielas  posma no Iecavas ielas līdz Spartaka ielai izbūve
Projektēšana 1815 EUR, būvdarbi ~ 80000 EUR)
2. Viktorijas ielas, Ozolnieku pagasts- asfaltēšana (~50m) (projektēšana 2783 EUR, autoruzraudzība 605 EUR,  būvdarbi ~ 30 000EUR)
Iepirkumu procedūra projektēšanai uzsākta 2022.gadā, noslēgti līgumi par projektēšanu</v>
      </c>
      <c r="F197" s="161" t="str">
        <f>'Investīciju plāns_2023_2027'!F172</f>
        <v>Transporta infrastruktūra, t.sk. Apgaismojums</v>
      </c>
      <c r="G197" s="367" t="str">
        <f>'Investīciju plāns_2023_2027'!G172</f>
        <v>AG2023
J/Pag/Iedz
Dep/ieros</v>
      </c>
      <c r="H197" s="278">
        <f>'Investīciju plāns_2023_2027'!H172</f>
        <v>115203</v>
      </c>
      <c r="I197" s="303">
        <f>'Investīciju plāns_2023_2027'!I172</f>
        <v>115203</v>
      </c>
      <c r="J197" s="304">
        <f>'Investīciju plāns_2023_2027'!J172</f>
        <v>47203</v>
      </c>
      <c r="K197" s="305">
        <f>'Investīciju plāns_2023_2027'!K172</f>
        <v>68000</v>
      </c>
      <c r="L197" s="306">
        <f>'Investīciju plāns_2023_2027'!L172</f>
        <v>0</v>
      </c>
      <c r="M197" s="307">
        <f>'Investīciju plāns_2023_2027'!M172</f>
        <v>0</v>
      </c>
      <c r="N197" s="166" t="str">
        <f>'Investīciju plāns_2023_2027'!N172</f>
        <v>P2 V RV1</v>
      </c>
      <c r="O197" s="267" t="str">
        <f>'Investīciju plāns_2023_2027'!O172</f>
        <v>P</v>
      </c>
      <c r="P197" s="364" t="str">
        <f>'Investīciju plāns_2023_2027'!P172</f>
        <v>VP2</v>
      </c>
      <c r="Q197" s="267" t="str">
        <f>'Investīciju plāns_2023_2027'!Q172</f>
        <v>RV4</v>
      </c>
      <c r="R197" s="362" t="str">
        <f>'Investīciju plāns_2023_2027'!R172</f>
        <v>4.1.</v>
      </c>
      <c r="S197" s="387" t="str">
        <f>'Investīciju plāns_2023_2027'!S172</f>
        <v>Infrastruktūras un saimnieciskā nodrošinājuma nodaļa/Pagasta pārvalde</v>
      </c>
      <c r="T197" s="291">
        <f>'Investīciju plāns_2023_2027'!T172</f>
        <v>0</v>
      </c>
      <c r="U197" s="282" t="str">
        <f>'Investīciju plāns_2023_2027'!U172</f>
        <v>2022-2027</v>
      </c>
    </row>
    <row r="198" spans="1:21" ht="102" x14ac:dyDescent="0.25">
      <c r="A198" s="196">
        <f>'Investīciju plāns_2023_2027'!A174</f>
        <v>172</v>
      </c>
      <c r="B198" s="279" t="str">
        <f>'Investīciju plāns_2023_2027'!B174</f>
        <v>06</v>
      </c>
      <c r="C198" s="161" t="str">
        <f>'Investīciju plāns_2023_2027'!C174</f>
        <v>Ozolnieki</v>
      </c>
      <c r="D198" s="285" t="str">
        <f>'Investīciju plāns_2023_2027'!D174</f>
        <v>Ozolnieku pagasta  transporta infrastruktūras attīstība</v>
      </c>
      <c r="E198" s="285" t="str">
        <f>'Investīciju plāns_2023_2027'!E174</f>
        <v>Satiksmes ministrijas un Latvijas valsts ceļu atbildība un secīgi darbi, lai nodrošinātu gājēju drošību</v>
      </c>
      <c r="F198" s="161" t="str">
        <f>'Investīciju plāns_2023_2027'!F174</f>
        <v>Transporta infrastruktūra, t.sk. Apgaismojums</v>
      </c>
      <c r="G198" s="366" t="str">
        <f>'Investīciju plāns_2023_2027'!G174</f>
        <v>J/Pag/Iedz
Dep/ieros</v>
      </c>
      <c r="H198" s="278">
        <f>'Investīciju plāns_2023_2027'!H174</f>
        <v>0</v>
      </c>
      <c r="I198" s="303">
        <f>'Investīciju plāns_2023_2027'!I174</f>
        <v>0</v>
      </c>
      <c r="J198" s="304">
        <f>'Investīciju plāns_2023_2027'!J174</f>
        <v>0</v>
      </c>
      <c r="K198" s="305">
        <f>'Investīciju plāns_2023_2027'!K174</f>
        <v>0</v>
      </c>
      <c r="L198" s="306">
        <f>'Investīciju plāns_2023_2027'!L174</f>
        <v>0</v>
      </c>
      <c r="M198" s="307">
        <f>'Investīciju plāns_2023_2027'!M174</f>
        <v>0</v>
      </c>
      <c r="N198" s="166" t="str">
        <f>'Investīciju plāns_2023_2027'!N174</f>
        <v>P2 V RV1</v>
      </c>
      <c r="O198" s="267" t="str">
        <f>'Investīciju plāns_2023_2027'!O174</f>
        <v>P</v>
      </c>
      <c r="P198" s="364" t="str">
        <f>'Investīciju plāns_2023_2027'!P174</f>
        <v>VP2</v>
      </c>
      <c r="Q198" s="364" t="str">
        <f>'Investīciju plāns_2023_2027'!Q174</f>
        <v>RV4</v>
      </c>
      <c r="R198" s="362" t="str">
        <f>'Investīciju plāns_2023_2027'!R174</f>
        <v>4.3.</v>
      </c>
      <c r="S198" s="161" t="str">
        <f>'Investīciju plāns_2023_2027'!S174</f>
        <v>Infrastruktūras un saimnieciskā nodrošinājuma nodaļa/Kultūras pārvalde/Pagasta pārvalde</v>
      </c>
      <c r="T198" s="291">
        <f>'Investīciju plāns_2023_2027'!T174</f>
        <v>0</v>
      </c>
      <c r="U198" s="282" t="str">
        <f>'Investīciju plāns_2023_2027'!U174</f>
        <v>2022-2027</v>
      </c>
    </row>
    <row r="199" spans="1:21" ht="102" x14ac:dyDescent="0.25">
      <c r="A199" s="161">
        <f>'Investīciju plāns_2023_2027'!A175</f>
        <v>173</v>
      </c>
      <c r="B199" s="279" t="str">
        <f>'Investīciju plāns_2023_2027'!B175</f>
        <v>06</v>
      </c>
      <c r="C199" s="161" t="str">
        <f>'Investīciju plāns_2023_2027'!C175</f>
        <v>Ozolnieki</v>
      </c>
      <c r="D199" s="285" t="str">
        <f>'Investīciju plāns_2023_2027'!D175</f>
        <v>Ūdenssaimniecības attīstība Ozolnieku pagastā, Ozolnieku novadā</v>
      </c>
      <c r="E199" s="285" t="str">
        <f>'Investīciju plāns_2023_2027'!E175</f>
        <v>Ūdenssaimniecības attīstība Ozolnieku pagastā ar pašvaldības līdzfinansējuma daļu - pašvaldības transporta infrastruktūras attīstība Ozolnieku ciemā
2023.gadā pārejošās līguma saistības saistībā ar noslēguma darbiem un noslēguma maksājumiem</v>
      </c>
      <c r="F199" s="161" t="str">
        <f>'Investīciju plāns_2023_2027'!F175</f>
        <v>Ūdenssaimniecības attīstība</v>
      </c>
      <c r="G199" s="366" t="str">
        <f>'Investīciju plāns_2023_2027'!G175</f>
        <v>PP</v>
      </c>
      <c r="H199" s="278">
        <f>'Investīciju plāns_2023_2027'!H175</f>
        <v>1124115</v>
      </c>
      <c r="I199" s="303">
        <f>'Investīciju plāns_2023_2027'!I175</f>
        <v>1124115</v>
      </c>
      <c r="J199" s="304">
        <f>'Investīciju plāns_2023_2027'!J175</f>
        <v>1124115</v>
      </c>
      <c r="K199" s="305">
        <f>'Investīciju plāns_2023_2027'!K175</f>
        <v>0</v>
      </c>
      <c r="L199" s="306">
        <f>'Investīciju plāns_2023_2027'!L175</f>
        <v>0</v>
      </c>
      <c r="M199" s="307">
        <f>'Investīciju plāns_2023_2027'!M175</f>
        <v>0</v>
      </c>
      <c r="N199" s="166" t="str">
        <f>'Investīciju plāns_2023_2027'!N175</f>
        <v>P2 V RV3</v>
      </c>
      <c r="O199" s="267" t="str">
        <f>'Investīciju plāns_2023_2027'!O175</f>
        <v>P</v>
      </c>
      <c r="P199" s="364" t="str">
        <f>'Investīciju plāns_2023_2027'!P175</f>
        <v>VP2</v>
      </c>
      <c r="Q199" s="364" t="str">
        <f>'Investīciju plāns_2023_2027'!Q175</f>
        <v>RV5</v>
      </c>
      <c r="R199" s="362" t="str">
        <f>'Investīciju plāns_2023_2027'!R175</f>
        <v>U.5.1.</v>
      </c>
      <c r="S199" s="161" t="str">
        <f>'Investīciju plāns_2023_2027'!S175</f>
        <v>Infrastruktūras un saimnieciskā nodrošinājuma nodaļa/Kultūras pārvalde/Pagasta pārvalde</v>
      </c>
      <c r="T199" s="291">
        <f>'Investīciju plāns_2023_2027'!T175</f>
        <v>0</v>
      </c>
      <c r="U199" s="282" t="str">
        <f>'Investīciju plāns_2023_2027'!U175</f>
        <v>2022-2027</v>
      </c>
    </row>
    <row r="200" spans="1:21" ht="293.25" x14ac:dyDescent="0.25">
      <c r="A200" s="161">
        <f>'Investīciju plāns_2023_2027'!A176</f>
        <v>174</v>
      </c>
      <c r="B200" s="279" t="str">
        <f>'Investīciju plāns_2023_2027'!B176</f>
        <v>06</v>
      </c>
      <c r="C200" s="196" t="str">
        <f>'Investīciju plāns_2023_2027'!C176</f>
        <v>Ozolnieki</v>
      </c>
      <c r="D200" s="285" t="str">
        <f>'Investīciju plāns_2023_2027'!D176</f>
        <v xml:space="preserve">Ūdenssaimniecības pakalpojumu attīstība OZOLNIEKU ciema AIZUPES savrupmāju rajonā - ūdens, sadzīves kanalizācija, NAI, LŪK, ietve Vidus ielā, Druvenieku ceļa apakšzemes komunikāciju pārbūve līdz NAI
</v>
      </c>
      <c r="E200" s="285" t="str">
        <f>'Investīciju plāns_2023_2027'!E176</f>
        <v>Aizupes apbūve, Druvenieku ceļš, Eglaines iela un attīrīšanas iekārtas. 
Ūdenssaimniecības pakalpojumu attīstība OZOLNIEKU ciema AIZUPES savrupmāju rajonā - ūdens, sadzīves kanalizācija, NAI, LŪK, ietve Vidus ielā, Druvenieku ceļa apakšzemes komunikāciju pārbūve līdz NAI
Projekta izstrāde pabeigta 2022.gadā. (projekta izstrādātājs SIA"INŽENIERTEHNISKIE PROJEKTI" - centralizētā ūdensvada un centralizētās sadzīves kanalizācijas izbūve, kanalizācijas sūkņu stacijas izbūve": “Aizupe”, Eglaines ielā un spiedvada pārbūve Druvenieku ceļā)
2023./2024.gadā plānots uzsākt būvdarbus? Kas to darīs JNP vai JNKU?
Provizoriskās izmaksas kopā 4436361EUR no būvprojekta izstādātājiem, t.sk.:
1.Centralizētā ūdensvada, centralizētās sadzīves kanalizācijas un kanalizācijas sūkņu stacijas izbūve "Aizupē" Ozolniekos, Ozolnieku pagasts, Jelgavas novads. Tāmes izmaksas EUR 3 438 442 ar PVN
2.Centralizētā ūdensvada izbūve  Eglaines ielā, Ozolnieku pagastā, Jelgavas novadā. Tāmes izmaksas EUR 182 073 ar PVN
3.Centralizētā ūdensvada, centralizētās sadzīves kanalizācijas , kanalizācijas sūkņu stacijas izbūve un spiedvada pārbūve Druvvenieku ceļā, Ozolniekos, Ozolnieku pagastā, Jelgavas novadā. Tāmes izmaksas EUR 815 846 ar PVN</v>
      </c>
      <c r="F200" s="161" t="str">
        <f>'Investīciju plāns_2023_2027'!F176</f>
        <v>Ūdenssaimniecības attīstība</v>
      </c>
      <c r="G200" s="367" t="str">
        <f>'Investīciju plāns_2023_2027'!G176</f>
        <v>AG
J/Pag/Iedz
Dep/ieros</v>
      </c>
      <c r="H200" s="278">
        <f>'Investīciju plāns_2023_2027'!H176</f>
        <v>4436361</v>
      </c>
      <c r="I200" s="303">
        <f>'Investīciju plāns_2023_2027'!I176</f>
        <v>0</v>
      </c>
      <c r="J200" s="304">
        <f>'Investīciju plāns_2023_2027'!J176</f>
        <v>0</v>
      </c>
      <c r="K200" s="305">
        <f>'Investīciju plāns_2023_2027'!K176</f>
        <v>0</v>
      </c>
      <c r="L200" s="306">
        <f>'Investīciju plāns_2023_2027'!L176</f>
        <v>0</v>
      </c>
      <c r="M200" s="307">
        <f>'Investīciju plāns_2023_2027'!M176</f>
        <v>4436361</v>
      </c>
      <c r="N200" s="161" t="str">
        <f>'Investīciju plāns_2023_2027'!N176</f>
        <v>P2 V RV3</v>
      </c>
      <c r="O200" s="267" t="str">
        <f>'Investīciju plāns_2023_2027'!O176</f>
        <v>P</v>
      </c>
      <c r="P200" s="267" t="str">
        <f>'Investīciju plāns_2023_2027'!P176</f>
        <v>VP2</v>
      </c>
      <c r="Q200" s="267" t="str">
        <f>'Investīciju plāns_2023_2027'!Q176</f>
        <v>RV5</v>
      </c>
      <c r="R200" s="363" t="str">
        <f>'Investīciju plāns_2023_2027'!R176</f>
        <v>U.5.1.</v>
      </c>
      <c r="S200" s="385" t="str">
        <f>'Investīciju plāns_2023_2027'!S176</f>
        <v>Infrastruktūras un saimnieciskā nodrošinājuma nodaļa/Kultūras pārvalde/Pagasta pārvalde</v>
      </c>
      <c r="T200" s="284">
        <f>'Investīciju plāns_2023_2027'!T176</f>
        <v>0</v>
      </c>
      <c r="U200" s="282" t="str">
        <f>'Investīciju plāns_2023_2027'!U176</f>
        <v>2022-2027</v>
      </c>
    </row>
    <row r="201" spans="1:21" x14ac:dyDescent="0.25">
      <c r="A201" s="196" t="e">
        <f>'Investīciju plāns_2023_2027'!#REF!</f>
        <v>#REF!</v>
      </c>
      <c r="B201" s="279" t="e">
        <f>'Investīciju plāns_2023_2027'!#REF!</f>
        <v>#REF!</v>
      </c>
      <c r="C201" s="196" t="e">
        <f>'Investīciju plāns_2023_2027'!#REF!</f>
        <v>#REF!</v>
      </c>
      <c r="D201" s="285" t="e">
        <f>'Investīciju plāns_2023_2027'!#REF!</f>
        <v>#REF!</v>
      </c>
      <c r="E201" s="285" t="e">
        <f>'Investīciju plāns_2023_2027'!#REF!</f>
        <v>#REF!</v>
      </c>
      <c r="F201" s="161" t="e">
        <f>'Investīciju plāns_2023_2027'!#REF!</f>
        <v>#REF!</v>
      </c>
      <c r="G201" s="366" t="e">
        <f>'Investīciju plāns_2023_2027'!#REF!</f>
        <v>#REF!</v>
      </c>
      <c r="H201" s="278" t="e">
        <f>'Investīciju plāns_2023_2027'!#REF!</f>
        <v>#REF!</v>
      </c>
      <c r="I201" s="303" t="e">
        <f>'Investīciju plāns_2023_2027'!#REF!</f>
        <v>#REF!</v>
      </c>
      <c r="J201" s="304" t="e">
        <f>'Investīciju plāns_2023_2027'!#REF!</f>
        <v>#REF!</v>
      </c>
      <c r="K201" s="305" t="e">
        <f>'Investīciju plāns_2023_2027'!#REF!</f>
        <v>#REF!</v>
      </c>
      <c r="L201" s="306" t="e">
        <f>'Investīciju plāns_2023_2027'!#REF!</f>
        <v>#REF!</v>
      </c>
      <c r="M201" s="307" t="e">
        <f>'Investīciju plāns_2023_2027'!#REF!</f>
        <v>#REF!</v>
      </c>
      <c r="N201" s="166" t="e">
        <f>'Investīciju plāns_2023_2027'!#REF!</f>
        <v>#REF!</v>
      </c>
      <c r="O201" s="267" t="e">
        <f>'Investīciju plāns_2023_2027'!#REF!</f>
        <v>#REF!</v>
      </c>
      <c r="P201" s="364" t="e">
        <f>'Investīciju plāns_2023_2027'!#REF!</f>
        <v>#REF!</v>
      </c>
      <c r="Q201" s="364" t="e">
        <f>'Investīciju plāns_2023_2027'!#REF!</f>
        <v>#REF!</v>
      </c>
      <c r="R201" s="362" t="e">
        <f>'Investīciju plāns_2023_2027'!#REF!</f>
        <v>#REF!</v>
      </c>
      <c r="S201" s="161" t="e">
        <f>'Investīciju plāns_2023_2027'!#REF!</f>
        <v>#REF!</v>
      </c>
      <c r="T201" s="291" t="e">
        <f>'Investīciju plāns_2023_2027'!#REF!</f>
        <v>#REF!</v>
      </c>
      <c r="U201" s="282" t="e">
        <f>'Investīciju plāns_2023_2027'!#REF!</f>
        <v>#REF!</v>
      </c>
    </row>
    <row r="202" spans="1:21" x14ac:dyDescent="0.25">
      <c r="A202" s="161" t="e">
        <f>'Investīciju plāns_2023_2027'!#REF!</f>
        <v>#REF!</v>
      </c>
      <c r="B202" s="279" t="e">
        <f>'Investīciju plāns_2023_2027'!#REF!</f>
        <v>#REF!</v>
      </c>
      <c r="C202" s="196" t="e">
        <f>'Investīciju plāns_2023_2027'!#REF!</f>
        <v>#REF!</v>
      </c>
      <c r="D202" s="285" t="e">
        <f>'Investīciju plāns_2023_2027'!#REF!</f>
        <v>#REF!</v>
      </c>
      <c r="E202" s="285" t="e">
        <f>'Investīciju plāns_2023_2027'!#REF!</f>
        <v>#REF!</v>
      </c>
      <c r="F202" s="161" t="e">
        <f>'Investīciju plāns_2023_2027'!#REF!</f>
        <v>#REF!</v>
      </c>
      <c r="G202" s="366" t="e">
        <f>'Investīciju plāns_2023_2027'!#REF!</f>
        <v>#REF!</v>
      </c>
      <c r="H202" s="278" t="e">
        <f>'Investīciju plāns_2023_2027'!#REF!</f>
        <v>#REF!</v>
      </c>
      <c r="I202" s="303" t="e">
        <f>'Investīciju plāns_2023_2027'!#REF!</f>
        <v>#REF!</v>
      </c>
      <c r="J202" s="304" t="e">
        <f>'Investīciju plāns_2023_2027'!#REF!</f>
        <v>#REF!</v>
      </c>
      <c r="K202" s="305" t="e">
        <f>'Investīciju plāns_2023_2027'!#REF!</f>
        <v>#REF!</v>
      </c>
      <c r="L202" s="306" t="e">
        <f>'Investīciju plāns_2023_2027'!#REF!</f>
        <v>#REF!</v>
      </c>
      <c r="M202" s="307" t="e">
        <f>'Investīciju plāns_2023_2027'!#REF!</f>
        <v>#REF!</v>
      </c>
      <c r="N202" s="166" t="e">
        <f>'Investīciju plāns_2023_2027'!#REF!</f>
        <v>#REF!</v>
      </c>
      <c r="O202" s="258" t="e">
        <f>'Investīciju plāns_2023_2027'!#REF!</f>
        <v>#REF!</v>
      </c>
      <c r="P202" s="364" t="e">
        <f>'Investīciju plāns_2023_2027'!#REF!</f>
        <v>#REF!</v>
      </c>
      <c r="Q202" s="364" t="e">
        <f>'Investīciju plāns_2023_2027'!#REF!</f>
        <v>#REF!</v>
      </c>
      <c r="R202" s="362" t="e">
        <f>'Investīciju plāns_2023_2027'!#REF!</f>
        <v>#REF!</v>
      </c>
      <c r="S202" s="161" t="e">
        <f>'Investīciju plāns_2023_2027'!#REF!</f>
        <v>#REF!</v>
      </c>
      <c r="T202" s="291" t="e">
        <f>'Investīciju plāns_2023_2027'!#REF!</f>
        <v>#REF!</v>
      </c>
      <c r="U202" s="282" t="e">
        <f>'Investīciju plāns_2023_2027'!#REF!</f>
        <v>#REF!</v>
      </c>
    </row>
    <row r="203" spans="1:21" x14ac:dyDescent="0.25">
      <c r="A203" s="161" t="e">
        <f>'Investīciju plāns_2023_2027'!#REF!</f>
        <v>#REF!</v>
      </c>
      <c r="B203" s="279" t="e">
        <f>'Investīciju plāns_2023_2027'!#REF!</f>
        <v>#REF!</v>
      </c>
      <c r="C203" s="312" t="e">
        <f>'Investīciju plāns_2023_2027'!#REF!</f>
        <v>#REF!</v>
      </c>
      <c r="D203" s="285" t="e">
        <f>'Investīciju plāns_2023_2027'!#REF!</f>
        <v>#REF!</v>
      </c>
      <c r="E203" s="285" t="e">
        <f>'Investīciju plāns_2023_2027'!#REF!</f>
        <v>#REF!</v>
      </c>
      <c r="F203" s="161" t="e">
        <f>'Investīciju plāns_2023_2027'!#REF!</f>
        <v>#REF!</v>
      </c>
      <c r="G203" s="366" t="e">
        <f>'Investīciju plāns_2023_2027'!#REF!</f>
        <v>#REF!</v>
      </c>
      <c r="H203" s="278" t="e">
        <f>'Investīciju plāns_2023_2027'!#REF!</f>
        <v>#REF!</v>
      </c>
      <c r="I203" s="303" t="e">
        <f>'Investīciju plāns_2023_2027'!#REF!</f>
        <v>#REF!</v>
      </c>
      <c r="J203" s="304" t="e">
        <f>'Investīciju plāns_2023_2027'!#REF!</f>
        <v>#REF!</v>
      </c>
      <c r="K203" s="305" t="e">
        <f>'Investīciju plāns_2023_2027'!#REF!</f>
        <v>#REF!</v>
      </c>
      <c r="L203" s="306" t="e">
        <f>'Investīciju plāns_2023_2027'!#REF!</f>
        <v>#REF!</v>
      </c>
      <c r="M203" s="307" t="e">
        <f>'Investīciju plāns_2023_2027'!#REF!</f>
        <v>#REF!</v>
      </c>
      <c r="N203" s="166" t="e">
        <f>'Investīciju plāns_2023_2027'!#REF!</f>
        <v>#REF!</v>
      </c>
      <c r="O203" s="258" t="e">
        <f>'Investīciju plāns_2023_2027'!#REF!</f>
        <v>#REF!</v>
      </c>
      <c r="P203" s="364" t="e">
        <f>'Investīciju plāns_2023_2027'!#REF!</f>
        <v>#REF!</v>
      </c>
      <c r="Q203" s="364" t="e">
        <f>'Investīciju plāns_2023_2027'!#REF!</f>
        <v>#REF!</v>
      </c>
      <c r="R203" s="362" t="e">
        <f>'Investīciju plāns_2023_2027'!#REF!</f>
        <v>#REF!</v>
      </c>
      <c r="S203" s="161" t="e">
        <f>'Investīciju plāns_2023_2027'!#REF!</f>
        <v>#REF!</v>
      </c>
      <c r="T203" s="291" t="e">
        <f>'Investīciju plāns_2023_2027'!#REF!</f>
        <v>#REF!</v>
      </c>
      <c r="U203" s="282" t="e">
        <f>'Investīciju plāns_2023_2027'!#REF!</f>
        <v>#REF!</v>
      </c>
    </row>
    <row r="204" spans="1:21" x14ac:dyDescent="0.25">
      <c r="A204" s="196" t="e">
        <f>'Investīciju plāns_2023_2027'!#REF!</f>
        <v>#REF!</v>
      </c>
      <c r="B204" s="279" t="e">
        <f>'Investīciju plāns_2023_2027'!#REF!</f>
        <v>#REF!</v>
      </c>
      <c r="C204" s="196" t="e">
        <f>'Investīciju plāns_2023_2027'!#REF!</f>
        <v>#REF!</v>
      </c>
      <c r="D204" s="285" t="e">
        <f>'Investīciju plāns_2023_2027'!#REF!</f>
        <v>#REF!</v>
      </c>
      <c r="E204" s="285" t="e">
        <f>'Investīciju plāns_2023_2027'!#REF!</f>
        <v>#REF!</v>
      </c>
      <c r="F204" s="161" t="e">
        <f>'Investīciju plāns_2023_2027'!#REF!</f>
        <v>#REF!</v>
      </c>
      <c r="G204" s="366" t="e">
        <f>'Investīciju plāns_2023_2027'!#REF!</f>
        <v>#REF!</v>
      </c>
      <c r="H204" s="278" t="e">
        <f>'Investīciju plāns_2023_2027'!#REF!</f>
        <v>#REF!</v>
      </c>
      <c r="I204" s="303" t="e">
        <f>'Investīciju plāns_2023_2027'!#REF!</f>
        <v>#REF!</v>
      </c>
      <c r="J204" s="304" t="e">
        <f>'Investīciju plāns_2023_2027'!#REF!</f>
        <v>#REF!</v>
      </c>
      <c r="K204" s="305" t="e">
        <f>'Investīciju plāns_2023_2027'!#REF!</f>
        <v>#REF!</v>
      </c>
      <c r="L204" s="306" t="e">
        <f>'Investīciju plāns_2023_2027'!#REF!</f>
        <v>#REF!</v>
      </c>
      <c r="M204" s="307" t="e">
        <f>'Investīciju plāns_2023_2027'!#REF!</f>
        <v>#REF!</v>
      </c>
      <c r="N204" s="166" t="e">
        <f>'Investīciju plāns_2023_2027'!#REF!</f>
        <v>#REF!</v>
      </c>
      <c r="O204" s="267" t="e">
        <f>'Investīciju plāns_2023_2027'!#REF!</f>
        <v>#REF!</v>
      </c>
      <c r="P204" s="364" t="e">
        <f>'Investīciju plāns_2023_2027'!#REF!</f>
        <v>#REF!</v>
      </c>
      <c r="Q204" s="364" t="e">
        <f>'Investīciju plāns_2023_2027'!#REF!</f>
        <v>#REF!</v>
      </c>
      <c r="R204" s="362" t="e">
        <f>'Investīciju plāns_2023_2027'!#REF!</f>
        <v>#REF!</v>
      </c>
      <c r="S204" s="258" t="e">
        <f>'Investīciju plāns_2023_2027'!#REF!</f>
        <v>#REF!</v>
      </c>
      <c r="T204" s="291" t="e">
        <f>'Investīciju plāns_2023_2027'!#REF!</f>
        <v>#REF!</v>
      </c>
      <c r="U204" s="282" t="e">
        <f>'Investīciju plāns_2023_2027'!#REF!</f>
        <v>#REF!</v>
      </c>
    </row>
    <row r="205" spans="1:21" x14ac:dyDescent="0.25">
      <c r="A205" s="161" t="e">
        <f>'Investīciju plāns_2023_2027'!#REF!</f>
        <v>#REF!</v>
      </c>
      <c r="B205" s="279" t="e">
        <f>'Investīciju plāns_2023_2027'!#REF!</f>
        <v>#REF!</v>
      </c>
      <c r="C205" s="196" t="e">
        <f>'Investīciju plāns_2023_2027'!#REF!</f>
        <v>#REF!</v>
      </c>
      <c r="D205" s="285" t="e">
        <f>'Investīciju plāns_2023_2027'!#REF!</f>
        <v>#REF!</v>
      </c>
      <c r="E205" s="285" t="e">
        <f>'Investīciju plāns_2023_2027'!#REF!</f>
        <v>#REF!</v>
      </c>
      <c r="F205" s="161" t="e">
        <f>'Investīciju plāns_2023_2027'!#REF!</f>
        <v>#REF!</v>
      </c>
      <c r="G205" s="366" t="e">
        <f>'Investīciju plāns_2023_2027'!#REF!</f>
        <v>#REF!</v>
      </c>
      <c r="H205" s="278" t="e">
        <f>'Investīciju plāns_2023_2027'!#REF!</f>
        <v>#REF!</v>
      </c>
      <c r="I205" s="303" t="e">
        <f>'Investīciju plāns_2023_2027'!#REF!</f>
        <v>#REF!</v>
      </c>
      <c r="J205" s="304" t="e">
        <f>'Investīciju plāns_2023_2027'!#REF!</f>
        <v>#REF!</v>
      </c>
      <c r="K205" s="305" t="e">
        <f>'Investīciju plāns_2023_2027'!#REF!</f>
        <v>#REF!</v>
      </c>
      <c r="L205" s="306" t="e">
        <f>'Investīciju plāns_2023_2027'!#REF!</f>
        <v>#REF!</v>
      </c>
      <c r="M205" s="307" t="e">
        <f>'Investīciju plāns_2023_2027'!#REF!</f>
        <v>#REF!</v>
      </c>
      <c r="N205" s="166" t="e">
        <f>'Investīciju plāns_2023_2027'!#REF!</f>
        <v>#REF!</v>
      </c>
      <c r="O205" s="258" t="e">
        <f>'Investīciju plāns_2023_2027'!#REF!</f>
        <v>#REF!</v>
      </c>
      <c r="P205" s="364" t="e">
        <f>'Investīciju plāns_2023_2027'!#REF!</f>
        <v>#REF!</v>
      </c>
      <c r="Q205" s="364" t="e">
        <f>'Investīciju plāns_2023_2027'!#REF!</f>
        <v>#REF!</v>
      </c>
      <c r="R205" s="362" t="e">
        <f>'Investīciju plāns_2023_2027'!#REF!</f>
        <v>#REF!</v>
      </c>
      <c r="S205" s="258" t="e">
        <f>'Investīciju plāns_2023_2027'!#REF!</f>
        <v>#REF!</v>
      </c>
      <c r="T205" s="291" t="e">
        <f>'Investīciju plāns_2023_2027'!#REF!</f>
        <v>#REF!</v>
      </c>
      <c r="U205" s="282" t="e">
        <f>'Investīciju plāns_2023_2027'!#REF!</f>
        <v>#REF!</v>
      </c>
    </row>
    <row r="206" spans="1:21" ht="102" x14ac:dyDescent="0.25">
      <c r="A206" s="161">
        <f>'Investīciju plāns_2023_2027'!A178</f>
        <v>176</v>
      </c>
      <c r="B206" s="279" t="str">
        <f>'Investīciju plāns_2023_2027'!B178</f>
        <v>06</v>
      </c>
      <c r="C206" s="196" t="str">
        <f>'Investīciju plāns_2023_2027'!C178</f>
        <v>Ozolnieki</v>
      </c>
      <c r="D206" s="285" t="str">
        <f>'Investīciju plāns_2023_2027'!D178</f>
        <v>Atbalsta pasākumi iedzīvotāju nekustamā īpašuma pievienošanai centralizētiem kanalizācijas un ūdensapgādes tīkliem Ozolnieku novadā</v>
      </c>
      <c r="E206" s="285" t="str">
        <f>'Investīciju plāns_2023_2027'!E178</f>
        <v>Atbalsts iedzīvotāju nekustamā īpašuma pievienošanai centralizētiem kanalizācijas tīkliem, Ozolnieku KSDU realizētā projekta "'Ūdenssaimniecības attīstība Ozolniekos" ietvaros (27.07.2022 SN Nr. 26) - parezdot PB  līdzfinanējumu līdz 2023.01.06.2023
Savukārt turpmākajos gados paredzēt finansējumu visā novadā atbilstoši 27.07.2022 SN Nr. 26 nosacījumiem</v>
      </c>
      <c r="F206" s="161" t="str">
        <f>'Investīciju plāns_2023_2027'!F178</f>
        <v>Ūdenssaimniecības attīstība</v>
      </c>
      <c r="G206" s="366" t="str">
        <f>'Investīciju plāns_2023_2027'!G178</f>
        <v>PP</v>
      </c>
      <c r="H206" s="278">
        <f>'Investīciju plāns_2023_2027'!H178</f>
        <v>230000</v>
      </c>
      <c r="I206" s="303">
        <f>'Investīciju plāns_2023_2027'!I178</f>
        <v>30000</v>
      </c>
      <c r="J206" s="304">
        <f>'Investīciju plāns_2023_2027'!J178</f>
        <v>30000</v>
      </c>
      <c r="K206" s="305">
        <f>'Investīciju plāns_2023_2027'!K178</f>
        <v>0</v>
      </c>
      <c r="L206" s="306">
        <f>'Investīciju plāns_2023_2027'!L178</f>
        <v>100000</v>
      </c>
      <c r="M206" s="307">
        <f>'Investīciju plāns_2023_2027'!M178</f>
        <v>100000</v>
      </c>
      <c r="N206" s="166" t="str">
        <f>'Investīciju plāns_2023_2027'!N178</f>
        <v>P2 V RV3</v>
      </c>
      <c r="O206" s="267" t="str">
        <f>'Investīciju plāns_2023_2027'!O178</f>
        <v>P</v>
      </c>
      <c r="P206" s="364" t="str">
        <f>'Investīciju plāns_2023_2027'!P178</f>
        <v>VP2</v>
      </c>
      <c r="Q206" s="364" t="str">
        <f>'Investīciju plāns_2023_2027'!Q178</f>
        <v>RV5</v>
      </c>
      <c r="R206" s="362" t="str">
        <f>'Investīciju plāns_2023_2027'!R178</f>
        <v>U.5.1.</v>
      </c>
      <c r="S206" s="161" t="str">
        <f>'Investīciju plāns_2023_2027'!S178</f>
        <v>Infrastruktūras un saimnieciskā nodrošinājuma nodaļa/Kultūras pārvalde/Pagasta pārvalde</v>
      </c>
      <c r="T206" s="291">
        <f>'Investīciju plāns_2023_2027'!T178</f>
        <v>0</v>
      </c>
      <c r="U206" s="282">
        <f>'Investīciju plāns_2023_2027'!U178</f>
        <v>0</v>
      </c>
    </row>
    <row r="207" spans="1:21" ht="63.75" x14ac:dyDescent="0.25">
      <c r="A207" s="196">
        <f>'Investīciju plāns_2023_2027'!A179</f>
        <v>177</v>
      </c>
      <c r="B207" s="279" t="str">
        <f>'Investīciju plāns_2023_2027'!B179</f>
        <v>09</v>
      </c>
      <c r="C207" s="196" t="str">
        <f>'Investīciju plāns_2023_2027'!C179</f>
        <v>Platone</v>
      </c>
      <c r="D207" s="285" t="str">
        <f>'Investīciju plāns_2023_2027'!D179</f>
        <v>Vircavas pamatskolas Platones filiāles teritorijas labiekārtošana</v>
      </c>
      <c r="E207" s="285" t="str">
        <f>'Investīciju plāns_2023_2027'!E179</f>
        <v xml:space="preserve">Jauna sporta laukuma izbūve, meliorācijas sistēmu sakārtošana 2020/2021.gadā, teritorijas labiekārtošana. Jāaktualizē būvprojekts
</v>
      </c>
      <c r="F207" s="161" t="str">
        <f>'Investīciju plāns_2023_2027'!F179</f>
        <v>Izglītības iestāžu infrastruktūra</v>
      </c>
      <c r="G207" s="366" t="str">
        <f>'Investīciju plāns_2023_2027'!G179</f>
        <v xml:space="preserve">J/Pag/Iedz
</v>
      </c>
      <c r="H207" s="278">
        <f>'Investīciju plāns_2023_2027'!H179</f>
        <v>400000</v>
      </c>
      <c r="I207" s="303">
        <f>'Investīciju plāns_2023_2027'!I179</f>
        <v>0</v>
      </c>
      <c r="J207" s="304">
        <f>'Investīciju plāns_2023_2027'!J179</f>
        <v>0</v>
      </c>
      <c r="K207" s="305">
        <f>'Investīciju plāns_2023_2027'!K179</f>
        <v>0</v>
      </c>
      <c r="L207" s="306">
        <f>'Investīciju plāns_2023_2027'!L179</f>
        <v>400000</v>
      </c>
      <c r="M207" s="307">
        <f>'Investīciju plāns_2023_2027'!M179</f>
        <v>0</v>
      </c>
      <c r="N207" s="166" t="str">
        <f>'Investīciju plāns_2023_2027'!N179</f>
        <v>P2 I RV1</v>
      </c>
      <c r="O207" s="258" t="str">
        <f>'Investīciju plāns_2023_2027'!O179</f>
        <v>P</v>
      </c>
      <c r="P207" s="258" t="str">
        <f>'Investīciju plāns_2023_2027'!P179</f>
        <v>VP1</v>
      </c>
      <c r="Q207" s="258" t="str">
        <f>'Investīciju plāns_2023_2027'!Q179</f>
        <v>RV1</v>
      </c>
      <c r="R207" s="363" t="str">
        <f>'Investīciju plāns_2023_2027'!R179</f>
        <v>1.1.</v>
      </c>
      <c r="S207" s="385" t="str">
        <f>'Investīciju plāns_2023_2027'!S179</f>
        <v>Infrastruktūras un saimnieciskā nodrošinājuma nodaļa</v>
      </c>
      <c r="T207" s="291">
        <f>'Investīciju plāns_2023_2027'!T179</f>
        <v>0</v>
      </c>
      <c r="U207" s="282" t="str">
        <f>'Investīciju plāns_2023_2027'!U179</f>
        <v>2022-2027</v>
      </c>
    </row>
    <row r="208" spans="1:21" ht="63.75" x14ac:dyDescent="0.25">
      <c r="A208" s="161">
        <f>'Investīciju plāns_2023_2027'!A181</f>
        <v>179</v>
      </c>
      <c r="B208" s="279" t="str">
        <f>'Investīciju plāns_2023_2027'!B181</f>
        <v>08</v>
      </c>
      <c r="C208" s="196" t="str">
        <f>'Investīciju plāns_2023_2027'!C181</f>
        <v>Platone</v>
      </c>
      <c r="D208" s="285" t="str">
        <f>'Investīciju plāns_2023_2027'!D181</f>
        <v>Brīvdabas vietas izveide pasākumu un svētku svinēšanai Platones pagastā</v>
      </c>
      <c r="E208" s="295" t="str">
        <f>'Investīciju plāns_2023_2027'!E181</f>
        <v>Palielināt Jelgavas novada vietas potenciālu un pievilcību, kas ir kā priekšnosacījums jaunu kultūras un citu saistītu pakalpojumu un aktivitāšu attīstībai, izbūvējot Platones pagasta Platones ciemā brīvdabas estrādi. Izstrādāts būvprojekts (derīgs līdz 2024.gadam)</v>
      </c>
      <c r="F208" s="281" t="str">
        <f>'Investīciju plāns_2023_2027'!F181</f>
        <v>Teritorijas labiekārtošana</v>
      </c>
      <c r="G208" s="366" t="str">
        <f>'Investīciju plāns_2023_2027'!G181</f>
        <v xml:space="preserve">AG
J/Pag/Iedz
</v>
      </c>
      <c r="H208" s="278">
        <f>'Investīciju plāns_2023_2027'!H181</f>
        <v>75000</v>
      </c>
      <c r="I208" s="303">
        <f>'Investīciju plāns_2023_2027'!I181</f>
        <v>0</v>
      </c>
      <c r="J208" s="304">
        <f>'Investīciju plāns_2023_2027'!J181</f>
        <v>0</v>
      </c>
      <c r="K208" s="305">
        <f>'Investīciju plāns_2023_2027'!K181</f>
        <v>0</v>
      </c>
      <c r="L208" s="306">
        <f>'Investīciju plāns_2023_2027'!L181</f>
        <v>75000</v>
      </c>
      <c r="M208" s="307">
        <f>'Investīciju plāns_2023_2027'!M181</f>
        <v>0</v>
      </c>
      <c r="N208" s="283" t="str">
        <f>'Investīciju plāns_2023_2027'!N181</f>
        <v>P2 K RV1</v>
      </c>
      <c r="O208" s="258" t="str">
        <f>'Investīciju plāns_2023_2027'!O181</f>
        <v>P</v>
      </c>
      <c r="P208" s="258" t="str">
        <f>'Investīciju plāns_2023_2027'!P181</f>
        <v>VP1</v>
      </c>
      <c r="Q208" s="258" t="str">
        <f>'Investīciju plāns_2023_2027'!Q181</f>
        <v>RV3</v>
      </c>
      <c r="R208" s="266" t="str">
        <f>'Investīciju plāns_2023_2027'!R181</f>
        <v>3.3.</v>
      </c>
      <c r="S208" s="385" t="str">
        <f>'Investīciju plāns_2023_2027'!S181</f>
        <v>Infrastruktūras un saimnieciskā nodrošinājuma nodaļa</v>
      </c>
      <c r="T208" s="311">
        <f>'Investīciju plāns_2023_2027'!T181</f>
        <v>0</v>
      </c>
      <c r="U208" s="282" t="str">
        <f>'Investīciju plāns_2023_2027'!U181</f>
        <v>2022-2027</v>
      </c>
    </row>
    <row r="209" spans="1:21" ht="76.5" x14ac:dyDescent="0.25">
      <c r="A209" s="161">
        <f>'Investīciju plāns_2023_2027'!A182</f>
        <v>180</v>
      </c>
      <c r="B209" s="279">
        <f>'Investīciju plāns_2023_2027'!B182</f>
        <v>0</v>
      </c>
      <c r="C209" s="312" t="str">
        <f>'Investīciju plāns_2023_2027'!C182</f>
        <v>Platone</v>
      </c>
      <c r="D209" s="285" t="str">
        <f>'Investīciju plāns_2023_2027'!D182</f>
        <v>Platones pagasta  transporta infrastruktūras attīstība</v>
      </c>
      <c r="E209" s="285" t="str">
        <f>'Investīciju plāns_2023_2027'!E182</f>
        <v>Transporta infrastruktūras attīstība, t.sk.: 
2023.gads:
Centra iela asfalta virskārtas atjaunošana 780 m (projektēšana 3812 EUR,  būvdarbi ~ 120 000 EUR)
Iepirkumu procedūra projektēšanai uzsākta 2022.gadā, noslēgti līgumi par projektēšanu</v>
      </c>
      <c r="F209" s="161" t="str">
        <f>'Investīciju plāns_2023_2027'!F182</f>
        <v>Transporta infrastruktūra, t.sk. Apgaismojums</v>
      </c>
      <c r="G209" s="366" t="str">
        <f>'Investīciju plāns_2023_2027'!G182</f>
        <v xml:space="preserve">AG2023
J/Pag/Iedz
</v>
      </c>
      <c r="H209" s="278">
        <f>'Investīciju plāns_2023_2027'!H182</f>
        <v>123812</v>
      </c>
      <c r="I209" s="303">
        <f>'Investīciju plāns_2023_2027'!I182</f>
        <v>123812</v>
      </c>
      <c r="J209" s="304">
        <f>'Investīciju plāns_2023_2027'!J182</f>
        <v>21812</v>
      </c>
      <c r="K209" s="305">
        <f>'Investīciju plāns_2023_2027'!K182</f>
        <v>102000</v>
      </c>
      <c r="L209" s="306">
        <f>'Investīciju plāns_2023_2027'!L182</f>
        <v>0</v>
      </c>
      <c r="M209" s="307">
        <f>'Investīciju plāns_2023_2027'!M182</f>
        <v>0</v>
      </c>
      <c r="N209" s="196" t="str">
        <f>'Investīciju plāns_2023_2027'!N182</f>
        <v>P2 V RV1</v>
      </c>
      <c r="O209" s="258">
        <f>'Investīciju plāns_2023_2027'!O182</f>
        <v>0</v>
      </c>
      <c r="P209" s="258">
        <f>'Investīciju plāns_2023_2027'!P182</f>
        <v>0</v>
      </c>
      <c r="Q209" s="258">
        <f>'Investīciju plāns_2023_2027'!Q182</f>
        <v>0</v>
      </c>
      <c r="R209" s="266">
        <f>'Investīciju plāns_2023_2027'!R182</f>
        <v>0</v>
      </c>
      <c r="S209" s="336" t="str">
        <f>'Investīciju plāns_2023_2027'!S182</f>
        <v>Infrastruktūras un saimnieciskā nodrošinājuma nodaļa</v>
      </c>
      <c r="T209" s="309">
        <f>'Investīciju plāns_2023_2027'!T182</f>
        <v>0</v>
      </c>
      <c r="U209" s="282" t="str">
        <f>'Investīciju plāns_2023_2027'!U182</f>
        <v>2022-2027</v>
      </c>
    </row>
    <row r="210" spans="1:21" ht="89.25" x14ac:dyDescent="0.25">
      <c r="A210" s="196">
        <f>'Investīciju plāns_2023_2027'!A183</f>
        <v>181</v>
      </c>
      <c r="B210" s="279" t="str">
        <f>'Investīciju plāns_2023_2027'!B183</f>
        <v>04</v>
      </c>
      <c r="C210" s="196" t="str">
        <f>'Investīciju plāns_2023_2027'!C183</f>
        <v>Platone</v>
      </c>
      <c r="D210" s="285" t="str">
        <f>'Investīciju plāns_2023_2027'!D183</f>
        <v>Apgaismota gājēju celiņa no A-8 līdz Platones centram izbūve</v>
      </c>
      <c r="E210" s="285" t="str">
        <f>'Investīciju plāns_2023_2027'!E183</f>
        <v>Uzlabota satiksmes infrastruktūra. Gājēju celiņa izbūve. Izstrādāts būvprojekts (derīgs līdz 2025.gadam)
2022.gadā uzsākts īstenot projektu, kopējās izmaksas būvdarbi 622784.91, būvuzraudzība 8457.90, kopā 631242.81
Finansējums pa gadiem 
2022.gads 315 621EUR
2023.gads 315 621EUR</v>
      </c>
      <c r="F210" s="161" t="str">
        <f>'Investīciju plāns_2023_2027'!F183</f>
        <v>Transporta infrastruktūra, t.sk. Apgaismojums</v>
      </c>
      <c r="G210" s="366" t="str">
        <f>'Investīciju plāns_2023_2027'!G183</f>
        <v xml:space="preserve">
PP
</v>
      </c>
      <c r="H210" s="278">
        <f>'Investīciju plāns_2023_2027'!H183</f>
        <v>315621</v>
      </c>
      <c r="I210" s="303">
        <f>'Investīciju plāns_2023_2027'!I183</f>
        <v>315621</v>
      </c>
      <c r="J210" s="304">
        <f>'Investīciju plāns_2023_2027'!J183</f>
        <v>50934</v>
      </c>
      <c r="K210" s="305">
        <f>'Investīciju plāns_2023_2027'!K183</f>
        <v>264687</v>
      </c>
      <c r="L210" s="306">
        <f>'Investīciju plāns_2023_2027'!L183</f>
        <v>0</v>
      </c>
      <c r="M210" s="307">
        <f>'Investīciju plāns_2023_2027'!M183</f>
        <v>0</v>
      </c>
      <c r="N210" s="196" t="str">
        <f>'Investīciju plāns_2023_2027'!N183</f>
        <v>P2 V RV1</v>
      </c>
      <c r="O210" s="258" t="str">
        <f>'Investīciju plāns_2023_2027'!O183</f>
        <v>P</v>
      </c>
      <c r="P210" s="258" t="str">
        <f>'Investīciju plāns_2023_2027'!P183</f>
        <v>VP2</v>
      </c>
      <c r="Q210" s="258" t="str">
        <f>'Investīciju plāns_2023_2027'!Q183</f>
        <v>RV4</v>
      </c>
      <c r="R210" s="266" t="str">
        <f>'Investīciju plāns_2023_2027'!R183</f>
        <v>4.3.</v>
      </c>
      <c r="S210" s="336" t="str">
        <f>'Investīciju plāns_2023_2027'!S183</f>
        <v>Infrastruktūras un saimnieciskā nodrošinājuma nodaļa</v>
      </c>
      <c r="T210" s="309">
        <f>'Investīciju plāns_2023_2027'!T183</f>
        <v>0</v>
      </c>
      <c r="U210" s="282" t="str">
        <f>'Investīciju plāns_2023_2027'!U183</f>
        <v>2022-2027</v>
      </c>
    </row>
    <row r="211" spans="1:21" ht="114.75" x14ac:dyDescent="0.25">
      <c r="A211" s="161">
        <f>'Investīciju plāns_2023_2027'!A184</f>
        <v>182</v>
      </c>
      <c r="B211" s="279" t="str">
        <f>'Investīciju plāns_2023_2027'!B184</f>
        <v>04</v>
      </c>
      <c r="C211" s="196" t="str">
        <f>'Investīciju plāns_2023_2027'!C184</f>
        <v>Platone</v>
      </c>
      <c r="D211" s="285" t="str">
        <f>'Investīciju plāns_2023_2027'!D184</f>
        <v>Platones pagasta  transporta infrastruktūras attīstība</v>
      </c>
      <c r="E211" s="285" t="str">
        <f>'Investīciju plāns_2023_2027'!E184</f>
        <v xml:space="preserve">Transporta infrastruktūras attīstība, t.sk.: 
2023.-2027.gads:
2. Kveldes iela asfalta virskārtas atjaunošana 100 m;
3. Dzelzceļa pārbrauktuve -"Austrumi" -virskārtas atjaunošana 140 m
Plānots (1.un2) uzsākt projektēšanu 2023.gada otrajā pusē, izmaksas plānot 2024.gadā 
3. Gājēju un veloceliņa  un apgaismojuma izbūve Platones pagasta Lielvircavas ciema teritorijā
</v>
      </c>
      <c r="F211" s="161" t="str">
        <f>'Investīciju plāns_2023_2027'!F184</f>
        <v>Transporta infrastruktūra, t.sk. Apgaismojums</v>
      </c>
      <c r="G211" s="366" t="str">
        <f>'Investīciju plāns_2023_2027'!G184</f>
        <v xml:space="preserve">J/Pag/Iedz
</v>
      </c>
      <c r="H211" s="278">
        <f>'Investīciju plāns_2023_2027'!H184</f>
        <v>850000</v>
      </c>
      <c r="I211" s="303">
        <f>'Investīciju plāns_2023_2027'!I184</f>
        <v>0</v>
      </c>
      <c r="J211" s="304">
        <f>'Investīciju plāns_2023_2027'!J184</f>
        <v>0</v>
      </c>
      <c r="K211" s="305">
        <f>'Investīciju plāns_2023_2027'!K184</f>
        <v>0</v>
      </c>
      <c r="L211" s="306">
        <f>'Investīciju plāns_2023_2027'!L184</f>
        <v>150000</v>
      </c>
      <c r="M211" s="307">
        <f>'Investīciju plāns_2023_2027'!M184</f>
        <v>700000</v>
      </c>
      <c r="N211" s="161" t="str">
        <f>'Investīciju plāns_2023_2027'!N184</f>
        <v>P2 V RV1</v>
      </c>
      <c r="O211" s="267" t="str">
        <f>'Investīciju plāns_2023_2027'!O184</f>
        <v>P</v>
      </c>
      <c r="P211" s="267" t="str">
        <f>'Investīciju plāns_2023_2027'!P184</f>
        <v>VP2</v>
      </c>
      <c r="Q211" s="267" t="str">
        <f>'Investīciju plāns_2023_2027'!Q184</f>
        <v>RV4</v>
      </c>
      <c r="R211" s="362" t="str">
        <f>'Investīciju plāns_2023_2027'!R184</f>
        <v>4.3.</v>
      </c>
      <c r="S211" s="336" t="str">
        <f>'Investīciju plāns_2023_2027'!S184</f>
        <v>Infrastruktūras un saimnieciskā nodrošinājuma nodaļa</v>
      </c>
      <c r="T211" s="284">
        <f>'Investīciju plāns_2023_2027'!T184</f>
        <v>0</v>
      </c>
      <c r="U211" s="282" t="str">
        <f>'Investīciju plāns_2023_2027'!U184</f>
        <v>2022-2027</v>
      </c>
    </row>
    <row r="212" spans="1:21" ht="89.25" x14ac:dyDescent="0.25">
      <c r="A212" s="161">
        <f>'Investīciju plāns_2023_2027'!A185</f>
        <v>183</v>
      </c>
      <c r="B212" s="279" t="str">
        <f>'Investīciju plāns_2023_2027'!B185</f>
        <v>08</v>
      </c>
      <c r="C212" s="196" t="str">
        <f>'Investīciju plāns_2023_2027'!C185</f>
        <v>Platone</v>
      </c>
      <c r="D212" s="285" t="str">
        <f>'Investīciju plāns_2023_2027'!D185</f>
        <v>Lielvircavas muižas kungu nama telpu atjaunošana</v>
      </c>
      <c r="E212" s="285" t="str">
        <f>'Investīciju plāns_2023_2027'!E185</f>
        <v>Veicināt kultūrvēsturisko vērtību pieejamību, saglabāšanu un objektu sakārtošanu, infrastruktūras attīstību tūristu un iedzīvotāju vajadzībām. Jumta nomaiņa (2021.gads), ieejas portāla atjaunošana - restaurācija (durvis, kolonas un grīda) un vēsturiskās terases izbūve (vietējas nozīmes kultūras piemineklis) utml. darbi. Muižas atjaunošanai piesaistīti vairāki ES fondu projektu  un pašvaldības finansējums.</v>
      </c>
      <c r="F212" s="161" t="str">
        <f>'Investīciju plāns_2023_2027'!F185</f>
        <v>Vēstures mantojums - ēkas</v>
      </c>
      <c r="G212" s="366" t="str">
        <f>'Investīciju plāns_2023_2027'!G185</f>
        <v xml:space="preserve">J/Pag/Iedz
</v>
      </c>
      <c r="H212" s="278">
        <f>'Investīciju plāns_2023_2027'!H185</f>
        <v>350000</v>
      </c>
      <c r="I212" s="303">
        <f>'Investīciju plāns_2023_2027'!I185</f>
        <v>0</v>
      </c>
      <c r="J212" s="304">
        <f>'Investīciju plāns_2023_2027'!J185</f>
        <v>0</v>
      </c>
      <c r="K212" s="305">
        <f>'Investīciju plāns_2023_2027'!K185</f>
        <v>0</v>
      </c>
      <c r="L212" s="306">
        <f>'Investīciju plāns_2023_2027'!L185</f>
        <v>0</v>
      </c>
      <c r="M212" s="307">
        <f>'Investīciju plāns_2023_2027'!M185</f>
        <v>350000</v>
      </c>
      <c r="N212" s="161" t="str">
        <f>'Investīciju plāns_2023_2027'!N185</f>
        <v>P4 T RV2</v>
      </c>
      <c r="O212" s="267" t="str">
        <f>'Investīciju plāns_2023_2027'!O185</f>
        <v>P</v>
      </c>
      <c r="P212" s="267" t="str">
        <f>'Investīciju plāns_2023_2027'!P185</f>
        <v>VP1</v>
      </c>
      <c r="Q212" s="267" t="str">
        <f>'Investīciju plāns_2023_2027'!Q185</f>
        <v>RV3</v>
      </c>
      <c r="R212" s="362" t="str">
        <f>'Investīciju plāns_2023_2027'!R185</f>
        <v>3.4.</v>
      </c>
      <c r="S212" s="336" t="str">
        <f>'Investīciju plāns_2023_2027'!S185</f>
        <v>Attīstības nodaļa/Infrastruktūras un saimnieciskā nodrošinājuma nodaļa/pagasta pārvalde</v>
      </c>
      <c r="T212" s="284">
        <f>'Investīciju plāns_2023_2027'!T185</f>
        <v>0</v>
      </c>
      <c r="U212" s="282" t="str">
        <f>'Investīciju plāns_2023_2027'!U185</f>
        <v>2022-2027</v>
      </c>
    </row>
    <row r="213" spans="1:21" x14ac:dyDescent="0.25">
      <c r="A213" s="196" t="e">
        <f>'Investīciju plāns_2023_2027'!#REF!</f>
        <v>#REF!</v>
      </c>
      <c r="B213" s="279" t="e">
        <f>'Investīciju plāns_2023_2027'!#REF!</f>
        <v>#REF!</v>
      </c>
      <c r="C213" s="196" t="e">
        <f>'Investīciju plāns_2023_2027'!#REF!</f>
        <v>#REF!</v>
      </c>
      <c r="D213" s="285" t="e">
        <f>'Investīciju plāns_2023_2027'!#REF!</f>
        <v>#REF!</v>
      </c>
      <c r="E213" s="316" t="e">
        <f>'Investīciju plāns_2023_2027'!#REF!</f>
        <v>#REF!</v>
      </c>
      <c r="F213" s="161" t="e">
        <f>'Investīciju plāns_2023_2027'!#REF!</f>
        <v>#REF!</v>
      </c>
      <c r="G213" s="366" t="e">
        <f>'Investīciju plāns_2023_2027'!#REF!</f>
        <v>#REF!</v>
      </c>
      <c r="H213" s="278" t="e">
        <f>'Investīciju plāns_2023_2027'!#REF!</f>
        <v>#REF!</v>
      </c>
      <c r="I213" s="303" t="e">
        <f>'Investīciju plāns_2023_2027'!#REF!</f>
        <v>#REF!</v>
      </c>
      <c r="J213" s="304" t="e">
        <f>'Investīciju plāns_2023_2027'!#REF!</f>
        <v>#REF!</v>
      </c>
      <c r="K213" s="305" t="e">
        <f>'Investīciju plāns_2023_2027'!#REF!</f>
        <v>#REF!</v>
      </c>
      <c r="L213" s="306" t="e">
        <f>'Investīciju plāns_2023_2027'!#REF!</f>
        <v>#REF!</v>
      </c>
      <c r="M213" s="307" t="e">
        <f>'Investīciju plāns_2023_2027'!#REF!</f>
        <v>#REF!</v>
      </c>
      <c r="N213" s="161" t="e">
        <f>'Investīciju plāns_2023_2027'!#REF!</f>
        <v>#REF!</v>
      </c>
      <c r="O213" s="258" t="e">
        <f>'Investīciju plāns_2023_2027'!#REF!</f>
        <v>#REF!</v>
      </c>
      <c r="P213" s="264" t="e">
        <f>'Investīciju plāns_2023_2027'!#REF!</f>
        <v>#REF!</v>
      </c>
      <c r="Q213" s="264" t="e">
        <f>'Investīciju plāns_2023_2027'!#REF!</f>
        <v>#REF!</v>
      </c>
      <c r="R213" s="362" t="e">
        <f>'Investīciju plāns_2023_2027'!#REF!</f>
        <v>#REF!</v>
      </c>
      <c r="S213" s="161" t="e">
        <f>'Investīciju plāns_2023_2027'!#REF!</f>
        <v>#REF!</v>
      </c>
      <c r="T213" s="284" t="e">
        <f>'Investīciju plāns_2023_2027'!#REF!</f>
        <v>#REF!</v>
      </c>
      <c r="U213" s="282" t="e">
        <f>'Investīciju plāns_2023_2027'!#REF!</f>
        <v>#REF!</v>
      </c>
    </row>
    <row r="214" spans="1:21" ht="102" x14ac:dyDescent="0.25">
      <c r="A214" s="161">
        <f>'Investīciju plāns_2023_2027'!A186</f>
        <v>184</v>
      </c>
      <c r="B214" s="277" t="str">
        <f>'Investīciju plāns_2023_2027'!B186</f>
        <v>04</v>
      </c>
      <c r="C214" s="161" t="str">
        <f>'Investīciju plāns_2023_2027'!C186</f>
        <v>Platone</v>
      </c>
      <c r="D214" s="285" t="str">
        <f>'Investīciju plāns_2023_2027'!D186</f>
        <v>Ģ. Eliasa dzimtas māju “Zīlēni" rekonstrukcija</v>
      </c>
      <c r="E214" s="295" t="str">
        <f>'Investīciju plāns_2023_2027'!E186</f>
        <v>Saglabāt kultūrvēsturisko vērtību pieejamību,  un objektu sakārtošanu, infrastruktūras attīstību tūristu un iedzīvotāju vajadzībām.
Būvprojekta izstrāde, būvdarbi</v>
      </c>
      <c r="F214" s="161" t="str">
        <f>'Investīciju plāns_2023_2027'!F186</f>
        <v>Vēstures mantojums - ēkas</v>
      </c>
      <c r="G214" s="366" t="str">
        <f>'Investīciju plāns_2023_2027'!G186</f>
        <v>J/Pag/Iedz</v>
      </c>
      <c r="H214" s="290">
        <f>'Investīciju plāns_2023_2027'!H186</f>
        <v>200000</v>
      </c>
      <c r="I214" s="303">
        <f>'Investīciju plāns_2023_2027'!I186</f>
        <v>0</v>
      </c>
      <c r="J214" s="304">
        <f>'Investīciju plāns_2023_2027'!J186</f>
        <v>0</v>
      </c>
      <c r="K214" s="305">
        <f>'Investīciju plāns_2023_2027'!K186</f>
        <v>0</v>
      </c>
      <c r="L214" s="306">
        <f>'Investīciju plāns_2023_2027'!L186</f>
        <v>0</v>
      </c>
      <c r="M214" s="307">
        <f>'Investīciju plāns_2023_2027'!M186</f>
        <v>200000</v>
      </c>
      <c r="N214" s="195" t="str">
        <f>'Investīciju plāns_2023_2027'!N186</f>
        <v>P4 T RV2</v>
      </c>
      <c r="O214" s="267" t="str">
        <f>'Investīciju plāns_2023_2027'!O186</f>
        <v>P</v>
      </c>
      <c r="P214" s="365" t="str">
        <f>'Investīciju plāns_2023_2027'!P186</f>
        <v>VP1</v>
      </c>
      <c r="Q214" s="267" t="str">
        <f>'Investīciju plāns_2023_2027'!Q186</f>
        <v>RV3</v>
      </c>
      <c r="R214" s="362" t="str">
        <f>'Investīciju plāns_2023_2027'!R186</f>
        <v>3.4.</v>
      </c>
      <c r="S214" s="161" t="str">
        <f>'Investīciju plāns_2023_2027'!S186</f>
        <v>Infrastruktūras un saimnieciskā nodrošinājuma nodaļa/Kultūras pārvalde/Pagasta pārvalde</v>
      </c>
      <c r="T214" s="310">
        <f>'Investīciju plāns_2023_2027'!T186</f>
        <v>0</v>
      </c>
      <c r="U214" s="282" t="str">
        <f>'Investīciju plāns_2023_2027'!U186</f>
        <v>2022-2027</v>
      </c>
    </row>
    <row r="215" spans="1:21" ht="102" x14ac:dyDescent="0.25">
      <c r="A215" s="161">
        <f>'Investīciju plāns_2023_2027'!A188</f>
        <v>186</v>
      </c>
      <c r="B215" s="279">
        <f>'Investīciju plāns_2023_2027'!B188</f>
        <v>0</v>
      </c>
      <c r="C215" s="196" t="str">
        <f>'Investīciju plāns_2023_2027'!C188</f>
        <v>Salgale</v>
      </c>
      <c r="D215" s="285" t="str">
        <f>'Investīciju plāns_2023_2027'!D188</f>
        <v>Salgales pamatskolas ēkas infrastruktūras attīstība</v>
      </c>
      <c r="E215" s="285" t="str">
        <f>'Investīciju plāns_2023_2027'!E188</f>
        <v>2023.gadā granulu apkures katla  ierīkošana bijušajā Salgales pamatskolas ēkā, 1.maija ielā 9, Emburgā, Salgales pagastā, kurā šobrīd darbojas Salgales mūzikas un mākslas skola, Staļģenes vidusskolas pirmsskolas grupas, Salgales pagasta sporta bāze un bibliotēkas ārējais apkalpošanas punkts. Ņemot vērā katras iestādes atšķirīgo darba laiku un specifiku, ļoti efektīga būtu apkures sistēmas regulēšanas iespēja, kas šobrīd, kurinot nolietotus malkas katlus, nav iespējama.</v>
      </c>
      <c r="F215" s="161" t="str">
        <f>'Investīciju plāns_2023_2027'!F188</f>
        <v>Izglītības iestāžu infrastruktūra</v>
      </c>
      <c r="G215" s="366" t="str">
        <f>'Investīciju plāns_2023_2027'!G188</f>
        <v>J/Pag/Iedz</v>
      </c>
      <c r="H215" s="278">
        <f>'Investīciju plāns_2023_2027'!H188</f>
        <v>100000</v>
      </c>
      <c r="I215" s="303">
        <f>'Investīciju plāns_2023_2027'!I188</f>
        <v>100000</v>
      </c>
      <c r="J215" s="304">
        <f>'Investīciju plāns_2023_2027'!J188</f>
        <v>100000</v>
      </c>
      <c r="K215" s="305">
        <f>'Investīciju plāns_2023_2027'!K188</f>
        <v>0</v>
      </c>
      <c r="L215" s="306">
        <f>'Investīciju plāns_2023_2027'!L188</f>
        <v>0</v>
      </c>
      <c r="M215" s="307">
        <f>'Investīciju plāns_2023_2027'!M188</f>
        <v>0</v>
      </c>
      <c r="N215" s="166" t="str">
        <f>'Investīciju plāns_2023_2027'!N188</f>
        <v>P2 I RV1</v>
      </c>
      <c r="O215" s="267">
        <f>'Investīciju plāns_2023_2027'!O188</f>
        <v>0</v>
      </c>
      <c r="P215" s="258">
        <f>'Investīciju plāns_2023_2027'!P188</f>
        <v>0</v>
      </c>
      <c r="Q215" s="258">
        <f>'Investīciju plāns_2023_2027'!Q188</f>
        <v>0</v>
      </c>
      <c r="R215" s="362">
        <f>'Investīciju plāns_2023_2027'!R188</f>
        <v>0</v>
      </c>
      <c r="S215" s="161" t="str">
        <f>'Investīciju plāns_2023_2027'!S188</f>
        <v>Infrastruktūras un saimnieciskā nodrošinājuma nodaļa/Pagasta pārvalde</v>
      </c>
      <c r="T215" s="291">
        <f>'Investīciju plāns_2023_2027'!T188</f>
        <v>0</v>
      </c>
      <c r="U215" s="282" t="str">
        <f>'Investīciju plāns_2023_2027'!U188</f>
        <v>2022-2027</v>
      </c>
    </row>
    <row r="216" spans="1:21" ht="76.5" x14ac:dyDescent="0.25">
      <c r="A216" s="196">
        <f>'Investīciju plāns_2023_2027'!A189</f>
        <v>187</v>
      </c>
      <c r="B216" s="277" t="str">
        <f>'Investīciju plāns_2023_2027'!B189</f>
        <v>09</v>
      </c>
      <c r="C216" s="161" t="str">
        <f>'Investīciju plāns_2023_2027'!C189</f>
        <v>Salgale</v>
      </c>
      <c r="D216" s="285" t="str">
        <f>'Investīciju plāns_2023_2027'!D189</f>
        <v>Salgales pamatskolas teritorijas labiekārtošana</v>
      </c>
      <c r="E216" s="285" t="str">
        <f>'Investīciju plāns_2023_2027'!E189</f>
        <v>Bruģēto segumu remontdarbi, jauna bruģa ieklāšana rotaļu laukumā</v>
      </c>
      <c r="F216" s="161" t="str">
        <f>'Investīciju plāns_2023_2027'!F189</f>
        <v>Izglītības iestāžu infrastruktūra</v>
      </c>
      <c r="G216" s="366" t="str">
        <f>'Investīciju plāns_2023_2027'!G189</f>
        <v xml:space="preserve">J/Pag/Iedz
</v>
      </c>
      <c r="H216" s="278">
        <f>'Investīciju plāns_2023_2027'!H189</f>
        <v>50000</v>
      </c>
      <c r="I216" s="303">
        <f>'Investīciju plāns_2023_2027'!I189</f>
        <v>0</v>
      </c>
      <c r="J216" s="304">
        <f>'Investīciju plāns_2023_2027'!J189</f>
        <v>0</v>
      </c>
      <c r="K216" s="305">
        <f>'Investīciju plāns_2023_2027'!K189</f>
        <v>0</v>
      </c>
      <c r="L216" s="306">
        <f>'Investīciju plāns_2023_2027'!L189</f>
        <v>0</v>
      </c>
      <c r="M216" s="307">
        <f>'Investīciju plāns_2023_2027'!M189</f>
        <v>50000</v>
      </c>
      <c r="N216" s="196" t="str">
        <f>'Investīciju plāns_2023_2027'!N189</f>
        <v>P2 I RV1</v>
      </c>
      <c r="O216" s="267" t="str">
        <f>'Investīciju plāns_2023_2027'!O189</f>
        <v>D</v>
      </c>
      <c r="P216" s="258" t="str">
        <f>'Investīciju plāns_2023_2027'!P189</f>
        <v>VP1</v>
      </c>
      <c r="Q216" s="258" t="str">
        <f>'Investīciju plāns_2023_2027'!Q189</f>
        <v>RV1</v>
      </c>
      <c r="R216" s="362" t="str">
        <f>'Investīciju plāns_2023_2027'!R189</f>
        <v>1.1.</v>
      </c>
      <c r="S216" s="161" t="str">
        <f>'Investīciju plāns_2023_2027'!S189</f>
        <v>Infrastruktūras un saimnieciskā nodrošinājuma nodaļa/Pagasta pārvalde</v>
      </c>
      <c r="T216" s="309">
        <f>'Investīciju plāns_2023_2027'!T189</f>
        <v>0</v>
      </c>
      <c r="U216" s="282" t="str">
        <f>'Investīciju plāns_2023_2027'!U189</f>
        <v>2022-2027</v>
      </c>
    </row>
    <row r="217" spans="1:21" ht="76.5" x14ac:dyDescent="0.25">
      <c r="A217" s="161">
        <f>'Investīciju plāns_2023_2027'!A190</f>
        <v>188</v>
      </c>
      <c r="B217" s="277" t="str">
        <f>'Investīciju plāns_2023_2027'!B190</f>
        <v>09</v>
      </c>
      <c r="C217" s="161" t="str">
        <f>'Investīciju plāns_2023_2027'!C190</f>
        <v>Salgale</v>
      </c>
      <c r="D217" s="285" t="str">
        <f>'Investīciju plāns_2023_2027'!D190</f>
        <v>Garozas pamatskolas teritorijas labiekārtošana</v>
      </c>
      <c r="E217" s="285" t="str">
        <f>'Investīciju plāns_2023_2027'!E190</f>
        <v xml:space="preserve">Skolas svinību laukuma bruģēšana, soliņu izvietošana, ūdens ņemšanas vietas izveide ugunsdzēsībai, bruģēti celiņi uz muzeju.
Plānots uzsākt projektēšanu 2023.gada otrajā pusē, izmaksas plānot 2024.gadā </v>
      </c>
      <c r="F217" s="161" t="str">
        <f>'Investīciju plāns_2023_2027'!F190</f>
        <v>Izglītības iestāžu infrastruktūra</v>
      </c>
      <c r="G217" s="366" t="str">
        <f>'Investīciju plāns_2023_2027'!G190</f>
        <v xml:space="preserve">J/Pag/Iedz
</v>
      </c>
      <c r="H217" s="278">
        <f>'Investīciju plāns_2023_2027'!H190</f>
        <v>250000</v>
      </c>
      <c r="I217" s="303">
        <f>'Investīciju plāns_2023_2027'!I190</f>
        <v>0</v>
      </c>
      <c r="J217" s="304">
        <f>'Investīciju plāns_2023_2027'!J190</f>
        <v>0</v>
      </c>
      <c r="K217" s="305">
        <f>'Investīciju plāns_2023_2027'!K190</f>
        <v>0</v>
      </c>
      <c r="L217" s="306">
        <f>'Investīciju plāns_2023_2027'!L190</f>
        <v>50000</v>
      </c>
      <c r="M217" s="307">
        <f>'Investīciju plāns_2023_2027'!M190</f>
        <v>200000</v>
      </c>
      <c r="N217" s="196" t="str">
        <f>'Investīciju plāns_2023_2027'!N190</f>
        <v>P2 I RV1</v>
      </c>
      <c r="O217" s="258" t="str">
        <f>'Investīciju plāns_2023_2027'!O190</f>
        <v>D</v>
      </c>
      <c r="P217" s="258" t="str">
        <f>'Investīciju plāns_2023_2027'!P190</f>
        <v>VP1</v>
      </c>
      <c r="Q217" s="258" t="str">
        <f>'Investīciju plāns_2023_2027'!Q190</f>
        <v>RV1</v>
      </c>
      <c r="R217" s="266" t="str">
        <f>'Investīciju plāns_2023_2027'!R190</f>
        <v>1.1.</v>
      </c>
      <c r="S217" s="161" t="str">
        <f>'Investīciju plāns_2023_2027'!S190</f>
        <v>Infrastruktūras un saimnieciskā nodrošinājuma nodaļa/Pagasta pārvalde</v>
      </c>
      <c r="T217" s="309">
        <f>'Investīciju plāns_2023_2027'!T190</f>
        <v>0</v>
      </c>
      <c r="U217" s="282" t="str">
        <f>'Investīciju plāns_2023_2027'!U190</f>
        <v>2022-2027</v>
      </c>
    </row>
    <row r="218" spans="1:21" x14ac:dyDescent="0.25">
      <c r="A218" s="161" t="e">
        <f>'Investīciju plāns_2023_2027'!#REF!</f>
        <v>#REF!</v>
      </c>
      <c r="B218" s="277" t="e">
        <f>'Investīciju plāns_2023_2027'!#REF!</f>
        <v>#REF!</v>
      </c>
      <c r="C218" s="161" t="e">
        <f>'Investīciju plāns_2023_2027'!#REF!</f>
        <v>#REF!</v>
      </c>
      <c r="D218" s="285" t="e">
        <f>'Investīciju plāns_2023_2027'!#REF!</f>
        <v>#REF!</v>
      </c>
      <c r="E218" s="285" t="e">
        <f>'Investīciju plāns_2023_2027'!#REF!</f>
        <v>#REF!</v>
      </c>
      <c r="F218" s="161" t="e">
        <f>'Investīciju plāns_2023_2027'!#REF!</f>
        <v>#REF!</v>
      </c>
      <c r="G218" s="366" t="e">
        <f>'Investīciju plāns_2023_2027'!#REF!</f>
        <v>#REF!</v>
      </c>
      <c r="H218" s="278" t="e">
        <f>'Investīciju plāns_2023_2027'!#REF!</f>
        <v>#REF!</v>
      </c>
      <c r="I218" s="303" t="e">
        <f>'Investīciju plāns_2023_2027'!#REF!</f>
        <v>#REF!</v>
      </c>
      <c r="J218" s="304" t="e">
        <f>'Investīciju plāns_2023_2027'!#REF!</f>
        <v>#REF!</v>
      </c>
      <c r="K218" s="305" t="e">
        <f>'Investīciju plāns_2023_2027'!#REF!</f>
        <v>#REF!</v>
      </c>
      <c r="L218" s="306" t="e">
        <f>'Investīciju plāns_2023_2027'!#REF!</f>
        <v>#REF!</v>
      </c>
      <c r="M218" s="307" t="e">
        <f>'Investīciju plāns_2023_2027'!#REF!</f>
        <v>#REF!</v>
      </c>
      <c r="N218" s="196" t="e">
        <f>'Investīciju plāns_2023_2027'!#REF!</f>
        <v>#REF!</v>
      </c>
      <c r="O218" s="267" t="e">
        <f>'Investīciju plāns_2023_2027'!#REF!</f>
        <v>#REF!</v>
      </c>
      <c r="P218" s="264" t="e">
        <f>'Investīciju plāns_2023_2027'!#REF!</f>
        <v>#REF!</v>
      </c>
      <c r="Q218" s="264" t="e">
        <f>'Investīciju plāns_2023_2027'!#REF!</f>
        <v>#REF!</v>
      </c>
      <c r="R218" s="362" t="e">
        <f>'Investīciju plāns_2023_2027'!#REF!</f>
        <v>#REF!</v>
      </c>
      <c r="S218" s="161" t="e">
        <f>'Investīciju plāns_2023_2027'!#REF!</f>
        <v>#REF!</v>
      </c>
      <c r="T218" s="309" t="e">
        <f>'Investīciju plāns_2023_2027'!#REF!</f>
        <v>#REF!</v>
      </c>
      <c r="U218" s="282" t="e">
        <f>'Investīciju plāns_2023_2027'!#REF!</f>
        <v>#REF!</v>
      </c>
    </row>
    <row r="219" spans="1:21" ht="127.5" x14ac:dyDescent="0.25">
      <c r="A219" s="196">
        <f>'Investīciju plāns_2023_2027'!A194</f>
        <v>192</v>
      </c>
      <c r="B219" s="277" t="str">
        <f>'Investīciju plāns_2023_2027'!B194</f>
        <v>06</v>
      </c>
      <c r="C219" s="161" t="str">
        <f>'Investīciju plāns_2023_2027'!C194</f>
        <v>Salgale</v>
      </c>
      <c r="D219" s="285" t="str">
        <f>'Investīciju plāns_2023_2027'!D194</f>
        <v>Salgales pagasta  transporta infrastruktūras attīstība</v>
      </c>
      <c r="E219" s="285" t="str">
        <f>'Investīciju plāns_2023_2027'!E194</f>
        <v>Transporta infrastruktūras attīstība, t.sk.: 
 2023-2027.gads:
1.Salgales pagasta Garozas ciema virskārtas asfaltēšana (Kļavu iela 440 m, Meža iela 200 m, Krasta iela 740 m)
Plānots uzsākt projektēšanu 2023.gada otrajā pusē, izmaksas plānot 2024.gadā 
2. Garozas ciema Upes ielas seguma atjaunošana 450m
3. Pļavu ielas asfaltbetona seguma izbūve, Salgales ciemā 
4. Ielu apgaismojuma balstu nomaiņa 1.maija ielā, Emburgā
5. Jaunbērziņi - Roņu tilts ceļa seguma atjaunošana</v>
      </c>
      <c r="F219" s="161" t="str">
        <f>'Investīciju plāns_2023_2027'!F194</f>
        <v>Transporta infrastruktūra, t.sk. Apgaismojums</v>
      </c>
      <c r="G219" s="366" t="str">
        <f>'Investīciju plāns_2023_2027'!G194</f>
        <v>J/Pag/Iedz
Dep/ieros</v>
      </c>
      <c r="H219" s="278">
        <f>'Investīciju plāns_2023_2027'!H194</f>
        <v>550000</v>
      </c>
      <c r="I219" s="303">
        <f>'Investīciju plāns_2023_2027'!I194</f>
        <v>0</v>
      </c>
      <c r="J219" s="304">
        <f>'Investīciju plāns_2023_2027'!J194</f>
        <v>0</v>
      </c>
      <c r="K219" s="305">
        <f>'Investīciju plāns_2023_2027'!K194</f>
        <v>0</v>
      </c>
      <c r="L219" s="306">
        <f>'Investīciju plāns_2023_2027'!L194</f>
        <v>150000</v>
      </c>
      <c r="M219" s="307">
        <f>'Investīciju plāns_2023_2027'!M194</f>
        <v>400000</v>
      </c>
      <c r="N219" s="196" t="str">
        <f>'Investīciju plāns_2023_2027'!N194</f>
        <v>P2 V RV1</v>
      </c>
      <c r="O219" s="258" t="str">
        <f>'Investīciju plāns_2023_2027'!O194</f>
        <v>P</v>
      </c>
      <c r="P219" s="264" t="str">
        <f>'Investīciju plāns_2023_2027'!P194</f>
        <v>VP2</v>
      </c>
      <c r="Q219" s="264" t="str">
        <f>'Investīciju plāns_2023_2027'!Q194</f>
        <v>RV4</v>
      </c>
      <c r="R219" s="362" t="str">
        <f>'Investīciju plāns_2023_2027'!R194</f>
        <v>4.1.</v>
      </c>
      <c r="S219" s="161" t="str">
        <f>'Investīciju plāns_2023_2027'!S194</f>
        <v>Infrastruktūras un saimnieciskā nodrošinājuma nodaļa/Pagasta pārvalde</v>
      </c>
      <c r="T219" s="309">
        <f>'Investīciju plāns_2023_2027'!T194</f>
        <v>0</v>
      </c>
      <c r="U219" s="282" t="str">
        <f>'Investīciju plāns_2023_2027'!U194</f>
        <v>2022-2027</v>
      </c>
    </row>
    <row r="220" spans="1:21" ht="102" x14ac:dyDescent="0.25">
      <c r="A220" s="161">
        <f>'Investīciju plāns_2023_2027'!A191</f>
        <v>189</v>
      </c>
      <c r="B220" s="279" t="str">
        <f>'Investīciju plāns_2023_2027'!B191</f>
        <v>06</v>
      </c>
      <c r="C220" s="196" t="str">
        <f>'Investīciju plāns_2023_2027'!C191</f>
        <v>Salgale</v>
      </c>
      <c r="D220" s="285" t="str">
        <f>'Investīciju plāns_2023_2027'!D191</f>
        <v xml:space="preserve">Daudzfunkcionāla kultūras, izglītības, sociālā un administratīvā centra izveide Emburgas ciemā
</v>
      </c>
      <c r="E220" s="285" t="str">
        <f>'Investīciju plāns_2023_2027'!E191</f>
        <v xml:space="preserve">Salgales pagasta pārvaldes ēkas "Vīgriezes" īpašuma tiesību sakārtošana un daudzfunkcionālā kultūras, izglītības, sociālā un administratīvā centra izveidei Emburgas ciemā. </v>
      </c>
      <c r="F220" s="161" t="str">
        <f>'Investīciju plāns_2023_2027'!F191</f>
        <v>Nekustamo īpašumu pārvaldība un citu pašvaldības teritorijā esošu zemju pārvaldība</v>
      </c>
      <c r="G220" s="366" t="str">
        <f>'Investīciju plāns_2023_2027'!G191</f>
        <v xml:space="preserve">J/Pag/Iedz
</v>
      </c>
      <c r="H220" s="278">
        <f>'Investīciju plāns_2023_2027'!H191</f>
        <v>120000</v>
      </c>
      <c r="I220" s="303">
        <f>'Investīciju plāns_2023_2027'!I191</f>
        <v>0</v>
      </c>
      <c r="J220" s="304">
        <f>'Investīciju plāns_2023_2027'!J191</f>
        <v>0</v>
      </c>
      <c r="K220" s="305">
        <f>'Investīciju plāns_2023_2027'!K191</f>
        <v>0</v>
      </c>
      <c r="L220" s="306">
        <f>'Investīciju plāns_2023_2027'!L191</f>
        <v>120000</v>
      </c>
      <c r="M220" s="307">
        <f>'Investīciju plāns_2023_2027'!M191</f>
        <v>0</v>
      </c>
      <c r="N220" s="196" t="str">
        <f>'Investīciju plāns_2023_2027'!N191</f>
        <v>P2 V RV10</v>
      </c>
      <c r="O220" s="267" t="str">
        <f>'Investīciju plāns_2023_2027'!O191</f>
        <v>P</v>
      </c>
      <c r="P220" s="266" t="str">
        <f>'Investīciju plāns_2023_2027'!P191</f>
        <v>VP2</v>
      </c>
      <c r="Q220" s="265" t="str">
        <f>'Investīciju plāns_2023_2027'!Q191</f>
        <v>RV5</v>
      </c>
      <c r="R220" s="362" t="str">
        <f>'Investīciju plāns_2023_2027'!R191</f>
        <v>U.5.4.</v>
      </c>
      <c r="S220" s="161" t="str">
        <f>'Investīciju plāns_2023_2027'!S191</f>
        <v>Īpašuma pārvaldības nodaļa</v>
      </c>
      <c r="T220" s="309">
        <f>'Investīciju plāns_2023_2027'!T191</f>
        <v>0</v>
      </c>
      <c r="U220" s="282" t="str">
        <f>'Investīciju plāns_2023_2027'!U191</f>
        <v>2022-2027</v>
      </c>
    </row>
    <row r="221" spans="1:21" ht="63.75" x14ac:dyDescent="0.25">
      <c r="A221" s="161">
        <f>'Investīciju plāns_2023_2027'!A196</f>
        <v>194</v>
      </c>
      <c r="B221" s="277" t="str">
        <f>'Investīciju plāns_2023_2027'!B196</f>
        <v>06</v>
      </c>
      <c r="C221" s="161" t="str">
        <f>'Investīciju plāns_2023_2027'!C196</f>
        <v>Sesava</v>
      </c>
      <c r="D221" s="285" t="str">
        <f>'Investīciju plāns_2023_2027'!D196</f>
        <v>Sesavas pagasta administratīvo siltumapgādes ēku  pārbūve un apkures sistēmu rekonstrukcija</v>
      </c>
      <c r="E221" s="285" t="str">
        <f>'Investīciju plāns_2023_2027'!E196</f>
        <v>Siltumapgādes ēku pārbūve un apkures sistēmu rekonstrukcija</v>
      </c>
      <c r="F221" s="161" t="str">
        <f>'Investīciju plāns_2023_2027'!F196</f>
        <v>Energoefektivitāte</v>
      </c>
      <c r="G221" s="366" t="str">
        <f>'Investīciju plāns_2023_2027'!G196</f>
        <v xml:space="preserve">AG
J/Pag/Iedz
</v>
      </c>
      <c r="H221" s="278">
        <f>'Investīciju plāns_2023_2027'!H196</f>
        <v>200000</v>
      </c>
      <c r="I221" s="303">
        <f>'Investīciju plāns_2023_2027'!I196</f>
        <v>0</v>
      </c>
      <c r="J221" s="304">
        <f>'Investīciju plāns_2023_2027'!J196</f>
        <v>0</v>
      </c>
      <c r="K221" s="305">
        <f>'Investīciju plāns_2023_2027'!K196</f>
        <v>0</v>
      </c>
      <c r="L221" s="306">
        <f>'Investīciju plāns_2023_2027'!L196</f>
        <v>200000</v>
      </c>
      <c r="M221" s="307">
        <f>'Investīciju plāns_2023_2027'!M196</f>
        <v>0</v>
      </c>
      <c r="N221" s="196" t="str">
        <f>'Investīciju plāns_2023_2027'!N196</f>
        <v>P2 V RV8</v>
      </c>
      <c r="O221" s="258" t="str">
        <f>'Investīciju plāns_2023_2027'!O196</f>
        <v>D</v>
      </c>
      <c r="P221" s="269" t="str">
        <f>'Investīciju plāns_2023_2027'!P196</f>
        <v>VP2</v>
      </c>
      <c r="Q221" s="264" t="str">
        <f>'Investīciju plāns_2023_2027'!Q196</f>
        <v>RV5</v>
      </c>
      <c r="R221" s="268" t="str">
        <f>'Investīciju plāns_2023_2027'!R196</f>
        <v>U.5.1.</v>
      </c>
      <c r="S221" s="161" t="str">
        <f>'Investīciju plāns_2023_2027'!S196</f>
        <v>Infrastruktūras un saimnieciskā nodrošinājuma nodaļa</v>
      </c>
      <c r="T221" s="309">
        <f>'Investīciju plāns_2023_2027'!T196</f>
        <v>0</v>
      </c>
      <c r="U221" s="282" t="str">
        <f>'Investīciju plāns_2023_2027'!U196</f>
        <v>2022-2027</v>
      </c>
    </row>
    <row r="222" spans="1:21" ht="76.5" x14ac:dyDescent="0.25">
      <c r="A222" s="196">
        <f>'Investīciju plāns_2023_2027'!A197</f>
        <v>195</v>
      </c>
      <c r="B222" s="277" t="str">
        <f>'Investīciju plāns_2023_2027'!B197</f>
        <v>06</v>
      </c>
      <c r="C222" s="161" t="str">
        <f>'Investīciju plāns_2023_2027'!C197</f>
        <v>Sesava</v>
      </c>
      <c r="D222" s="285" t="str">
        <f>'Investīciju plāns_2023_2027'!D197</f>
        <v xml:space="preserve">Pašvaldības funkciju nodrošināšanai doktorāta izveide Sesavas pagastā </v>
      </c>
      <c r="E222" s="295" t="str">
        <f>'Investīciju plāns_2023_2027'!E197</f>
        <v>Doktorāta izveide:
2022.gadā uzsākts īstenot projektu par doktorāta izveidi, kopējās izmaksas būvdarbi 204334.48, būvuzraudzība 7381, kopā 211715.48EUR
Finansējums pa gadiem 
2022.gads 148201EUR
2023.gads 63514EUR</v>
      </c>
      <c r="F222" s="161" t="str">
        <f>'Investīciju plāns_2023_2027'!F197</f>
        <v>Ēku apsaimniekošana</v>
      </c>
      <c r="G222" s="366" t="str">
        <f>'Investīciju plāns_2023_2027'!G197</f>
        <v>AG
J/Pag/Iedz
Dep/ieros</v>
      </c>
      <c r="H222" s="278">
        <f>'Investīciju plāns_2023_2027'!H197</f>
        <v>63514</v>
      </c>
      <c r="I222" s="303">
        <f>'Investīciju plāns_2023_2027'!I197</f>
        <v>63514</v>
      </c>
      <c r="J222" s="304">
        <f>'Investīciju plāns_2023_2027'!J197</f>
        <v>11409</v>
      </c>
      <c r="K222" s="305">
        <f>'Investīciju plāns_2023_2027'!K197</f>
        <v>52105</v>
      </c>
      <c r="L222" s="306">
        <f>'Investīciju plāns_2023_2027'!L197</f>
        <v>0</v>
      </c>
      <c r="M222" s="307">
        <f>'Investīciju plāns_2023_2027'!M197</f>
        <v>0</v>
      </c>
      <c r="N222" s="166" t="str">
        <f>'Investīciju plāns_2023_2027'!N197</f>
        <v>P2 V RV10</v>
      </c>
      <c r="O222" s="267" t="str">
        <f>'Investīciju plāns_2023_2027'!O197</f>
        <v>P</v>
      </c>
      <c r="P222" s="258" t="str">
        <f>'Investīciju plāns_2023_2027'!P197</f>
        <v>VP1</v>
      </c>
      <c r="Q222" s="258" t="str">
        <f>'Investīciju plāns_2023_2027'!Q197</f>
        <v>RV2</v>
      </c>
      <c r="R222" s="362" t="str">
        <f>'Investīciju plāns_2023_2027'!R197</f>
        <v>2.1.</v>
      </c>
      <c r="S222" s="161" t="str">
        <f>'Investīciju plāns_2023_2027'!S197</f>
        <v>Īpašuma pārvaldības nodaļa</v>
      </c>
      <c r="T222" s="291">
        <f>'Investīciju plāns_2023_2027'!T197</f>
        <v>0</v>
      </c>
      <c r="U222" s="282" t="str">
        <f>'Investīciju plāns_2023_2027'!U197</f>
        <v>2022-2027</v>
      </c>
    </row>
    <row r="223" spans="1:21" ht="102" x14ac:dyDescent="0.25">
      <c r="A223" s="161">
        <f>'Investīciju plāns_2023_2027'!A198</f>
        <v>196</v>
      </c>
      <c r="B223" s="279" t="str">
        <f>'Investīciju plāns_2023_2027'!B198</f>
        <v>09</v>
      </c>
      <c r="C223" s="161" t="str">
        <f>'Investīciju plāns_2023_2027'!C198</f>
        <v>Sesava</v>
      </c>
      <c r="D223" s="285" t="str">
        <f>'Investīciju plāns_2023_2027'!D198</f>
        <v>Sesavas sporta halles remonts un sporta zāles siltuma sistēmas sakārtošana un energoefektivitātes paaugstināšana</v>
      </c>
      <c r="E223" s="285" t="str">
        <f>'Investīciju plāns_2023_2027'!E198</f>
        <v>Sporta zāles siltuma sistēmas sakārtošana- TP izstrāde un būvdarbi, jo esošā siltumapgādes sistēma sporta zālē ziemas periodā nenodrošina MK noteikumos noteikto temperatūru. Secīgi darbi pēc Sesavas pagasta administratīvo siltumapgādes ēku  pārbūve un   apkures sistēmu rekonstrukcijas.
Telpu remonts, ēkas pamatu hidroizolācija, ārsienu, nesošo sienu plaisu novēršana
(projektēšana ~8000 EUR, būvdarbi ~100000 EUR)</v>
      </c>
      <c r="F223" s="161" t="str">
        <f>'Investīciju plāns_2023_2027'!F198</f>
        <v>Sporta infrastruktūra</v>
      </c>
      <c r="G223" s="366" t="str">
        <f>'Investīciju plāns_2023_2027'!G198</f>
        <v xml:space="preserve">AG2023
J/Pag/Iedz
</v>
      </c>
      <c r="H223" s="278">
        <f>'Investīciju plāns_2023_2027'!H198</f>
        <v>108000</v>
      </c>
      <c r="I223" s="303">
        <f>'Investīciju plāns_2023_2027'!I198</f>
        <v>108000</v>
      </c>
      <c r="J223" s="304">
        <f>'Investīciju plāns_2023_2027'!J198</f>
        <v>23000</v>
      </c>
      <c r="K223" s="305">
        <f>'Investīciju plāns_2023_2027'!K198</f>
        <v>85000</v>
      </c>
      <c r="L223" s="306">
        <f>'Investīciju plāns_2023_2027'!L198</f>
        <v>0</v>
      </c>
      <c r="M223" s="307">
        <f>'Investīciju plāns_2023_2027'!M198</f>
        <v>0</v>
      </c>
      <c r="N223" s="166" t="str">
        <f>'Investīciju plāns_2023_2027'!N198</f>
        <v>P2 S RV2</v>
      </c>
      <c r="O223" s="267" t="str">
        <f>'Investīciju plāns_2023_2027'!O198</f>
        <v>P</v>
      </c>
      <c r="P223" s="364" t="str">
        <f>'Investīciju plāns_2023_2027'!P198</f>
        <v>VP1</v>
      </c>
      <c r="Q223" s="267" t="str">
        <f>'Investīciju plāns_2023_2027'!Q198</f>
        <v>RV3</v>
      </c>
      <c r="R223" s="362" t="str">
        <f>'Investīciju plāns_2023_2027'!R198</f>
        <v>3.2.</v>
      </c>
      <c r="S223" s="161" t="str">
        <f>'Investīciju plāns_2023_2027'!S198</f>
        <v>Infrastruktūras un saimnieciskā nodrošinājuma nodaļa/Sporta centrs/pagasta pārvalde</v>
      </c>
      <c r="T223" s="291">
        <f>'Investīciju plāns_2023_2027'!T198</f>
        <v>0</v>
      </c>
      <c r="U223" s="282" t="str">
        <f>'Investīciju plāns_2023_2027'!U198</f>
        <v>2022-2027</v>
      </c>
    </row>
    <row r="224" spans="1:21" ht="76.5" x14ac:dyDescent="0.25">
      <c r="A224" s="161">
        <f>'Investīciju plāns_2023_2027'!A199</f>
        <v>197</v>
      </c>
      <c r="B224" s="279" t="str">
        <f>'Investīciju plāns_2023_2027'!B199</f>
        <v>09</v>
      </c>
      <c r="C224" s="161" t="str">
        <f>'Investīciju plāns_2023_2027'!C199</f>
        <v>Sesava</v>
      </c>
      <c r="D224" s="285" t="str">
        <f>'Investīciju plāns_2023_2027'!D199</f>
        <v>Sesavas pamatskolas teritorijas labiekārtošana</v>
      </c>
      <c r="E224" s="285" t="str">
        <f>'Investīciju plāns_2023_2027'!E199</f>
        <v>Pagraba atjaunošanu, bērnu rotaļu laukuma un žoga ap to izbūve, uzlabojot bērnu drošību skolas teritorijā, pilnveidojot bērnu vispusīgās iemaņas. Izstrādāts būvprojekts (derīgs līdz 2024.gadam)</v>
      </c>
      <c r="F224" s="161" t="str">
        <f>'Investīciju plāns_2023_2027'!F199</f>
        <v>Teritorijas labiekārtošana</v>
      </c>
      <c r="G224" s="366" t="str">
        <f>'Investīciju plāns_2023_2027'!G199</f>
        <v>AG
J/Pag/Iedz
Dep/ieros</v>
      </c>
      <c r="H224" s="278">
        <f>'Investīciju plāns_2023_2027'!H199</f>
        <v>630000</v>
      </c>
      <c r="I224" s="303">
        <f>'Investīciju plāns_2023_2027'!I199</f>
        <v>0</v>
      </c>
      <c r="J224" s="304">
        <f>'Investīciju plāns_2023_2027'!J199</f>
        <v>0</v>
      </c>
      <c r="K224" s="305">
        <f>'Investīciju plāns_2023_2027'!K199</f>
        <v>0</v>
      </c>
      <c r="L224" s="306">
        <f>'Investīciju plāns_2023_2027'!L199</f>
        <v>130000</v>
      </c>
      <c r="M224" s="307">
        <f>'Investīciju plāns_2023_2027'!M199</f>
        <v>500000</v>
      </c>
      <c r="N224" s="196" t="str">
        <f>'Investīciju plāns_2023_2027'!N199</f>
        <v>P2 S RV2</v>
      </c>
      <c r="O224" s="267" t="str">
        <f>'Investīciju plāns_2023_2027'!O199</f>
        <v>P</v>
      </c>
      <c r="P224" s="266" t="str">
        <f>'Investīciju plāns_2023_2027'!P199</f>
        <v>VP1</v>
      </c>
      <c r="Q224" s="267" t="str">
        <f>'Investīciju plāns_2023_2027'!Q199</f>
        <v>RV1</v>
      </c>
      <c r="R224" s="362" t="str">
        <f>'Investīciju plāns_2023_2027'!R199</f>
        <v>1.1.</v>
      </c>
      <c r="S224" s="161" t="str">
        <f>'Investīciju plāns_2023_2027'!S199</f>
        <v>Infrastruktūras un saimnieciskā nodrošinājuma nodaļa/Izglītības pārvalde</v>
      </c>
      <c r="T224" s="309">
        <f>'Investīciju plāns_2023_2027'!T199</f>
        <v>0</v>
      </c>
      <c r="U224" s="282" t="str">
        <f>'Investīciju plāns_2023_2027'!U199</f>
        <v>2022-2027</v>
      </c>
    </row>
    <row r="225" spans="1:21" ht="89.25" x14ac:dyDescent="0.25">
      <c r="A225" s="196">
        <f>'Investīciju plāns_2023_2027'!A200</f>
        <v>198</v>
      </c>
      <c r="B225" s="279" t="str">
        <f>'Investīciju plāns_2023_2027'!B200</f>
        <v>09</v>
      </c>
      <c r="C225" s="161" t="str">
        <f>'Investīciju plāns_2023_2027'!C200</f>
        <v>Sesava</v>
      </c>
      <c r="D225" s="285" t="str">
        <f>'Investīciju plāns_2023_2027'!D200</f>
        <v>Aktīvās atpūtas laukuma izveide Bērvircavas ciemā</v>
      </c>
      <c r="E225" s="285" t="str">
        <f>'Investīciju plāns_2023_2027'!E200</f>
        <v>Projekta “Aktīvās atpūtas laukuma izveide Bērvircavas ciemā” mērķis ir izveidot aktīvās atpūtas laukumu Bērvircavas ciemā, izveidojot jaunu sporta un veselības pakalpojumu, nodrošinot nepieciešamo infrastruktūru un aprīkojumu sporta aktivitāšu dažādošanai un aktīvās atpūtas pilnveidošanai. Sagatavots paskaidrojuma raksts.</v>
      </c>
      <c r="F225" s="161" t="str">
        <f>'Investīciju plāns_2023_2027'!F200</f>
        <v>Teritorijas labiekārtošana</v>
      </c>
      <c r="G225" s="366" t="str">
        <f>'Investīciju plāns_2023_2027'!G200</f>
        <v>J/Pag/Iedz
Dep/ieros</v>
      </c>
      <c r="H225" s="278">
        <f>'Investīciju plāns_2023_2027'!H200</f>
        <v>80000</v>
      </c>
      <c r="I225" s="303">
        <f>'Investīciju plāns_2023_2027'!I200</f>
        <v>0</v>
      </c>
      <c r="J225" s="304">
        <f>'Investīciju plāns_2023_2027'!J200</f>
        <v>0</v>
      </c>
      <c r="K225" s="305">
        <f>'Investīciju plāns_2023_2027'!K200</f>
        <v>0</v>
      </c>
      <c r="L225" s="306">
        <f>'Investīciju plāns_2023_2027'!L200</f>
        <v>80000</v>
      </c>
      <c r="M225" s="307">
        <f>'Investīciju plāns_2023_2027'!M200</f>
        <v>0</v>
      </c>
      <c r="N225" s="166" t="str">
        <f>'Investīciju plāns_2023_2027'!N200</f>
        <v>P2 S RV2</v>
      </c>
      <c r="O225" s="258" t="str">
        <f>'Investīciju plāns_2023_2027'!O200</f>
        <v>P</v>
      </c>
      <c r="P225" s="264" t="str">
        <f>'Investīciju plāns_2023_2027'!P200</f>
        <v>VP1</v>
      </c>
      <c r="Q225" s="258" t="str">
        <f>'Investīciju plāns_2023_2027'!Q200</f>
        <v>RV3</v>
      </c>
      <c r="R225" s="362" t="str">
        <f>'Investīciju plāns_2023_2027'!R200</f>
        <v>3.1.</v>
      </c>
      <c r="S225" s="161" t="str">
        <f>'Investīciju plāns_2023_2027'!S200</f>
        <v>Infrastruktūras un saimnieciskā nodrošinājuma nodaļa/Sporta centrs/pagasta pārvalde</v>
      </c>
      <c r="T225" s="291">
        <f>'Investīciju plāns_2023_2027'!T200</f>
        <v>0</v>
      </c>
      <c r="U225" s="282" t="str">
        <f>'Investīciju plāns_2023_2027'!U200</f>
        <v>2022-2027</v>
      </c>
    </row>
    <row r="226" spans="1:21" x14ac:dyDescent="0.25">
      <c r="A226" s="161" t="e">
        <f>'Investīciju plāns_2023_2027'!#REF!</f>
        <v>#REF!</v>
      </c>
      <c r="B226" s="279" t="e">
        <f>'Investīciju plāns_2023_2027'!#REF!</f>
        <v>#REF!</v>
      </c>
      <c r="C226" s="196" t="e">
        <f>'Investīciju plāns_2023_2027'!#REF!</f>
        <v>#REF!</v>
      </c>
      <c r="D226" s="285" t="e">
        <f>'Investīciju plāns_2023_2027'!#REF!</f>
        <v>#REF!</v>
      </c>
      <c r="E226" s="285" t="e">
        <f>'Investīciju plāns_2023_2027'!#REF!</f>
        <v>#REF!</v>
      </c>
      <c r="F226" s="161" t="e">
        <f>'Investīciju plāns_2023_2027'!#REF!</f>
        <v>#REF!</v>
      </c>
      <c r="G226" s="367" t="e">
        <f>'Investīciju plāns_2023_2027'!#REF!</f>
        <v>#REF!</v>
      </c>
      <c r="H226" s="278" t="e">
        <f>'Investīciju plāns_2023_2027'!#REF!</f>
        <v>#REF!</v>
      </c>
      <c r="I226" s="303" t="e">
        <f>'Investīciju plāns_2023_2027'!#REF!</f>
        <v>#REF!</v>
      </c>
      <c r="J226" s="304" t="e">
        <f>'Investīciju plāns_2023_2027'!#REF!</f>
        <v>#REF!</v>
      </c>
      <c r="K226" s="305" t="e">
        <f>'Investīciju plāns_2023_2027'!#REF!</f>
        <v>#REF!</v>
      </c>
      <c r="L226" s="306" t="e">
        <f>'Investīciju plāns_2023_2027'!#REF!</f>
        <v>#REF!</v>
      </c>
      <c r="M226" s="307" t="e">
        <f>'Investīciju plāns_2023_2027'!#REF!</f>
        <v>#REF!</v>
      </c>
      <c r="N226" s="161" t="e">
        <f>'Investīciju plāns_2023_2027'!#REF!</f>
        <v>#REF!</v>
      </c>
      <c r="O226" s="258" t="e">
        <f>'Investīciju plāns_2023_2027'!#REF!</f>
        <v>#REF!</v>
      </c>
      <c r="P226" s="258" t="e">
        <f>'Investīciju plāns_2023_2027'!#REF!</f>
        <v>#REF!</v>
      </c>
      <c r="Q226" s="258" t="e">
        <f>'Investīciju plāns_2023_2027'!#REF!</f>
        <v>#REF!</v>
      </c>
      <c r="R226" s="363" t="e">
        <f>'Investīciju plāns_2023_2027'!#REF!</f>
        <v>#REF!</v>
      </c>
      <c r="S226" s="336" t="e">
        <f>'Investīciju plāns_2023_2027'!#REF!</f>
        <v>#REF!</v>
      </c>
      <c r="T226" s="284" t="e">
        <f>'Investīciju plāns_2023_2027'!#REF!</f>
        <v>#REF!</v>
      </c>
      <c r="U226" s="282" t="e">
        <f>'Investīciju plāns_2023_2027'!#REF!</f>
        <v>#REF!</v>
      </c>
    </row>
    <row r="227" spans="1:21" ht="102" x14ac:dyDescent="0.25">
      <c r="A227" s="161">
        <f>'Investīciju plāns_2023_2027'!A201</f>
        <v>199</v>
      </c>
      <c r="B227" s="277" t="str">
        <f>'Investīciju plāns_2023_2027'!B201</f>
        <v>04</v>
      </c>
      <c r="C227" s="161" t="str">
        <f>'Investīciju plāns_2023_2027'!C201</f>
        <v>Sesava</v>
      </c>
      <c r="D227" s="285" t="str">
        <f>'Investīciju plāns_2023_2027'!D201</f>
        <v>Autoceļa Dobele- Bauska P103 - Bērvircavā (aptuveni 1.2km),  Sesavas pagastā ceļa seguma atjaunošana , t.sk. Upes ielas posma un Līvānu ielas posma seguma atjaunošana</v>
      </c>
      <c r="E227" s="285" t="str">
        <f>'Investīciju plāns_2023_2027'!E201</f>
        <v>Transporta infrastruktūras attīstība, t.sk.: 
2022/2023.gads:
2022. uzsākti darbi ceļa seguma atjaunošanai  par kopējo līguma summu - 217434.05 (būvprojekts, būvdarbi, autoruzraudzība), 1936.00 būvuzraudzība, kopā 219370.05EUR, bet atbilstoši pieejamam finansējumam, apmaksa par paveiktajiem darbiem sadalīta pa gadiem:
2022.gads 97000 EUR
2023.gads 122370.05 EUR</v>
      </c>
      <c r="F227" s="161" t="str">
        <f>'Investīciju plāns_2023_2027'!F201</f>
        <v>Transporta infrastruktūra, t.sk. Apgaismojums</v>
      </c>
      <c r="G227" s="366" t="str">
        <f>'Investīciju plāns_2023_2027'!G201</f>
        <v xml:space="preserve">
PP
</v>
      </c>
      <c r="H227" s="290">
        <f>'Investīciju plāns_2023_2027'!H201</f>
        <v>122370</v>
      </c>
      <c r="I227" s="303">
        <f>'Investīciju plāns_2023_2027'!I201</f>
        <v>122370</v>
      </c>
      <c r="J227" s="304">
        <f>'Investīciju plāns_2023_2027'!J201</f>
        <v>122370</v>
      </c>
      <c r="K227" s="305">
        <f>'Investīciju plāns_2023_2027'!K201</f>
        <v>0</v>
      </c>
      <c r="L227" s="306">
        <f>'Investīciju plāns_2023_2027'!L201</f>
        <v>0</v>
      </c>
      <c r="M227" s="307">
        <f>'Investīciju plāns_2023_2027'!M201</f>
        <v>0</v>
      </c>
      <c r="N227" s="195" t="str">
        <f>'Investīciju plāns_2023_2027'!N201</f>
        <v>P2 V RV1</v>
      </c>
      <c r="O227" s="267" t="str">
        <f>'Investīciju plāns_2023_2027'!O201</f>
        <v>D</v>
      </c>
      <c r="P227" s="365" t="str">
        <f>'Investīciju plāns_2023_2027'!P201</f>
        <v>VP2</v>
      </c>
      <c r="Q227" s="267" t="str">
        <f>'Investīciju plāns_2023_2027'!Q201</f>
        <v>RV4</v>
      </c>
      <c r="R227" s="362" t="str">
        <f>'Investīciju plāns_2023_2027'!R201</f>
        <v>4.1.</v>
      </c>
      <c r="S227" s="161" t="str">
        <f>'Investīciju plāns_2023_2027'!S201</f>
        <v>Infrastruktūras un saimnieciskā nodrošinājuma nodaļa/Pagasta pārvalde</v>
      </c>
      <c r="T227" s="310">
        <f>'Investīciju plāns_2023_2027'!T201</f>
        <v>0</v>
      </c>
      <c r="U227" s="282" t="str">
        <f>'Investīciju plāns_2023_2027'!U201</f>
        <v>2022-2027</v>
      </c>
    </row>
    <row r="228" spans="1:21" ht="89.25" x14ac:dyDescent="0.25">
      <c r="A228" s="196">
        <f>'Investīciju plāns_2023_2027'!A202</f>
        <v>200</v>
      </c>
      <c r="B228" s="277">
        <f>'Investīciju plāns_2023_2027'!B202</f>
        <v>0</v>
      </c>
      <c r="C228" s="161" t="str">
        <f>'Investīciju plāns_2023_2027'!C202</f>
        <v>Sesava</v>
      </c>
      <c r="D228" s="285" t="str">
        <f>'Investīciju plāns_2023_2027'!D202</f>
        <v>Sesavas pagasta  transporta infrastruktūras attīstība</v>
      </c>
      <c r="E228" s="285" t="str">
        <f>'Investīciju plāns_2023_2027'!E202</f>
        <v xml:space="preserve">Transporta infrastruktūras attīstība, t.sk.: 
2023.gads:
1.Kastaņu ielas, Bērvircavā seguma virskārtas atjaunošana (projektēšana 2178 EUR, būvdarbi ~ 92000 EUR)
Iepirkumu procedūra projektēšanai uzsākta 2022.gadā, noslēgti līgumi par projektēšanu
</v>
      </c>
      <c r="F228" s="161" t="str">
        <f>'Investīciju plāns_2023_2027'!F202</f>
        <v>Transporta infrastruktūra, t.sk. Apgaismojums</v>
      </c>
      <c r="G228" s="366" t="str">
        <f>'Investīciju plāns_2023_2027'!G202</f>
        <v xml:space="preserve">AG2023
J/Pag/Iedz
</v>
      </c>
      <c r="H228" s="290">
        <f>'Investīciju plāns_2023_2027'!H202</f>
        <v>94178</v>
      </c>
      <c r="I228" s="303">
        <f>'Investīciju plāns_2023_2027'!I202</f>
        <v>94178</v>
      </c>
      <c r="J228" s="304">
        <f>'Investīciju plāns_2023_2027'!J202</f>
        <v>15978</v>
      </c>
      <c r="K228" s="305">
        <f>'Investīciju plāns_2023_2027'!K202</f>
        <v>78200</v>
      </c>
      <c r="L228" s="306">
        <f>'Investīciju plāns_2023_2027'!L202</f>
        <v>0</v>
      </c>
      <c r="M228" s="307">
        <f>'Investīciju plāns_2023_2027'!M202</f>
        <v>0</v>
      </c>
      <c r="N228" s="195">
        <f>'Investīciju plāns_2023_2027'!N202</f>
        <v>0</v>
      </c>
      <c r="O228" s="267">
        <f>'Investīciju plāns_2023_2027'!O202</f>
        <v>0</v>
      </c>
      <c r="P228" s="365">
        <f>'Investīciju plāns_2023_2027'!P202</f>
        <v>0</v>
      </c>
      <c r="Q228" s="267">
        <f>'Investīciju plāns_2023_2027'!Q202</f>
        <v>0</v>
      </c>
      <c r="R228" s="362">
        <f>'Investīciju plāns_2023_2027'!R202</f>
        <v>0</v>
      </c>
      <c r="S228" s="161" t="str">
        <f>'Investīciju plāns_2023_2027'!S202</f>
        <v>Infrastruktūras un saimnieciskā nodrošinājuma nodaļa/Pagasta pārvalde</v>
      </c>
      <c r="T228" s="310">
        <f>'Investīciju plāns_2023_2027'!T202</f>
        <v>0</v>
      </c>
      <c r="U228" s="282" t="str">
        <f>'Investīciju plāns_2023_2027'!U202</f>
        <v>2022-2027</v>
      </c>
    </row>
    <row r="229" spans="1:21" ht="114.75" x14ac:dyDescent="0.25">
      <c r="A229" s="161">
        <f>'Investīciju plāns_2023_2027'!A204</f>
        <v>202</v>
      </c>
      <c r="B229" s="277">
        <f>'Investīciju plāns_2023_2027'!B204</f>
        <v>0</v>
      </c>
      <c r="C229" s="161" t="str">
        <f>'Investīciju plāns_2023_2027'!C204</f>
        <v>Sesava</v>
      </c>
      <c r="D229" s="285" t="str">
        <f>'Investīciju plāns_2023_2027'!D204</f>
        <v>Sesavas pagasta Bērvircavas muižas kungu mājas atjaunošana</v>
      </c>
      <c r="E229" s="285" t="str">
        <f>'Investīciju plāns_2023_2027'!E204</f>
        <v>Atbilstoši 2022.gada 23. decembra Kultūras ministrijas rīkojumam 2.5-1-202, Sesavas pagasta Bērvircavas muižai un parkam piešķirtsr reģiona nozīmes kultūras pieminekļa statuss. No 2023. gada 1. janvāra tiesiskais valdītājs ir Jelgavas novads, kā rezultātā, pašvaldībai jāparedz finanšu līdzekļi kultūras pieminekļa saglabāšanai, konservācijai un atjaunošanai.
2023.gadā iespējams pieteikties VKKP, NKMP finansējumam pieminekļa atjaunošanas dokumentācijas izstrādei un konservācijai. Provizoriskā summa dokumentu izstrādei 15000 EUR</v>
      </c>
      <c r="F229" s="161" t="str">
        <f>'Investīciju plāns_2023_2027'!F204</f>
        <v>Vēstures mantojums - ēkas</v>
      </c>
      <c r="G229" s="366" t="str">
        <f>'Investīciju plāns_2023_2027'!G204</f>
        <v>J/Pag/Iedz</v>
      </c>
      <c r="H229" s="278">
        <f>'Investīciju plāns_2023_2027'!H204</f>
        <v>15000</v>
      </c>
      <c r="I229" s="303">
        <f>'Investīciju plāns_2023_2027'!I204</f>
        <v>15000</v>
      </c>
      <c r="J229" s="304">
        <f>'Investīciju plāns_2023_2027'!J204</f>
        <v>15000</v>
      </c>
      <c r="K229" s="305">
        <f>'Investīciju plāns_2023_2027'!K204</f>
        <v>0</v>
      </c>
      <c r="L229" s="306">
        <f>'Investīciju plāns_2023_2027'!L204</f>
        <v>0</v>
      </c>
      <c r="M229" s="307">
        <f>'Investīciju plāns_2023_2027'!M204</f>
        <v>0</v>
      </c>
      <c r="N229" s="196" t="str">
        <f>'Investīciju plāns_2023_2027'!N204</f>
        <v>P4 T RV2</v>
      </c>
      <c r="O229" s="372">
        <f>'Investīciju plāns_2023_2027'!O204</f>
        <v>0</v>
      </c>
      <c r="P229" s="373">
        <f>'Investīciju plāns_2023_2027'!P204</f>
        <v>0</v>
      </c>
      <c r="Q229" s="373">
        <f>'Investīciju plāns_2023_2027'!Q204</f>
        <v>0</v>
      </c>
      <c r="R229" s="374">
        <f>'Investīciju plāns_2023_2027'!R204</f>
        <v>0</v>
      </c>
      <c r="S229" s="161" t="str">
        <f>'Investīciju plāns_2023_2027'!S204</f>
        <v>Infrastruktūras un saimnieciskā nodrošinājuma nodaļa/pagasta pārvalde</v>
      </c>
      <c r="T229" s="309">
        <f>'Investīciju plāns_2023_2027'!T204</f>
        <v>0</v>
      </c>
      <c r="U229" s="282">
        <f>'Investīciju plāns_2023_2027'!U204</f>
        <v>0</v>
      </c>
    </row>
    <row r="230" spans="1:21" x14ac:dyDescent="0.25">
      <c r="A230" s="161" t="e">
        <f>'Investīciju plāns_2023_2027'!#REF!</f>
        <v>#REF!</v>
      </c>
      <c r="B230" s="279" t="e">
        <f>'Investīciju plāns_2023_2027'!#REF!</f>
        <v>#REF!</v>
      </c>
      <c r="C230" s="196" t="e">
        <f>'Investīciju plāns_2023_2027'!#REF!</f>
        <v>#REF!</v>
      </c>
      <c r="D230" s="285" t="e">
        <f>'Investīciju plāns_2023_2027'!#REF!</f>
        <v>#REF!</v>
      </c>
      <c r="E230" s="285" t="e">
        <f>'Investīciju plāns_2023_2027'!#REF!</f>
        <v>#REF!</v>
      </c>
      <c r="F230" s="161" t="e">
        <f>'Investīciju plāns_2023_2027'!#REF!</f>
        <v>#REF!</v>
      </c>
      <c r="G230" s="366" t="e">
        <f>'Investīciju plāns_2023_2027'!#REF!</f>
        <v>#REF!</v>
      </c>
      <c r="H230" s="278" t="e">
        <f>'Investīciju plāns_2023_2027'!#REF!</f>
        <v>#REF!</v>
      </c>
      <c r="I230" s="303" t="e">
        <f>'Investīciju plāns_2023_2027'!#REF!</f>
        <v>#REF!</v>
      </c>
      <c r="J230" s="304" t="e">
        <f>'Investīciju plāns_2023_2027'!#REF!</f>
        <v>#REF!</v>
      </c>
      <c r="K230" s="305" t="e">
        <f>'Investīciju plāns_2023_2027'!#REF!</f>
        <v>#REF!</v>
      </c>
      <c r="L230" s="306" t="e">
        <f>'Investīciju plāns_2023_2027'!#REF!</f>
        <v>#REF!</v>
      </c>
      <c r="M230" s="307" t="e">
        <f>'Investīciju plāns_2023_2027'!#REF!</f>
        <v>#REF!</v>
      </c>
      <c r="N230" s="196" t="e">
        <f>'Investīciju plāns_2023_2027'!#REF!</f>
        <v>#REF!</v>
      </c>
      <c r="O230" s="372" t="e">
        <f>'Investīciju plāns_2023_2027'!#REF!</f>
        <v>#REF!</v>
      </c>
      <c r="P230" s="373" t="e">
        <f>'Investīciju plāns_2023_2027'!#REF!</f>
        <v>#REF!</v>
      </c>
      <c r="Q230" s="373" t="e">
        <f>'Investīciju plāns_2023_2027'!#REF!</f>
        <v>#REF!</v>
      </c>
      <c r="R230" s="374" t="e">
        <f>'Investīciju plāns_2023_2027'!#REF!</f>
        <v>#REF!</v>
      </c>
      <c r="S230" s="161" t="e">
        <f>'Investīciju plāns_2023_2027'!#REF!</f>
        <v>#REF!</v>
      </c>
      <c r="T230" s="309" t="e">
        <f>'Investīciju plāns_2023_2027'!#REF!</f>
        <v>#REF!</v>
      </c>
      <c r="U230" s="282" t="e">
        <f>'Investīciju plāns_2023_2027'!#REF!</f>
        <v>#REF!</v>
      </c>
    </row>
    <row r="231" spans="1:21" ht="76.5" x14ac:dyDescent="0.25">
      <c r="A231" s="196">
        <f>'Investīciju plāns_2023_2027'!A205</f>
        <v>203</v>
      </c>
      <c r="B231" s="279" t="str">
        <f>'Investīciju plāns_2023_2027'!B205</f>
        <v>09</v>
      </c>
      <c r="C231" s="196" t="str">
        <f>'Investīciju plāns_2023_2027'!C205</f>
        <v>Svēte</v>
      </c>
      <c r="D231" s="285" t="str">
        <f>'Investīciju plāns_2023_2027'!D205</f>
        <v>Svētes pamatskolas ēkas piebūve, kā jaunas multifunkcionālas mācību telpu izveide</v>
      </c>
      <c r="E231" s="285" t="str">
        <f>'Investīciju plāns_2023_2027'!E205</f>
        <v>Multifunkcionālas mācību telpu izveide - nodrošināt Svētes pamatskolas skolēniem iespēju apgūt mācību vielu mājturībā un tehnoloģijās , kā arī paredzēt telpas pilnvertīgam pielietojumam skolas vajadzībām
(2023.gadā projektēšana ~ 50 000 EUR, būvniecība 2024.gadā)</v>
      </c>
      <c r="F231" s="195" t="str">
        <f>'Investīciju plāns_2023_2027'!F205</f>
        <v>Izglītības iestāžu infrastruktūra</v>
      </c>
      <c r="G231" s="366" t="str">
        <f>'Investīciju plāns_2023_2027'!G205</f>
        <v xml:space="preserve">AG2023
J/Pag/Iedz
</v>
      </c>
      <c r="H231" s="278">
        <f>'Investīciju plāns_2023_2027'!H205</f>
        <v>550000</v>
      </c>
      <c r="I231" s="303">
        <f>'Investīciju plāns_2023_2027'!I205</f>
        <v>50000</v>
      </c>
      <c r="J231" s="304">
        <f>'Investīciju plāns_2023_2027'!J205</f>
        <v>50000</v>
      </c>
      <c r="K231" s="305">
        <f>'Investīciju plāns_2023_2027'!K205</f>
        <v>0</v>
      </c>
      <c r="L231" s="306">
        <f>'Investīciju plāns_2023_2027'!L205</f>
        <v>0</v>
      </c>
      <c r="M231" s="307">
        <f>'Investīciju plāns_2023_2027'!M205</f>
        <v>500000</v>
      </c>
      <c r="N231" s="166" t="str">
        <f>'Investīciju plāns_2023_2027'!N205</f>
        <v>P2 I RV1</v>
      </c>
      <c r="O231" s="372" t="str">
        <f>'Investīciju plāns_2023_2027'!O205</f>
        <v>P</v>
      </c>
      <c r="P231" s="372" t="str">
        <f>'Investīciju plāns_2023_2027'!P205</f>
        <v>VP1</v>
      </c>
      <c r="Q231" s="372" t="str">
        <f>'Investīciju plāns_2023_2027'!Q205</f>
        <v>RV1</v>
      </c>
      <c r="R231" s="375" t="str">
        <f>'Investīciju plāns_2023_2027'!R205</f>
        <v>1.1.</v>
      </c>
      <c r="S231" s="161" t="str">
        <f>'Investīciju plāns_2023_2027'!S205</f>
        <v xml:space="preserve">Izglītības pārvalde/Infrastruktūras un saimnieciskā nodrošinājuma nodaļa </v>
      </c>
      <c r="T231" s="291">
        <f>'Investīciju plāns_2023_2027'!T205</f>
        <v>0</v>
      </c>
      <c r="U231" s="282" t="str">
        <f>'Investīciju plāns_2023_2027'!U205</f>
        <v>2022-2027</v>
      </c>
    </row>
    <row r="232" spans="1:21" x14ac:dyDescent="0.25">
      <c r="A232" s="161" t="e">
        <f>'Investīciju plāns_2023_2027'!#REF!</f>
        <v>#REF!</v>
      </c>
      <c r="B232" s="277" t="e">
        <f>'Investīciju plāns_2023_2027'!#REF!</f>
        <v>#REF!</v>
      </c>
      <c r="C232" s="161" t="e">
        <f>'Investīciju plāns_2023_2027'!#REF!</f>
        <v>#REF!</v>
      </c>
      <c r="D232" s="285" t="e">
        <f>'Investīciju plāns_2023_2027'!#REF!</f>
        <v>#REF!</v>
      </c>
      <c r="E232" s="295" t="e">
        <f>'Investīciju plāns_2023_2027'!#REF!</f>
        <v>#REF!</v>
      </c>
      <c r="F232" s="161" t="e">
        <f>'Investīciju plāns_2023_2027'!#REF!</f>
        <v>#REF!</v>
      </c>
      <c r="G232" s="368" t="e">
        <f>'Investīciju plāns_2023_2027'!#REF!</f>
        <v>#REF!</v>
      </c>
      <c r="H232" s="278" t="e">
        <f>'Investīciju plāns_2023_2027'!#REF!</f>
        <v>#REF!</v>
      </c>
      <c r="I232" s="303" t="e">
        <f>'Investīciju plāns_2023_2027'!#REF!</f>
        <v>#REF!</v>
      </c>
      <c r="J232" s="304" t="e">
        <f>'Investīciju plāns_2023_2027'!#REF!</f>
        <v>#REF!</v>
      </c>
      <c r="K232" s="305" t="e">
        <f>'Investīciju plāns_2023_2027'!#REF!</f>
        <v>#REF!</v>
      </c>
      <c r="L232" s="306" t="e">
        <f>'Investīciju plāns_2023_2027'!#REF!</f>
        <v>#REF!</v>
      </c>
      <c r="M232" s="307" t="e">
        <f>'Investīciju plāns_2023_2027'!#REF!</f>
        <v>#REF!</v>
      </c>
      <c r="N232" s="196" t="e">
        <f>'Investīciju plāns_2023_2027'!#REF!</f>
        <v>#REF!</v>
      </c>
      <c r="O232" s="372" t="e">
        <f>'Investīciju plāns_2023_2027'!#REF!</f>
        <v>#REF!</v>
      </c>
      <c r="P232" s="372" t="e">
        <f>'Investīciju plāns_2023_2027'!#REF!</f>
        <v>#REF!</v>
      </c>
      <c r="Q232" s="372" t="e">
        <f>'Investīciju plāns_2023_2027'!#REF!</f>
        <v>#REF!</v>
      </c>
      <c r="R232" s="344" t="e">
        <f>'Investīciju plāns_2023_2027'!#REF!</f>
        <v>#REF!</v>
      </c>
      <c r="S232" s="161" t="e">
        <f>'Investīciju plāns_2023_2027'!#REF!</f>
        <v>#REF!</v>
      </c>
      <c r="T232" s="309" t="e">
        <f>'Investīciju plāns_2023_2027'!#REF!</f>
        <v>#REF!</v>
      </c>
      <c r="U232" s="282" t="e">
        <f>'Investīciju plāns_2023_2027'!#REF!</f>
        <v>#REF!</v>
      </c>
    </row>
    <row r="233" spans="1:21" ht="76.5" x14ac:dyDescent="0.25">
      <c r="A233" s="161">
        <f>'Investīciju plāns_2023_2027'!A206</f>
        <v>204</v>
      </c>
      <c r="B233" s="277" t="str">
        <f>'Investīciju plāns_2023_2027'!B206</f>
        <v>09</v>
      </c>
      <c r="C233" s="161" t="str">
        <f>'Investīciju plāns_2023_2027'!C206</f>
        <v>Svēte</v>
      </c>
      <c r="D233" s="285" t="str">
        <f>'Investīciju plāns_2023_2027'!D206</f>
        <v>Svētes bērnu un jauniešu izglītības un iniciatīvu centra vides pieejamības nodrošināšana</v>
      </c>
      <c r="E233" s="295" t="str">
        <f>'Investīciju plāns_2023_2027'!E206</f>
        <v>Vides pieejamības nodrošināšana</v>
      </c>
      <c r="F233" s="281" t="str">
        <f>'Investīciju plāns_2023_2027'!F206</f>
        <v>Izglītības iestāžu infrastruktūra</v>
      </c>
      <c r="G233" s="366" t="str">
        <f>'Investīciju plāns_2023_2027'!G206</f>
        <v>J/Pag/Iedz
SAM</v>
      </c>
      <c r="H233" s="278">
        <f>'Investīciju plāns_2023_2027'!H206</f>
        <v>80000</v>
      </c>
      <c r="I233" s="303">
        <f>'Investīciju plāns_2023_2027'!I206</f>
        <v>0</v>
      </c>
      <c r="J233" s="304">
        <f>'Investīciju plāns_2023_2027'!J206</f>
        <v>0</v>
      </c>
      <c r="K233" s="305">
        <f>'Investīciju plāns_2023_2027'!K206</f>
        <v>0</v>
      </c>
      <c r="L233" s="306">
        <f>'Investīciju plāns_2023_2027'!L206</f>
        <v>80000</v>
      </c>
      <c r="M233" s="307">
        <f>'Investīciju plāns_2023_2027'!M206</f>
        <v>0</v>
      </c>
      <c r="N233" s="196" t="str">
        <f>'Investīciju plāns_2023_2027'!N206</f>
        <v>P2 I RV1</v>
      </c>
      <c r="O233" s="372" t="str">
        <f>'Investīciju plāns_2023_2027'!O206</f>
        <v>P</v>
      </c>
      <c r="P233" s="372" t="str">
        <f>'Investīciju plāns_2023_2027'!P206</f>
        <v>VP1</v>
      </c>
      <c r="Q233" s="372" t="str">
        <f>'Investīciju plāns_2023_2027'!Q206</f>
        <v>RV1</v>
      </c>
      <c r="R233" s="375" t="str">
        <f>'Investīciju plāns_2023_2027'!R206</f>
        <v>1.1.</v>
      </c>
      <c r="S233" s="336" t="str">
        <f>'Investīciju plāns_2023_2027'!S206</f>
        <v>Infrastruktūras un saimnieciskā nodrošinājuma nodaļa/Attīstības nodaļa</v>
      </c>
      <c r="T233" s="309" t="str">
        <f>'Investīciju plāns_2023_2027'!T206</f>
        <v>2022-2027</v>
      </c>
      <c r="U233" s="282" t="str">
        <f>'Investīciju plāns_2023_2027'!U206</f>
        <v>2022-2027</v>
      </c>
    </row>
    <row r="234" spans="1:21" ht="76.5" x14ac:dyDescent="0.25">
      <c r="A234" s="196">
        <f>'Investīciju plāns_2023_2027'!A207</f>
        <v>205</v>
      </c>
      <c r="B234" s="279" t="str">
        <f>'Investīciju plāns_2023_2027'!B207</f>
        <v>09s</v>
      </c>
      <c r="C234" s="196" t="str">
        <f>'Investīciju plāns_2023_2027'!C207</f>
        <v>Svēte</v>
      </c>
      <c r="D234" s="285" t="str">
        <f>'Investīciju plāns_2023_2027'!D207</f>
        <v>Svētes pamatskolas sporta halles zāles grīdas atjaunošana</v>
      </c>
      <c r="E234" s="285" t="str">
        <f>'Investīciju plāns_2023_2027'!E207</f>
        <v>Grīdas segums bojāts (uzpūties), zaudējis pretslīdes īpašības- nepieciešama seguma nomaiņa</v>
      </c>
      <c r="F234" s="161" t="str">
        <f>'Investīciju plāns_2023_2027'!F207</f>
        <v>Sporta infrastruktūra</v>
      </c>
      <c r="G234" s="366" t="str">
        <f>'Investīciju plāns_2023_2027'!G207</f>
        <v>J/Pag/Iedz</v>
      </c>
      <c r="H234" s="278">
        <f>'Investīciju plāns_2023_2027'!H207</f>
        <v>50000</v>
      </c>
      <c r="I234" s="303">
        <f>'Investīciju plāns_2023_2027'!I207</f>
        <v>0</v>
      </c>
      <c r="J234" s="304">
        <f>'Investīciju plāns_2023_2027'!J207</f>
        <v>0</v>
      </c>
      <c r="K234" s="305">
        <f>'Investīciju plāns_2023_2027'!K207</f>
        <v>0</v>
      </c>
      <c r="L234" s="306">
        <f>'Investīciju plāns_2023_2027'!L207</f>
        <v>50000</v>
      </c>
      <c r="M234" s="307">
        <f>'Investīciju plāns_2023_2027'!M207</f>
        <v>0</v>
      </c>
      <c r="N234" s="196" t="str">
        <f>'Investīciju plāns_2023_2027'!N207</f>
        <v>P2 S RV2</v>
      </c>
      <c r="O234" s="372" t="str">
        <f>'Investīciju plāns_2023_2027'!O207</f>
        <v>D</v>
      </c>
      <c r="P234" s="373" t="str">
        <f>'Investīciju plāns_2023_2027'!P207</f>
        <v>VP1</v>
      </c>
      <c r="Q234" s="373" t="str">
        <f>'Investīciju plāns_2023_2027'!Q207</f>
        <v>RV1</v>
      </c>
      <c r="R234" s="375" t="str">
        <f>'Investīciju plāns_2023_2027'!R207</f>
        <v>1.1.</v>
      </c>
      <c r="S234" s="161" t="str">
        <f>'Investīciju plāns_2023_2027'!S207</f>
        <v xml:space="preserve">Izglītības pārvalde/Infrastruktūras un saimnieciskā nodrošinājuma nodaļa </v>
      </c>
      <c r="T234" s="309">
        <f>'Investīciju plāns_2023_2027'!T207</f>
        <v>0</v>
      </c>
      <c r="U234" s="282" t="str">
        <f>'Investīciju plāns_2023_2027'!U207</f>
        <v>2022-2027</v>
      </c>
    </row>
    <row r="235" spans="1:21" ht="76.5" x14ac:dyDescent="0.25">
      <c r="A235" s="161">
        <f>'Investīciju plāns_2023_2027'!A208</f>
        <v>206</v>
      </c>
      <c r="B235" s="279" t="str">
        <f>'Investīciju plāns_2023_2027'!B208</f>
        <v>09</v>
      </c>
      <c r="C235" s="196" t="str">
        <f>'Investīciju plāns_2023_2027'!C208</f>
        <v>Svēte</v>
      </c>
      <c r="D235" s="285" t="str">
        <f>'Investīciju plāns_2023_2027'!D208</f>
        <v>Ārējās kanalizācijas sakārtošana pie Svētes Bērnu un jauniešu izglītības un aktivitāšu centra</v>
      </c>
      <c r="E235" s="285" t="str">
        <f>'Investīciju plāns_2023_2027'!E208</f>
        <v>Pievienošanās pie kopējā kanalizācijas tīkla, jo  kanalizācijas tīkls pievienots pie privātā īpašumā 2 m3 esošās nosēdakas. Bieži jāveic asenizācijas pakalpojumi, kuru izmaksas ir lielākas nekā pieslēgumam pie kopējā tīkla. Akas īpašniekam ir pretenzijas pret esošo situāciju.</v>
      </c>
      <c r="F235" s="161" t="str">
        <f>'Investīciju plāns_2023_2027'!F208</f>
        <v>Teritorijas labiekārtošana</v>
      </c>
      <c r="G235" s="366" t="str">
        <f>'Investīciju plāns_2023_2027'!G208</f>
        <v>J/Pag/Iedz</v>
      </c>
      <c r="H235" s="278">
        <f>'Investīciju plāns_2023_2027'!H208</f>
        <v>110000</v>
      </c>
      <c r="I235" s="303">
        <f>'Investīciju plāns_2023_2027'!I208</f>
        <v>0</v>
      </c>
      <c r="J235" s="304">
        <f>'Investīciju plāns_2023_2027'!J208</f>
        <v>0</v>
      </c>
      <c r="K235" s="305">
        <f>'Investīciju plāns_2023_2027'!K208</f>
        <v>0</v>
      </c>
      <c r="L235" s="306">
        <f>'Investīciju plāns_2023_2027'!L208</f>
        <v>0</v>
      </c>
      <c r="M235" s="307">
        <f>'Investīciju plāns_2023_2027'!M208</f>
        <v>110000</v>
      </c>
      <c r="N235" s="166" t="str">
        <f>'Investīciju plāns_2023_2027'!N208</f>
        <v>P2 I RV1</v>
      </c>
      <c r="O235" s="372" t="str">
        <f>'Investīciju plāns_2023_2027'!O208</f>
        <v>D</v>
      </c>
      <c r="P235" s="372" t="str">
        <f>'Investīciju plāns_2023_2027'!P208</f>
        <v>VP1</v>
      </c>
      <c r="Q235" s="372" t="str">
        <f>'Investīciju plāns_2023_2027'!Q208</f>
        <v>RV1</v>
      </c>
      <c r="R235" s="374" t="str">
        <f>'Investīciju plāns_2023_2027'!R208</f>
        <v>1.1.</v>
      </c>
      <c r="S235" s="161" t="str">
        <f>'Investīciju plāns_2023_2027'!S208</f>
        <v xml:space="preserve">Izglītības pārvalde/Infrastruktūras un saimnieciskā nodrošinājuma nodaļa </v>
      </c>
      <c r="T235" s="291">
        <f>'Investīciju plāns_2023_2027'!T208</f>
        <v>0</v>
      </c>
      <c r="U235" s="282" t="str">
        <f>'Investīciju plāns_2023_2027'!U208</f>
        <v>2022-2027</v>
      </c>
    </row>
    <row r="236" spans="1:21" ht="76.5" x14ac:dyDescent="0.25">
      <c r="A236" s="161">
        <f>'Investīciju plāns_2023_2027'!A209</f>
        <v>207</v>
      </c>
      <c r="B236" s="279" t="str">
        <f>'Investīciju plāns_2023_2027'!B209</f>
        <v>06</v>
      </c>
      <c r="C236" s="196" t="str">
        <f>'Investīciju plāns_2023_2027'!C209</f>
        <v>Svēte</v>
      </c>
      <c r="D236" s="285" t="str">
        <f>'Investīciju plāns_2023_2027'!D209</f>
        <v>Svētes pagasta Jēkabnieku kultūras nama lietus ūdens novadīšanas sistēmas sakārtošana</v>
      </c>
      <c r="E236" s="285" t="str">
        <f>'Investīciju plāns_2023_2027'!E209</f>
        <v>LKT ar akām novadošā tīkla ierīkošana jumta lietus ūdens noteku savākšanai slēgtā sistēmā, ēkas apmales sakārtošana, pamatu cokola atjaunošana. Projektēšana 2022.gadā (DRN finansējums)
2023.gadā lietus ūdens un drenāžas sistēmas izbūve 78 000EUR</v>
      </c>
      <c r="F236" s="161" t="str">
        <f>'Investīciju plāns_2023_2027'!F209</f>
        <v xml:space="preserve">Teritorijas labiekārtošana </v>
      </c>
      <c r="G236" s="367" t="str">
        <f>'Investīciju plāns_2023_2027'!G209</f>
        <v xml:space="preserve">J/Pag/Iedz
</v>
      </c>
      <c r="H236" s="278">
        <f>'Investīciju plāns_2023_2027'!H209</f>
        <v>78000</v>
      </c>
      <c r="I236" s="303">
        <f>'Investīciju plāns_2023_2027'!I209</f>
        <v>78000</v>
      </c>
      <c r="J236" s="304">
        <f>'Investīciju plāns_2023_2027'!J209</f>
        <v>78000</v>
      </c>
      <c r="K236" s="305">
        <f>'Investīciju plāns_2023_2027'!K209</f>
        <v>0</v>
      </c>
      <c r="L236" s="306">
        <f>'Investīciju plāns_2023_2027'!L209</f>
        <v>0</v>
      </c>
      <c r="M236" s="307">
        <f>'Investīciju plāns_2023_2027'!M209</f>
        <v>0</v>
      </c>
      <c r="N236" s="166" t="str">
        <f>'Investīciju plāns_2023_2027'!N209</f>
        <v>P3 V RV9</v>
      </c>
      <c r="O236" s="372" t="str">
        <f>'Investīciju plāns_2023_2027'!O209</f>
        <v>P</v>
      </c>
      <c r="P236" s="376" t="str">
        <f>'Investīciju plāns_2023_2027'!P209</f>
        <v>VP1</v>
      </c>
      <c r="Q236" s="372" t="str">
        <f>'Investīciju plāns_2023_2027'!Q209</f>
        <v>RV3</v>
      </c>
      <c r="R236" s="374" t="str">
        <f>'Investīciju plāns_2023_2027'!R209</f>
        <v>3.3.</v>
      </c>
      <c r="S236" s="161" t="str">
        <f>'Investīciju plāns_2023_2027'!S209</f>
        <v>Infrastruktūras un saimnieciskā nodrošinājuma nodaļa/pagasta pārvalde</v>
      </c>
      <c r="T236" s="291">
        <f>'Investīciju plāns_2023_2027'!T209</f>
        <v>0</v>
      </c>
      <c r="U236" s="282" t="str">
        <f>'Investīciju plāns_2023_2027'!U209</f>
        <v>2022-2027</v>
      </c>
    </row>
    <row r="237" spans="1:21" ht="76.5" x14ac:dyDescent="0.25">
      <c r="A237" s="196">
        <f>'Investīciju plāns_2023_2027'!A210</f>
        <v>208</v>
      </c>
      <c r="B237" s="279">
        <f>'Investīciju plāns_2023_2027'!B210</f>
        <v>0</v>
      </c>
      <c r="C237" s="196" t="str">
        <f>'Investīciju plāns_2023_2027'!C210</f>
        <v>Svēte</v>
      </c>
      <c r="D237" s="285" t="str">
        <f>'Investīciju plāns_2023_2027'!D210</f>
        <v>Svētes pagasta  transporta infrastruktūras attīstība</v>
      </c>
      <c r="E237" s="285" t="str">
        <f>'Investīciju plāns_2023_2027'!E210</f>
        <v>Transporta infrastruktūras attīstība, t.sk.: 
2023.gads:
Straumes ielas, Jēkabniekos seguma virskārtas atjaunošana 120m (projektēšana 1936 EUR, būvdarbi ~ 23000 EUR)
Iepirkumu procedūra projektēšanai uzsākta 2022.gadā, noslēgti līgumi par projektēšanu</v>
      </c>
      <c r="F237" s="161" t="str">
        <f>'Investīciju plāns_2023_2027'!F210</f>
        <v>Transporta infrastruktūra, t.sk. Apgaismojums</v>
      </c>
      <c r="G237" s="367" t="str">
        <f>'Investīciju plāns_2023_2027'!G210</f>
        <v>AG2023
J/Pag/Iedz
Dep/ieros</v>
      </c>
      <c r="H237" s="278">
        <f>'Investīciju plāns_2023_2027'!H210</f>
        <v>24936</v>
      </c>
      <c r="I237" s="303">
        <f>'Investīciju plāns_2023_2027'!I210</f>
        <v>24936</v>
      </c>
      <c r="J237" s="304">
        <f>'Investīciju plāns_2023_2027'!J210</f>
        <v>24936</v>
      </c>
      <c r="K237" s="305">
        <f>'Investīciju plāns_2023_2027'!K210</f>
        <v>0</v>
      </c>
      <c r="L237" s="306">
        <f>'Investīciju plāns_2023_2027'!L210</f>
        <v>0</v>
      </c>
      <c r="M237" s="307">
        <f>'Investīciju plāns_2023_2027'!M210</f>
        <v>0</v>
      </c>
      <c r="N237" s="166">
        <f>'Investīciju plāns_2023_2027'!N210</f>
        <v>0</v>
      </c>
      <c r="O237" s="336">
        <f>'Investīciju plāns_2023_2027'!O210</f>
        <v>0</v>
      </c>
      <c r="P237" s="372">
        <f>'Investīciju plāns_2023_2027'!P210</f>
        <v>0</v>
      </c>
      <c r="Q237" s="377">
        <f>'Investīciju plāns_2023_2027'!Q210</f>
        <v>0</v>
      </c>
      <c r="R237" s="375">
        <f>'Investīciju plāns_2023_2027'!R210</f>
        <v>0</v>
      </c>
      <c r="S237" s="161" t="str">
        <f>'Investīciju plāns_2023_2027'!S210</f>
        <v>Infrastruktūras un saimnieciskā nodrošinājuma nodaļa/Pagasta pārvalde</v>
      </c>
      <c r="T237" s="291">
        <f>'Investīciju plāns_2023_2027'!T210</f>
        <v>0</v>
      </c>
      <c r="U237" s="282" t="str">
        <f>'Investīciju plāns_2023_2027'!U210</f>
        <v>2022-2027</v>
      </c>
    </row>
    <row r="238" spans="1:21" ht="76.5" x14ac:dyDescent="0.25">
      <c r="A238" s="161">
        <f>'Investīciju plāns_2023_2027'!A212</f>
        <v>210</v>
      </c>
      <c r="B238" s="279" t="str">
        <f>'Investīciju plāns_2023_2027'!B212</f>
        <v>06</v>
      </c>
      <c r="C238" s="196" t="str">
        <f>'Investīciju plāns_2023_2027'!C212</f>
        <v>Valgunde</v>
      </c>
      <c r="D238" s="285" t="str">
        <f>'Investīciju plāns_2023_2027'!D212</f>
        <v>Valgundes pagasta ēkas energoefektivitātes paaugstināšana</v>
      </c>
      <c r="E238" s="285" t="str">
        <f>'Investīciju plāns_2023_2027'!E212</f>
        <v>Pagasta pārvaldes ēkas energoefektivitātes paaugstināšana. Īstenojot projektu tiek ietaupīti energoresursi, novērsta ēkas bojājumi - plaisas sienās, uzlaboti darba apstākļi. Veicot telpu pārplānošanu,  nodrošināta to efektīvāka izmantošana, paaugstinot iedzīvotājiem sniedzamo pakalpojumu pieejamību.
(projektēšana ~ 10 000 EUR, būvdarbi ~ 590 000 EUR)</v>
      </c>
      <c r="F238" s="161" t="str">
        <f>'Investīciju plāns_2023_2027'!F212</f>
        <v>Energoefektivitāte</v>
      </c>
      <c r="G238" s="366" t="str">
        <f>'Investīciju plāns_2023_2027'!G212</f>
        <v xml:space="preserve">AG2024
J/Pag/Iedz
</v>
      </c>
      <c r="H238" s="278">
        <f>'Investīciju plāns_2023_2027'!H212</f>
        <v>600000</v>
      </c>
      <c r="I238" s="303">
        <f>'Investīciju plāns_2023_2027'!I212</f>
        <v>600000</v>
      </c>
      <c r="J238" s="304">
        <f>'Investīciju plāns_2023_2027'!J212</f>
        <v>98500</v>
      </c>
      <c r="K238" s="305">
        <f>'Investīciju plāns_2023_2027'!K212</f>
        <v>501500</v>
      </c>
      <c r="L238" s="306">
        <f>'Investīciju plāns_2023_2027'!L212</f>
        <v>0</v>
      </c>
      <c r="M238" s="307">
        <f>'Investīciju plāns_2023_2027'!M212</f>
        <v>0</v>
      </c>
      <c r="N238" s="161" t="str">
        <f>'Investīciju plāns_2023_2027'!N212</f>
        <v>P2 V RV8</v>
      </c>
      <c r="O238" s="372" t="str">
        <f>'Investīciju plāns_2023_2027'!O212</f>
        <v>P</v>
      </c>
      <c r="P238" s="373" t="str">
        <f>'Investīciju plāns_2023_2027'!P212</f>
        <v>VP2</v>
      </c>
      <c r="Q238" s="373" t="str">
        <f>'Investīciju plāns_2023_2027'!Q212</f>
        <v>RV5</v>
      </c>
      <c r="R238" s="374" t="str">
        <f>'Investīciju plāns_2023_2027'!R212</f>
        <v>U.5.4.</v>
      </c>
      <c r="S238" s="161" t="str">
        <f>'Investīciju plāns_2023_2027'!S212</f>
        <v>Infrastruktūras un saimnieciskā nodrošinājuma nodaļa/Pagasta pārvalde</v>
      </c>
      <c r="T238" s="284">
        <f>'Investīciju plāns_2023_2027'!T212</f>
        <v>0</v>
      </c>
      <c r="U238" s="282" t="str">
        <f>'Investīciju plāns_2023_2027'!U212</f>
        <v>2022-2027</v>
      </c>
    </row>
    <row r="239" spans="1:21" x14ac:dyDescent="0.25">
      <c r="A239" s="161" t="e">
        <f>'Investīciju plāns_2023_2027'!#REF!</f>
        <v>#REF!</v>
      </c>
      <c r="B239" s="279" t="e">
        <f>'Investīciju plāns_2023_2027'!#REF!</f>
        <v>#REF!</v>
      </c>
      <c r="C239" s="196" t="e">
        <f>'Investīciju plāns_2023_2027'!#REF!</f>
        <v>#REF!</v>
      </c>
      <c r="D239" s="285" t="e">
        <f>'Investīciju plāns_2023_2027'!#REF!</f>
        <v>#REF!</v>
      </c>
      <c r="E239" s="285" t="e">
        <f>'Investīciju plāns_2023_2027'!#REF!</f>
        <v>#REF!</v>
      </c>
      <c r="F239" s="161" t="e">
        <f>'Investīciju plāns_2023_2027'!#REF!</f>
        <v>#REF!</v>
      </c>
      <c r="G239" s="367" t="e">
        <f>'Investīciju plāns_2023_2027'!#REF!</f>
        <v>#REF!</v>
      </c>
      <c r="H239" s="278" t="e">
        <f>'Investīciju plāns_2023_2027'!#REF!</f>
        <v>#REF!</v>
      </c>
      <c r="I239" s="303" t="e">
        <f>'Investīciju plāns_2023_2027'!#REF!</f>
        <v>#REF!</v>
      </c>
      <c r="J239" s="304" t="e">
        <f>'Investīciju plāns_2023_2027'!#REF!</f>
        <v>#REF!</v>
      </c>
      <c r="K239" s="305" t="e">
        <f>'Investīciju plāns_2023_2027'!#REF!</f>
        <v>#REF!</v>
      </c>
      <c r="L239" s="306" t="e">
        <f>'Investīciju plāns_2023_2027'!#REF!</f>
        <v>#REF!</v>
      </c>
      <c r="M239" s="307" t="e">
        <f>'Investīciju plāns_2023_2027'!#REF!</f>
        <v>#REF!</v>
      </c>
      <c r="N239" s="195" t="e">
        <f>'Investīciju plāns_2023_2027'!#REF!</f>
        <v>#REF!</v>
      </c>
      <c r="O239" s="372" t="e">
        <f>'Investīciju plāns_2023_2027'!#REF!</f>
        <v>#REF!</v>
      </c>
      <c r="P239" s="373" t="e">
        <f>'Investīciju plāns_2023_2027'!#REF!</f>
        <v>#REF!</v>
      </c>
      <c r="Q239" s="373" t="e">
        <f>'Investīciju plāns_2023_2027'!#REF!</f>
        <v>#REF!</v>
      </c>
      <c r="R239" s="374" t="e">
        <f>'Investīciju plāns_2023_2027'!#REF!</f>
        <v>#REF!</v>
      </c>
      <c r="S239" s="161" t="e">
        <f>'Investīciju plāns_2023_2027'!#REF!</f>
        <v>#REF!</v>
      </c>
      <c r="T239" s="310" t="e">
        <f>'Investīciju plāns_2023_2027'!#REF!</f>
        <v>#REF!</v>
      </c>
      <c r="U239" s="282" t="e">
        <f>'Investīciju plāns_2023_2027'!#REF!</f>
        <v>#REF!</v>
      </c>
    </row>
    <row r="240" spans="1:21" ht="63.75" x14ac:dyDescent="0.25">
      <c r="A240" s="196">
        <f>'Investīciju plāns_2023_2027'!A213</f>
        <v>211</v>
      </c>
      <c r="B240" s="279" t="str">
        <f>'Investīciju plāns_2023_2027'!B213</f>
        <v>09</v>
      </c>
      <c r="C240" s="196" t="str">
        <f>'Investīciju plāns_2023_2027'!C213</f>
        <v>Valgunde</v>
      </c>
      <c r="D240" s="285" t="str">
        <f>'Investīciju plāns_2023_2027'!D213</f>
        <v>Radošās mājas pārbūve pie Kalnciema vidusskolas</v>
      </c>
      <c r="E240" s="285" t="str">
        <f>'Investīciju plāns_2023_2027'!E213</f>
        <v>Priekšizpēte, būvprojekta izstrāde.
Skolā ir mākslas un mūzikas skolas filiāle, Valsts aizsardzības mācību programma. Papildus telpas nepieciešamas, lai nodrošinātu prasībām atbilstošu mācību procesu un arī turpmāk varētu piedāvāt jaunas iespējas, tā palielinot skolēnu skaitu.</v>
      </c>
      <c r="F240" s="161" t="str">
        <f>'Investīciju plāns_2023_2027'!F213</f>
        <v>Izglītības iestāžu infrastruktūra</v>
      </c>
      <c r="G240" s="366" t="str">
        <f>'Investīciju plāns_2023_2027'!G213</f>
        <v>J/Pag/Iedz</v>
      </c>
      <c r="H240" s="278">
        <f>'Investīciju plāns_2023_2027'!H213</f>
        <v>500000</v>
      </c>
      <c r="I240" s="303">
        <f>'Investīciju plāns_2023_2027'!I213</f>
        <v>0</v>
      </c>
      <c r="J240" s="304">
        <f>'Investīciju plāns_2023_2027'!J213</f>
        <v>0</v>
      </c>
      <c r="K240" s="305">
        <f>'Investīciju plāns_2023_2027'!K213</f>
        <v>0</v>
      </c>
      <c r="L240" s="306">
        <f>'Investīciju plāns_2023_2027'!L213</f>
        <v>0</v>
      </c>
      <c r="M240" s="307">
        <f>'Investīciju plāns_2023_2027'!M213</f>
        <v>500000</v>
      </c>
      <c r="N240" s="166" t="str">
        <f>'Investīciju plāns_2023_2027'!N213</f>
        <v>P2 I RV1</v>
      </c>
      <c r="O240" s="372" t="str">
        <f>'Investīciju plāns_2023_2027'!O213</f>
        <v>P</v>
      </c>
      <c r="P240" s="375" t="str">
        <f>'Investīciju plāns_2023_2027'!P213</f>
        <v>VP1</v>
      </c>
      <c r="Q240" s="375" t="str">
        <f>'Investīciju plāns_2023_2027'!Q213</f>
        <v>RV1</v>
      </c>
      <c r="R240" s="375" t="str">
        <f>'Investīciju plāns_2023_2027'!R213</f>
        <v>1.1.</v>
      </c>
      <c r="S240" s="161" t="str">
        <f>'Investīciju plāns_2023_2027'!S213</f>
        <v>Izglītības pārvalde</v>
      </c>
      <c r="T240" s="291">
        <f>'Investīciju plāns_2023_2027'!T213</f>
        <v>0</v>
      </c>
      <c r="U240" s="282" t="str">
        <f>'Investīciju plāns_2023_2027'!U213</f>
        <v>2022-2027</v>
      </c>
    </row>
    <row r="241" spans="1:21" ht="63.75" x14ac:dyDescent="0.25">
      <c r="A241" s="161">
        <f>'Investīciju plāns_2023_2027'!A214</f>
        <v>212</v>
      </c>
      <c r="B241" s="315" t="str">
        <f>'Investīciju plāns_2023_2027'!B214</f>
        <v>09</v>
      </c>
      <c r="C241" s="196" t="str">
        <f>'Investīciju plāns_2023_2027'!C214</f>
        <v>Valgunde</v>
      </c>
      <c r="D241" s="313" t="str">
        <f>'Investīciju plāns_2023_2027'!D214</f>
        <v>Kalnciema vidusskolas profesionālās ievirzes programmas "Aizsardzības mācības" infrastruktūras papildināšana</v>
      </c>
      <c r="E241" s="313" t="str">
        <f>'Investīciju plāns_2023_2027'!E214</f>
        <v>Būvprojekta izstrāde, bāzes ēkas būvniecība, šautuves modernizācija/piebūve, lai īstenotu Valsts aizsardzības mācību programmu, kas no 2024.gada būs obligāta prasība. Sporta skolas interešu izglītībā ir iekļauta šaušanas programma.</v>
      </c>
      <c r="F241" s="161" t="str">
        <f>'Investīciju plāns_2023_2027'!F214</f>
        <v xml:space="preserve">Izglītības iestāžu materiāli tehniskā bāze </v>
      </c>
      <c r="G241" s="366" t="str">
        <f>'Investīciju plāns_2023_2027'!G214</f>
        <v>J/Pag/Iedz
IP/2021</v>
      </c>
      <c r="H241" s="278">
        <f>'Investīciju plāns_2023_2027'!H214</f>
        <v>700000</v>
      </c>
      <c r="I241" s="303">
        <f>'Investīciju plāns_2023_2027'!I214</f>
        <v>0</v>
      </c>
      <c r="J241" s="304">
        <f>'Investīciju plāns_2023_2027'!J214</f>
        <v>0</v>
      </c>
      <c r="K241" s="305">
        <f>'Investīciju plāns_2023_2027'!K214</f>
        <v>0</v>
      </c>
      <c r="L241" s="306">
        <f>'Investīciju plāns_2023_2027'!L214</f>
        <v>0</v>
      </c>
      <c r="M241" s="307">
        <f>'Investīciju plāns_2023_2027'!M214</f>
        <v>700000</v>
      </c>
      <c r="N241" s="166" t="str">
        <f>'Investīciju plāns_2023_2027'!N214</f>
        <v>P2 I RV1</v>
      </c>
      <c r="O241" s="372" t="str">
        <f>'Investīciju plāns_2023_2027'!O214</f>
        <v>P</v>
      </c>
      <c r="P241" s="372" t="str">
        <f>'Investīciju plāns_2023_2027'!P214</f>
        <v>VP1</v>
      </c>
      <c r="Q241" s="372" t="str">
        <f>'Investīciju plāns_2023_2027'!Q214</f>
        <v>RV1</v>
      </c>
      <c r="R241" s="374" t="str">
        <f>'Investīciju plāns_2023_2027'!R214</f>
        <v>1.1.</v>
      </c>
      <c r="S241" s="161" t="str">
        <f>'Investīciju plāns_2023_2027'!S214</f>
        <v>Izglītības pārvalde/Sporta centrs</v>
      </c>
      <c r="T241" s="291">
        <f>'Investīciju plāns_2023_2027'!T214</f>
        <v>0</v>
      </c>
      <c r="U241" s="282" t="str">
        <f>'Investīciju plāns_2023_2027'!U214</f>
        <v>2022-2027</v>
      </c>
    </row>
    <row r="242" spans="1:21" ht="76.5" x14ac:dyDescent="0.25">
      <c r="A242" s="161">
        <f>'Investīciju plāns_2023_2027'!A215</f>
        <v>213</v>
      </c>
      <c r="B242" s="277" t="str">
        <f>'Investīciju plāns_2023_2027'!B215</f>
        <v>06</v>
      </c>
      <c r="C242" s="161" t="str">
        <f>'Investīciju plāns_2023_2027'!C215</f>
        <v>Valgunde</v>
      </c>
      <c r="D242" s="285" t="str">
        <f>'Investīciju plāns_2023_2027'!D215</f>
        <v>Bērnu rotaļu laukuma izbūve Valgundes ciemā pie IKSC "Avoti"</v>
      </c>
      <c r="E242" s="285" t="str">
        <f>'Investīciju plāns_2023_2027'!E215</f>
        <v>Ierīkot drošu, būvnormatīvu prasībām atbilstošu bērnu rotaļu laukumu, secīgi darbi pēc IKSC "Avoti" rekonstrukcijas</v>
      </c>
      <c r="F242" s="161" t="str">
        <f>'Investīciju plāns_2023_2027'!F215</f>
        <v>Teritorijas labiekārtošana</v>
      </c>
      <c r="G242" s="367" t="str">
        <f>'Investīciju plāns_2023_2027'!G215</f>
        <v>J/Pag/Iedz
IP/2021</v>
      </c>
      <c r="H242" s="278">
        <f>'Investīciju plāns_2023_2027'!H215</f>
        <v>50000</v>
      </c>
      <c r="I242" s="303">
        <f>'Investīciju plāns_2023_2027'!I215</f>
        <v>0</v>
      </c>
      <c r="J242" s="304">
        <f>'Investīciju plāns_2023_2027'!J215</f>
        <v>0</v>
      </c>
      <c r="K242" s="305">
        <f>'Investīciju plāns_2023_2027'!K215</f>
        <v>0</v>
      </c>
      <c r="L242" s="306">
        <f>'Investīciju plāns_2023_2027'!L215</f>
        <v>50000</v>
      </c>
      <c r="M242" s="307">
        <f>'Investīciju plāns_2023_2027'!M215</f>
        <v>0</v>
      </c>
      <c r="N242" s="166" t="str">
        <f>'Investīciju plāns_2023_2027'!N215</f>
        <v>P3 V RV9</v>
      </c>
      <c r="O242" s="372" t="str">
        <f>'Investīciju plāns_2023_2027'!O215</f>
        <v>P</v>
      </c>
      <c r="P242" s="373" t="str">
        <f>'Investīciju plāns_2023_2027'!P215</f>
        <v>VP2</v>
      </c>
      <c r="Q242" s="373" t="str">
        <f>'Investīciju plāns_2023_2027'!Q215</f>
        <v>RV5</v>
      </c>
      <c r="R242" s="374" t="str">
        <f>'Investīciju plāns_2023_2027'!R215</f>
        <v>U.5.5.</v>
      </c>
      <c r="S242" s="161" t="str">
        <f>'Investīciju plāns_2023_2027'!S215</f>
        <v>Infrastruktūras un saimnieciskā nodrošinājuma nodaļa/pagasta pārvalde</v>
      </c>
      <c r="T242" s="291">
        <f>'Investīciju plāns_2023_2027'!T215</f>
        <v>0</v>
      </c>
      <c r="U242" s="282" t="str">
        <f>'Investīciju plāns_2023_2027'!U215</f>
        <v>2022-2027</v>
      </c>
    </row>
    <row r="243" spans="1:21" ht="63.75" x14ac:dyDescent="0.25">
      <c r="A243" s="196">
        <f>'Investīciju plāns_2023_2027'!A216</f>
        <v>214</v>
      </c>
      <c r="B243" s="279" t="str">
        <f>'Investīciju plāns_2023_2027'!B216</f>
        <v>04</v>
      </c>
      <c r="C243" s="196" t="str">
        <f>'Investīciju plāns_2023_2027'!C216</f>
        <v>Valgunde</v>
      </c>
      <c r="D243" s="285" t="str">
        <f>'Investīciju plāns_2023_2027'!D216</f>
        <v>Ugunsdzēsības dīķu sakārtošana Valgundes pagastā</v>
      </c>
      <c r="E243" s="285" t="str">
        <f>'Investīciju plāns_2023_2027'!E216</f>
        <v xml:space="preserve">Ugunsdzēsības dīķu sakārtošana Valgundes pagasta Vītoliņu, Valgundes un Tīreļu ciemos
</v>
      </c>
      <c r="F243" s="195" t="str">
        <f>'Investīciju plāns_2023_2027'!F216</f>
        <v>Teritorijas labiekārtošana</v>
      </c>
      <c r="G243" s="366" t="str">
        <f>'Investīciju plāns_2023_2027'!G216</f>
        <v>J/Pag/Iedz
IP/2021</v>
      </c>
      <c r="H243" s="278">
        <f>'Investīciju plāns_2023_2027'!H216</f>
        <v>80000</v>
      </c>
      <c r="I243" s="303">
        <f>'Investīciju plāns_2023_2027'!I216</f>
        <v>0</v>
      </c>
      <c r="J243" s="304">
        <f>'Investīciju plāns_2023_2027'!J216</f>
        <v>0</v>
      </c>
      <c r="K243" s="305">
        <f>'Investīciju plāns_2023_2027'!K216</f>
        <v>0</v>
      </c>
      <c r="L243" s="306">
        <f>'Investīciju plāns_2023_2027'!L216</f>
        <v>40000</v>
      </c>
      <c r="M243" s="307">
        <f>'Investīciju plāns_2023_2027'!M216</f>
        <v>40000</v>
      </c>
      <c r="N243" s="166" t="str">
        <f>'Investīciju plāns_2023_2027'!N216</f>
        <v xml:space="preserve">P2 V RV6 </v>
      </c>
      <c r="O243" s="378" t="str">
        <f>'Investīciju plāns_2023_2027'!O216</f>
        <v>P</v>
      </c>
      <c r="P243" s="375" t="str">
        <f>'Investīciju plāns_2023_2027'!P216</f>
        <v>VP1</v>
      </c>
      <c r="Q243" s="375" t="str">
        <f>'Investīciju plāns_2023_2027'!Q216</f>
        <v>RV5</v>
      </c>
      <c r="R243" s="375" t="str">
        <f>'Investīciju plāns_2023_2027'!R216</f>
        <v>U.5.7.</v>
      </c>
      <c r="S243" s="161" t="str">
        <f>'Investīciju plāns_2023_2027'!S216</f>
        <v>Infrastruktūras un saimnieciskā nodrošinājuma nodaļa</v>
      </c>
      <c r="T243" s="291">
        <f>'Investīciju plāns_2023_2027'!T216</f>
        <v>0</v>
      </c>
      <c r="U243" s="282" t="str">
        <f>'Investīciju plāns_2023_2027'!U216</f>
        <v>2022-2027</v>
      </c>
    </row>
    <row r="244" spans="1:21" ht="76.5" x14ac:dyDescent="0.25">
      <c r="A244" s="161">
        <f>'Investīciju plāns_2023_2027'!A217</f>
        <v>215</v>
      </c>
      <c r="B244" s="277">
        <f>'Investīciju plāns_2023_2027'!B217</f>
        <v>0</v>
      </c>
      <c r="C244" s="161" t="str">
        <f>'Investīciju plāns_2023_2027'!C217</f>
        <v>Valgunde</v>
      </c>
      <c r="D244" s="285" t="str">
        <f>'Investīciju plāns_2023_2027'!D217</f>
        <v>Valgundes pagasta  transporta infrastruktūras attīstība</v>
      </c>
      <c r="E244" s="295" t="str">
        <f>'Investīciju plāns_2023_2027'!E217</f>
        <v>Transporta infrastruktūras attīstība, t.sk.: 
2023.gads:
Celtnieku ielas virskārtas atjaunošana 1.3 km (projektēšana 3509 EUR, būvdarbi ~ 195 000 EUR)
Iepirkumu procedūra projektēšanai uzsākta 2022.gadā, noslēgti līgumi par projektēšanu</v>
      </c>
      <c r="F244" s="161" t="str">
        <f>'Investīciju plāns_2023_2027'!F217</f>
        <v>Transporta infrastruktūra, t.sk. Apgaismojums</v>
      </c>
      <c r="G244" s="366" t="str">
        <f>'Investīciju plāns_2023_2027'!G217</f>
        <v xml:space="preserve">AG2023
J/Pag/Iedz
</v>
      </c>
      <c r="H244" s="278">
        <f>'Investīciju plāns_2023_2027'!H217</f>
        <v>198509</v>
      </c>
      <c r="I244" s="303">
        <f>'Investīciju plāns_2023_2027'!I217</f>
        <v>198509</v>
      </c>
      <c r="J244" s="304">
        <f>'Investīciju plāns_2023_2027'!J217</f>
        <v>32759</v>
      </c>
      <c r="K244" s="305">
        <f>'Investīciju plāns_2023_2027'!K217</f>
        <v>165750</v>
      </c>
      <c r="L244" s="306">
        <f>'Investīciju plāns_2023_2027'!L217</f>
        <v>0</v>
      </c>
      <c r="M244" s="307">
        <f>'Investīciju plāns_2023_2027'!M217</f>
        <v>0</v>
      </c>
      <c r="N244" s="166">
        <f>'Investīciju plāns_2023_2027'!N217</f>
        <v>0</v>
      </c>
      <c r="O244" s="372">
        <f>'Investīciju plāns_2023_2027'!O217</f>
        <v>0</v>
      </c>
      <c r="P244" s="372">
        <f>'Investīciju plāns_2023_2027'!P217</f>
        <v>0</v>
      </c>
      <c r="Q244" s="372">
        <f>'Investīciju plāns_2023_2027'!Q217</f>
        <v>0</v>
      </c>
      <c r="R244" s="374">
        <f>'Investīciju plāns_2023_2027'!R217</f>
        <v>0</v>
      </c>
      <c r="S244" s="161" t="str">
        <f>'Investīciju plāns_2023_2027'!S217</f>
        <v>Infrastruktūras un saimnieciskā nodrošinājuma nodaļa/Pagasta pārvalde</v>
      </c>
      <c r="T244" s="291">
        <f>'Investīciju plāns_2023_2027'!T217</f>
        <v>0</v>
      </c>
      <c r="U244" s="282" t="str">
        <f>'Investīciju plāns_2023_2027'!U217</f>
        <v>2022-2027</v>
      </c>
    </row>
    <row r="245" spans="1:21" ht="127.5" x14ac:dyDescent="0.25">
      <c r="A245" s="161">
        <f>'Investīciju plāns_2023_2027'!A218</f>
        <v>216</v>
      </c>
      <c r="B245" s="279" t="str">
        <f>'Investīciju plāns_2023_2027'!B218</f>
        <v>04</v>
      </c>
      <c r="C245" s="161" t="str">
        <f>'Investīciju plāns_2023_2027'!C218</f>
        <v>Valgunde</v>
      </c>
      <c r="D245" s="285" t="str">
        <f>'Investīciju plāns_2023_2027'!D218</f>
        <v>Valgundes pagasta  transporta infrastruktūras attīstība</v>
      </c>
      <c r="E245" s="285" t="str">
        <f>'Investīciju plāns_2023_2027'!E218</f>
        <v>Transporta infrastruktūras attīstība, t.sk.: 
2023.-2027.gads:
1. Valgundes pagasta Rīgas ielas virskārtas atjaunošana 370 m
Plānots uzsākt projektēšanu 2023.gada otrajā pusē, izmaksas plānot 2024.gadā 
2. Lāču ielas pārbūve un apgaismojuma ierīkošana un ūdenssaimniecības attīstība -asfalta seguma atjaunošana, jauna asfalta seguma izveide, apgaismojuma ierīkošana. Projekta realizācija jāveic kompleksi ar ūdenssaimniecības attīstības projektu.
3. Valgundes pagasta ceļa Plēsumi - Vārpas pārbūve</v>
      </c>
      <c r="F245" s="161" t="str">
        <f>'Investīciju plāns_2023_2027'!F218</f>
        <v>Transporta infrastruktūra, t.sk. Apgaismojums</v>
      </c>
      <c r="G245" s="366" t="str">
        <f>'Investīciju plāns_2023_2027'!G218</f>
        <v>J/Pag/Iedz
Dep/ieros</v>
      </c>
      <c r="H245" s="278">
        <f>'Investīciju plāns_2023_2027'!H218</f>
        <v>600000</v>
      </c>
      <c r="I245" s="303">
        <f>'Investīciju plāns_2023_2027'!I218</f>
        <v>0</v>
      </c>
      <c r="J245" s="304">
        <f>'Investīciju plāns_2023_2027'!J218</f>
        <v>0</v>
      </c>
      <c r="K245" s="305">
        <f>'Investīciju plāns_2023_2027'!K218</f>
        <v>0</v>
      </c>
      <c r="L245" s="306">
        <f>'Investīciju plāns_2023_2027'!L218</f>
        <v>200000</v>
      </c>
      <c r="M245" s="307">
        <f>'Investīciju plāns_2023_2027'!M218</f>
        <v>400000</v>
      </c>
      <c r="N245" s="196" t="str">
        <f>'Investīciju plāns_2023_2027'!N218</f>
        <v>P2 V RV1</v>
      </c>
      <c r="O245" s="372" t="str">
        <f>'Investīciju plāns_2023_2027'!O218</f>
        <v>P</v>
      </c>
      <c r="P245" s="372" t="str">
        <f>'Investīciju plāns_2023_2027'!P218</f>
        <v>VP2</v>
      </c>
      <c r="Q245" s="372" t="str">
        <f>'Investīciju plāns_2023_2027'!Q218</f>
        <v>RV4</v>
      </c>
      <c r="R245" s="374" t="str">
        <f>'Investīciju plāns_2023_2027'!R218</f>
        <v>4.1.</v>
      </c>
      <c r="S245" s="161" t="str">
        <f>'Investīciju plāns_2023_2027'!S218</f>
        <v>Infrastruktūras un saimnieciskā nodrošinājuma nodaļa/Pagasta pārvalde</v>
      </c>
      <c r="T245" s="292">
        <f>'Investīciju plāns_2023_2027'!T218</f>
        <v>0</v>
      </c>
      <c r="U245" s="282" t="str">
        <f>'Investīciju plāns_2023_2027'!U218</f>
        <v>2022-2027</v>
      </c>
    </row>
    <row r="246" spans="1:21" ht="127.5" x14ac:dyDescent="0.25">
      <c r="A246" s="196">
        <f>'Investīciju plāns_2023_2027'!A219</f>
        <v>217</v>
      </c>
      <c r="B246" s="277" t="str">
        <f>'Investīciju plāns_2023_2027'!B219</f>
        <v>08k</v>
      </c>
      <c r="C246" s="161" t="str">
        <f>'Investīciju plāns_2023_2027'!C219</f>
        <v>Vilce</v>
      </c>
      <c r="D246" s="285" t="str">
        <f>'Investīciju plāns_2023_2027'!D219</f>
        <v xml:space="preserve">Vilces muižas kalpu ēkas energoefektivitātes paaugstināšana </v>
      </c>
      <c r="E246" s="285" t="str">
        <f>'Investīciju plāns_2023_2027'!E219</f>
        <v>Ēkas energoefektivitātes paaugstināšana t.sk. jumta seguma, fasādes atjaunošana, notekcauruļu nomaiņa, bēniņu siltināšana
(Vilces bibliotēka, doktorāts, aktivitāšu centrs)     
(projektēšana ~  22 000 EUR, būvdarbi ~ 778 000 EUR)
Jāprecizē, cik % no plānotajiem būvdarbiem iespējams veikt 2023.gadā, atbilstoši likumam Par valsts budžeta 2023.gadam nosacījumiem
Jumta un noteku sliktā tehniskā stāvokļa ietekmē, ēkas pamati un fasāde ir mitra un veidojas fasādē plaisas. Jumta seguma, notekcauruļu nomaiņa, bēniņu siltināšana, apmales izbūve. Vides pieejamības nodrošināšana</v>
      </c>
      <c r="F246" s="161" t="str">
        <f>'Investīciju plāns_2023_2027'!F219</f>
        <v>Energoefektivitāte</v>
      </c>
      <c r="G246" s="366" t="str">
        <f>'Investīciju plāns_2023_2027'!G219</f>
        <v xml:space="preserve">AG2024
J/Pag/Iedz
</v>
      </c>
      <c r="H246" s="290">
        <f>'Investīciju plāns_2023_2027'!H219</f>
        <v>800000</v>
      </c>
      <c r="I246" s="303">
        <f>'Investīciju plāns_2023_2027'!I219</f>
        <v>800000</v>
      </c>
      <c r="J246" s="304">
        <f>'Investīciju plāns_2023_2027'!J219</f>
        <v>138700</v>
      </c>
      <c r="K246" s="305">
        <f>'Investīciju plāns_2023_2027'!K219</f>
        <v>661300</v>
      </c>
      <c r="L246" s="306">
        <f>'Investīciju plāns_2023_2027'!L219</f>
        <v>0</v>
      </c>
      <c r="M246" s="307">
        <f>'Investīciju plāns_2023_2027'!M219</f>
        <v>0</v>
      </c>
      <c r="N246" s="195" t="str">
        <f>'Investīciju plāns_2023_2027'!N219</f>
        <v>P2 V RV8</v>
      </c>
      <c r="O246" s="372" t="str">
        <f>'Investīciju plāns_2023_2027'!O219</f>
        <v>P</v>
      </c>
      <c r="P246" s="372" t="str">
        <f>'Investīciju plāns_2023_2027'!P219</f>
        <v>VP1</v>
      </c>
      <c r="Q246" s="372" t="str">
        <f>'Investīciju plāns_2023_2027'!Q219</f>
        <v>RV3</v>
      </c>
      <c r="R246" s="374" t="str">
        <f>'Investīciju plāns_2023_2027'!R219</f>
        <v>3.4.</v>
      </c>
      <c r="S246" s="161" t="str">
        <f>'Investīciju plāns_2023_2027'!S219</f>
        <v>Infrastruktūras un saimnieciskā nodrošinājuma nodaļa</v>
      </c>
      <c r="T246" s="332">
        <f>'Investīciju plāns_2023_2027'!T219</f>
        <v>0</v>
      </c>
      <c r="U246" s="282" t="str">
        <f>'Investīciju plāns_2023_2027'!U219</f>
        <v>2022-2027</v>
      </c>
    </row>
    <row r="247" spans="1:21" ht="102" x14ac:dyDescent="0.25">
      <c r="A247" s="161">
        <f>'Investīciju plāns_2023_2027'!A220</f>
        <v>218</v>
      </c>
      <c r="B247" s="277" t="str">
        <f>'Investīciju plāns_2023_2027'!B220</f>
        <v>08k</v>
      </c>
      <c r="C247" s="161" t="str">
        <f>'Investīciju plāns_2023_2027'!C220</f>
        <v>Vilce</v>
      </c>
      <c r="D247" s="285" t="str">
        <f>'Investīciju plāns_2023_2027'!D220</f>
        <v>Vilces pagasta tautas nama piebūves – sanmezgla būvniecība, teritorijas labiekārtošana</v>
      </c>
      <c r="E247" s="295" t="str">
        <f>'Investīciju plāns_2023_2027'!E220</f>
        <v>Izveidot Vilces tautas namā papildus telpas (sanitārais mezgls, labierīcības, palīgtelpas), būvprojekta aktualizācija, jo būvprojekta termiņš beidzās 2021.gadā</v>
      </c>
      <c r="F247" s="161" t="str">
        <f>'Investīciju plāns_2023_2027'!F220</f>
        <v>Ēku remontdarbi</v>
      </c>
      <c r="G247" s="366" t="str">
        <f>'Investīciju plāns_2023_2027'!G220</f>
        <v>J/Pag/Iedz</v>
      </c>
      <c r="H247" s="290">
        <f>'Investīciju plāns_2023_2027'!H220</f>
        <v>100000</v>
      </c>
      <c r="I247" s="303">
        <f>'Investīciju plāns_2023_2027'!I220</f>
        <v>0</v>
      </c>
      <c r="J247" s="304">
        <f>'Investīciju plāns_2023_2027'!J220</f>
        <v>0</v>
      </c>
      <c r="K247" s="305">
        <f>'Investīciju plāns_2023_2027'!K220</f>
        <v>0</v>
      </c>
      <c r="L247" s="306">
        <f>'Investīciju plāns_2023_2027'!L220</f>
        <v>0</v>
      </c>
      <c r="M247" s="307">
        <f>'Investīciju plāns_2023_2027'!M220</f>
        <v>100000</v>
      </c>
      <c r="N247" s="195" t="str">
        <f>'Investīciju plāns_2023_2027'!N220</f>
        <v>P2 K RV1</v>
      </c>
      <c r="O247" s="372" t="str">
        <f>'Investīciju plāns_2023_2027'!O220</f>
        <v>P</v>
      </c>
      <c r="P247" s="378" t="str">
        <f>'Investīciju plāns_2023_2027'!P220</f>
        <v>VP1</v>
      </c>
      <c r="Q247" s="372" t="str">
        <f>'Investīciju plāns_2023_2027'!Q220</f>
        <v>RV3</v>
      </c>
      <c r="R247" s="374" t="str">
        <f>'Investīciju plāns_2023_2027'!R220</f>
        <v>3.3.</v>
      </c>
      <c r="S247" s="161" t="str">
        <f>'Investīciju plāns_2023_2027'!S220</f>
        <v>Infrastruktūras un saimnieciskā nodrošinājuma nodaļa/Kultūras pārvalde/Pagasta pārvalde</v>
      </c>
      <c r="T247" s="332">
        <f>'Investīciju plāns_2023_2027'!T220</f>
        <v>0</v>
      </c>
      <c r="U247" s="282" t="str">
        <f>'Investīciju plāns_2023_2027'!U220</f>
        <v>2022-2027</v>
      </c>
    </row>
    <row r="248" spans="1:21" ht="102" x14ac:dyDescent="0.25">
      <c r="A248" s="161">
        <f>'Investīciju plāns_2023_2027'!A221</f>
        <v>219</v>
      </c>
      <c r="B248" s="277" t="str">
        <f>'Investīciju plāns_2023_2027'!B221</f>
        <v>09</v>
      </c>
      <c r="C248" s="161" t="str">
        <f>'Investīciju plāns_2023_2027'!C221</f>
        <v>Vilce</v>
      </c>
      <c r="D248" s="285" t="str">
        <f>'Investīciju plāns_2023_2027'!D221</f>
        <v>Vilces pamatskolas ēkas jumta remonts</v>
      </c>
      <c r="E248" s="225" t="str">
        <f>'Investīciju plāns_2023_2027'!E221</f>
        <v>Ēkas (Madaru iela) jumta remonts (plakanais jumts). Būvniecības dokumentācijas sagatavošana</v>
      </c>
      <c r="F248" s="161" t="str">
        <f>'Investīciju plāns_2023_2027'!F221</f>
        <v>Ēku remontdarbi</v>
      </c>
      <c r="G248" s="366" t="str">
        <f>'Investīciju plāns_2023_2027'!G221</f>
        <v>J/Pag/Iedz</v>
      </c>
      <c r="H248" s="290">
        <f>'Investīciju plāns_2023_2027'!H221</f>
        <v>100000</v>
      </c>
      <c r="I248" s="303">
        <f>'Investīciju plāns_2023_2027'!I221</f>
        <v>0</v>
      </c>
      <c r="J248" s="304">
        <f>'Investīciju plāns_2023_2027'!J221</f>
        <v>0</v>
      </c>
      <c r="K248" s="305">
        <f>'Investīciju plāns_2023_2027'!K221</f>
        <v>0</v>
      </c>
      <c r="L248" s="306">
        <f>'Investīciju plāns_2023_2027'!L221</f>
        <v>100000</v>
      </c>
      <c r="M248" s="307">
        <f>'Investīciju plāns_2023_2027'!M221</f>
        <v>0</v>
      </c>
      <c r="N248" s="196" t="str">
        <f>'Investīciju plāns_2023_2027'!N221</f>
        <v>P2 I RV1</v>
      </c>
      <c r="O248" s="372" t="str">
        <f>'Investīciju plāns_2023_2027'!O221</f>
        <v>P</v>
      </c>
      <c r="P248" s="375" t="str">
        <f>'Investīciju plāns_2023_2027'!P221</f>
        <v>VP1</v>
      </c>
      <c r="Q248" s="372" t="str">
        <f>'Investīciju plāns_2023_2027'!Q221</f>
        <v>RV1</v>
      </c>
      <c r="R248" s="374" t="str">
        <f>'Investīciju plāns_2023_2027'!R221</f>
        <v>1.1.</v>
      </c>
      <c r="S248" s="161" t="str">
        <f>'Investīciju plāns_2023_2027'!S221</f>
        <v>Infrastruktūras un saimnieciskā nodrošinājuma nodaļa/Izglītības pārvalde/Pagasta pārvalde</v>
      </c>
      <c r="T248" s="292">
        <f>'Investīciju plāns_2023_2027'!T221</f>
        <v>0</v>
      </c>
      <c r="U248" s="282" t="str">
        <f>'Investīciju plāns_2023_2027'!U221</f>
        <v>2022-2027</v>
      </c>
    </row>
    <row r="249" spans="1:21" x14ac:dyDescent="0.25">
      <c r="A249" s="196" t="e">
        <f>'Investīciju plāns_2023_2027'!#REF!</f>
        <v>#REF!</v>
      </c>
      <c r="B249" s="277" t="e">
        <f>'Investīciju plāns_2023_2027'!#REF!</f>
        <v>#REF!</v>
      </c>
      <c r="C249" s="161" t="e">
        <f>'Investīciju plāns_2023_2027'!#REF!</f>
        <v>#REF!</v>
      </c>
      <c r="D249" s="285" t="e">
        <f>'Investīciju plāns_2023_2027'!#REF!</f>
        <v>#REF!</v>
      </c>
      <c r="E249" s="295" t="e">
        <f>'Investīciju plāns_2023_2027'!#REF!</f>
        <v>#REF!</v>
      </c>
      <c r="F249" s="161" t="e">
        <f>'Investīciju plāns_2023_2027'!#REF!</f>
        <v>#REF!</v>
      </c>
      <c r="G249" s="366" t="e">
        <f>'Investīciju plāns_2023_2027'!#REF!</f>
        <v>#REF!</v>
      </c>
      <c r="H249" s="278" t="e">
        <f>'Investīciju plāns_2023_2027'!#REF!</f>
        <v>#REF!</v>
      </c>
      <c r="I249" s="303" t="e">
        <f>'Investīciju plāns_2023_2027'!#REF!</f>
        <v>#REF!</v>
      </c>
      <c r="J249" s="304" t="e">
        <f>'Investīciju plāns_2023_2027'!#REF!</f>
        <v>#REF!</v>
      </c>
      <c r="K249" s="305" t="e">
        <f>'Investīciju plāns_2023_2027'!#REF!</f>
        <v>#REF!</v>
      </c>
      <c r="L249" s="306" t="e">
        <f>'Investīciju plāns_2023_2027'!#REF!</f>
        <v>#REF!</v>
      </c>
      <c r="M249" s="307" t="e">
        <f>'Investīciju plāns_2023_2027'!#REF!</f>
        <v>#REF!</v>
      </c>
      <c r="N249" s="166" t="e">
        <f>'Investīciju plāns_2023_2027'!#REF!</f>
        <v>#REF!</v>
      </c>
      <c r="O249" s="372" t="e">
        <f>'Investīciju plāns_2023_2027'!#REF!</f>
        <v>#REF!</v>
      </c>
      <c r="P249" s="372" t="e">
        <f>'Investīciju plāns_2023_2027'!#REF!</f>
        <v>#REF!</v>
      </c>
      <c r="Q249" s="372" t="e">
        <f>'Investīciju plāns_2023_2027'!#REF!</f>
        <v>#REF!</v>
      </c>
      <c r="R249" s="374" t="e">
        <f>'Investīciju plāns_2023_2027'!#REF!</f>
        <v>#REF!</v>
      </c>
      <c r="S249" s="161" t="e">
        <f>'Investīciju plāns_2023_2027'!#REF!</f>
        <v>#REF!</v>
      </c>
      <c r="T249" s="326" t="e">
        <f>'Investīciju plāns_2023_2027'!#REF!</f>
        <v>#REF!</v>
      </c>
      <c r="U249" s="282" t="e">
        <f>'Investīciju plāns_2023_2027'!#REF!</f>
        <v>#REF!</v>
      </c>
    </row>
    <row r="250" spans="1:21" x14ac:dyDescent="0.25">
      <c r="A250" s="161" t="e">
        <f>'Investīciju plāns_2023_2027'!#REF!</f>
        <v>#REF!</v>
      </c>
      <c r="B250" s="279" t="e">
        <f>'Investīciju plāns_2023_2027'!#REF!</f>
        <v>#REF!</v>
      </c>
      <c r="C250" s="196" t="e">
        <f>'Investīciju plāns_2023_2027'!#REF!</f>
        <v>#REF!</v>
      </c>
      <c r="D250" s="285" t="e">
        <f>'Investīciju plāns_2023_2027'!#REF!</f>
        <v>#REF!</v>
      </c>
      <c r="E250" s="285" t="e">
        <f>'Investīciju plāns_2023_2027'!#REF!</f>
        <v>#REF!</v>
      </c>
      <c r="F250" s="283" t="e">
        <f>'Investīciju plāns_2023_2027'!#REF!</f>
        <v>#REF!</v>
      </c>
      <c r="G250" s="367" t="e">
        <f>'Investīciju plāns_2023_2027'!#REF!</f>
        <v>#REF!</v>
      </c>
      <c r="H250" s="278" t="e">
        <f>'Investīciju plāns_2023_2027'!#REF!</f>
        <v>#REF!</v>
      </c>
      <c r="I250" s="303" t="e">
        <f>'Investīciju plāns_2023_2027'!#REF!</f>
        <v>#REF!</v>
      </c>
      <c r="J250" s="304" t="e">
        <f>'Investīciju plāns_2023_2027'!#REF!</f>
        <v>#REF!</v>
      </c>
      <c r="K250" s="305" t="e">
        <f>'Investīciju plāns_2023_2027'!#REF!</f>
        <v>#REF!</v>
      </c>
      <c r="L250" s="306" t="e">
        <f>'Investīciju plāns_2023_2027'!#REF!</f>
        <v>#REF!</v>
      </c>
      <c r="M250" s="307" t="e">
        <f>'Investīciju plāns_2023_2027'!#REF!</f>
        <v>#REF!</v>
      </c>
      <c r="N250" s="283" t="e">
        <f>'Investīciju plāns_2023_2027'!#REF!</f>
        <v>#REF!</v>
      </c>
      <c r="O250" s="372" t="e">
        <f>'Investīciju plāns_2023_2027'!#REF!</f>
        <v>#REF!</v>
      </c>
      <c r="P250" s="372" t="e">
        <f>'Investīciju plāns_2023_2027'!#REF!</f>
        <v>#REF!</v>
      </c>
      <c r="Q250" s="372" t="e">
        <f>'Investīciju plāns_2023_2027'!#REF!</f>
        <v>#REF!</v>
      </c>
      <c r="R250" s="379" t="e">
        <f>'Investīciju plāns_2023_2027'!#REF!</f>
        <v>#REF!</v>
      </c>
      <c r="S250" s="336" t="e">
        <f>'Investīciju plāns_2023_2027'!#REF!</f>
        <v>#REF!</v>
      </c>
      <c r="T250" s="340" t="e">
        <f>'Investīciju plāns_2023_2027'!#REF!</f>
        <v>#REF!</v>
      </c>
      <c r="U250" s="282" t="e">
        <f>'Investīciju plāns_2023_2027'!#REF!</f>
        <v>#REF!</v>
      </c>
    </row>
    <row r="251" spans="1:21" ht="76.5" x14ac:dyDescent="0.25">
      <c r="A251" s="161">
        <f>'Investīciju plāns_2023_2027'!A224</f>
        <v>222</v>
      </c>
      <c r="B251" s="279" t="str">
        <f>'Investīciju plāns_2023_2027'!B224</f>
        <v>06</v>
      </c>
      <c r="C251" s="196" t="str">
        <f>'Investīciju plāns_2023_2027'!C224</f>
        <v>Vilce</v>
      </c>
      <c r="D251" s="285" t="str">
        <f>'Investīciju plāns_2023_2027'!D224</f>
        <v>Vilces pagasta auto stāvlaukumu būvniecība pie Vilces muižas</v>
      </c>
      <c r="E251" s="285" t="str">
        <f>'Investīciju plāns_2023_2027'!E224</f>
        <v xml:space="preserve">Būvprojekta izstrāde. Būvdarbi stāvlaukumu izbūvei pie Vilces muižas </v>
      </c>
      <c r="F251" s="161" t="str">
        <f>'Investīciju plāns_2023_2027'!F224</f>
        <v>Teritorijas labiekārtošana</v>
      </c>
      <c r="G251" s="367" t="str">
        <f>'Investīciju plāns_2023_2027'!G224</f>
        <v>J/Pag/Iedz</v>
      </c>
      <c r="H251" s="278">
        <f>'Investīciju plāns_2023_2027'!H224</f>
        <v>80000</v>
      </c>
      <c r="I251" s="303">
        <f>'Investīciju plāns_2023_2027'!I224</f>
        <v>0</v>
      </c>
      <c r="J251" s="304">
        <f>'Investīciju plāns_2023_2027'!J224</f>
        <v>0</v>
      </c>
      <c r="K251" s="305">
        <f>'Investīciju plāns_2023_2027'!K224</f>
        <v>0</v>
      </c>
      <c r="L251" s="306">
        <f>'Investīciju plāns_2023_2027'!L224</f>
        <v>15000</v>
      </c>
      <c r="M251" s="307">
        <f>'Investīciju plāns_2023_2027'!M224</f>
        <v>65000</v>
      </c>
      <c r="N251" s="161" t="str">
        <f>'Investīciju plāns_2023_2027'!N224</f>
        <v>P3 V RV9</v>
      </c>
      <c r="O251" s="372" t="str">
        <f>'Investīciju plāns_2023_2027'!O224</f>
        <v>P</v>
      </c>
      <c r="P251" s="372" t="str">
        <f>'Investīciju plāns_2023_2027'!P224</f>
        <v>VP2</v>
      </c>
      <c r="Q251" s="372" t="str">
        <f>'Investīciju plāns_2023_2027'!Q224</f>
        <v>RV4</v>
      </c>
      <c r="R251" s="375" t="str">
        <f>'Investīciju plāns_2023_2027'!R224</f>
        <v>4.2.</v>
      </c>
      <c r="S251" s="161" t="str">
        <f>'Investīciju plāns_2023_2027'!S224</f>
        <v>Infrastruktūras un saimnieciskā nodrošinājuma nodaļa/pagasta pārvalde</v>
      </c>
      <c r="T251" s="327">
        <f>'Investīciju plāns_2023_2027'!T224</f>
        <v>0</v>
      </c>
      <c r="U251" s="282" t="str">
        <f>'Investīciju plāns_2023_2027'!U224</f>
        <v>2022-2027</v>
      </c>
    </row>
    <row r="252" spans="1:21" ht="76.5" x14ac:dyDescent="0.25">
      <c r="A252" s="196">
        <f>'Investīciju plāns_2023_2027'!A225</f>
        <v>223</v>
      </c>
      <c r="B252" s="279">
        <f>'Investīciju plāns_2023_2027'!B225</f>
        <v>0</v>
      </c>
      <c r="C252" s="161" t="str">
        <f>'Investīciju plāns_2023_2027'!C225</f>
        <v>Vilce</v>
      </c>
      <c r="D252" s="285" t="str">
        <f>'Investīciju plāns_2023_2027'!D225</f>
        <v>Vilces pagasta  transporta infrastruktūras attīstība</v>
      </c>
      <c r="E252" s="285" t="str">
        <f>'Investīciju plāns_2023_2027'!E225</f>
        <v>Transporta infrastruktūras attīstība, t.sk.: 
2023.gads:
Vilces kapu ceļš Nr.54 virskārtas atjaunošana 0.56 km (projektēšana 5832 EUR, būvdarbi ~ 84 000 EUR)
Iepirkumu procedūra projektēšanai uzsākta 2022.gadā, noslēgti līgumi par projektēšanu</v>
      </c>
      <c r="F252" s="161" t="str">
        <f>'Investīciju plāns_2023_2027'!F225</f>
        <v>Transporta infrastruktūra, t.sk. Apgaismojums</v>
      </c>
      <c r="G252" s="366" t="str">
        <f>'Investīciju plāns_2023_2027'!G225</f>
        <v>AG2023
J/Pag/Iedz
Dep/ieros</v>
      </c>
      <c r="H252" s="290">
        <f>'Investīciju plāns_2023_2027'!H225</f>
        <v>89832</v>
      </c>
      <c r="I252" s="303">
        <f>'Investīciju plāns_2023_2027'!I225</f>
        <v>89832</v>
      </c>
      <c r="J252" s="304">
        <f>'Investīciju plāns_2023_2027'!J225</f>
        <v>18432</v>
      </c>
      <c r="K252" s="305">
        <f>'Investīciju plāns_2023_2027'!K225</f>
        <v>71400</v>
      </c>
      <c r="L252" s="306">
        <f>'Investīciju plāns_2023_2027'!L225</f>
        <v>0</v>
      </c>
      <c r="M252" s="307">
        <f>'Investīciju plāns_2023_2027'!M225</f>
        <v>0</v>
      </c>
      <c r="N252" s="196">
        <f>'Investīciju plāns_2023_2027'!N225</f>
        <v>0</v>
      </c>
      <c r="O252" s="372">
        <f>'Investīciju plāns_2023_2027'!O225</f>
        <v>0</v>
      </c>
      <c r="P252" s="375">
        <f>'Investīciju plāns_2023_2027'!P225</f>
        <v>0</v>
      </c>
      <c r="Q252" s="372">
        <f>'Investīciju plāns_2023_2027'!Q225</f>
        <v>0</v>
      </c>
      <c r="R252" s="374">
        <f>'Investīciju plāns_2023_2027'!R225</f>
        <v>0</v>
      </c>
      <c r="S252" s="161" t="str">
        <f>'Investīciju plāns_2023_2027'!S225</f>
        <v>Infrastruktūras un saimnieciskā nodrošinājuma nodaļa/Pagasta pārvalde</v>
      </c>
      <c r="T252" s="292">
        <f>'Investīciju plāns_2023_2027'!T225</f>
        <v>0</v>
      </c>
      <c r="U252" s="282" t="str">
        <f>'Investīciju plāns_2023_2027'!U225</f>
        <v>2022-2027</v>
      </c>
    </row>
    <row r="253" spans="1:21" ht="102" x14ac:dyDescent="0.25">
      <c r="A253" s="161">
        <f>'Investīciju plāns_2023_2027'!A226</f>
        <v>224</v>
      </c>
      <c r="B253" s="277">
        <f>'Investīciju plāns_2023_2027'!B226</f>
        <v>0</v>
      </c>
      <c r="C253" s="161" t="str">
        <f>'Investīciju plāns_2023_2027'!C226</f>
        <v>Vilce</v>
      </c>
      <c r="D253" s="285" t="str">
        <f>'Investīciju plāns_2023_2027'!D226</f>
        <v>Vilces pagasta  transporta infrastruktūras attīstība</v>
      </c>
      <c r="E253" s="285" t="str">
        <f>'Investīciju plāns_2023_2027'!E226</f>
        <v xml:space="preserve">Transporta infrastruktūras attīstība, t.sk.: 
 2023/2024.gads:
1. Vilces pagasta Kalnrozes-Valdeikas Nr.34 virskārtas izbūve 0.60 km
Plānots uzsākt projektēšanu 2023.gada otrajā pusē, izmaksas plānot 2024.gadā 
2. Apgaismojuma izbūve alejā uz Vilces muižu, kā arī pie muižas un kalpu mājas
</v>
      </c>
      <c r="F253" s="161" t="str">
        <f>'Investīciju plāns_2023_2027'!F226</f>
        <v>Transporta infrastruktūra, t.sk. Apgaismojums</v>
      </c>
      <c r="G253" s="366" t="str">
        <f>'Investīciju plāns_2023_2027'!G226</f>
        <v>J/Pag/Iedz
Dep/ieros</v>
      </c>
      <c r="H253" s="290">
        <f>'Investīciju plāns_2023_2027'!H226</f>
        <v>300000</v>
      </c>
      <c r="I253" s="303">
        <f>'Investīciju plāns_2023_2027'!I226</f>
        <v>0</v>
      </c>
      <c r="J253" s="304">
        <f>'Investīciju plāns_2023_2027'!J226</f>
        <v>0</v>
      </c>
      <c r="K253" s="305">
        <f>'Investīciju plāns_2023_2027'!K226</f>
        <v>0</v>
      </c>
      <c r="L253" s="306">
        <f>'Investīciju plāns_2023_2027'!L226</f>
        <v>200000</v>
      </c>
      <c r="M253" s="307">
        <f>'Investīciju plāns_2023_2027'!M226</f>
        <v>100000</v>
      </c>
      <c r="N253" s="196" t="str">
        <f>'Investīciju plāns_2023_2027'!N226</f>
        <v>P2 V RV1</v>
      </c>
      <c r="O253" s="372" t="str">
        <f>'Investīciju plāns_2023_2027'!O226</f>
        <v>P</v>
      </c>
      <c r="P253" s="373" t="str">
        <f>'Investīciju plāns_2023_2027'!P226</f>
        <v>VP2</v>
      </c>
      <c r="Q253" s="373" t="str">
        <f>'Investīciju plāns_2023_2027'!Q226</f>
        <v>RV4</v>
      </c>
      <c r="R253" s="374" t="str">
        <f>'Investīciju plāns_2023_2027'!R226</f>
        <v>4.1.</v>
      </c>
      <c r="S253" s="161" t="str">
        <f>'Investīciju plāns_2023_2027'!S226</f>
        <v>Infrastruktūras un saimnieciskā nodrošinājuma nodaļa/Pagasta pārvalde</v>
      </c>
      <c r="T253" s="309">
        <f>'Investīciju plāns_2023_2027'!T226</f>
        <v>0</v>
      </c>
      <c r="U253" s="282" t="str">
        <f>'Investīciju plāns_2023_2027'!U226</f>
        <v>2022-2027</v>
      </c>
    </row>
    <row r="254" spans="1:21" ht="76.5" x14ac:dyDescent="0.25">
      <c r="A254" s="161">
        <f>'Investīciju plāns_2023_2027'!A227</f>
        <v>225</v>
      </c>
      <c r="B254" s="277" t="str">
        <f>'Investīciju plāns_2023_2027'!B227</f>
        <v>08v</v>
      </c>
      <c r="C254" s="161" t="str">
        <f>'Investīciju plāns_2023_2027'!C227</f>
        <v>Vilce</v>
      </c>
      <c r="D254" s="285" t="str">
        <f>'Investīciju plāns_2023_2027'!D227</f>
        <v>Vilces muižas kompleksa kultūrvēstures vērtību saglabāšana un jaunu pakalpojumu radīšana</v>
      </c>
      <c r="E254" s="295" t="str">
        <f>'Investīciju plāns_2023_2027'!E227</f>
        <v xml:space="preserve">Muižas pagraba izbūve ekspozīcijām, saietu telpas izbūve; vides izglītības centra izveide; parka labiekārtošana, dabas takas izveide, aprīkošana. 
Būvprojekta aktualizācija, jo būvprojekta termiņš beidzās 2022.gadā
Vilces muižas verandas remonts - plānots 2023.gadā
</v>
      </c>
      <c r="F254" s="161" t="str">
        <f>'Investīciju plāns_2023_2027'!F227</f>
        <v>Vēstures mantojums - ēkas</v>
      </c>
      <c r="G254" s="366" t="str">
        <f>'Investīciju plāns_2023_2027'!G227</f>
        <v xml:space="preserve">AG
J/Pag/Iedz
</v>
      </c>
      <c r="H254" s="278">
        <f>'Investīciju plāns_2023_2027'!H227</f>
        <v>1135000</v>
      </c>
      <c r="I254" s="303">
        <f>'Investīciju plāns_2023_2027'!I227</f>
        <v>35000</v>
      </c>
      <c r="J254" s="304">
        <f>'Investīciju plāns_2023_2027'!J227</f>
        <v>35000</v>
      </c>
      <c r="K254" s="305">
        <f>'Investīciju plāns_2023_2027'!K227</f>
        <v>0</v>
      </c>
      <c r="L254" s="306">
        <f>'Investīciju plāns_2023_2027'!L227</f>
        <v>0</v>
      </c>
      <c r="M254" s="307">
        <f>'Investīciju plāns_2023_2027'!M227</f>
        <v>1100000</v>
      </c>
      <c r="N254" s="166" t="str">
        <f>'Investīciju plāns_2023_2027'!N227</f>
        <v>P4 T RV2</v>
      </c>
      <c r="O254" s="372" t="str">
        <f>'Investīciju plāns_2023_2027'!O227</f>
        <v>P</v>
      </c>
      <c r="P254" s="372" t="str">
        <f>'Investīciju plāns_2023_2027'!P227</f>
        <v>VP1</v>
      </c>
      <c r="Q254" s="372" t="str">
        <f>'Investīciju plāns_2023_2027'!Q227</f>
        <v>RV3</v>
      </c>
      <c r="R254" s="374" t="str">
        <f>'Investīciju plāns_2023_2027'!R227</f>
        <v>3.4.</v>
      </c>
      <c r="S254" s="161" t="str">
        <f>'Investīciju plāns_2023_2027'!S227</f>
        <v>Infrastruktūras un saimnieciskā nodrošinājuma nodaļa/pagasta pārvalde</v>
      </c>
      <c r="T254" s="291">
        <f>'Investīciju plāns_2023_2027'!T227</f>
        <v>0</v>
      </c>
      <c r="U254" s="282" t="str">
        <f>'Investīciju plāns_2023_2027'!U227</f>
        <v>2022-2027</v>
      </c>
    </row>
    <row r="255" spans="1:21" x14ac:dyDescent="0.25">
      <c r="A255" s="196" t="e">
        <f>'Investīciju plāns_2023_2027'!#REF!</f>
        <v>#REF!</v>
      </c>
      <c r="B255" s="277" t="e">
        <f>'Investīciju plāns_2023_2027'!#REF!</f>
        <v>#REF!</v>
      </c>
      <c r="C255" s="161" t="e">
        <f>'Investīciju plāns_2023_2027'!#REF!</f>
        <v>#REF!</v>
      </c>
      <c r="D255" s="285" t="e">
        <f>'Investīciju plāns_2023_2027'!#REF!</f>
        <v>#REF!</v>
      </c>
      <c r="E255" s="285" t="e">
        <f>'Investīciju plāns_2023_2027'!#REF!</f>
        <v>#REF!</v>
      </c>
      <c r="F255" s="161" t="e">
        <f>'Investīciju plāns_2023_2027'!#REF!</f>
        <v>#REF!</v>
      </c>
      <c r="G255" s="366" t="e">
        <f>'Investīciju plāns_2023_2027'!#REF!</f>
        <v>#REF!</v>
      </c>
      <c r="H255" s="278" t="e">
        <f>'Investīciju plāns_2023_2027'!#REF!</f>
        <v>#REF!</v>
      </c>
      <c r="I255" s="303" t="e">
        <f>'Investīciju plāns_2023_2027'!#REF!</f>
        <v>#REF!</v>
      </c>
      <c r="J255" s="304" t="e">
        <f>'Investīciju plāns_2023_2027'!#REF!</f>
        <v>#REF!</v>
      </c>
      <c r="K255" s="305" t="e">
        <f>'Investīciju plāns_2023_2027'!#REF!</f>
        <v>#REF!</v>
      </c>
      <c r="L255" s="306" t="e">
        <f>'Investīciju plāns_2023_2027'!#REF!</f>
        <v>#REF!</v>
      </c>
      <c r="M255" s="307" t="e">
        <f>'Investīciju plāns_2023_2027'!#REF!</f>
        <v>#REF!</v>
      </c>
      <c r="N255" s="196" t="e">
        <f>'Investīciju plāns_2023_2027'!#REF!</f>
        <v>#REF!</v>
      </c>
      <c r="O255" s="372" t="e">
        <f>'Investīciju plāns_2023_2027'!#REF!</f>
        <v>#REF!</v>
      </c>
      <c r="P255" s="373" t="e">
        <f>'Investīciju plāns_2023_2027'!#REF!</f>
        <v>#REF!</v>
      </c>
      <c r="Q255" s="373" t="e">
        <f>'Investīciju plāns_2023_2027'!#REF!</f>
        <v>#REF!</v>
      </c>
      <c r="R255" s="374" t="e">
        <f>'Investīciju plāns_2023_2027'!#REF!</f>
        <v>#REF!</v>
      </c>
      <c r="S255" s="161" t="e">
        <f>'Investīciju plāns_2023_2027'!#REF!</f>
        <v>#REF!</v>
      </c>
      <c r="T255" s="309" t="e">
        <f>'Investīciju plāns_2023_2027'!#REF!</f>
        <v>#REF!</v>
      </c>
      <c r="U255" s="282" t="e">
        <f>'Investīciju plāns_2023_2027'!#REF!</f>
        <v>#REF!</v>
      </c>
    </row>
    <row r="256" spans="1:21" x14ac:dyDescent="0.25">
      <c r="A256" s="161" t="e">
        <f>'Investīciju plāns_2023_2027'!#REF!</f>
        <v>#REF!</v>
      </c>
      <c r="B256" s="322" t="e">
        <f>'Investīciju plāns_2023_2027'!#REF!</f>
        <v>#REF!</v>
      </c>
      <c r="C256" s="281" t="e">
        <f>'Investīciju plāns_2023_2027'!#REF!</f>
        <v>#REF!</v>
      </c>
      <c r="D256" s="313" t="e">
        <f>'Investīciju plāns_2023_2027'!#REF!</f>
        <v>#REF!</v>
      </c>
      <c r="E256" s="313" t="e">
        <f>'Investīciju plāns_2023_2027'!#REF!</f>
        <v>#REF!</v>
      </c>
      <c r="F256" s="281" t="e">
        <f>'Investīciju plāns_2023_2027'!#REF!</f>
        <v>#REF!</v>
      </c>
      <c r="G256" s="366" t="e">
        <f>'Investīciju plāns_2023_2027'!#REF!</f>
        <v>#REF!</v>
      </c>
      <c r="H256" s="323" t="e">
        <f>'Investīciju plāns_2023_2027'!#REF!</f>
        <v>#REF!</v>
      </c>
      <c r="I256" s="303" t="e">
        <f>'Investīciju plāns_2023_2027'!#REF!</f>
        <v>#REF!</v>
      </c>
      <c r="J256" s="304" t="e">
        <f>'Investīciju plāns_2023_2027'!#REF!</f>
        <v>#REF!</v>
      </c>
      <c r="K256" s="305" t="e">
        <f>'Investīciju plāns_2023_2027'!#REF!</f>
        <v>#REF!</v>
      </c>
      <c r="L256" s="306" t="e">
        <f>'Investīciju plāns_2023_2027'!#REF!</f>
        <v>#REF!</v>
      </c>
      <c r="M256" s="307" t="e">
        <f>'Investīciju plāns_2023_2027'!#REF!</f>
        <v>#REF!</v>
      </c>
      <c r="N256" s="196" t="e">
        <f>'Investīciju plāns_2023_2027'!#REF!</f>
        <v>#REF!</v>
      </c>
      <c r="O256" s="372" t="e">
        <f>'Investīciju plāns_2023_2027'!#REF!</f>
        <v>#REF!</v>
      </c>
      <c r="P256" s="373" t="e">
        <f>'Investīciju plāns_2023_2027'!#REF!</f>
        <v>#REF!</v>
      </c>
      <c r="Q256" s="373" t="e">
        <f>'Investīciju plāns_2023_2027'!#REF!</f>
        <v>#REF!</v>
      </c>
      <c r="R256" s="374" t="e">
        <f>'Investīciju plāns_2023_2027'!#REF!</f>
        <v>#REF!</v>
      </c>
      <c r="S256" s="336" t="e">
        <f>'Investīciju plāns_2023_2027'!#REF!</f>
        <v>#REF!</v>
      </c>
      <c r="T256" s="328" t="e">
        <f>'Investīciju plāns_2023_2027'!#REF!</f>
        <v>#REF!</v>
      </c>
      <c r="U256" s="282" t="e">
        <f>'Investīciju plāns_2023_2027'!#REF!</f>
        <v>#REF!</v>
      </c>
    </row>
    <row r="257" spans="1:21" ht="51" x14ac:dyDescent="0.25">
      <c r="A257" s="161">
        <f>'Investīciju plāns_2023_2027'!A228</f>
        <v>226</v>
      </c>
      <c r="B257" s="262">
        <f>'Investīciju plāns_2023_2027'!B228</f>
        <v>0</v>
      </c>
      <c r="C257" s="258" t="str">
        <f>'Investīciju plāns_2023_2027'!C228</f>
        <v>Vilce</v>
      </c>
      <c r="D257" s="261" t="str">
        <f>'Investīciju plāns_2023_2027'!D228</f>
        <v>Izveidot digitalizētu muzejistabu Vilcē dzimušajam latviešu dramaturgam Mārtiņam Zīvertam.</v>
      </c>
      <c r="E257" s="343" t="str">
        <f>'Investīciju plāns_2023_2027'!E228</f>
        <v>Izveidota digitalizēta muzejistaba Vilcē dzimušajam latviešu dramaturgam Mārtiņam Zīvertam</v>
      </c>
      <c r="F257" s="258" t="str">
        <f>'Investīciju plāns_2023_2027'!F228</f>
        <v>Vēstures mantojums - ēkas</v>
      </c>
      <c r="G257" s="366" t="str">
        <f>'Investīciju plāns_2023_2027'!G228</f>
        <v>J/Pag/Iedz</v>
      </c>
      <c r="H257" s="260">
        <f>'Investīciju plāns_2023_2027'!H228</f>
        <v>150000</v>
      </c>
      <c r="I257" s="303">
        <f>'Investīciju plāns_2023_2027'!I228</f>
        <v>0</v>
      </c>
      <c r="J257" s="304">
        <f>'Investīciju plāns_2023_2027'!J228</f>
        <v>0</v>
      </c>
      <c r="K257" s="305">
        <f>'Investīciju plāns_2023_2027'!K228</f>
        <v>0</v>
      </c>
      <c r="L257" s="306">
        <f>'Investīciju plāns_2023_2027'!L228</f>
        <v>0</v>
      </c>
      <c r="M257" s="307">
        <f>'Investīciju plāns_2023_2027'!M228</f>
        <v>150000</v>
      </c>
      <c r="N257" s="196">
        <f>'Investīciju plāns_2023_2027'!N228</f>
        <v>0</v>
      </c>
      <c r="O257" s="372">
        <f>'Investīciju plāns_2023_2027'!O228</f>
        <v>0</v>
      </c>
      <c r="P257" s="372">
        <f>'Investīciju plāns_2023_2027'!P228</f>
        <v>0</v>
      </c>
      <c r="Q257" s="372">
        <f>'Investīciju plāns_2023_2027'!Q228</f>
        <v>0</v>
      </c>
      <c r="R257" s="375">
        <f>'Investīciju plāns_2023_2027'!R228</f>
        <v>0</v>
      </c>
      <c r="S257" s="336">
        <f>'Investīciju plāns_2023_2027'!S228</f>
        <v>0</v>
      </c>
      <c r="T257" s="333">
        <f>'Investīciju plāns_2023_2027'!T228</f>
        <v>0</v>
      </c>
      <c r="U257" s="282">
        <f>'Investīciju plāns_2023_2027'!U228</f>
        <v>0</v>
      </c>
    </row>
    <row r="258" spans="1:21" ht="127.5" x14ac:dyDescent="0.25">
      <c r="A258" s="196">
        <f>'Investīciju plāns_2023_2027'!A229</f>
        <v>227</v>
      </c>
      <c r="B258" s="277" t="str">
        <f>'Investīciju plāns_2023_2027'!B229</f>
        <v>05</v>
      </c>
      <c r="C258" s="161" t="str">
        <f>'Investīciju plāns_2023_2027'!C229</f>
        <v>Vilce</v>
      </c>
      <c r="D258" s="285" t="str">
        <f>'Investīciju plāns_2023_2027'!D229</f>
        <v>Dabas parka "Vilce" dabas aizsardzības plāna īstenošana</v>
      </c>
      <c r="E258" s="295" t="str">
        <f>'Investīciju plāns_2023_2027'!E229</f>
        <v>Projekta mērķis: saglabāt dabas parkam raksturīgo ainavu - teritorijai raksturīgo reljefu un esošo zemes lietojuma veidu platības, saglabāt dzīvotspējīgas tipiskās un aizsargājamās upju nogāzes un platlapju mežiem raksturīgās dabiskās augu sugu sabiedrības, dzīvnieku sugas un to dzīvotnes, saglabāt un uzturēt kultūrvēsturiskās vērtības, labiekārtot un pilnveidot atpūtas, dabas un kultūrvēsturisko vērtību apskates un izziņas infrastruktūru.
Plānotie uzdevumi: Izstrādāt jaunu dabas aizsardzības plānu dabas parkam "Vilce", lai efektīvāk varētu apsaimniekot dabas parku "Vilce".
 Izstrādāts būvprojekts (derīgs līdz 2024.gadam)</v>
      </c>
      <c r="F258" s="161" t="str">
        <f>'Investīciju plāns_2023_2027'!F229</f>
        <v>Vides aizsardzība</v>
      </c>
      <c r="G258" s="366" t="str">
        <f>'Investīciju plāns_2023_2027'!G229</f>
        <v xml:space="preserve">AG
J/Pag/Iedz
</v>
      </c>
      <c r="H258" s="278">
        <f>'Investīciju plāns_2023_2027'!H229</f>
        <v>500000</v>
      </c>
      <c r="I258" s="303">
        <f>'Investīciju plāns_2023_2027'!I229</f>
        <v>0</v>
      </c>
      <c r="J258" s="304">
        <f>'Investīciju plāns_2023_2027'!J229</f>
        <v>0</v>
      </c>
      <c r="K258" s="305">
        <f>'Investīciju plāns_2023_2027'!K229</f>
        <v>0</v>
      </c>
      <c r="L258" s="306">
        <f>'Investīciju plāns_2023_2027'!L229</f>
        <v>0</v>
      </c>
      <c r="M258" s="307">
        <f>'Investīciju plāns_2023_2027'!M229</f>
        <v>500000</v>
      </c>
      <c r="N258" s="161" t="str">
        <f>'Investīciju plāns_2023_2027'!N229</f>
        <v>P3 V RV9</v>
      </c>
      <c r="O258" s="372" t="str">
        <f>'Investīciju plāns_2023_2027'!O229</f>
        <v>P</v>
      </c>
      <c r="P258" s="372" t="str">
        <f>'Investīciju plāns_2023_2027'!P229</f>
        <v>VP2</v>
      </c>
      <c r="Q258" s="372" t="str">
        <f>'Investīciju plāns_2023_2027'!Q229</f>
        <v>RV6</v>
      </c>
      <c r="R258" s="374" t="str">
        <f>'Investīciju plāns_2023_2027'!R229</f>
        <v>U.6.1.</v>
      </c>
      <c r="S258" s="161" t="str">
        <f>'Investīciju plāns_2023_2027'!S229</f>
        <v>Īpašuma pārvaldības nodaļa</v>
      </c>
      <c r="T258" s="284">
        <f>'Investīciju plāns_2023_2027'!T229</f>
        <v>0</v>
      </c>
      <c r="U258" s="282" t="str">
        <f>'Investīciju plāns_2023_2027'!U229</f>
        <v>2022-2027</v>
      </c>
    </row>
    <row r="259" spans="1:21" ht="76.5" x14ac:dyDescent="0.25">
      <c r="A259" s="161">
        <f>'Investīciju plāns_2023_2027'!A230</f>
        <v>228</v>
      </c>
      <c r="B259" s="277" t="str">
        <f>'Investīciju plāns_2023_2027'!B230</f>
        <v>09s</v>
      </c>
      <c r="C259" s="161" t="str">
        <f>'Investīciju plāns_2023_2027'!C230</f>
        <v>Vircava</v>
      </c>
      <c r="D259" s="285" t="str">
        <f>'Investīciju plāns_2023_2027'!D230</f>
        <v>Vircavas pagasta sporta halles energoefektivitātes paaugstināšana</v>
      </c>
      <c r="E259" s="295" t="str">
        <f>'Investīciju plāns_2023_2027'!E230</f>
        <v xml:space="preserve">Ventilācijas, siltummezglu un elektroapgādes sistēmu rekonstrukcija, lietusūdeņu savākšanas sistēmas izbūve, noteču remonts, ārējo sienu siltināšana, telpu remonts
Plānots uzsākt projektēšanu 2023.gada otrajā pusē, izmaksas plānot 2024.gadā </v>
      </c>
      <c r="F259" s="161" t="str">
        <f>'Investīciju plāns_2023_2027'!F230</f>
        <v>Energoefektivitāte</v>
      </c>
      <c r="G259" s="366" t="str">
        <f>'Investīciju plāns_2023_2027'!G230</f>
        <v>J/Pag/Iedz
IP/2021</v>
      </c>
      <c r="H259" s="278">
        <f>'Investīciju plāns_2023_2027'!H230</f>
        <v>700000</v>
      </c>
      <c r="I259" s="303">
        <f>'Investīciju plāns_2023_2027'!I230</f>
        <v>0</v>
      </c>
      <c r="J259" s="304">
        <f>'Investīciju plāns_2023_2027'!J230</f>
        <v>0</v>
      </c>
      <c r="K259" s="305">
        <f>'Investīciju plāns_2023_2027'!K230</f>
        <v>0</v>
      </c>
      <c r="L259" s="306">
        <f>'Investīciju plāns_2023_2027'!L230</f>
        <v>700000</v>
      </c>
      <c r="M259" s="307">
        <f>'Investīciju plāns_2023_2027'!M230</f>
        <v>0</v>
      </c>
      <c r="N259" s="196" t="str">
        <f>'Investīciju plāns_2023_2027'!N230</f>
        <v>P2 V RV8</v>
      </c>
      <c r="O259" s="372" t="str">
        <f>'Investīciju plāns_2023_2027'!O230</f>
        <v>P</v>
      </c>
      <c r="P259" s="372" t="str">
        <f>'Investīciju plāns_2023_2027'!P230</f>
        <v>VP1</v>
      </c>
      <c r="Q259" s="372" t="str">
        <f>'Investīciju plāns_2023_2027'!Q230</f>
        <v>RV3</v>
      </c>
      <c r="R259" s="374" t="str">
        <f>'Investīciju plāns_2023_2027'!R230</f>
        <v>3.2.</v>
      </c>
      <c r="S259" s="161" t="str">
        <f>'Investīciju plāns_2023_2027'!S230</f>
        <v>Infrastruktūras un saimnieciskā nodrošinājuma nodaļa/ Sporta centrs</v>
      </c>
      <c r="T259" s="309">
        <f>'Investīciju plāns_2023_2027'!T230</f>
        <v>0</v>
      </c>
      <c r="U259" s="282" t="str">
        <f>'Investīciju plāns_2023_2027'!U230</f>
        <v>2022-2027</v>
      </c>
    </row>
    <row r="260" spans="1:21" ht="76.5" x14ac:dyDescent="0.25">
      <c r="A260" s="161">
        <f>'Investīciju plāns_2023_2027'!A231</f>
        <v>229</v>
      </c>
      <c r="B260" s="279" t="str">
        <f>'Investīciju plāns_2023_2027'!B231</f>
        <v>06</v>
      </c>
      <c r="C260" s="161" t="str">
        <f>'Investīciju plāns_2023_2027'!C231</f>
        <v>Vircava</v>
      </c>
      <c r="D260" s="285" t="str">
        <f>'Investīciju plāns_2023_2027'!D231</f>
        <v>Siltummezglu maiņa iestāžu ēkās Vircavas pagastā</v>
      </c>
      <c r="E260" s="295" t="str">
        <f>'Investīciju plāns_2023_2027'!E231</f>
        <v>Siltummezglu maiņa  visās iestāžu ēkās -  Vircavas vsk.(Jelgavas iela 2), Vircavas PII (Plāksnīšu iela 2); Tautas nams; Vircavas pagasta pārvalde (Jelgavas iela 4)</v>
      </c>
      <c r="F260" s="161" t="str">
        <f>'Investīciju plāns_2023_2027'!F231</f>
        <v>Energoefektivitāte</v>
      </c>
      <c r="G260" s="366" t="str">
        <f>'Investīciju plāns_2023_2027'!G231</f>
        <v>J/Pag/Iedz</v>
      </c>
      <c r="H260" s="278">
        <f>'Investīciju plāns_2023_2027'!H231</f>
        <v>40000</v>
      </c>
      <c r="I260" s="303">
        <f>'Investīciju plāns_2023_2027'!I231</f>
        <v>0</v>
      </c>
      <c r="J260" s="304">
        <f>'Investīciju plāns_2023_2027'!J231</f>
        <v>0</v>
      </c>
      <c r="K260" s="305">
        <f>'Investīciju plāns_2023_2027'!K231</f>
        <v>0</v>
      </c>
      <c r="L260" s="306">
        <f>'Investīciju plāns_2023_2027'!L231</f>
        <v>40000</v>
      </c>
      <c r="M260" s="307">
        <f>'Investīciju plāns_2023_2027'!M231</f>
        <v>0</v>
      </c>
      <c r="N260" s="195" t="str">
        <f>'Investīciju plāns_2023_2027'!N231</f>
        <v>P2 V RV8</v>
      </c>
      <c r="O260" s="372" t="str">
        <f>'Investīciju plāns_2023_2027'!O231</f>
        <v>P</v>
      </c>
      <c r="P260" s="378" t="str">
        <f>'Investīciju plāns_2023_2027'!P231</f>
        <v>VP2</v>
      </c>
      <c r="Q260" s="372" t="str">
        <f>'Investīciju plāns_2023_2027'!Q231</f>
        <v>RV5</v>
      </c>
      <c r="R260" s="374" t="str">
        <f>'Investīciju plāns_2023_2027'!R231</f>
        <v>U.5.1.</v>
      </c>
      <c r="S260" s="325" t="str">
        <f>'Investīciju plāns_2023_2027'!S231</f>
        <v>Infrastruktūras un saimnieciskā nodrošinājuma nodaļa/pagasta pārvalde</v>
      </c>
      <c r="T260" s="195">
        <f>'Investīciju plāns_2023_2027'!T231</f>
        <v>0</v>
      </c>
      <c r="U260" s="331" t="str">
        <f>'Investīciju plāns_2023_2027'!U231</f>
        <v>2022-2027</v>
      </c>
    </row>
    <row r="261" spans="1:21" x14ac:dyDescent="0.25">
      <c r="A261">
        <f>'Investīciju plāns_2023_2027'!A245</f>
        <v>0</v>
      </c>
      <c r="B261">
        <f>'Investīciju plāns_2023_2027'!B245</f>
        <v>0</v>
      </c>
      <c r="C261">
        <f>'Investīciju plāns_2023_2027'!C245</f>
        <v>0</v>
      </c>
      <c r="D261">
        <f>'Investīciju plāns_2023_2027'!D245</f>
        <v>0</v>
      </c>
      <c r="E261">
        <f>'Investīciju plāns_2023_2027'!E245</f>
        <v>0</v>
      </c>
      <c r="F261" t="str">
        <f>'Investīciju plāns_2023_2027'!F245</f>
        <v>Kopā</v>
      </c>
      <c r="G261">
        <f>'Investīciju plāns_2023_2027'!G245</f>
        <v>0</v>
      </c>
      <c r="H261" t="e">
        <f>SUBTOTAL(9,H6:H260)</f>
        <v>#REF!</v>
      </c>
    </row>
  </sheetData>
  <autoFilter ref="A1:V260"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V261"/>
  <sheetViews>
    <sheetView topLeftCell="A254" workbookViewId="0">
      <selection activeCell="Q2" sqref="Q2"/>
    </sheetView>
  </sheetViews>
  <sheetFormatPr defaultRowHeight="15" x14ac:dyDescent="0.25"/>
  <cols>
    <col min="1" max="1" width="9" customWidth="1"/>
    <col min="2" max="3" width="12.42578125" customWidth="1"/>
    <col min="4" max="4" width="24.85546875" customWidth="1"/>
    <col min="5" max="5" width="55.85546875" customWidth="1"/>
    <col min="6" max="21" width="12.42578125" customWidth="1"/>
  </cols>
  <sheetData>
    <row r="1" spans="1:22" s="256" customFormat="1" ht="68.25" customHeight="1" x14ac:dyDescent="0.25">
      <c r="A1" s="293" t="s">
        <v>10</v>
      </c>
      <c r="B1" s="293" t="s">
        <v>11</v>
      </c>
      <c r="C1" s="294" t="s">
        <v>12</v>
      </c>
      <c r="D1" s="294" t="s">
        <v>13</v>
      </c>
      <c r="E1" s="294" t="s">
        <v>14</v>
      </c>
      <c r="F1" s="294" t="s">
        <v>15</v>
      </c>
      <c r="G1" s="334" t="s">
        <v>16</v>
      </c>
      <c r="H1" s="294" t="s">
        <v>17</v>
      </c>
      <c r="I1" s="297" t="s">
        <v>18</v>
      </c>
      <c r="J1" s="298" t="s">
        <v>19</v>
      </c>
      <c r="K1" s="299" t="s">
        <v>20</v>
      </c>
      <c r="L1" s="300" t="s">
        <v>21</v>
      </c>
      <c r="M1" s="301" t="s">
        <v>22</v>
      </c>
      <c r="N1" s="294" t="s">
        <v>23</v>
      </c>
      <c r="O1" s="257" t="s">
        <v>25</v>
      </c>
      <c r="P1" s="345" t="s">
        <v>541</v>
      </c>
      <c r="Q1" s="257" t="s">
        <v>26</v>
      </c>
      <c r="R1" s="271" t="s">
        <v>27</v>
      </c>
      <c r="S1" s="294" t="s">
        <v>28</v>
      </c>
      <c r="T1" s="302" t="s">
        <v>24</v>
      </c>
      <c r="U1" s="294" t="s">
        <v>29</v>
      </c>
      <c r="V1" s="296"/>
    </row>
    <row r="2" spans="1:22" ht="214.5" customHeight="1" x14ac:dyDescent="0.25">
      <c r="A2" s="161" t="e">
        <f>'Investīciju plāns_2023_2027'!#REF!</f>
        <v>#REF!</v>
      </c>
      <c r="B2" s="279" t="e">
        <f>'Investīciju plāns_2023_2027'!#REF!</f>
        <v>#REF!</v>
      </c>
      <c r="C2" s="196" t="e">
        <f>'Investīciju plāns_2023_2027'!#REF!</f>
        <v>#REF!</v>
      </c>
      <c r="D2" s="285" t="e">
        <f>'Investīciju plāns_2023_2027'!#REF!</f>
        <v>#REF!</v>
      </c>
      <c r="E2" s="285" t="e">
        <f>'Investīciju plāns_2023_2027'!#REF!</f>
        <v>#REF!</v>
      </c>
      <c r="F2" s="161" t="e">
        <f>'Investīciju plāns_2023_2027'!#REF!</f>
        <v>#REF!</v>
      </c>
      <c r="G2" s="366" t="e">
        <f>'Investīciju plāns_2023_2027'!#REF!</f>
        <v>#REF!</v>
      </c>
      <c r="H2" s="278" t="e">
        <f>'Investīciju plāns_2023_2027'!#REF!</f>
        <v>#REF!</v>
      </c>
      <c r="I2" s="303" t="e">
        <f>'Investīciju plāns_2023_2027'!#REF!</f>
        <v>#REF!</v>
      </c>
      <c r="J2" s="304" t="e">
        <f>'Investīciju plāns_2023_2027'!#REF!</f>
        <v>#REF!</v>
      </c>
      <c r="K2" s="305" t="e">
        <f>'Investīciju plāns_2023_2027'!#REF!</f>
        <v>#REF!</v>
      </c>
      <c r="L2" s="306" t="e">
        <f>'Investīciju plāns_2023_2027'!#REF!</f>
        <v>#REF!</v>
      </c>
      <c r="M2" s="307" t="e">
        <f>'Investīciju plāns_2023_2027'!#REF!</f>
        <v>#REF!</v>
      </c>
      <c r="N2" s="166" t="e">
        <f>'Investīciju plāns_2023_2027'!#REF!</f>
        <v>#REF!</v>
      </c>
      <c r="O2" s="161" t="e">
        <f>'Investīciju plāns_2023_2027'!#REF!</f>
        <v>#REF!</v>
      </c>
      <c r="P2" s="346" t="e">
        <f>'Investīciju plāns_2023_2027'!#REF!</f>
        <v>#REF!</v>
      </c>
      <c r="Q2" s="166" t="e">
        <f>'Investīciju plāns_2023_2027'!#REF!</f>
        <v>#REF!</v>
      </c>
      <c r="R2" s="196" t="e">
        <f>'Investīciju plāns_2023_2027'!#REF!</f>
        <v>#REF!</v>
      </c>
      <c r="S2" s="161" t="e">
        <f>'Investīciju plāns_2023_2027'!#REF!</f>
        <v>#REF!</v>
      </c>
      <c r="T2" s="166" t="e">
        <f>'Investīciju plāns_2023_2027'!#REF!</f>
        <v>#REF!</v>
      </c>
      <c r="U2" s="282" t="e">
        <f>'Investīciju plāns_2023_2027'!#REF!</f>
        <v>#REF!</v>
      </c>
    </row>
    <row r="3" spans="1:22" x14ac:dyDescent="0.25">
      <c r="A3" s="196" t="e">
        <f>'Investīciju plāns_2023_2027'!#REF!</f>
        <v>#REF!</v>
      </c>
      <c r="B3" s="279" t="e">
        <f>'Investīciju plāns_2023_2027'!#REF!</f>
        <v>#REF!</v>
      </c>
      <c r="C3" s="196" t="e">
        <f>'Investīciju plāns_2023_2027'!#REF!</f>
        <v>#REF!</v>
      </c>
      <c r="D3" s="285" t="e">
        <f>'Investīciju plāns_2023_2027'!#REF!</f>
        <v>#REF!</v>
      </c>
      <c r="E3" s="285" t="e">
        <f>'Investīciju plāns_2023_2027'!#REF!</f>
        <v>#REF!</v>
      </c>
      <c r="F3" s="161" t="e">
        <f>'Investīciju plāns_2023_2027'!#REF!</f>
        <v>#REF!</v>
      </c>
      <c r="G3" s="366" t="e">
        <f>'Investīciju plāns_2023_2027'!#REF!</f>
        <v>#REF!</v>
      </c>
      <c r="H3" s="278" t="e">
        <f>'Investīciju plāns_2023_2027'!#REF!</f>
        <v>#REF!</v>
      </c>
      <c r="I3" s="303" t="e">
        <f>'Investīciju plāns_2023_2027'!#REF!</f>
        <v>#REF!</v>
      </c>
      <c r="J3" s="304" t="e">
        <f>'Investīciju plāns_2023_2027'!#REF!</f>
        <v>#REF!</v>
      </c>
      <c r="K3" s="305" t="e">
        <f>'Investīciju plāns_2023_2027'!#REF!</f>
        <v>#REF!</v>
      </c>
      <c r="L3" s="306" t="e">
        <f>'Investīciju plāns_2023_2027'!#REF!</f>
        <v>#REF!</v>
      </c>
      <c r="M3" s="307" t="e">
        <f>'Investīciju plāns_2023_2027'!#REF!</f>
        <v>#REF!</v>
      </c>
      <c r="N3" s="166" t="e">
        <f>'Investīciju plāns_2023_2027'!#REF!</f>
        <v>#REF!</v>
      </c>
      <c r="O3" s="161" t="e">
        <f>'Investīciju plāns_2023_2027'!#REF!</f>
        <v>#REF!</v>
      </c>
      <c r="P3" s="346" t="e">
        <f>'Investīciju plāns_2023_2027'!#REF!</f>
        <v>#REF!</v>
      </c>
      <c r="Q3" s="166" t="e">
        <f>'Investīciju plāns_2023_2027'!#REF!</f>
        <v>#REF!</v>
      </c>
      <c r="R3" s="196" t="e">
        <f>'Investīciju plāns_2023_2027'!#REF!</f>
        <v>#REF!</v>
      </c>
      <c r="S3" s="161" t="e">
        <f>'Investīciju plāns_2023_2027'!#REF!</f>
        <v>#REF!</v>
      </c>
      <c r="T3" s="166" t="e">
        <f>'Investīciju plāns_2023_2027'!#REF!</f>
        <v>#REF!</v>
      </c>
      <c r="U3" s="282" t="e">
        <f>'Investīciju plāns_2023_2027'!#REF!</f>
        <v>#REF!</v>
      </c>
    </row>
    <row r="4" spans="1:22" x14ac:dyDescent="0.25">
      <c r="A4" s="161" t="e">
        <f>'Investīciju plāns_2023_2027'!#REF!</f>
        <v>#REF!</v>
      </c>
      <c r="B4" s="279" t="e">
        <f>'Investīciju plāns_2023_2027'!#REF!</f>
        <v>#REF!</v>
      </c>
      <c r="C4" s="196" t="e">
        <f>'Investīciju plāns_2023_2027'!#REF!</f>
        <v>#REF!</v>
      </c>
      <c r="D4" s="285" t="e">
        <f>'Investīciju plāns_2023_2027'!#REF!</f>
        <v>#REF!</v>
      </c>
      <c r="E4" s="371" t="e">
        <f>'Investīciju plāns_2023_2027'!#REF!</f>
        <v>#REF!</v>
      </c>
      <c r="F4" s="161" t="e">
        <f>'Investīciju plāns_2023_2027'!#REF!</f>
        <v>#REF!</v>
      </c>
      <c r="G4" s="366" t="e">
        <f>'Investīciju plāns_2023_2027'!#REF!</f>
        <v>#REF!</v>
      </c>
      <c r="H4" s="278" t="e">
        <f>'Investīciju plāns_2023_2027'!#REF!</f>
        <v>#REF!</v>
      </c>
      <c r="I4" s="303" t="e">
        <f>'Investīciju plāns_2023_2027'!#REF!</f>
        <v>#REF!</v>
      </c>
      <c r="J4" s="304" t="e">
        <f>'Investīciju plāns_2023_2027'!#REF!</f>
        <v>#REF!</v>
      </c>
      <c r="K4" s="305" t="e">
        <f>'Investīciju plāns_2023_2027'!#REF!</f>
        <v>#REF!</v>
      </c>
      <c r="L4" s="306" t="e">
        <f>'Investīciju plāns_2023_2027'!#REF!</f>
        <v>#REF!</v>
      </c>
      <c r="M4" s="307" t="e">
        <f>'Investīciju plāns_2023_2027'!#REF!</f>
        <v>#REF!</v>
      </c>
      <c r="N4" s="308" t="e">
        <f>'Investīciju plāns_2023_2027'!#REF!</f>
        <v>#REF!</v>
      </c>
      <c r="O4" s="161" t="e">
        <f>'Investīciju plāns_2023_2027'!#REF!</f>
        <v>#REF!</v>
      </c>
      <c r="P4" s="346" t="e">
        <f>'Investīciju plāns_2023_2027'!#REF!</f>
        <v>#REF!</v>
      </c>
      <c r="Q4" s="308" t="e">
        <f>'Investīciju plāns_2023_2027'!#REF!</f>
        <v>#REF!</v>
      </c>
      <c r="R4" s="312" t="e">
        <f>'Investīciju plāns_2023_2027'!#REF!</f>
        <v>#REF!</v>
      </c>
      <c r="S4" s="161" t="e">
        <f>'Investīciju plāns_2023_2027'!#REF!</f>
        <v>#REF!</v>
      </c>
      <c r="T4" s="166" t="e">
        <f>'Investīciju plāns_2023_2027'!#REF!</f>
        <v>#REF!</v>
      </c>
      <c r="U4" s="314" t="e">
        <f>'Investīciju plāns_2023_2027'!#REF!</f>
        <v>#REF!</v>
      </c>
    </row>
    <row r="5" spans="1:22" x14ac:dyDescent="0.25">
      <c r="A5" s="161" t="e">
        <f>'Investīciju plāns_2023_2027'!#REF!</f>
        <v>#REF!</v>
      </c>
      <c r="B5" s="279" t="e">
        <f>'Investīciju plāns_2023_2027'!#REF!</f>
        <v>#REF!</v>
      </c>
      <c r="C5" s="196" t="e">
        <f>'Investīciju plāns_2023_2027'!#REF!</f>
        <v>#REF!</v>
      </c>
      <c r="D5" s="285" t="e">
        <f>'Investīciju plāns_2023_2027'!#REF!</f>
        <v>#REF!</v>
      </c>
      <c r="E5" s="371" t="e">
        <f>'Investīciju plāns_2023_2027'!#REF!</f>
        <v>#REF!</v>
      </c>
      <c r="F5" s="161" t="e">
        <f>'Investīciju plāns_2023_2027'!#REF!</f>
        <v>#REF!</v>
      </c>
      <c r="G5" s="366" t="e">
        <f>'Investīciju plāns_2023_2027'!#REF!</f>
        <v>#REF!</v>
      </c>
      <c r="H5" s="278" t="e">
        <f>'Investīciju plāns_2023_2027'!#REF!</f>
        <v>#REF!</v>
      </c>
      <c r="I5" s="303" t="e">
        <f>'Investīciju plāns_2023_2027'!#REF!</f>
        <v>#REF!</v>
      </c>
      <c r="J5" s="304" t="e">
        <f>'Investīciju plāns_2023_2027'!#REF!</f>
        <v>#REF!</v>
      </c>
      <c r="K5" s="305" t="e">
        <f>'Investīciju plāns_2023_2027'!#REF!</f>
        <v>#REF!</v>
      </c>
      <c r="L5" s="306" t="e">
        <f>'Investīciju plāns_2023_2027'!#REF!</f>
        <v>#REF!</v>
      </c>
      <c r="M5" s="307" t="e">
        <f>'Investīciju plāns_2023_2027'!#REF!</f>
        <v>#REF!</v>
      </c>
      <c r="N5" s="166" t="e">
        <f>'Investīciju plāns_2023_2027'!#REF!</f>
        <v>#REF!</v>
      </c>
      <c r="O5" s="161" t="e">
        <f>'Investīciju plāns_2023_2027'!#REF!</f>
        <v>#REF!</v>
      </c>
      <c r="P5" s="346" t="e">
        <f>'Investīciju plāns_2023_2027'!#REF!</f>
        <v>#REF!</v>
      </c>
      <c r="Q5" s="166" t="e">
        <f>'Investīciju plāns_2023_2027'!#REF!</f>
        <v>#REF!</v>
      </c>
      <c r="R5" s="196" t="e">
        <f>'Investīciju plāns_2023_2027'!#REF!</f>
        <v>#REF!</v>
      </c>
      <c r="S5" s="161" t="e">
        <f>'Investīciju plāns_2023_2027'!#REF!</f>
        <v>#REF!</v>
      </c>
      <c r="T5" s="291" t="e">
        <f>'Investīciju plāns_2023_2027'!#REF!</f>
        <v>#REF!</v>
      </c>
      <c r="U5" s="282" t="e">
        <f>'Investīciju plāns_2023_2027'!#REF!</f>
        <v>#REF!</v>
      </c>
    </row>
    <row r="6" spans="1:22" x14ac:dyDescent="0.25">
      <c r="A6" s="196" t="e">
        <f>'Investīciju plāns_2023_2027'!#REF!</f>
        <v>#REF!</v>
      </c>
      <c r="B6" s="279" t="e">
        <f>'Investīciju plāns_2023_2027'!#REF!</f>
        <v>#REF!</v>
      </c>
      <c r="C6" s="196" t="e">
        <f>'Investīciju plāns_2023_2027'!#REF!</f>
        <v>#REF!</v>
      </c>
      <c r="D6" s="285" t="e">
        <f>'Investīciju plāns_2023_2027'!#REF!</f>
        <v>#REF!</v>
      </c>
      <c r="E6" s="335" t="e">
        <f>'Investīciju plāns_2023_2027'!#REF!</f>
        <v>#REF!</v>
      </c>
      <c r="F6" s="161" t="e">
        <f>'Investīciju plāns_2023_2027'!#REF!</f>
        <v>#REF!</v>
      </c>
      <c r="G6" s="366" t="e">
        <f>'Investīciju plāns_2023_2027'!#REF!</f>
        <v>#REF!</v>
      </c>
      <c r="H6" s="278" t="e">
        <f>'Investīciju plāns_2023_2027'!#REF!</f>
        <v>#REF!</v>
      </c>
      <c r="I6" s="303" t="e">
        <f>'Investīciju plāns_2023_2027'!#REF!</f>
        <v>#REF!</v>
      </c>
      <c r="J6" s="304" t="e">
        <f>'Investīciju plāns_2023_2027'!#REF!</f>
        <v>#REF!</v>
      </c>
      <c r="K6" s="305" t="e">
        <f>'Investīciju plāns_2023_2027'!#REF!</f>
        <v>#REF!</v>
      </c>
      <c r="L6" s="306" t="e">
        <f>'Investīciju plāns_2023_2027'!#REF!</f>
        <v>#REF!</v>
      </c>
      <c r="M6" s="307" t="e">
        <f>'Investīciju plāns_2023_2027'!#REF!</f>
        <v>#REF!</v>
      </c>
      <c r="N6" s="166" t="e">
        <f>'Investīciju plāns_2023_2027'!#REF!</f>
        <v>#REF!</v>
      </c>
      <c r="O6" s="161" t="e">
        <f>'Investīciju plāns_2023_2027'!#REF!</f>
        <v>#REF!</v>
      </c>
      <c r="P6" s="346" t="e">
        <f>'Investīciju plāns_2023_2027'!#REF!</f>
        <v>#REF!</v>
      </c>
      <c r="Q6" s="166" t="e">
        <f>'Investīciju plāns_2023_2027'!#REF!</f>
        <v>#REF!</v>
      </c>
      <c r="R6" s="196" t="e">
        <f>'Investīciju plāns_2023_2027'!#REF!</f>
        <v>#REF!</v>
      </c>
      <c r="S6" s="161" t="e">
        <f>'Investīciju plāns_2023_2027'!#REF!</f>
        <v>#REF!</v>
      </c>
      <c r="T6" s="291" t="e">
        <f>'Investīciju plāns_2023_2027'!#REF!</f>
        <v>#REF!</v>
      </c>
      <c r="U6" s="282" t="e">
        <f>'Investīciju plāns_2023_2027'!#REF!</f>
        <v>#REF!</v>
      </c>
    </row>
    <row r="7" spans="1:22" x14ac:dyDescent="0.25">
      <c r="A7" s="161" t="e">
        <f>'Investīciju plāns_2023_2027'!#REF!</f>
        <v>#REF!</v>
      </c>
      <c r="B7" s="279" t="e">
        <f>'Investīciju plāns_2023_2027'!#REF!</f>
        <v>#REF!</v>
      </c>
      <c r="C7" s="196" t="e">
        <f>'Investīciju plāns_2023_2027'!#REF!</f>
        <v>#REF!</v>
      </c>
      <c r="D7" s="285" t="e">
        <f>'Investīciju plāns_2023_2027'!#REF!</f>
        <v>#REF!</v>
      </c>
      <c r="E7" s="335" t="e">
        <f>'Investīciju plāns_2023_2027'!#REF!</f>
        <v>#REF!</v>
      </c>
      <c r="F7" s="161" t="e">
        <f>'Investīciju plāns_2023_2027'!#REF!</f>
        <v>#REF!</v>
      </c>
      <c r="G7" s="366" t="e">
        <f>'Investīciju plāns_2023_2027'!#REF!</f>
        <v>#REF!</v>
      </c>
      <c r="H7" s="278" t="e">
        <f>'Investīciju plāns_2023_2027'!#REF!</f>
        <v>#REF!</v>
      </c>
      <c r="I7" s="303" t="e">
        <f>'Investīciju plāns_2023_2027'!#REF!</f>
        <v>#REF!</v>
      </c>
      <c r="J7" s="304" t="e">
        <f>'Investīciju plāns_2023_2027'!#REF!</f>
        <v>#REF!</v>
      </c>
      <c r="K7" s="305" t="e">
        <f>'Investīciju plāns_2023_2027'!#REF!</f>
        <v>#REF!</v>
      </c>
      <c r="L7" s="306" t="e">
        <f>'Investīciju plāns_2023_2027'!#REF!</f>
        <v>#REF!</v>
      </c>
      <c r="M7" s="307" t="e">
        <f>'Investīciju plāns_2023_2027'!#REF!</f>
        <v>#REF!</v>
      </c>
      <c r="N7" s="166" t="e">
        <f>'Investīciju plāns_2023_2027'!#REF!</f>
        <v>#REF!</v>
      </c>
      <c r="O7" s="272" t="e">
        <f>'Investīciju plāns_2023_2027'!#REF!</f>
        <v>#REF!</v>
      </c>
      <c r="P7" s="346" t="e">
        <f>'Investīciju plāns_2023_2027'!#REF!</f>
        <v>#REF!</v>
      </c>
      <c r="Q7" s="166" t="e">
        <f>'Investīciju plāns_2023_2027'!#REF!</f>
        <v>#REF!</v>
      </c>
      <c r="R7" s="196" t="e">
        <f>'Investīciju plāns_2023_2027'!#REF!</f>
        <v>#REF!</v>
      </c>
      <c r="S7" s="161" t="e">
        <f>'Investīciju plāns_2023_2027'!#REF!</f>
        <v>#REF!</v>
      </c>
      <c r="T7" s="291" t="e">
        <f>'Investīciju plāns_2023_2027'!#REF!</f>
        <v>#REF!</v>
      </c>
      <c r="U7" s="282" t="e">
        <f>'Investīciju plāns_2023_2027'!#REF!</f>
        <v>#REF!</v>
      </c>
    </row>
    <row r="8" spans="1:22" x14ac:dyDescent="0.25">
      <c r="A8" s="161" t="e">
        <f>'Investīciju plāns_2023_2027'!#REF!</f>
        <v>#REF!</v>
      </c>
      <c r="B8" s="279" t="e">
        <f>'Investīciju plāns_2023_2027'!#REF!</f>
        <v>#REF!</v>
      </c>
      <c r="C8" s="196" t="e">
        <f>'Investīciju plāns_2023_2027'!#REF!</f>
        <v>#REF!</v>
      </c>
      <c r="D8" s="285" t="e">
        <f>'Investīciju plāns_2023_2027'!#REF!</f>
        <v>#REF!</v>
      </c>
      <c r="E8" s="285" t="e">
        <f>'Investīciju plāns_2023_2027'!#REF!</f>
        <v>#REF!</v>
      </c>
      <c r="F8" s="161" t="e">
        <f>'Investīciju plāns_2023_2027'!#REF!</f>
        <v>#REF!</v>
      </c>
      <c r="G8" s="366" t="e">
        <f>'Investīciju plāns_2023_2027'!#REF!</f>
        <v>#REF!</v>
      </c>
      <c r="H8" s="278" t="e">
        <f>'Investīciju plāns_2023_2027'!#REF!</f>
        <v>#REF!</v>
      </c>
      <c r="I8" s="303" t="e">
        <f>'Investīciju plāns_2023_2027'!#REF!</f>
        <v>#REF!</v>
      </c>
      <c r="J8" s="304" t="e">
        <f>'Investīciju plāns_2023_2027'!#REF!</f>
        <v>#REF!</v>
      </c>
      <c r="K8" s="305" t="e">
        <f>'Investīciju plāns_2023_2027'!#REF!</f>
        <v>#REF!</v>
      </c>
      <c r="L8" s="306" t="e">
        <f>'Investīciju plāns_2023_2027'!#REF!</f>
        <v>#REF!</v>
      </c>
      <c r="M8" s="307" t="e">
        <f>'Investīciju plāns_2023_2027'!#REF!</f>
        <v>#REF!</v>
      </c>
      <c r="N8" s="166" t="e">
        <f>'Investīciju plāns_2023_2027'!#REF!</f>
        <v>#REF!</v>
      </c>
      <c r="O8" s="272" t="e">
        <f>'Investīciju plāns_2023_2027'!#REF!</f>
        <v>#REF!</v>
      </c>
      <c r="P8" s="346" t="e">
        <f>'Investīciju plāns_2023_2027'!#REF!</f>
        <v>#REF!</v>
      </c>
      <c r="Q8" s="166" t="e">
        <f>'Investīciju plāns_2023_2027'!#REF!</f>
        <v>#REF!</v>
      </c>
      <c r="R8" s="196" t="e">
        <f>'Investīciju plāns_2023_2027'!#REF!</f>
        <v>#REF!</v>
      </c>
      <c r="S8" s="336" t="e">
        <f>'Investīciju plāns_2023_2027'!#REF!</f>
        <v>#REF!</v>
      </c>
      <c r="T8" s="291" t="e">
        <f>'Investīciju plāns_2023_2027'!#REF!</f>
        <v>#REF!</v>
      </c>
      <c r="U8" s="282" t="e">
        <f>'Investīciju plāns_2023_2027'!#REF!</f>
        <v>#REF!</v>
      </c>
    </row>
    <row r="9" spans="1:22" ht="76.5" x14ac:dyDescent="0.25">
      <c r="A9" s="196">
        <f>'Investīciju plāns_2023_2027'!A5</f>
        <v>3</v>
      </c>
      <c r="B9" s="279" t="str">
        <f>'Investīciju plāns_2023_2027'!B5</f>
        <v>06</v>
      </c>
      <c r="C9" s="196" t="str">
        <f>'Investīciju plāns_2023_2027'!C5</f>
        <v>Cenas</v>
      </c>
      <c r="D9" s="285" t="str">
        <f>'Investīciju plāns_2023_2027'!D5</f>
        <v>Pašvaldības daudzdzīvokļu ēkas Celtnieku ielā 24, Ānē energoefektivitātes paaugstināšana</v>
      </c>
      <c r="E9" s="285" t="str">
        <f>'Investīciju plāns_2023_2027'!E5</f>
        <v xml:space="preserve">Veikt ēkas pamatu, ārsienu, logu, durvju siltināšanu, centralizētās apkures sistēmas izbūvi.  </v>
      </c>
      <c r="F9" s="161" t="str">
        <f>'Investīciju plāns_2023_2027'!F5</f>
        <v>Energoefektivitāte</v>
      </c>
      <c r="G9" s="366" t="str">
        <f>'Investīciju plāns_2023_2027'!G5</f>
        <v>J/Pag/Iedz
IP/2021</v>
      </c>
      <c r="H9" s="278">
        <f>'Investīciju plāns_2023_2027'!H5</f>
        <v>728000</v>
      </c>
      <c r="I9" s="303">
        <f>'Investīciju plāns_2023_2027'!I5</f>
        <v>0</v>
      </c>
      <c r="J9" s="304">
        <f>'Investīciju plāns_2023_2027'!J5</f>
        <v>0</v>
      </c>
      <c r="K9" s="305">
        <f>'Investīciju plāns_2023_2027'!K5</f>
        <v>0</v>
      </c>
      <c r="L9" s="306">
        <f>'Investīciju plāns_2023_2027'!L5</f>
        <v>0</v>
      </c>
      <c r="M9" s="307">
        <f>'Investīciju plāns_2023_2027'!M5</f>
        <v>728000</v>
      </c>
      <c r="N9" s="161" t="str">
        <f>'Investīciju plāns_2023_2027'!N5</f>
        <v>P2 V RV8</v>
      </c>
      <c r="O9" s="336" t="str">
        <f>'Investīciju plāns_2023_2027'!O5</f>
        <v>P</v>
      </c>
      <c r="P9" s="347" t="str">
        <f>'Investīciju plāns_2023_2027'!P5</f>
        <v>VP2</v>
      </c>
      <c r="Q9" s="336" t="str">
        <f>'Investīciju plāns_2023_2027'!Q5</f>
        <v>RV5</v>
      </c>
      <c r="R9" s="344" t="str">
        <f>'Investīciju plāns_2023_2027'!R5</f>
        <v>U.5.4.</v>
      </c>
      <c r="S9" s="161" t="str">
        <f>'Investīciju plāns_2023_2027'!S5</f>
        <v>Infrastruktūras un saimnieciskā nodrošinājuma nodaļa/Pagasta pārvalde</v>
      </c>
      <c r="T9" s="284">
        <f>'Investīciju plāns_2023_2027'!T5</f>
        <v>0</v>
      </c>
      <c r="U9" s="282" t="str">
        <f>'Investīciju plāns_2023_2027'!U5</f>
        <v>2022-2027</v>
      </c>
    </row>
    <row r="10" spans="1:22" ht="76.5" x14ac:dyDescent="0.25">
      <c r="A10" s="161">
        <f>'Investīciju plāns_2023_2027'!A6</f>
        <v>4</v>
      </c>
      <c r="B10" s="279" t="str">
        <f>'Investīciju plāns_2023_2027'!B6</f>
        <v>06</v>
      </c>
      <c r="C10" s="196" t="str">
        <f>'Investīciju plāns_2023_2027'!C6</f>
        <v>Cenas</v>
      </c>
      <c r="D10" s="285" t="str">
        <f>'Investīciju plāns_2023_2027'!D6</f>
        <v>Branku pakalpojuma centra ēkas energoefektivitātes paaugstināšana</v>
      </c>
      <c r="E10" s="370" t="str">
        <f>'Investīciju plāns_2023_2027'!E6</f>
        <v>Ēkas energoefektivitātes veikšana</v>
      </c>
      <c r="F10" s="161" t="str">
        <f>'Investīciju plāns_2023_2027'!F6</f>
        <v>Energoefektivitāte</v>
      </c>
      <c r="G10" s="366" t="str">
        <f>'Investīciju plāns_2023_2027'!G6</f>
        <v>J/Pag/Iedz
IP/2021</v>
      </c>
      <c r="H10" s="278">
        <f>'Investīciju plāns_2023_2027'!H6</f>
        <v>250000</v>
      </c>
      <c r="I10" s="303">
        <f>'Investīciju plāns_2023_2027'!I6</f>
        <v>0</v>
      </c>
      <c r="J10" s="304">
        <f>'Investīciju plāns_2023_2027'!J6</f>
        <v>0</v>
      </c>
      <c r="K10" s="305">
        <f>'Investīciju plāns_2023_2027'!K6</f>
        <v>0</v>
      </c>
      <c r="L10" s="306">
        <f>'Investīciju plāns_2023_2027'!L6</f>
        <v>0</v>
      </c>
      <c r="M10" s="307">
        <f>'Investīciju plāns_2023_2027'!M6</f>
        <v>250000</v>
      </c>
      <c r="N10" s="161" t="str">
        <f>'Investīciju plāns_2023_2027'!N6</f>
        <v>P2 V RV8</v>
      </c>
      <c r="O10" s="336" t="str">
        <f>'Investīciju plāns_2023_2027'!O6</f>
        <v>D</v>
      </c>
      <c r="P10" s="347" t="str">
        <f>'Investīciju plāns_2023_2027'!P6</f>
        <v>VP2</v>
      </c>
      <c r="Q10" s="336" t="str">
        <f>'Investīciju plāns_2023_2027'!Q6</f>
        <v>RV5</v>
      </c>
      <c r="R10" s="344" t="str">
        <f>'Investīciju plāns_2023_2027'!R6</f>
        <v>U.5.4.</v>
      </c>
      <c r="S10" s="161" t="str">
        <f>'Investīciju plāns_2023_2027'!S6</f>
        <v>Infrastruktūras un saimnieciskā nodrošinājuma nodaļa/Pagasta pārvalde</v>
      </c>
      <c r="T10" s="284">
        <f>'Investīciju plāns_2023_2027'!T6</f>
        <v>0</v>
      </c>
      <c r="U10" s="282" t="str">
        <f>'Investīciju plāns_2023_2027'!U6</f>
        <v>2022-2027</v>
      </c>
    </row>
    <row r="11" spans="1:22" ht="76.5" x14ac:dyDescent="0.25">
      <c r="A11" s="161">
        <f>'Investīciju plāns_2023_2027'!A7</f>
        <v>5</v>
      </c>
      <c r="B11" s="279" t="str">
        <f>'Investīciju plāns_2023_2027'!B7</f>
        <v>08</v>
      </c>
      <c r="C11" s="196" t="str">
        <f>'Investīciju plāns_2023_2027'!C7</f>
        <v>Cenas</v>
      </c>
      <c r="D11" s="285" t="str">
        <f>'Investīciju plāns_2023_2027'!D7</f>
        <v>Ānes Tautas nama fasādes remonts</v>
      </c>
      <c r="E11" s="285" t="str">
        <f>'Investīciju plāns_2023_2027'!E7</f>
        <v xml:space="preserve">Fasādes apmetuma remonts </v>
      </c>
      <c r="F11" s="161" t="str">
        <f>'Investīciju plāns_2023_2027'!F7</f>
        <v>Ēku remontdarbi</v>
      </c>
      <c r="G11" s="366" t="str">
        <f>'Investīciju plāns_2023_2027'!G7</f>
        <v>J/Pag/Iedz
IP/2021</v>
      </c>
      <c r="H11" s="278">
        <f>'Investīciju plāns_2023_2027'!H7</f>
        <v>60000</v>
      </c>
      <c r="I11" s="303">
        <f>'Investīciju plāns_2023_2027'!I7</f>
        <v>0</v>
      </c>
      <c r="J11" s="304">
        <f>'Investīciju plāns_2023_2027'!J7</f>
        <v>0</v>
      </c>
      <c r="K11" s="305">
        <f>'Investīciju plāns_2023_2027'!K7</f>
        <v>0</v>
      </c>
      <c r="L11" s="306">
        <f>'Investīciju plāns_2023_2027'!L7</f>
        <v>0</v>
      </c>
      <c r="M11" s="307">
        <f>'Investīciju plāns_2023_2027'!M7</f>
        <v>60000</v>
      </c>
      <c r="N11" s="161" t="str">
        <f>'Investīciju plāns_2023_2027'!N7</f>
        <v>P2 K RV1</v>
      </c>
      <c r="O11" s="336" t="str">
        <f>'Investīciju plāns_2023_2027'!O7</f>
        <v>P</v>
      </c>
      <c r="P11" s="347" t="str">
        <f>'Investīciju plāns_2023_2027'!P7</f>
        <v>VP1</v>
      </c>
      <c r="Q11" s="336" t="str">
        <f>'Investīciju plāns_2023_2027'!Q7</f>
        <v>RV3</v>
      </c>
      <c r="R11" s="344" t="str">
        <f>'Investīciju plāns_2023_2027'!R7</f>
        <v>3.3.</v>
      </c>
      <c r="S11" s="161" t="str">
        <f>'Investīciju plāns_2023_2027'!S7</f>
        <v>Infrastruktūras un saimnieciskā nodrošinājuma nodaļa/Pagasta pārvalde</v>
      </c>
      <c r="T11" s="284">
        <f>'Investīciju plāns_2023_2027'!T7</f>
        <v>0</v>
      </c>
      <c r="U11" s="282" t="str">
        <f>'Investīciju plāns_2023_2027'!U7</f>
        <v>2022-2027</v>
      </c>
    </row>
    <row r="12" spans="1:22" ht="76.5" x14ac:dyDescent="0.25">
      <c r="A12" s="196">
        <f>'Investīciju plāns_2023_2027'!A8</f>
        <v>6</v>
      </c>
      <c r="B12" s="279" t="str">
        <f>'Investīciju plāns_2023_2027'!B8</f>
        <v>09</v>
      </c>
      <c r="C12" s="196" t="str">
        <f>'Investīciju plāns_2023_2027'!C8</f>
        <v>Cenas</v>
      </c>
      <c r="D12" s="285" t="str">
        <f>'Investīciju plāns_2023_2027'!D8</f>
        <v>Teteles pamatskolas teritorijas labiekārtošana</v>
      </c>
      <c r="E12" s="285" t="str">
        <f>'Investīciju plāns_2023_2027'!E8</f>
        <v>Bruģētu taciņu un laukuma ierīkošana pie tornīša</v>
      </c>
      <c r="F12" s="161" t="str">
        <f>'Investīciju plāns_2023_2027'!F8</f>
        <v>Izglītības iestāžu infrastruktūra</v>
      </c>
      <c r="G12" s="366" t="str">
        <f>'Investīciju plāns_2023_2027'!G8</f>
        <v>J/Pag/Iedz
IP/2021</v>
      </c>
      <c r="H12" s="278">
        <f>'Investīciju plāns_2023_2027'!H8</f>
        <v>50000</v>
      </c>
      <c r="I12" s="303">
        <f>'Investīciju plāns_2023_2027'!I8</f>
        <v>0</v>
      </c>
      <c r="J12" s="304">
        <f>'Investīciju plāns_2023_2027'!J8</f>
        <v>0</v>
      </c>
      <c r="K12" s="305">
        <f>'Investīciju plāns_2023_2027'!K8</f>
        <v>0</v>
      </c>
      <c r="L12" s="306">
        <f>'Investīciju plāns_2023_2027'!L8</f>
        <v>0</v>
      </c>
      <c r="M12" s="307">
        <f>'Investīciju plāns_2023_2027'!M8</f>
        <v>50000</v>
      </c>
      <c r="N12" s="161" t="str">
        <f>'Investīciju plāns_2023_2027'!N8</f>
        <v>P2 I RV1</v>
      </c>
      <c r="O12" s="161" t="str">
        <f>'Investīciju plāns_2023_2027'!O8</f>
        <v>D</v>
      </c>
      <c r="P12" s="347" t="str">
        <f>'Investīciju plāns_2023_2027'!P8</f>
        <v>VP1</v>
      </c>
      <c r="Q12" s="336" t="str">
        <f>'Investīciju plāns_2023_2027'!Q8</f>
        <v>RV1</v>
      </c>
      <c r="R12" s="344" t="str">
        <f>'Investīciju plāns_2023_2027'!R8</f>
        <v>1.1.</v>
      </c>
      <c r="S12" s="161" t="str">
        <f>'Investīciju plāns_2023_2027'!S8</f>
        <v>Infrastruktūras un saimnieciskā nodrošinājuma nodaļa/Pagasta pārvalde</v>
      </c>
      <c r="T12" s="284">
        <f>'Investīciju plāns_2023_2027'!T8</f>
        <v>0</v>
      </c>
      <c r="U12" s="282" t="str">
        <f>'Investīciju plāns_2023_2027'!U8</f>
        <v>2022-2027</v>
      </c>
    </row>
    <row r="13" spans="1:22" ht="76.5" x14ac:dyDescent="0.25">
      <c r="A13" s="161">
        <f>'Investīciju plāns_2023_2027'!A9</f>
        <v>7</v>
      </c>
      <c r="B13" s="279" t="str">
        <f>'Investīciju plāns_2023_2027'!B9</f>
        <v>06</v>
      </c>
      <c r="C13" s="196" t="str">
        <f>'Investīciju plāns_2023_2027'!C9</f>
        <v>Cenas</v>
      </c>
      <c r="D13" s="285" t="str">
        <f>'Investīciju plāns_2023_2027'!D9</f>
        <v>Teteles kapličas būvniecība</v>
      </c>
      <c r="E13" s="285" t="str">
        <f>'Investīciju plāns_2023_2027'!E9</f>
        <v>Izstrādātā būvprojekta aktualizācija</v>
      </c>
      <c r="F13" s="161" t="str">
        <f>'Investīciju plāns_2023_2027'!F9</f>
        <v>Kapu teritorijas labiekārtošana</v>
      </c>
      <c r="G13" s="366" t="str">
        <f>'Investīciju plāns_2023_2027'!G9</f>
        <v>J/Pag/Iedz
IP/2021</v>
      </c>
      <c r="H13" s="278">
        <f>'Investīciju plāns_2023_2027'!H9</f>
        <v>300000</v>
      </c>
      <c r="I13" s="303">
        <f>'Investīciju plāns_2023_2027'!I9</f>
        <v>0</v>
      </c>
      <c r="J13" s="304">
        <f>'Investīciju plāns_2023_2027'!J9</f>
        <v>0</v>
      </c>
      <c r="K13" s="305">
        <f>'Investīciju plāns_2023_2027'!K9</f>
        <v>0</v>
      </c>
      <c r="L13" s="306">
        <f>'Investīciju plāns_2023_2027'!L9</f>
        <v>0</v>
      </c>
      <c r="M13" s="307">
        <f>'Investīciju plāns_2023_2027'!M9</f>
        <v>300000</v>
      </c>
      <c r="N13" s="196" t="str">
        <f>'Investīciju plāns_2023_2027'!N9</f>
        <v>P3 V RV9</v>
      </c>
      <c r="O13" s="161" t="str">
        <f>'Investīciju plāns_2023_2027'!O9</f>
        <v>P</v>
      </c>
      <c r="P13" s="347" t="str">
        <f>'Investīciju plāns_2023_2027'!P9</f>
        <v>VP2</v>
      </c>
      <c r="Q13" s="336" t="str">
        <f>'Investīciju plāns_2023_2027'!Q9</f>
        <v>RV5</v>
      </c>
      <c r="R13" s="344" t="str">
        <f>'Investīciju plāns_2023_2027'!R9</f>
        <v>U.5.5.</v>
      </c>
      <c r="S13" s="161" t="str">
        <f>'Investīciju plāns_2023_2027'!S9</f>
        <v>Infrastruktūras un saimnieciskā nodrošinājuma nodaļa/Pagasta pārvalde</v>
      </c>
      <c r="T13" s="309">
        <f>'Investīciju plāns_2023_2027'!T9</f>
        <v>0</v>
      </c>
      <c r="U13" s="282" t="str">
        <f>'Investīciju plāns_2023_2027'!U9</f>
        <v>2022-2027</v>
      </c>
    </row>
    <row r="14" spans="1:22" ht="76.5" x14ac:dyDescent="0.25">
      <c r="A14" s="161">
        <f>'Investīciju plāns_2023_2027'!A10</f>
        <v>8</v>
      </c>
      <c r="B14" s="279" t="str">
        <f>'Investīciju plāns_2023_2027'!B10</f>
        <v>06</v>
      </c>
      <c r="C14" s="196" t="str">
        <f>'Investīciju plāns_2023_2027'!C10</f>
        <v>Cenas</v>
      </c>
      <c r="D14" s="285" t="str">
        <f>'Investīciju plāns_2023_2027'!D10</f>
        <v xml:space="preserve">Džammu dīķa teritorijas labiekārtošana </v>
      </c>
      <c r="E14" s="285" t="str">
        <f>'Investīciju plāns_2023_2027'!E10</f>
        <v xml:space="preserve">Pludmales izveide, rotaļu iekārtu uzstādīšana </v>
      </c>
      <c r="F14" s="161" t="str">
        <f>'Investīciju plāns_2023_2027'!F10</f>
        <v>Teritorijas labiekārtošana</v>
      </c>
      <c r="G14" s="366" t="str">
        <f>'Investīciju plāns_2023_2027'!G10</f>
        <v>J/Pag/Iedz
IP/2021</v>
      </c>
      <c r="H14" s="278">
        <f>'Investīciju plāns_2023_2027'!H10</f>
        <v>20000</v>
      </c>
      <c r="I14" s="303">
        <f>'Investīciju plāns_2023_2027'!I10</f>
        <v>0</v>
      </c>
      <c r="J14" s="304">
        <f>'Investīciju plāns_2023_2027'!J10</f>
        <v>0</v>
      </c>
      <c r="K14" s="305">
        <f>'Investīciju plāns_2023_2027'!K10</f>
        <v>0</v>
      </c>
      <c r="L14" s="306">
        <f>'Investīciju plāns_2023_2027'!L10</f>
        <v>20000</v>
      </c>
      <c r="M14" s="307">
        <f>'Investīciju plāns_2023_2027'!M10</f>
        <v>0</v>
      </c>
      <c r="N14" s="196" t="str">
        <f>'Investīciju plāns_2023_2027'!N10</f>
        <v>P3 V RV9</v>
      </c>
      <c r="O14" s="161" t="str">
        <f>'Investīciju plāns_2023_2027'!O10</f>
        <v>P</v>
      </c>
      <c r="P14" s="347" t="str">
        <f>'Investīciju plāns_2023_2027'!P10</f>
        <v>VP2</v>
      </c>
      <c r="Q14" s="336" t="str">
        <f>'Investīciju plāns_2023_2027'!Q10</f>
        <v>RV5</v>
      </c>
      <c r="R14" s="344" t="str">
        <f>'Investīciju plāns_2023_2027'!R10</f>
        <v>U.5.5.</v>
      </c>
      <c r="S14" s="161" t="str">
        <f>'Investīciju plāns_2023_2027'!S10</f>
        <v>Infrastruktūras un saimnieciskā nodrošinājuma nodaļa/Pagasta pārvalde</v>
      </c>
      <c r="T14" s="309">
        <f>'Investīciju plāns_2023_2027'!T10</f>
        <v>0</v>
      </c>
      <c r="U14" s="282" t="str">
        <f>'Investīciju plāns_2023_2027'!U10</f>
        <v>2022-2027</v>
      </c>
    </row>
    <row r="15" spans="1:22" ht="76.5" x14ac:dyDescent="0.25">
      <c r="A15" s="196">
        <f>'Investīciju plāns_2023_2027'!A11</f>
        <v>9</v>
      </c>
      <c r="B15" s="279" t="str">
        <f>'Investīciju plāns_2023_2027'!B11</f>
        <v>06</v>
      </c>
      <c r="C15" s="196" t="str">
        <f>'Investīciju plāns_2023_2027'!C11</f>
        <v>Cenas</v>
      </c>
      <c r="D15" s="285" t="str">
        <f>'Investīciju plāns_2023_2027'!D11</f>
        <v>Spartaka sporta laukuma labiekārtošana</v>
      </c>
      <c r="E15" s="285" t="str">
        <f>'Investīciju plāns_2023_2027'!E11</f>
        <v>Vingrošanas rīku izvietošana pie sporta laukuma</v>
      </c>
      <c r="F15" s="161" t="str">
        <f>'Investīciju plāns_2023_2027'!F11</f>
        <v>Teritorijas labiekārtošana</v>
      </c>
      <c r="G15" s="366" t="str">
        <f>'Investīciju plāns_2023_2027'!G11</f>
        <v>J/Pag/Iedz
IP/2021</v>
      </c>
      <c r="H15" s="278">
        <f>'Investīciju plāns_2023_2027'!H11</f>
        <v>15000</v>
      </c>
      <c r="I15" s="303">
        <f>'Investīciju plāns_2023_2027'!I11</f>
        <v>0</v>
      </c>
      <c r="J15" s="304">
        <f>'Investīciju plāns_2023_2027'!J11</f>
        <v>0</v>
      </c>
      <c r="K15" s="305">
        <f>'Investīciju plāns_2023_2027'!K11</f>
        <v>0</v>
      </c>
      <c r="L15" s="306">
        <f>'Investīciju plāns_2023_2027'!L11</f>
        <v>15000</v>
      </c>
      <c r="M15" s="307">
        <f>'Investīciju plāns_2023_2027'!M11</f>
        <v>0</v>
      </c>
      <c r="N15" s="196" t="str">
        <f>'Investīciju plāns_2023_2027'!N11</f>
        <v>P3 V RV9</v>
      </c>
      <c r="O15" s="161" t="str">
        <f>'Investīciju plāns_2023_2027'!O11</f>
        <v>P</v>
      </c>
      <c r="P15" s="347" t="str">
        <f>'Investīciju plāns_2023_2027'!P11</f>
        <v>VP1</v>
      </c>
      <c r="Q15" s="336" t="str">
        <f>'Investīciju plāns_2023_2027'!Q11</f>
        <v>RV3</v>
      </c>
      <c r="R15" s="344" t="str">
        <f>'Investīciju plāns_2023_2027'!R11</f>
        <v>3.1.</v>
      </c>
      <c r="S15" s="161" t="str">
        <f>'Investīciju plāns_2023_2027'!S11</f>
        <v>Infrastruktūras un saimnieciskā nodrošinājuma nodaļa/Pagasta pārvalde</v>
      </c>
      <c r="T15" s="309">
        <f>'Investīciju plāns_2023_2027'!T11</f>
        <v>0</v>
      </c>
      <c r="U15" s="282" t="str">
        <f>'Investīciju plāns_2023_2027'!U11</f>
        <v>2022-2027</v>
      </c>
    </row>
    <row r="16" spans="1:22" ht="76.5" x14ac:dyDescent="0.25">
      <c r="A16" s="161">
        <f>'Investīciju plāns_2023_2027'!A12</f>
        <v>10</v>
      </c>
      <c r="B16" s="279" t="str">
        <f>'Investīciju plāns_2023_2027'!B12</f>
        <v>06</v>
      </c>
      <c r="C16" s="196" t="str">
        <f>'Investīciju plāns_2023_2027'!C12</f>
        <v>Cenas</v>
      </c>
      <c r="D16" s="285" t="str">
        <f>'Investīciju plāns_2023_2027'!D12</f>
        <v>Branku parka teritorijas labiekārtošana</v>
      </c>
      <c r="E16" s="285" t="str">
        <f>'Investīciju plāns_2023_2027'!E12</f>
        <v xml:space="preserve">Taciņu uzbēršana, dīķa aizrakšana, pāraugušo koku izzāģēšana, jaunu koku un krūmu stādīšana. </v>
      </c>
      <c r="F16" s="161" t="str">
        <f>'Investīciju plāns_2023_2027'!F12</f>
        <v>Teritorijas labiekārtošana</v>
      </c>
      <c r="G16" s="366" t="str">
        <f>'Investīciju plāns_2023_2027'!G12</f>
        <v>J/Pag/Iedz
IP/2021</v>
      </c>
      <c r="H16" s="278">
        <f>'Investīciju plāns_2023_2027'!H12</f>
        <v>20000</v>
      </c>
      <c r="I16" s="303">
        <f>'Investīciju plāns_2023_2027'!I12</f>
        <v>0</v>
      </c>
      <c r="J16" s="304">
        <f>'Investīciju plāns_2023_2027'!J12</f>
        <v>0</v>
      </c>
      <c r="K16" s="305">
        <f>'Investīciju plāns_2023_2027'!K12</f>
        <v>0</v>
      </c>
      <c r="L16" s="306">
        <f>'Investīciju plāns_2023_2027'!L12</f>
        <v>20000</v>
      </c>
      <c r="M16" s="307">
        <f>'Investīciju plāns_2023_2027'!M12</f>
        <v>0</v>
      </c>
      <c r="N16" s="196" t="str">
        <f>'Investīciju plāns_2023_2027'!N12</f>
        <v>P3 V RV9</v>
      </c>
      <c r="O16" s="336" t="str">
        <f>'Investīciju plāns_2023_2027'!O12</f>
        <v>P</v>
      </c>
      <c r="P16" s="347" t="str">
        <f>'Investīciju plāns_2023_2027'!P12</f>
        <v>VP2</v>
      </c>
      <c r="Q16" s="336" t="str">
        <f>'Investīciju plāns_2023_2027'!Q12</f>
        <v>RV5</v>
      </c>
      <c r="R16" s="344" t="str">
        <f>'Investīciju plāns_2023_2027'!R12</f>
        <v>U.5.5.</v>
      </c>
      <c r="S16" s="161" t="str">
        <f>'Investīciju plāns_2023_2027'!S12</f>
        <v>Infrastruktūras un saimnieciskā nodrošinājuma nodaļa/Pagasta pārvalde</v>
      </c>
      <c r="T16" s="309">
        <f>'Investīciju plāns_2023_2027'!T12</f>
        <v>0</v>
      </c>
      <c r="U16" s="282" t="str">
        <f>'Investīciju plāns_2023_2027'!U12</f>
        <v>2022-2027</v>
      </c>
    </row>
    <row r="17" spans="1:21" ht="76.5" x14ac:dyDescent="0.25">
      <c r="A17" s="161">
        <f>'Investīciju plāns_2023_2027'!A13</f>
        <v>11</v>
      </c>
      <c r="B17" s="279" t="str">
        <f>'Investīciju plāns_2023_2027'!B13</f>
        <v>06</v>
      </c>
      <c r="C17" s="196" t="str">
        <f>'Investīciju plāns_2023_2027'!C13</f>
        <v>Cenas</v>
      </c>
      <c r="D17" s="285" t="str">
        <f>'Investīciju plāns_2023_2027'!D13</f>
        <v xml:space="preserve">Ānes dīķa teritorijas labiekārtošana
 </v>
      </c>
      <c r="E17" s="285" t="str">
        <f>'Investīciju plāns_2023_2027'!E13</f>
        <v>Taciņas posma izbūve, peldvietas teritorijas labiekārtošana, labiekārtojuma elementu uzstādīšana.  Turpmāk, dīķa teritorijas niedru pļaušana, 2 putnu vērošanas terašu izveide, pontonu laipas izbūve Lielupē. Treniņu laukuma izveide birzī aiz pagrabiem</v>
      </c>
      <c r="F17" s="161" t="str">
        <f>'Investīciju plāns_2023_2027'!F13</f>
        <v>Teritorijas labiekārtošana</v>
      </c>
      <c r="G17" s="366" t="str">
        <f>'Investīciju plāns_2023_2027'!G13</f>
        <v>J/Pag/Iedz
IP/2021</v>
      </c>
      <c r="H17" s="278">
        <f>'Investīciju plāns_2023_2027'!H13</f>
        <v>70000</v>
      </c>
      <c r="I17" s="303">
        <f>'Investīciju plāns_2023_2027'!I13</f>
        <v>0</v>
      </c>
      <c r="J17" s="304">
        <f>'Investīciju plāns_2023_2027'!J13</f>
        <v>0</v>
      </c>
      <c r="K17" s="305">
        <f>'Investīciju plāns_2023_2027'!K13</f>
        <v>0</v>
      </c>
      <c r="L17" s="306">
        <f>'Investīciju plāns_2023_2027'!L13</f>
        <v>0</v>
      </c>
      <c r="M17" s="307">
        <f>'Investīciju plāns_2023_2027'!M13</f>
        <v>70000</v>
      </c>
      <c r="N17" s="196" t="str">
        <f>'Investīciju plāns_2023_2027'!N13</f>
        <v>P3 V RV9</v>
      </c>
      <c r="O17" s="161" t="str">
        <f>'Investīciju plāns_2023_2027'!O13</f>
        <v>P</v>
      </c>
      <c r="P17" s="347" t="str">
        <f>'Investīciju plāns_2023_2027'!P13</f>
        <v>VP2</v>
      </c>
      <c r="Q17" s="336" t="str">
        <f>'Investīciju plāns_2023_2027'!Q13</f>
        <v>RV5</v>
      </c>
      <c r="R17" s="344" t="str">
        <f>'Investīciju plāns_2023_2027'!R13</f>
        <v>U.5.5.</v>
      </c>
      <c r="S17" s="161" t="str">
        <f>'Investīciju plāns_2023_2027'!S13</f>
        <v>Infrastruktūras un saimnieciskā nodrošinājuma nodaļa/Pagasta pārvalde</v>
      </c>
      <c r="T17" s="309">
        <f>'Investīciju plāns_2023_2027'!T13</f>
        <v>0</v>
      </c>
      <c r="U17" s="282" t="str">
        <f>'Investīciju plāns_2023_2027'!U13</f>
        <v>2022-2027</v>
      </c>
    </row>
    <row r="18" spans="1:21" ht="89.25" x14ac:dyDescent="0.25">
      <c r="A18" s="196">
        <f>'Investīciju plāns_2023_2027'!A14</f>
        <v>12</v>
      </c>
      <c r="B18" s="279" t="str">
        <f>'Investīciju plāns_2023_2027'!B14</f>
        <v>06</v>
      </c>
      <c r="C18" s="196" t="str">
        <f>'Investīciju plāns_2023_2027'!C14</f>
        <v>Cenas</v>
      </c>
      <c r="D18" s="285" t="str">
        <f>'Investīciju plāns_2023_2027'!D14</f>
        <v>Ānes parka labiekārtošana</v>
      </c>
      <c r="E18" s="285" t="str">
        <f>'Investīciju plāns_2023_2027'!E14</f>
        <v>Grants seguma taciņu izveide, labiekārtojuma elementu uzstādīšana, bērnu rotaļu laukuma elementu uzstādīšana. 
2022.gadā uzsākta Ānes parka labiekārtošanas celiņu izbūve 1.kārta, ELFLA projekta “Ānes parka labiekārtošana, I kārta” (Nr.22-06-AL019.2203-000005) ietvaros
2022.gadā plānots realizēt projeka 1.kārtu 28000EUR atbilstoši plānotajam</v>
      </c>
      <c r="F18" s="161" t="str">
        <f>'Investīciju plāns_2023_2027'!F14</f>
        <v>Teritorijas labiekārtošana</v>
      </c>
      <c r="G18" s="366" t="str">
        <f>'Investīciju plāns_2023_2027'!G14</f>
        <v xml:space="preserve">PP
</v>
      </c>
      <c r="H18" s="278">
        <f>'Investīciju plāns_2023_2027'!H14</f>
        <v>144494</v>
      </c>
      <c r="I18" s="303">
        <f>'Investīciju plāns_2023_2027'!I14</f>
        <v>39494</v>
      </c>
      <c r="J18" s="304">
        <f>'Investīciju plāns_2023_2027'!J14</f>
        <v>39494</v>
      </c>
      <c r="K18" s="305">
        <f>'Investīciju plāns_2023_2027'!K14</f>
        <v>0</v>
      </c>
      <c r="L18" s="306">
        <f>'Investīciju plāns_2023_2027'!L14</f>
        <v>0</v>
      </c>
      <c r="M18" s="307">
        <f>'Investīciju plāns_2023_2027'!M14</f>
        <v>105000</v>
      </c>
      <c r="N18" s="196" t="str">
        <f>'Investīciju plāns_2023_2027'!N14</f>
        <v>P3 V RV9</v>
      </c>
      <c r="O18" s="161" t="str">
        <f>'Investīciju plāns_2023_2027'!O14</f>
        <v>P</v>
      </c>
      <c r="P18" s="347" t="str">
        <f>'Investīciju plāns_2023_2027'!P14</f>
        <v>VP2</v>
      </c>
      <c r="Q18" s="336" t="str">
        <f>'Investīciju plāns_2023_2027'!Q14</f>
        <v>RV5</v>
      </c>
      <c r="R18" s="344" t="str">
        <f>'Investīciju plāns_2023_2027'!R14</f>
        <v>U.5.5.</v>
      </c>
      <c r="S18" s="161" t="str">
        <f>'Investīciju plāns_2023_2027'!S14</f>
        <v>Infrastruktūras un saimnieciskā nodrošinājuma nodaļa/Pagasta pārvalde</v>
      </c>
      <c r="T18" s="309">
        <f>'Investīciju plāns_2023_2027'!T14</f>
        <v>0</v>
      </c>
      <c r="U18" s="282" t="str">
        <f>'Investīciju plāns_2023_2027'!U14</f>
        <v>2022-2027</v>
      </c>
    </row>
    <row r="19" spans="1:21" ht="89.25" x14ac:dyDescent="0.25">
      <c r="A19" s="161">
        <f>'Investīciju plāns_2023_2027'!A15</f>
        <v>13</v>
      </c>
      <c r="B19" s="279">
        <f>'Investīciju plāns_2023_2027'!B15</f>
        <v>0</v>
      </c>
      <c r="C19" s="196" t="str">
        <f>'Investīciju plāns_2023_2027'!C15</f>
        <v>Cenas</v>
      </c>
      <c r="D19" s="285" t="str">
        <f>'Investīciju plāns_2023_2027'!D15</f>
        <v>Cenu pagasta  transporta infrastruktūras attīstība</v>
      </c>
      <c r="E19" s="285" t="str">
        <f>'Investīciju plāns_2023_2027'!E15</f>
        <v>Transporta infrastruktūras attīstība, t.sk.: 
 2022/2023.gads:
Cietā seguma un apgaismojuma izbūve Ievu ielā, Iecēnu ciemā, Cenu pagastā - būvprojekta izstrāde (9770.75EUR), būvniecība (~260 000EUR)
Iepirkumu procedūra projektēšanai uzsākta 2022.gadā, noslēgti līgumi par projektēšanu</v>
      </c>
      <c r="F19" s="161" t="str">
        <f>'Investīciju plāns_2023_2027'!F15</f>
        <v>Transporta infrastruktūra, t.sk. Apgaismojums</v>
      </c>
      <c r="G19" s="366" t="str">
        <f>'Investīciju plāns_2023_2027'!G15</f>
        <v>AG2023
J/Pag/Iedz
Dep/ieros</v>
      </c>
      <c r="H19" s="278">
        <f>'Investīciju plāns_2023_2027'!H15</f>
        <v>269771</v>
      </c>
      <c r="I19" s="303">
        <f>'Investīciju plāns_2023_2027'!I15</f>
        <v>269771</v>
      </c>
      <c r="J19" s="304">
        <f>'Investīciju plāns_2023_2027'!J15</f>
        <v>48771</v>
      </c>
      <c r="K19" s="305">
        <f>'Investīciju plāns_2023_2027'!K15</f>
        <v>221000</v>
      </c>
      <c r="L19" s="306">
        <f>'Investīciju plāns_2023_2027'!L15</f>
        <v>0</v>
      </c>
      <c r="M19" s="307">
        <f>'Investīciju plāns_2023_2027'!M15</f>
        <v>0</v>
      </c>
      <c r="N19" s="196" t="str">
        <f>'Investīciju plāns_2023_2027'!N15</f>
        <v>P2 V RV1</v>
      </c>
      <c r="O19" s="161">
        <f>'Investīciju plāns_2023_2027'!O15</f>
        <v>0</v>
      </c>
      <c r="P19" s="347">
        <f>'Investīciju plāns_2023_2027'!P15</f>
        <v>0</v>
      </c>
      <c r="Q19" s="336" t="str">
        <f>'Investīciju plāns_2023_2027'!Q15</f>
        <v>RV4</v>
      </c>
      <c r="R19" s="344" t="str">
        <f>'Investīciju plāns_2023_2027'!R15</f>
        <v>4.1.</v>
      </c>
      <c r="S19" s="161" t="str">
        <f>'Investīciju plāns_2023_2027'!S15</f>
        <v>Infrastruktūras un saimnieciskā nodrošinājuma nodaļa/Pagasta pārvalde</v>
      </c>
      <c r="T19" s="309">
        <f>'Investīciju plāns_2023_2027'!T15</f>
        <v>0</v>
      </c>
      <c r="U19" s="282" t="str">
        <f>'Investīciju plāns_2023_2027'!U15</f>
        <v>2022-2027</v>
      </c>
    </row>
    <row r="20" spans="1:21" ht="255" x14ac:dyDescent="0.25">
      <c r="A20" s="161">
        <f>'Investīciju plāns_2023_2027'!A16</f>
        <v>14</v>
      </c>
      <c r="B20" s="279">
        <f>'Investīciju plāns_2023_2027'!B16</f>
        <v>0</v>
      </c>
      <c r="C20" s="196" t="str">
        <f>'Investīciju plāns_2023_2027'!C16</f>
        <v>Cenas</v>
      </c>
      <c r="D20" s="285" t="str">
        <f>'Investīciju plāns_2023_2027'!D16</f>
        <v>Cenu pagasta  transporta infrastruktūras attīstība</v>
      </c>
      <c r="E20" s="285" t="str">
        <f>'Investīciju plāns_2023_2027'!E16</f>
        <v>Transporta infrastruktūras attīstība, t.sk.: 
2024.-2027.gads
1. Parka ielas virskārtas atjaunošana, Branku ciemā , ~330m
Plānots uzsākt projektēšanu 2023.gada otrajā pusē, izmaksas plānot 2024.gadā 
2. Garozas šoseja (Smēdes) - Spartaka iela ceļa posma seguma uzlabošana (Veikt asfaltbetona ceļa seguma izbūvi. Projekts uzņēmējdarbības atbalstam un apdzīvotības veicināšanai)
3. Pašvaldības ceļa  Brankas - Tiltiņi asfalta seguma atjaunošana
4. Valdavu ceļa seguma atjaunošana
5. Muižas ielas gājēju celiņa izbūve - no Teteles pamatskolas līdz autobusu pieturvietai, gājēju - skolēnu un ciema iedzīvotāju drošības nodrošināšanai
6. Gājēju un velo celiņa izbūve no Ānes ciema līdz Jelgavas pilsētas robežai
7. Gājēju pārejas ar apgaismojumu izveide Tetelē (pie P93 gājēju drošības uzlabošanai)
8. Ielu apgaismojuma izbūve no Brankstūriem līdz DUS, t.sk. Gājēju ietves izbūve gar autoceļu V1068 no Ausekļu ielas Branku ciemā līdz DUS ASTARTE "Brankstūri"</v>
      </c>
      <c r="F20" s="161" t="str">
        <f>'Investīciju plāns_2023_2027'!F16</f>
        <v>Transporta infrastruktūra, t.sk. Apgaismojums</v>
      </c>
      <c r="G20" s="366" t="str">
        <f>'Investīciju plāns_2023_2027'!G16</f>
        <v>J/Pag/Iedz
Dep/ieros</v>
      </c>
      <c r="H20" s="278">
        <f>'Investīciju plāns_2023_2027'!H16</f>
        <v>2872000</v>
      </c>
      <c r="I20" s="303">
        <f>'Investīciju plāns_2023_2027'!I16</f>
        <v>0</v>
      </c>
      <c r="J20" s="304">
        <f>'Investīciju plāns_2023_2027'!J16</f>
        <v>0</v>
      </c>
      <c r="K20" s="305">
        <f>'Investīciju plāns_2023_2027'!K16</f>
        <v>0</v>
      </c>
      <c r="L20" s="306">
        <f>'Investīciju plāns_2023_2027'!L16</f>
        <v>100000</v>
      </c>
      <c r="M20" s="307">
        <f>'Investīciju plāns_2023_2027'!M16</f>
        <v>2772000</v>
      </c>
      <c r="N20" s="196" t="str">
        <f>'Investīciju plāns_2023_2027'!N16</f>
        <v>P2 V RV1</v>
      </c>
      <c r="O20" s="161">
        <f>'Investīciju plāns_2023_2027'!O16</f>
        <v>0</v>
      </c>
      <c r="P20" s="347">
        <f>'Investīciju plāns_2023_2027'!P16</f>
        <v>0</v>
      </c>
      <c r="Q20" s="336" t="str">
        <f>'Investīciju plāns_2023_2027'!Q16</f>
        <v>RV4</v>
      </c>
      <c r="R20" s="344" t="str">
        <f>'Investīciju plāns_2023_2027'!R16</f>
        <v>4.1.</v>
      </c>
      <c r="S20" s="161" t="str">
        <f>'Investīciju plāns_2023_2027'!S16</f>
        <v>Infrastruktūras un saimnieciskā nodrošinājuma nodaļa/Pagasta pārvalde</v>
      </c>
      <c r="T20" s="309">
        <f>'Investīciju plāns_2023_2027'!T16</f>
        <v>0</v>
      </c>
      <c r="U20" s="282" t="str">
        <f>'Investīciju plāns_2023_2027'!U16</f>
        <v>2022-2027</v>
      </c>
    </row>
    <row r="21" spans="1:21" ht="76.5" x14ac:dyDescent="0.25">
      <c r="A21" s="196">
        <f>'Investīciju plāns_2023_2027'!A17</f>
        <v>15</v>
      </c>
      <c r="B21" s="279" t="str">
        <f>'Investīciju plāns_2023_2027'!B17</f>
        <v>06</v>
      </c>
      <c r="C21" s="196" t="str">
        <f>'Investīciju plāns_2023_2027'!C17</f>
        <v>Cenas</v>
      </c>
      <c r="D21" s="285" t="str">
        <f>'Investīciju plāns_2023_2027'!D17</f>
        <v>Notekūdeņu attīrīšanas iekārtu izbūve Jaunpēternieku ciemā</v>
      </c>
      <c r="E21" s="285" t="str">
        <f>'Investīciju plāns_2023_2027'!E17</f>
        <v>OKSDU projekts Divām daudzdzīvokļu dzīvojamām mājām jāveic bioloģiskās NAI izbūve.
2023.gadā plānots Jaunu NAI izbūve Jaunpēternieki, Cenu pagasts</v>
      </c>
      <c r="F21" s="161" t="str">
        <f>'Investīciju plāns_2023_2027'!F17</f>
        <v>Ūdenssaimniecības attīstība</v>
      </c>
      <c r="G21" s="366" t="str">
        <f>'Investīciju plāns_2023_2027'!G17</f>
        <v>J/Pag/Iedz
IP/2021</v>
      </c>
      <c r="H21" s="278">
        <f>'Investīciju plāns_2023_2027'!H17</f>
        <v>100000</v>
      </c>
      <c r="I21" s="303">
        <f>'Investīciju plāns_2023_2027'!I17</f>
        <v>0</v>
      </c>
      <c r="J21" s="304">
        <f>'Investīciju plāns_2023_2027'!J17</f>
        <v>0</v>
      </c>
      <c r="K21" s="305">
        <f>'Investīciju plāns_2023_2027'!K17</f>
        <v>0</v>
      </c>
      <c r="L21" s="306">
        <f>'Investīciju plāns_2023_2027'!L17</f>
        <v>100000</v>
      </c>
      <c r="M21" s="307">
        <f>'Investīciju plāns_2023_2027'!M17</f>
        <v>0</v>
      </c>
      <c r="N21" s="196" t="str">
        <f>'Investīciju plāns_2023_2027'!N17</f>
        <v>P2 V RV3</v>
      </c>
      <c r="O21" s="336" t="str">
        <f>'Investīciju plāns_2023_2027'!O17</f>
        <v>P</v>
      </c>
      <c r="P21" s="347" t="str">
        <f>'Investīciju plāns_2023_2027'!P17</f>
        <v>VP2</v>
      </c>
      <c r="Q21" s="336" t="str">
        <f>'Investīciju plāns_2023_2027'!Q17</f>
        <v>RV5</v>
      </c>
      <c r="R21" s="344" t="str">
        <f>'Investīciju plāns_2023_2027'!R17</f>
        <v>U.5.1.</v>
      </c>
      <c r="S21" s="161" t="str">
        <f>'Investīciju plāns_2023_2027'!S17</f>
        <v>Infrastruktūras un saimnieciskā nodrošinājuma nodaļa/Pagasta pārvalde</v>
      </c>
      <c r="T21" s="309">
        <f>'Investīciju plāns_2023_2027'!T17</f>
        <v>0</v>
      </c>
      <c r="U21" s="282" t="str">
        <f>'Investīciju plāns_2023_2027'!U17</f>
        <v>2022-2027</v>
      </c>
    </row>
    <row r="22" spans="1:21" ht="76.5" x14ac:dyDescent="0.25">
      <c r="A22" s="161">
        <f>'Investīciju plāns_2023_2027'!A18</f>
        <v>16</v>
      </c>
      <c r="B22" s="279" t="str">
        <f>'Investīciju plāns_2023_2027'!B18</f>
        <v>06</v>
      </c>
      <c r="C22" s="196" t="str">
        <f>'Investīciju plāns_2023_2027'!C18</f>
        <v>Cenas</v>
      </c>
      <c r="D22" s="285" t="str">
        <f>'Investīciju plāns_2023_2027'!D18</f>
        <v>Ūdenssaimniecības pakalpojumu attīstība Ānes un Teteles ciemu savrupmāju rajonā - ūdens, sadzīves kanalizācija, NAI, LŪK, ietve</v>
      </c>
      <c r="E22" s="285" t="str">
        <f>'Investīciju plāns_2023_2027'!E18</f>
        <v xml:space="preserve">Projektēšana, ietverot Tirgoņu rajonu, Progresa ielas mājas, pārslēdzot esošo kanalizāciju pie kopējiem tīkliem. 
2023.gadā plānots- kanalizācijas tīklu paplašināšana Ānē, Cenu pagastā, 550m garā posmā (Atpūtas iela, Pļavu iela, Tirgotāju iela)  būvprojekta izstrāde 
</v>
      </c>
      <c r="F22" s="161" t="str">
        <f>'Investīciju plāns_2023_2027'!F18</f>
        <v>Ūdenssaimniecības attīstība</v>
      </c>
      <c r="G22" s="366" t="str">
        <f>'Investīciju plāns_2023_2027'!G18</f>
        <v>J/Pag/Iedz
IP/2021</v>
      </c>
      <c r="H22" s="278">
        <f>'Investīciju plāns_2023_2027'!H18</f>
        <v>800000</v>
      </c>
      <c r="I22" s="303">
        <f>'Investīciju plāns_2023_2027'!I18</f>
        <v>0</v>
      </c>
      <c r="J22" s="304">
        <f>'Investīciju plāns_2023_2027'!J18</f>
        <v>0</v>
      </c>
      <c r="K22" s="305">
        <f>'Investīciju plāns_2023_2027'!K18</f>
        <v>0</v>
      </c>
      <c r="L22" s="306">
        <f>'Investīciju plāns_2023_2027'!L18</f>
        <v>100000</v>
      </c>
      <c r="M22" s="307">
        <f>'Investīciju plāns_2023_2027'!M18</f>
        <v>700000</v>
      </c>
      <c r="N22" s="161" t="str">
        <f>'Investīciju plāns_2023_2027'!N18</f>
        <v>P2 V RV3</v>
      </c>
      <c r="O22" s="336" t="str">
        <f>'Investīciju plāns_2023_2027'!O18</f>
        <v>P</v>
      </c>
      <c r="P22" s="347" t="str">
        <f>'Investīciju plāns_2023_2027'!P18</f>
        <v>VP2</v>
      </c>
      <c r="Q22" s="336" t="str">
        <f>'Investīciju plāns_2023_2027'!Q18</f>
        <v>RV5</v>
      </c>
      <c r="R22" s="344" t="str">
        <f>'Investīciju plāns_2023_2027'!R18</f>
        <v>U.5.1.</v>
      </c>
      <c r="S22" s="161" t="str">
        <f>'Investīciju plāns_2023_2027'!S18</f>
        <v>Infrastruktūras un saimnieciskā nodrošinājuma nodaļa/Pagasta pārvalde</v>
      </c>
      <c r="T22" s="284">
        <f>'Investīciju plāns_2023_2027'!T18</f>
        <v>0</v>
      </c>
      <c r="U22" s="282" t="str">
        <f>'Investīciju plāns_2023_2027'!U18</f>
        <v>2022-2027</v>
      </c>
    </row>
    <row r="23" spans="1:21" x14ac:dyDescent="0.25">
      <c r="A23" s="161" t="e">
        <f>'Investīciju plāns_2023_2027'!#REF!</f>
        <v>#REF!</v>
      </c>
      <c r="B23" s="279" t="e">
        <f>'Investīciju plāns_2023_2027'!#REF!</f>
        <v>#REF!</v>
      </c>
      <c r="C23" s="196" t="e">
        <f>'Investīciju plāns_2023_2027'!#REF!</f>
        <v>#REF!</v>
      </c>
      <c r="D23" s="285" t="e">
        <f>'Investīciju plāns_2023_2027'!#REF!</f>
        <v>#REF!</v>
      </c>
      <c r="E23" s="285" t="e">
        <f>'Investīciju plāns_2023_2027'!#REF!</f>
        <v>#REF!</v>
      </c>
      <c r="F23" s="161" t="e">
        <f>'Investīciju plāns_2023_2027'!#REF!</f>
        <v>#REF!</v>
      </c>
      <c r="G23" s="366" t="e">
        <f>'Investīciju plāns_2023_2027'!#REF!</f>
        <v>#REF!</v>
      </c>
      <c r="H23" s="278" t="e">
        <f>'Investīciju plāns_2023_2027'!#REF!</f>
        <v>#REF!</v>
      </c>
      <c r="I23" s="303" t="e">
        <f>'Investīciju plāns_2023_2027'!#REF!</f>
        <v>#REF!</v>
      </c>
      <c r="J23" s="304" t="e">
        <f>'Investīciju plāns_2023_2027'!#REF!</f>
        <v>#REF!</v>
      </c>
      <c r="K23" s="305" t="e">
        <f>'Investīciju plāns_2023_2027'!#REF!</f>
        <v>#REF!</v>
      </c>
      <c r="L23" s="306" t="e">
        <f>'Investīciju plāns_2023_2027'!#REF!</f>
        <v>#REF!</v>
      </c>
      <c r="M23" s="307" t="e">
        <f>'Investīciju plāns_2023_2027'!#REF!</f>
        <v>#REF!</v>
      </c>
      <c r="N23" s="161" t="e">
        <f>'Investīciju plāns_2023_2027'!#REF!</f>
        <v>#REF!</v>
      </c>
      <c r="O23" s="336" t="e">
        <f>'Investīciju plāns_2023_2027'!#REF!</f>
        <v>#REF!</v>
      </c>
      <c r="P23" s="347" t="e">
        <f>'Investīciju plāns_2023_2027'!#REF!</f>
        <v>#REF!</v>
      </c>
      <c r="Q23" s="336" t="e">
        <f>'Investīciju plāns_2023_2027'!#REF!</f>
        <v>#REF!</v>
      </c>
      <c r="R23" s="344" t="e">
        <f>'Investīciju plāns_2023_2027'!#REF!</f>
        <v>#REF!</v>
      </c>
      <c r="S23" s="161" t="e">
        <f>'Investīciju plāns_2023_2027'!#REF!</f>
        <v>#REF!</v>
      </c>
      <c r="T23" s="284" t="e">
        <f>'Investīciju plāns_2023_2027'!#REF!</f>
        <v>#REF!</v>
      </c>
      <c r="U23" s="282" t="e">
        <f>'Investīciju plāns_2023_2027'!#REF!</f>
        <v>#REF!</v>
      </c>
    </row>
    <row r="24" spans="1:21" ht="178.5" x14ac:dyDescent="0.25">
      <c r="A24" s="196">
        <f>'Investīciju plāns_2023_2027'!A19</f>
        <v>17</v>
      </c>
      <c r="B24" s="279" t="str">
        <f>'Investīciju plāns_2023_2027'!B19</f>
        <v>04</v>
      </c>
      <c r="C24" s="196" t="str">
        <f>'Investīciju plāns_2023_2027'!C19</f>
        <v>Eleja</v>
      </c>
      <c r="D24" s="285" t="str">
        <f>'Investīciju plāns_2023_2027'!D19</f>
        <v>Atjaunojamo energoresursu izmantošanas veicināšana - ģeotermālās enerģijas izmantošana</v>
      </c>
      <c r="E24" s="285" t="str">
        <f>'Investīciju plāns_2023_2027'!E19</f>
        <v>Sadarbojoties pilsētu un lauku teritorijām, attīstīt  uzņēmējdarbību ģeotermālās enerģijas ieguves vietā- peldbaseina, vannas, pirtis un balneoloģiju, lauksaimniecība, akvakultūra.
Ģeotermālās enerģijas izmantošanas izpēte Elejas pagastā. 2 izpētes tehnisko projektu izstrāde Elejas termālajiem ūdeņiem, zemes dzīļu skanēšana. Ģeotermālās enerģijas izmantošana Elejas pagastā Jelgavas novadā (saistība ar reģionālo projektu). Provizoriski kopējā summa 33 200 000 EUR
Ģeotermālās enerģijas izmantošana Elejā ir iespējama vairākos veidos:
• siltumapgāde un dzesēšana, iekļaujot arī centralizēto siltumapgādi;
• peldbaseini, vannas, pirtis un balneoloģija;
• lauksaimniecība;
• akvakultūra;
• ražošana ( ir interese no dažādiem uzņēmējiem)</v>
      </c>
      <c r="F24" s="161" t="str">
        <f>'Investīciju plāns_2023_2027'!F19</f>
        <v>Atbalsts uzņēmējdarbībai</v>
      </c>
      <c r="G24" s="366" t="str">
        <f>'Investīciju plāns_2023_2027'!G19</f>
        <v xml:space="preserve">J/Pag/Iedz
</v>
      </c>
      <c r="H24" s="278">
        <f>'Investīciju plāns_2023_2027'!H19</f>
        <v>33200000</v>
      </c>
      <c r="I24" s="303">
        <f>'Investīciju plāns_2023_2027'!I19</f>
        <v>0</v>
      </c>
      <c r="J24" s="304">
        <f>'Investīciju plāns_2023_2027'!J19</f>
        <v>0</v>
      </c>
      <c r="K24" s="305">
        <f>'Investīciju plāns_2023_2027'!K19</f>
        <v>0</v>
      </c>
      <c r="L24" s="306">
        <f>'Investīciju plāns_2023_2027'!L19</f>
        <v>0</v>
      </c>
      <c r="M24" s="307">
        <f>'Investīciju plāns_2023_2027'!M19</f>
        <v>33200000</v>
      </c>
      <c r="N24" s="161" t="str">
        <f>'Investīciju plāns_2023_2027'!N19</f>
        <v>P2 U RV1</v>
      </c>
      <c r="O24" s="336" t="str">
        <f>'Investīciju plāns_2023_2027'!O19</f>
        <v>D</v>
      </c>
      <c r="P24" s="347" t="str">
        <f>'Investīciju plāns_2023_2027'!P19</f>
        <v>VP3</v>
      </c>
      <c r="Q24" s="336" t="str">
        <f>'Investīciju plāns_2023_2027'!Q19</f>
        <v>RV7</v>
      </c>
      <c r="R24" s="344" t="str">
        <f>'Investīciju plāns_2023_2027'!R19</f>
        <v>U.7.1.</v>
      </c>
      <c r="S24" s="161" t="str">
        <f>'Investīciju plāns_2023_2027'!S19</f>
        <v>Attīstības nodaļa/Infrastruktūras un saimnieciskā nodrošinājuma nodaļa/pagasta pārvalde</v>
      </c>
      <c r="T24" s="284">
        <f>'Investīciju plāns_2023_2027'!T19</f>
        <v>0</v>
      </c>
      <c r="U24" s="282" t="str">
        <f>'Investīciju plāns_2023_2027'!U19</f>
        <v>2022-2027</v>
      </c>
    </row>
    <row r="25" spans="1:21" x14ac:dyDescent="0.25">
      <c r="A25" s="161" t="e">
        <f>'Investīciju plāns_2023_2027'!#REF!</f>
        <v>#REF!</v>
      </c>
      <c r="B25" s="279" t="e">
        <f>'Investīciju plāns_2023_2027'!#REF!</f>
        <v>#REF!</v>
      </c>
      <c r="C25" s="196" t="e">
        <f>'Investīciju plāns_2023_2027'!#REF!</f>
        <v>#REF!</v>
      </c>
      <c r="D25" s="285" t="e">
        <f>'Investīciju plāns_2023_2027'!#REF!</f>
        <v>#REF!</v>
      </c>
      <c r="E25" s="285" t="e">
        <f>'Investīciju plāns_2023_2027'!#REF!</f>
        <v>#REF!</v>
      </c>
      <c r="F25" s="161" t="e">
        <f>'Investīciju plāns_2023_2027'!#REF!</f>
        <v>#REF!</v>
      </c>
      <c r="G25" s="366" t="e">
        <f>'Investīciju plāns_2023_2027'!#REF!</f>
        <v>#REF!</v>
      </c>
      <c r="H25" s="278" t="e">
        <f>'Investīciju plāns_2023_2027'!#REF!</f>
        <v>#REF!</v>
      </c>
      <c r="I25" s="303" t="e">
        <f>'Investīciju plāns_2023_2027'!#REF!</f>
        <v>#REF!</v>
      </c>
      <c r="J25" s="304" t="e">
        <f>'Investīciju plāns_2023_2027'!#REF!</f>
        <v>#REF!</v>
      </c>
      <c r="K25" s="305" t="e">
        <f>'Investīciju plāns_2023_2027'!#REF!</f>
        <v>#REF!</v>
      </c>
      <c r="L25" s="306" t="e">
        <f>'Investīciju plāns_2023_2027'!#REF!</f>
        <v>#REF!</v>
      </c>
      <c r="M25" s="307" t="e">
        <f>'Investīciju plāns_2023_2027'!#REF!</f>
        <v>#REF!</v>
      </c>
      <c r="N25" s="161" t="e">
        <f>'Investīciju plāns_2023_2027'!#REF!</f>
        <v>#REF!</v>
      </c>
      <c r="O25" s="336" t="e">
        <f>'Investīciju plāns_2023_2027'!#REF!</f>
        <v>#REF!</v>
      </c>
      <c r="P25" s="346" t="e">
        <f>'Investīciju plāns_2023_2027'!#REF!</f>
        <v>#REF!</v>
      </c>
      <c r="Q25" s="348" t="e">
        <f>'Investīciju plāns_2023_2027'!#REF!</f>
        <v>#REF!</v>
      </c>
      <c r="R25" s="344" t="e">
        <f>'Investīciju plāns_2023_2027'!#REF!</f>
        <v>#REF!</v>
      </c>
      <c r="S25" s="161" t="e">
        <f>'Investīciju plāns_2023_2027'!#REF!</f>
        <v>#REF!</v>
      </c>
      <c r="T25" s="284" t="e">
        <f>'Investīciju plāns_2023_2027'!#REF!</f>
        <v>#REF!</v>
      </c>
      <c r="U25" s="282" t="e">
        <f>'Investīciju plāns_2023_2027'!#REF!</f>
        <v>#REF!</v>
      </c>
    </row>
    <row r="26" spans="1:21" x14ac:dyDescent="0.25">
      <c r="A26" s="161" t="e">
        <f>'Investīciju plāns_2023_2027'!#REF!</f>
        <v>#REF!</v>
      </c>
      <c r="B26" s="279" t="e">
        <f>'Investīciju plāns_2023_2027'!#REF!</f>
        <v>#REF!</v>
      </c>
      <c r="C26" s="196" t="e">
        <f>'Investīciju plāns_2023_2027'!#REF!</f>
        <v>#REF!</v>
      </c>
      <c r="D26" s="285" t="e">
        <f>'Investīciju plāns_2023_2027'!#REF!</f>
        <v>#REF!</v>
      </c>
      <c r="E26" s="335" t="e">
        <f>'Investīciju plāns_2023_2027'!#REF!</f>
        <v>#REF!</v>
      </c>
      <c r="F26" s="161" t="e">
        <f>'Investīciju plāns_2023_2027'!#REF!</f>
        <v>#REF!</v>
      </c>
      <c r="G26" s="366" t="e">
        <f>'Investīciju plāns_2023_2027'!#REF!</f>
        <v>#REF!</v>
      </c>
      <c r="H26" s="278" t="e">
        <f>'Investīciju plāns_2023_2027'!#REF!</f>
        <v>#REF!</v>
      </c>
      <c r="I26" s="303" t="e">
        <f>'Investīciju plāns_2023_2027'!#REF!</f>
        <v>#REF!</v>
      </c>
      <c r="J26" s="304" t="e">
        <f>'Investīciju plāns_2023_2027'!#REF!</f>
        <v>#REF!</v>
      </c>
      <c r="K26" s="305" t="e">
        <f>'Investīciju plāns_2023_2027'!#REF!</f>
        <v>#REF!</v>
      </c>
      <c r="L26" s="306" t="e">
        <f>'Investīciju plāns_2023_2027'!#REF!</f>
        <v>#REF!</v>
      </c>
      <c r="M26" s="307" t="e">
        <f>'Investīciju plāns_2023_2027'!#REF!</f>
        <v>#REF!</v>
      </c>
      <c r="N26" s="161" t="e">
        <f>'Investīciju plāns_2023_2027'!#REF!</f>
        <v>#REF!</v>
      </c>
      <c r="O26" s="336" t="e">
        <f>'Investīciju plāns_2023_2027'!#REF!</f>
        <v>#REF!</v>
      </c>
      <c r="P26" s="346" t="e">
        <f>'Investīciju plāns_2023_2027'!#REF!</f>
        <v>#REF!</v>
      </c>
      <c r="Q26" s="348" t="e">
        <f>'Investīciju plāns_2023_2027'!#REF!</f>
        <v>#REF!</v>
      </c>
      <c r="R26" s="344" t="e">
        <f>'Investīciju plāns_2023_2027'!#REF!</f>
        <v>#REF!</v>
      </c>
      <c r="S26" s="161" t="e">
        <f>'Investīciju plāns_2023_2027'!#REF!</f>
        <v>#REF!</v>
      </c>
      <c r="T26" s="284" t="e">
        <f>'Investīciju plāns_2023_2027'!#REF!</f>
        <v>#REF!</v>
      </c>
      <c r="U26" s="282" t="e">
        <f>'Investīciju plāns_2023_2027'!#REF!</f>
        <v>#REF!</v>
      </c>
    </row>
    <row r="27" spans="1:21" ht="76.5" x14ac:dyDescent="0.25">
      <c r="A27" s="196">
        <f>'Investīciju plāns_2023_2027'!A20</f>
        <v>18</v>
      </c>
      <c r="B27" s="277" t="str">
        <f>'Investīciju plāns_2023_2027'!B20</f>
        <v>09</v>
      </c>
      <c r="C27" s="161" t="str">
        <f>'Investīciju plāns_2023_2027'!C20</f>
        <v>Eleja</v>
      </c>
      <c r="D27" s="285" t="str">
        <f>'Investīciju plāns_2023_2027'!D20</f>
        <v>Elejas vidusskolas mājturības un tehnoloģiju darbnīcas energoefektivitātes paaugstināšana</v>
      </c>
      <c r="E27" s="295" t="str">
        <f>'Investīciju plāns_2023_2027'!E20</f>
        <v>Uzsākts dizaina un tehnoloģiju virziens vidējā izglītībā no 7.-12.kl. Nepieciešams ēkas energoefektivitātes paaugstināšana. 2023.gadā uzsākta iepirkumu procedūra būvprojekta izstrādi ~ 15 000 EUR un būvdarbus plānots uzsākt 2023.gadā ~ 400000 EUR)</v>
      </c>
      <c r="F27" s="161" t="str">
        <f>'Investīciju plāns_2023_2027'!F20</f>
        <v>Energoefektivitāte</v>
      </c>
      <c r="G27" s="366" t="str">
        <f>'Investīciju plāns_2023_2027'!G20</f>
        <v xml:space="preserve">J/Pag/Iedz
</v>
      </c>
      <c r="H27" s="290">
        <f>'Investīciju plāns_2023_2027'!H20</f>
        <v>415000</v>
      </c>
      <c r="I27" s="303">
        <f>'Investīciju plāns_2023_2027'!I20</f>
        <v>415000</v>
      </c>
      <c r="J27" s="304">
        <f>'Investīciju plāns_2023_2027'!J20</f>
        <v>55000</v>
      </c>
      <c r="K27" s="305">
        <f>'Investīciju plāns_2023_2027'!K20</f>
        <v>360000</v>
      </c>
      <c r="L27" s="306">
        <f>'Investīciju plāns_2023_2027'!L20</f>
        <v>0</v>
      </c>
      <c r="M27" s="307">
        <f>'Investīciju plāns_2023_2027'!M20</f>
        <v>0</v>
      </c>
      <c r="N27" s="195" t="str">
        <f>'Investīciju plāns_2023_2027'!N20</f>
        <v>P2 I RV1</v>
      </c>
      <c r="O27" s="336" t="str">
        <f>'Investīciju plāns_2023_2027'!O20</f>
        <v>P</v>
      </c>
      <c r="P27" s="349" t="str">
        <f>'Investīciju plāns_2023_2027'!P20</f>
        <v>VP1</v>
      </c>
      <c r="Q27" s="336" t="str">
        <f>'Investīciju plāns_2023_2027'!Q20</f>
        <v>RV1</v>
      </c>
      <c r="R27" s="344" t="str">
        <f>'Investīciju plāns_2023_2027'!R20</f>
        <v>1.1.</v>
      </c>
      <c r="S27" s="161" t="str">
        <f>'Investīciju plāns_2023_2027'!S20</f>
        <v>Infrastruktūras un saimnieciskā nodrošinājuma nodaļa/Izglītības pārvalde</v>
      </c>
      <c r="T27" s="310">
        <f>'Investīciju plāns_2023_2027'!T20</f>
        <v>0</v>
      </c>
      <c r="U27" s="282" t="str">
        <f>'Investīciju plāns_2023_2027'!U20</f>
        <v>2022-2027</v>
      </c>
    </row>
    <row r="28" spans="1:21" ht="127.5" x14ac:dyDescent="0.25">
      <c r="A28" s="161">
        <f>'Investīciju plāns_2023_2027'!A21</f>
        <v>19</v>
      </c>
      <c r="B28" s="277" t="str">
        <f>'Investīciju plāns_2023_2027'!B21</f>
        <v>10</v>
      </c>
      <c r="C28" s="161" t="str">
        <f>'Investīciju plāns_2023_2027'!C21</f>
        <v>Eleja</v>
      </c>
      <c r="D28" s="285" t="str">
        <f>'Investīciju plāns_2023_2027'!D21</f>
        <v>SARC Eleja ēku energoefektivitātes paaugstināšana un pārbūve</v>
      </c>
      <c r="E28" s="285" t="str">
        <f>'Investīciju plāns_2023_2027'!E21</f>
        <v>2022.gadā uzsāktais investīciju projekts saskaņā ar 2022.gada 8.februāra noteikumiem Nr.112 “Kārtība, kādā piešķiramas un izlietojamas mērķdotācijas investīcijām pašvaldībām”  - 1 500 000EUR= PB finansējums būvuzraudzība 12099 EUR un autoruzraudzība 12099EUR
Finansējuma sadalījums pa gadiem:
2022.gads 65% = 975000 būvdarbi mērķdotācijas projekts +autoruzraudzība 7864 EUR+ būvuzraudzība 7864 =990 728 EUR
2023.gads 35% = 525000 EUR būvdarbi mērķdotācijas projekts + autoruzraudzība 423EUR5+ būvuzraudzība 4235EUR=533 468 EUR</v>
      </c>
      <c r="F28" s="161" t="str">
        <f>'Investīciju plāns_2023_2027'!F21</f>
        <v>Energoefektivitāte</v>
      </c>
      <c r="G28" s="368" t="str">
        <f>'Investīciju plāns_2023_2027'!G21</f>
        <v xml:space="preserve">PP
J/Pag/Iedz
</v>
      </c>
      <c r="H28" s="278">
        <f>'Investīciju plāns_2023_2027'!H21</f>
        <v>533470</v>
      </c>
      <c r="I28" s="303">
        <f>'Investīciju plāns_2023_2027'!I21</f>
        <v>533470</v>
      </c>
      <c r="J28" s="304">
        <f>'Investīciju plāns_2023_2027'!J21</f>
        <v>533470</v>
      </c>
      <c r="K28" s="305">
        <f>'Investīciju plāns_2023_2027'!K21</f>
        <v>0</v>
      </c>
      <c r="L28" s="306">
        <f>'Investīciju plāns_2023_2027'!L21</f>
        <v>0</v>
      </c>
      <c r="M28" s="307">
        <f>'Investīciju plāns_2023_2027'!M21</f>
        <v>0</v>
      </c>
      <c r="N28" s="166" t="str">
        <f>'Investīciju plāns_2023_2027'!N21</f>
        <v>P2 V RV8</v>
      </c>
      <c r="O28" s="336" t="str">
        <f>'Investīciju plāns_2023_2027'!O21</f>
        <v>P</v>
      </c>
      <c r="P28" s="347" t="str">
        <f>'Investīciju plāns_2023_2027'!P21</f>
        <v>VP1</v>
      </c>
      <c r="Q28" s="336" t="str">
        <f>'Investīciju plāns_2023_2027'!Q21</f>
        <v>RV2</v>
      </c>
      <c r="R28" s="344" t="str">
        <f>'Investīciju plāns_2023_2027'!R21</f>
        <v>2.2.</v>
      </c>
      <c r="S28" s="161" t="str">
        <f>'Investīciju plāns_2023_2027'!S21</f>
        <v xml:space="preserve">Infrastruktūras un saimnieciskā nodrošinājuma nodaļa/SARC Eleja </v>
      </c>
      <c r="T28" s="291">
        <f>'Investīciju plāns_2023_2027'!T21</f>
        <v>0</v>
      </c>
      <c r="U28" s="282" t="str">
        <f>'Investīciju plāns_2023_2027'!U21</f>
        <v>2022-2027</v>
      </c>
    </row>
    <row r="29" spans="1:21" ht="76.5" x14ac:dyDescent="0.25">
      <c r="A29" s="161">
        <f>'Investīciju plāns_2023_2027'!A22</f>
        <v>20</v>
      </c>
      <c r="B29" s="277" t="str">
        <f>'Investīciju plāns_2023_2027'!B22</f>
        <v>08k</v>
      </c>
      <c r="C29" s="161" t="str">
        <f>'Investīciju plāns_2023_2027'!C22</f>
        <v>Eleja</v>
      </c>
      <c r="D29" s="285" t="str">
        <f>'Investīciju plāns_2023_2027'!D22</f>
        <v>Elejas vidusskolas sporta zāles pārveidošana par kultūras pakalpojumu iestādi</v>
      </c>
      <c r="E29" s="285" t="str">
        <f>'Investīciju plāns_2023_2027'!E22</f>
        <v xml:space="preserve">Vecās skolas sporta zāles pārveide par  kultūras centru, jo Elejas pagastā nav nodrošināta vieta kultūras iekštelpu  pasākumiem. Secīgi darbi pēc Elejas pagasta sporta kompleksa būvniecības.
Izstrādāts būvprojekts estrādes būvniecībai - derīgs līdz 2024.gadam
</v>
      </c>
      <c r="F29" s="161" t="str">
        <f>'Investīciju plāns_2023_2027'!F22</f>
        <v>Kultūras iestāžu infrastruktūra</v>
      </c>
      <c r="G29" s="366" t="str">
        <f>'Investīciju plāns_2023_2027'!G22</f>
        <v xml:space="preserve">AG
J/Pag/Iedz
</v>
      </c>
      <c r="H29" s="278">
        <f>'Investīciju plāns_2023_2027'!H22</f>
        <v>1600000</v>
      </c>
      <c r="I29" s="303">
        <f>'Investīciju plāns_2023_2027'!I22</f>
        <v>0</v>
      </c>
      <c r="J29" s="304">
        <f>'Investīciju plāns_2023_2027'!J22</f>
        <v>0</v>
      </c>
      <c r="K29" s="305">
        <f>'Investīciju plāns_2023_2027'!K22</f>
        <v>0</v>
      </c>
      <c r="L29" s="306">
        <f>'Investīciju plāns_2023_2027'!L22</f>
        <v>0</v>
      </c>
      <c r="M29" s="307">
        <f>'Investīciju plāns_2023_2027'!M22</f>
        <v>1600000</v>
      </c>
      <c r="N29" s="196" t="str">
        <f>'Investīciju plāns_2023_2027'!N22</f>
        <v>P2 V RV8</v>
      </c>
      <c r="O29" s="336" t="str">
        <f>'Investīciju plāns_2023_2027'!O22</f>
        <v>P</v>
      </c>
      <c r="P29" s="346" t="str">
        <f>'Investīciju plāns_2023_2027'!P22</f>
        <v>VP1</v>
      </c>
      <c r="Q29" s="348" t="str">
        <f>'Investīciju plāns_2023_2027'!Q22</f>
        <v>RV3</v>
      </c>
      <c r="R29" s="344" t="str">
        <f>'Investīciju plāns_2023_2027'!R22</f>
        <v>3.3.</v>
      </c>
      <c r="S29" s="161" t="str">
        <f>'Investīciju plāns_2023_2027'!S22</f>
        <v>Infrastruktūras un saimnieciskā nodrošinājuma nodaļa/pagasta pārvalde</v>
      </c>
      <c r="T29" s="309">
        <f>'Investīciju plāns_2023_2027'!T22</f>
        <v>0</v>
      </c>
      <c r="U29" s="282" t="str">
        <f>'Investīciju plāns_2023_2027'!U22</f>
        <v>2022-2027</v>
      </c>
    </row>
    <row r="30" spans="1:21" ht="63.75" x14ac:dyDescent="0.25">
      <c r="A30" s="196">
        <f>'Investīciju plāns_2023_2027'!A23</f>
        <v>21</v>
      </c>
      <c r="B30" s="279" t="str">
        <f>'Investīciju plāns_2023_2027'!B23</f>
        <v>04</v>
      </c>
      <c r="C30" s="196" t="str">
        <f>'Investīciju plāns_2023_2027'!C23</f>
        <v>Eleja</v>
      </c>
      <c r="D30" s="285" t="str">
        <f>'Investīciju plāns_2023_2027'!D23</f>
        <v>Elejas pagasta Elejas ciema Lietus ūdens un kanalizācijas (LKT) sistēmas pārbūve 2.kārta</v>
      </c>
      <c r="E30" s="285" t="str">
        <f>'Investīciju plāns_2023_2027'!E23</f>
        <v>Lietus ūdens un kanalizācijas (LKT) sakārtošanai Bauskas, Parka, Pelšes un Ievu ielām (būvprojekts, būvniecība)</v>
      </c>
      <c r="F30" s="161" t="str">
        <f>'Investīciju plāns_2023_2027'!F23</f>
        <v>LŪK attīstība</v>
      </c>
      <c r="G30" s="366" t="str">
        <f>'Investīciju plāns_2023_2027'!G23</f>
        <v xml:space="preserve">J/Pag/Iedz
</v>
      </c>
      <c r="H30" s="278">
        <f>'Investīciju plāns_2023_2027'!H23</f>
        <v>330000</v>
      </c>
      <c r="I30" s="303">
        <f>'Investīciju plāns_2023_2027'!I23</f>
        <v>0</v>
      </c>
      <c r="J30" s="304">
        <f>'Investīciju plāns_2023_2027'!J23</f>
        <v>0</v>
      </c>
      <c r="K30" s="305">
        <f>'Investīciju plāns_2023_2027'!K23</f>
        <v>0</v>
      </c>
      <c r="L30" s="306">
        <f>'Investīciju plāns_2023_2027'!L23</f>
        <v>5000</v>
      </c>
      <c r="M30" s="307">
        <f>'Investīciju plāns_2023_2027'!M23</f>
        <v>325000</v>
      </c>
      <c r="N30" s="196" t="str">
        <f>'Investīciju plāns_2023_2027'!N23</f>
        <v>P2 V RV6</v>
      </c>
      <c r="O30" s="336" t="str">
        <f>'Investīciju plāns_2023_2027'!O23</f>
        <v>P</v>
      </c>
      <c r="P30" s="347" t="str">
        <f>'Investīciju plāns_2023_2027'!P23</f>
        <v>VP2</v>
      </c>
      <c r="Q30" s="336" t="str">
        <f>'Investīciju plāns_2023_2027'!Q23</f>
        <v>RV5</v>
      </c>
      <c r="R30" s="344" t="str">
        <f>'Investīciju plāns_2023_2027'!R23</f>
        <v>U.5.2.</v>
      </c>
      <c r="S30" s="161" t="str">
        <f>'Investīciju plāns_2023_2027'!S23</f>
        <v>Infrastruktūras un saimnieciskā nodrošinājuma nodaļa</v>
      </c>
      <c r="T30" s="309">
        <f>'Investīciju plāns_2023_2027'!T23</f>
        <v>0</v>
      </c>
      <c r="U30" s="282" t="str">
        <f>'Investīciju plāns_2023_2027'!U23</f>
        <v>2022-2027</v>
      </c>
    </row>
    <row r="31" spans="1:21" ht="76.5" x14ac:dyDescent="0.25">
      <c r="A31" s="161">
        <f>'Investīciju plāns_2023_2027'!A24</f>
        <v>22</v>
      </c>
      <c r="B31" s="277" t="str">
        <f>'Investīciju plāns_2023_2027'!B24</f>
        <v>10</v>
      </c>
      <c r="C31" s="161" t="str">
        <f>'Investīciju plāns_2023_2027'!C24</f>
        <v>Eleja</v>
      </c>
      <c r="D31" s="285" t="str">
        <f>'Investīciju plāns_2023_2027'!D24</f>
        <v xml:space="preserve">SARC Eleja, Lietuvas 19 teritorijas labiekārtošana </v>
      </c>
      <c r="E31" s="295" t="str">
        <f>'Investīciju plāns_2023_2027'!E24</f>
        <v>Žoga izbūve, celiņu izbūve, apgaismojuma, LŪK, ūdensapgāde, elektroapgāde, siltumapgāde, kanalizācijas labiekārtošana.
Teritorijas labiekārtošana ~300 000 EUR + izstrādājot atsevišķu projektēšanu (cenu aptauja par projektēšanu 8470 EUR)</v>
      </c>
      <c r="F31" s="161" t="str">
        <f>'Investīciju plāns_2023_2027'!F24</f>
        <v>Sociālo pakalpojumu infrastruktūra</v>
      </c>
      <c r="G31" s="366" t="str">
        <f>'Investīciju plāns_2023_2027'!G24</f>
        <v xml:space="preserve">PP
J/Pag/Iedz
</v>
      </c>
      <c r="H31" s="278">
        <f>'Investīciju plāns_2023_2027'!H24</f>
        <v>308470</v>
      </c>
      <c r="I31" s="303">
        <f>'Investīciju plāns_2023_2027'!I24</f>
        <v>308470</v>
      </c>
      <c r="J31" s="304">
        <f>'Investīciju plāns_2023_2027'!J24</f>
        <v>308470</v>
      </c>
      <c r="K31" s="305">
        <f>'Investīciju plāns_2023_2027'!K24</f>
        <v>0</v>
      </c>
      <c r="L31" s="306">
        <f>'Investīciju plāns_2023_2027'!L24</f>
        <v>0</v>
      </c>
      <c r="M31" s="307">
        <f>'Investīciju plāns_2023_2027'!M24</f>
        <v>0</v>
      </c>
      <c r="N31" s="195" t="str">
        <f>'Investīciju plāns_2023_2027'!N24</f>
        <v>P2 L RV2</v>
      </c>
      <c r="O31" s="336" t="str">
        <f>'Investīciju plāns_2023_2027'!O24</f>
        <v>P</v>
      </c>
      <c r="P31" s="347" t="str">
        <f>'Investīciju plāns_2023_2027'!P24</f>
        <v>VP1</v>
      </c>
      <c r="Q31" s="336" t="str">
        <f>'Investīciju plāns_2023_2027'!Q24</f>
        <v>RV2</v>
      </c>
      <c r="R31" s="344" t="str">
        <f>'Investīciju plāns_2023_2027'!R24</f>
        <v>2.2.</v>
      </c>
      <c r="S31" s="161" t="str">
        <f>'Investīciju plāns_2023_2027'!S24</f>
        <v xml:space="preserve">Infrastruktūras un saimnieciskā nodrošinājuma nodaļa/SARC Eleja </v>
      </c>
      <c r="T31" s="310">
        <f>'Investīciju plāns_2023_2027'!T24</f>
        <v>0</v>
      </c>
      <c r="U31" s="282" t="str">
        <f>'Investīciju plāns_2023_2027'!U24</f>
        <v>2022-2027</v>
      </c>
    </row>
    <row r="32" spans="1:21" x14ac:dyDescent="0.25">
      <c r="A32" s="161" t="e">
        <f>'Investīciju plāns_2023_2027'!#REF!</f>
        <v>#REF!</v>
      </c>
      <c r="B32" s="279" t="e">
        <f>'Investīciju plāns_2023_2027'!#REF!</f>
        <v>#REF!</v>
      </c>
      <c r="C32" s="161" t="e">
        <f>'Investīciju plāns_2023_2027'!#REF!</f>
        <v>#REF!</v>
      </c>
      <c r="D32" s="285" t="e">
        <f>'Investīciju plāns_2023_2027'!#REF!</f>
        <v>#REF!</v>
      </c>
      <c r="E32" s="285" t="e">
        <f>'Investīciju plāns_2023_2027'!#REF!</f>
        <v>#REF!</v>
      </c>
      <c r="F32" s="161" t="e">
        <f>'Investīciju plāns_2023_2027'!#REF!</f>
        <v>#REF!</v>
      </c>
      <c r="G32" s="368" t="e">
        <f>'Investīciju plāns_2023_2027'!#REF!</f>
        <v>#REF!</v>
      </c>
      <c r="H32" s="278" t="e">
        <f>'Investīciju plāns_2023_2027'!#REF!</f>
        <v>#REF!</v>
      </c>
      <c r="I32" s="303" t="e">
        <f>'Investīciju plāns_2023_2027'!#REF!</f>
        <v>#REF!</v>
      </c>
      <c r="J32" s="304" t="e">
        <f>'Investīciju plāns_2023_2027'!#REF!</f>
        <v>#REF!</v>
      </c>
      <c r="K32" s="305" t="e">
        <f>'Investīciju plāns_2023_2027'!#REF!</f>
        <v>#REF!</v>
      </c>
      <c r="L32" s="306" t="e">
        <f>'Investīciju plāns_2023_2027'!#REF!</f>
        <v>#REF!</v>
      </c>
      <c r="M32" s="307" t="e">
        <f>'Investīciju plāns_2023_2027'!#REF!</f>
        <v>#REF!</v>
      </c>
      <c r="N32" s="195" t="e">
        <f>'Investīciju plāns_2023_2027'!#REF!</f>
        <v>#REF!</v>
      </c>
      <c r="O32" s="336" t="e">
        <f>'Investīciju plāns_2023_2027'!#REF!</f>
        <v>#REF!</v>
      </c>
      <c r="P32" s="349" t="e">
        <f>'Investīciju plāns_2023_2027'!#REF!</f>
        <v>#REF!</v>
      </c>
      <c r="Q32" s="336" t="e">
        <f>'Investīciju plāns_2023_2027'!#REF!</f>
        <v>#REF!</v>
      </c>
      <c r="R32" s="344" t="e">
        <f>'Investīciju plāns_2023_2027'!#REF!</f>
        <v>#REF!</v>
      </c>
      <c r="S32" s="161" t="e">
        <f>'Investīciju plāns_2023_2027'!#REF!</f>
        <v>#REF!</v>
      </c>
      <c r="T32" s="310" t="e">
        <f>'Investīciju plāns_2023_2027'!#REF!</f>
        <v>#REF!</v>
      </c>
      <c r="U32" s="282" t="e">
        <f>'Investīciju plāns_2023_2027'!#REF!</f>
        <v>#REF!</v>
      </c>
    </row>
    <row r="33" spans="1:21" ht="76.5" x14ac:dyDescent="0.25">
      <c r="A33" s="196">
        <f>'Investīciju plāns_2023_2027'!A25</f>
        <v>23</v>
      </c>
      <c r="B33" s="277" t="str">
        <f>'Investīciju plāns_2023_2027'!B25</f>
        <v>08s</v>
      </c>
      <c r="C33" s="161" t="str">
        <f>'Investīciju plāns_2023_2027'!C25</f>
        <v>Eleja</v>
      </c>
      <c r="D33" s="285" t="str">
        <f>'Investīciju plāns_2023_2027'!D25</f>
        <v>Elejas pagasta sporta kompleksa būvniecība</v>
      </c>
      <c r="E33" s="295" t="str">
        <f>'Investīciju plāns_2023_2027'!E25</f>
        <v xml:space="preserve">Jaunas sporta infrastruktūras vietas izveidošana.
2023.gadā uzsākta iepirkumu procedūra par būvprojekta pārstrāde (termiņš 2023.g.decembris). ~50 000 EUR;
Būvdarbi 2024/2025.gads ~ 2 000 000EUR 
</v>
      </c>
      <c r="F33" s="161" t="str">
        <f>'Investīciju plāns_2023_2027'!F25</f>
        <v>Sporta infrastruktūra</v>
      </c>
      <c r="G33" s="366" t="str">
        <f>'Investīciju plāns_2023_2027'!G25</f>
        <v xml:space="preserve">AG
J/Pag/Iedz
</v>
      </c>
      <c r="H33" s="278">
        <f>'Investīciju plāns_2023_2027'!H25</f>
        <v>6050000</v>
      </c>
      <c r="I33" s="303">
        <f>'Investīciju plāns_2023_2027'!I25</f>
        <v>50000</v>
      </c>
      <c r="J33" s="304">
        <f>'Investīciju plāns_2023_2027'!J25</f>
        <v>50000</v>
      </c>
      <c r="K33" s="305">
        <f>'Investīciju plāns_2023_2027'!K25</f>
        <v>0</v>
      </c>
      <c r="L33" s="306">
        <f>'Investīciju plāns_2023_2027'!L25</f>
        <v>0</v>
      </c>
      <c r="M33" s="307">
        <f>'Investīciju plāns_2023_2027'!M25</f>
        <v>6000000</v>
      </c>
      <c r="N33" s="166" t="str">
        <f>'Investīciju plāns_2023_2027'!N25</f>
        <v xml:space="preserve">P2 S RV1
</v>
      </c>
      <c r="O33" s="336" t="str">
        <f>'Investīciju plāns_2023_2027'!O25</f>
        <v>P</v>
      </c>
      <c r="P33" s="347" t="str">
        <f>'Investīciju plāns_2023_2027'!P25</f>
        <v>VP1</v>
      </c>
      <c r="Q33" s="336" t="str">
        <f>'Investīciju plāns_2023_2027'!Q25</f>
        <v>RV3</v>
      </c>
      <c r="R33" s="357" t="str">
        <f>'Investīciju plāns_2023_2027'!R25</f>
        <v>3.2.</v>
      </c>
      <c r="S33" s="161" t="str">
        <f>'Investīciju plāns_2023_2027'!S25</f>
        <v>Infrastruktūras un saimnieciskā nodrošinājuma nodaļa/pagasta pārvalde</v>
      </c>
      <c r="T33" s="291">
        <f>'Investīciju plāns_2023_2027'!T25</f>
        <v>0</v>
      </c>
      <c r="U33" s="282" t="str">
        <f>'Investīciju plāns_2023_2027'!U25</f>
        <v>2022-2027</v>
      </c>
    </row>
    <row r="34" spans="1:21" ht="114.75" x14ac:dyDescent="0.25">
      <c r="A34" s="161">
        <f>'Investīciju plāns_2023_2027'!A27</f>
        <v>25</v>
      </c>
      <c r="B34" s="277" t="str">
        <f>'Investīciju plāns_2023_2027'!B27</f>
        <v>04</v>
      </c>
      <c r="C34" s="161" t="str">
        <f>'Investīciju plāns_2023_2027'!C27</f>
        <v>Eleja</v>
      </c>
      <c r="D34" s="285" t="str">
        <f>'Investīciju plāns_2023_2027'!D27</f>
        <v>Elejas pagasta  transporta infrastruktūras attīstība</v>
      </c>
      <c r="E34" s="295" t="str">
        <f>'Investīciju plāns_2023_2027'!E27</f>
        <v xml:space="preserve">Transporta infrastruktūras attīstība, t.sk.: 
 2022/2023.gads:
1.Parka ielas, Eleja- virskārtas atjaunošana 820 m (projektēšana 4114 EUR, būvdarbi ~ 123 000EUR)
2.Stacijas ielas, Eleja - virskārtas atjaunošana 80 m (projektēšana 3146 EUR, būvdarbi ~ 12 000 EUR)
Iepirkumu procedūra projektēšanai uzsākta 2022.gadā, noslēgti līgumi par projektēšanu
</v>
      </c>
      <c r="F34" s="161" t="str">
        <f>'Investīciju plāns_2023_2027'!F27</f>
        <v>Transporta infrastruktūra, t.sk. Apgaismojums</v>
      </c>
      <c r="G34" s="366" t="str">
        <f>'Investīciju plāns_2023_2027'!G27</f>
        <v>AG2023
J/Pag/Iedz
Dep/ieros</v>
      </c>
      <c r="H34" s="278">
        <f>'Investīciju plāns_2023_2027'!H27</f>
        <v>142260</v>
      </c>
      <c r="I34" s="303">
        <f>'Investīciju plāns_2023_2027'!I27</f>
        <v>142260</v>
      </c>
      <c r="J34" s="304">
        <f>'Investīciju plāns_2023_2027'!J27</f>
        <v>27510</v>
      </c>
      <c r="K34" s="305">
        <f>'Investīciju plāns_2023_2027'!K27</f>
        <v>114750</v>
      </c>
      <c r="L34" s="306">
        <f>'Investīciju plāns_2023_2027'!L27</f>
        <v>0</v>
      </c>
      <c r="M34" s="307">
        <f>'Investīciju plāns_2023_2027'!M27</f>
        <v>0</v>
      </c>
      <c r="N34" s="196" t="str">
        <f>'Investīciju plāns_2023_2027'!N27</f>
        <v>P2 V RV1</v>
      </c>
      <c r="O34" s="336">
        <f>'Investīciju plāns_2023_2027'!O27</f>
        <v>0</v>
      </c>
      <c r="P34" s="350">
        <f>'Investīciju plāns_2023_2027'!P27</f>
        <v>0</v>
      </c>
      <c r="Q34" s="344" t="str">
        <f>'Investīciju plāns_2023_2027'!Q27</f>
        <v>RV4</v>
      </c>
      <c r="R34" s="344" t="str">
        <f>'Investīciju plāns_2023_2027'!R27</f>
        <v>4.1.</v>
      </c>
      <c r="S34" s="161" t="str">
        <f>'Investīciju plāns_2023_2027'!S27</f>
        <v>Infrastruktūras un saimnieciskā nodrošinājuma nodaļa/Pagasta pārvalde</v>
      </c>
      <c r="T34" s="309">
        <f>'Investīciju plāns_2023_2027'!T27</f>
        <v>0</v>
      </c>
      <c r="U34" s="282" t="str">
        <f>'Investīciju plāns_2023_2027'!U27</f>
        <v>2022-2027</v>
      </c>
    </row>
    <row r="35" spans="1:21" ht="127.5" x14ac:dyDescent="0.25">
      <c r="A35" s="161">
        <f>'Investīciju plāns_2023_2027'!A28</f>
        <v>26</v>
      </c>
      <c r="B35" s="277" t="str">
        <f>'Investīciju plāns_2023_2027'!B28</f>
        <v>08</v>
      </c>
      <c r="C35" s="161" t="str">
        <f>'Investīciju plāns_2023_2027'!C28</f>
        <v>Eleja</v>
      </c>
      <c r="D35" s="285" t="str">
        <f>'Investīciju plāns_2023_2027'!D28</f>
        <v>Elejas muižas parka teritorijas infrastruktūras atjaunošana</v>
      </c>
      <c r="E35" s="295" t="str">
        <f>'Investīciju plāns_2023_2027'!E28</f>
        <v>Elejas muižas parka teritorijas infrastruktūras atjaunošana- izstāžu zāles izveidošana (uzsākts 2021.gadā) un iekārtošana (ekspozīcija, mēbeles, interjers), estrādes  rekonstrukcija/būvniecība (Izstrādāts būvprojekts estrādes būvniecībai - derīgs līdz 2023.gadam, būvdarbi provizoriski būtu jāuzsāk 2024.gadā). 
Teritorijas infrastruktūras atjaunošanai piesaistīti vairāki ES fondu projektu  un pašvaldības finansējums.
2023. gadā paredzmie darbi:
Lietus ūdens kanalizācijas sakārtošana pie izstāžu zāles apliecinājuma kartes iztrāde -  3025 EUR; darbi 2023.gadā ~120 000 EUR</v>
      </c>
      <c r="F35" s="161" t="str">
        <f>'Investīciju plāns_2023_2027'!F28</f>
        <v>Vēstures mantojums - teritorija</v>
      </c>
      <c r="G35" s="366" t="str">
        <f>'Investīciju plāns_2023_2027'!G28</f>
        <v>PP
AG</v>
      </c>
      <c r="H35" s="278">
        <f>'Investīciju plāns_2023_2027'!H28</f>
        <v>1123025</v>
      </c>
      <c r="I35" s="303">
        <f>'Investīciju plāns_2023_2027'!I28</f>
        <v>123025</v>
      </c>
      <c r="J35" s="304">
        <f>'Investīciju plāns_2023_2027'!J28</f>
        <v>123025</v>
      </c>
      <c r="K35" s="305">
        <f>'Investīciju plāns_2023_2027'!K28</f>
        <v>0</v>
      </c>
      <c r="L35" s="306">
        <f>'Investīciju plāns_2023_2027'!L28</f>
        <v>400000</v>
      </c>
      <c r="M35" s="307">
        <f>'Investīciju plāns_2023_2027'!M28</f>
        <v>600000</v>
      </c>
      <c r="N35" s="166" t="str">
        <f>'Investīciju plāns_2023_2027'!N28</f>
        <v>P4 T RV2</v>
      </c>
      <c r="O35" s="281" t="str">
        <f>'Investīciju plāns_2023_2027'!O28</f>
        <v>P</v>
      </c>
      <c r="P35" s="275" t="str">
        <f>'Investīciju plāns_2023_2027'!P28</f>
        <v>VP1</v>
      </c>
      <c r="Q35" s="195" t="str">
        <f>'Investīciju plāns_2023_2027'!Q28</f>
        <v>RV3</v>
      </c>
      <c r="R35" s="268" t="str">
        <f>'Investīciju plāns_2023_2027'!R28</f>
        <v>3.3.</v>
      </c>
      <c r="S35" s="161" t="str">
        <f>'Investīciju plāns_2023_2027'!S28</f>
        <v>Infrastruktūras un saimnieciskā nodrošinājuma nodaļa/pagasta pārvalde/Attīstības nodaļa</v>
      </c>
      <c r="T35" s="291">
        <f>'Investīciju plāns_2023_2027'!T28</f>
        <v>0</v>
      </c>
      <c r="U35" s="282" t="str">
        <f>'Investīciju plāns_2023_2027'!U28</f>
        <v>2022-2027</v>
      </c>
    </row>
    <row r="36" spans="1:21" ht="140.25" x14ac:dyDescent="0.25">
      <c r="A36" s="196">
        <f>'Investīciju plāns_2023_2027'!A29</f>
        <v>27</v>
      </c>
      <c r="B36" s="277" t="str">
        <f>'Investīciju plāns_2023_2027'!B29</f>
        <v>09</v>
      </c>
      <c r="C36" s="161" t="str">
        <f>'Investīciju plāns_2023_2027'!C29</f>
        <v>Glūda</v>
      </c>
      <c r="D36" s="285" t="str">
        <f>'Investīciju plāns_2023_2027'!D29</f>
        <v>Jelgavas novada Mūzikas un mākslas skolas ēkas un teritorijas labiekārtošana</v>
      </c>
      <c r="E36" s="295" t="str">
        <f>'Investīciju plāns_2023_2027'!E29</f>
        <v>Būvprojekta izstrāde-izstāžu zāle, vēstures liecību krātuve, autostāvlaukuma izbūve, zaļās klases izveide, estrādes būvniecība,  teritorijas labiekārtošana.
Vizuāli skolas teritorija neatbilst tās būtībai un mērķim veicināt estētisku un ētisku lietu skatījumu. Autostāvlaukuma izbūve pie ēkas. Skolas ēkā izvietots arī vēstures informācijas centrs, tādēļ teritorijā būtu lietderīgi atvēlēt vietu vēstures liecību (priekšmetu) krātuvei.  Teritorija tiek izmantota arī kultūras pasākumiem, tajā plānots izbūvēt estrādi. Veicot teritorijas labiekārtošanu, ieguvēji būtu ne tikai MMS audzēkņi un pedagogi, bet arī kultūras un sporta atbalstītāji un baudītāji.</v>
      </c>
      <c r="F36" s="161" t="str">
        <f>'Investīciju plāns_2023_2027'!F29</f>
        <v>Izglītības iestāžu infrastruktūra</v>
      </c>
      <c r="G36" s="366" t="str">
        <f>'Investīciju plāns_2023_2027'!G29</f>
        <v>J/Pag/Iedz</v>
      </c>
      <c r="H36" s="278">
        <f>'Investīciju plāns_2023_2027'!H29</f>
        <v>600000</v>
      </c>
      <c r="I36" s="303">
        <f>'Investīciju plāns_2023_2027'!I29</f>
        <v>0</v>
      </c>
      <c r="J36" s="304">
        <f>'Investīciju plāns_2023_2027'!J29</f>
        <v>0</v>
      </c>
      <c r="K36" s="305">
        <f>'Investīciju plāns_2023_2027'!K29</f>
        <v>0</v>
      </c>
      <c r="L36" s="306">
        <f>'Investīciju plāns_2023_2027'!L29</f>
        <v>0</v>
      </c>
      <c r="M36" s="307">
        <f>'Investīciju plāns_2023_2027'!M29</f>
        <v>600000</v>
      </c>
      <c r="N36" s="196" t="str">
        <f>'Investīciju plāns_2023_2027'!N29</f>
        <v>P2 I RV1</v>
      </c>
      <c r="O36" s="151" t="str">
        <f>'Investīciju plāns_2023_2027'!O29</f>
        <v>P</v>
      </c>
      <c r="P36" s="287" t="str">
        <f>'Investīciju plāns_2023_2027'!P29</f>
        <v>VP1</v>
      </c>
      <c r="Q36" s="195" t="str">
        <f>'Investīciju plāns_2023_2027'!Q29</f>
        <v>RV1</v>
      </c>
      <c r="R36" s="268" t="str">
        <f>'Investīciju plāns_2023_2027'!R29</f>
        <v>1.1.</v>
      </c>
      <c r="S36" s="161" t="str">
        <f>'Investīciju plāns_2023_2027'!S29</f>
        <v>Infrastruktūras un saimnieciskā nodrošinājuma nodaļa</v>
      </c>
      <c r="T36" s="309">
        <f>'Investīciju plāns_2023_2027'!T29</f>
        <v>0</v>
      </c>
      <c r="U36" s="282" t="str">
        <f>'Investīciju plāns_2023_2027'!U29</f>
        <v>2022-2027</v>
      </c>
    </row>
    <row r="37" spans="1:21" ht="102" x14ac:dyDescent="0.25">
      <c r="A37" s="161">
        <f>'Investīciju plāns_2023_2027'!A30</f>
        <v>28</v>
      </c>
      <c r="B37" s="277" t="str">
        <f>'Investīciju plāns_2023_2027'!B30</f>
        <v>09</v>
      </c>
      <c r="C37" s="161" t="str">
        <f>'Investīciju plāns_2023_2027'!C30</f>
        <v>Glūda</v>
      </c>
      <c r="D37" s="285" t="str">
        <f>'Investīciju plāns_2023_2027'!D30</f>
        <v>Glūdas pagasta Šķibes pamatskolas pirmsskolas ēkas teritorijas labiekārtošana</v>
      </c>
      <c r="E37" s="295" t="str">
        <f>'Investīciju plāns_2023_2027'!E30</f>
        <v xml:space="preserve">Bērnudārza tehniskā laukuma asfaltēšana satiksmes noteikumu apmācību laukuma izbūve. Teritorijas apgaismojuma izbūve. Teritorijas labiekārtošana (celiņi, soliņi, rotaļu elementi, nožogojums). Tehnisko (saimniecisko) telpu izbūve ēkas galā.
Plānots uzsākt projektēšanu 2023.gada otrajā pusē, izmaksas plānot 2024.gadā </v>
      </c>
      <c r="F37" s="161" t="str">
        <f>'Investīciju plāns_2023_2027'!F30</f>
        <v>Izglītības iestāžu infrastruktūra</v>
      </c>
      <c r="G37" s="368" t="str">
        <f>'Investīciju plāns_2023_2027'!G30</f>
        <v>J/Pag/Iedz</v>
      </c>
      <c r="H37" s="278">
        <f>'Investīciju plāns_2023_2027'!H30</f>
        <v>300000</v>
      </c>
      <c r="I37" s="303">
        <f>'Investīciju plāns_2023_2027'!I30</f>
        <v>0</v>
      </c>
      <c r="J37" s="304">
        <f>'Investīciju plāns_2023_2027'!J30</f>
        <v>0</v>
      </c>
      <c r="K37" s="305">
        <f>'Investīciju plāns_2023_2027'!K30</f>
        <v>0</v>
      </c>
      <c r="L37" s="306">
        <f>'Investīciju plāns_2023_2027'!L30</f>
        <v>300000</v>
      </c>
      <c r="M37" s="307">
        <f>'Investīciju plāns_2023_2027'!M30</f>
        <v>0</v>
      </c>
      <c r="N37" s="196" t="str">
        <f>'Investīciju plāns_2023_2027'!N30</f>
        <v>P2 I RV1</v>
      </c>
      <c r="O37" s="352" t="str">
        <f>'Investīciju plāns_2023_2027'!O30</f>
        <v>P</v>
      </c>
      <c r="P37" s="356" t="str">
        <f>'Investīciju plāns_2023_2027'!P30</f>
        <v>VP1</v>
      </c>
      <c r="Q37" s="336" t="str">
        <f>'Investīciju plāns_2023_2027'!Q30</f>
        <v>RV1</v>
      </c>
      <c r="R37" s="344" t="str">
        <f>'Investīciju plāns_2023_2027'!R30</f>
        <v>1.1.</v>
      </c>
      <c r="S37" s="161" t="str">
        <f>'Investīciju plāns_2023_2027'!S30</f>
        <v>Infrastruktūras un saimnieciskā nodrošinājuma nodaļa'/pagasta pārvalde/Izglītības pārvalde</v>
      </c>
      <c r="T37" s="309">
        <f>'Investīciju plāns_2023_2027'!T30</f>
        <v>0</v>
      </c>
      <c r="U37" s="282" t="str">
        <f>'Investīciju plāns_2023_2027'!U30</f>
        <v>2022-2027</v>
      </c>
    </row>
    <row r="38" spans="1:21" ht="114.75" x14ac:dyDescent="0.25">
      <c r="A38" s="161">
        <f>'Investīciju plāns_2023_2027'!A31</f>
        <v>29</v>
      </c>
      <c r="B38" s="279" t="str">
        <f>'Investīciju plāns_2023_2027'!B31</f>
        <v>04</v>
      </c>
      <c r="C38" s="196" t="str">
        <f>'Investīciju plāns_2023_2027'!C31</f>
        <v>Glūda</v>
      </c>
      <c r="D38" s="285" t="str">
        <f>'Investīciju plāns_2023_2027'!D31</f>
        <v>Glūdas pagasta  transporta infrastruktūras attīstība</v>
      </c>
      <c r="E38" s="285" t="str">
        <f>'Investīciju plāns_2023_2027'!E31</f>
        <v>Transporta infrastruktūras attīstība, t.sk.: 
2024.-2027.gads
1. Glūdas pagasta ceļa „Dailes”- Tomsona iela virskārtas atjaunošana , t.sk. gājēju celiņu un ielu apgaismojuma izbūve
Plānots uzsākt projektēšanu 2023.gada otrajā pusē, izmaksas plānot 2024.gadā 
2. Ielu apgaismojuma izbūve Glūdas pagasta Ūdelēs
3. Kalnenieku ceļa sakārtošana Glūdas pagastā ( Mētras – Mazkaušnieki – Kalnenieki – Zemgaļi)</v>
      </c>
      <c r="F38" s="161" t="str">
        <f>'Investīciju plāns_2023_2027'!F31</f>
        <v>Transporta infrastruktūra, t.sk. Apgaismojums</v>
      </c>
      <c r="G38" s="367" t="str">
        <f>'Investīciju plāns_2023_2027'!G31</f>
        <v xml:space="preserve">J/Pag/Iedz
</v>
      </c>
      <c r="H38" s="278">
        <f>'Investīciju plāns_2023_2027'!H31</f>
        <v>840000</v>
      </c>
      <c r="I38" s="303">
        <f>'Investīciju plāns_2023_2027'!I31</f>
        <v>0</v>
      </c>
      <c r="J38" s="304">
        <f>'Investīciju plāns_2023_2027'!J31</f>
        <v>0</v>
      </c>
      <c r="K38" s="305">
        <f>'Investīciju plāns_2023_2027'!K31</f>
        <v>0</v>
      </c>
      <c r="L38" s="306">
        <f>'Investīciju plāns_2023_2027'!L31</f>
        <v>200000</v>
      </c>
      <c r="M38" s="307">
        <f>'Investīciju plāns_2023_2027'!M31</f>
        <v>640000</v>
      </c>
      <c r="N38" s="166" t="str">
        <f>'Investīciju plāns_2023_2027'!N31</f>
        <v>P2 V RV1</v>
      </c>
      <c r="O38" s="336">
        <f>'Investīciju plāns_2023_2027'!O31</f>
        <v>0</v>
      </c>
      <c r="P38" s="346" t="str">
        <f>'Investīciju plāns_2023_2027'!P31</f>
        <v>VP2</v>
      </c>
      <c r="Q38" s="336" t="str">
        <f>'Investīciju plāns_2023_2027'!Q31</f>
        <v>RV4</v>
      </c>
      <c r="R38" s="344" t="str">
        <f>'Investīciju plāns_2023_2027'!R31</f>
        <v>4.1.</v>
      </c>
      <c r="S38" s="161" t="str">
        <f>'Investīciju plāns_2023_2027'!S31</f>
        <v>Infrastruktūras un saimnieciskā nodrošinājuma nodaļa/Pagasta pārvalde</v>
      </c>
      <c r="T38" s="291">
        <f>'Investīciju plāns_2023_2027'!T31</f>
        <v>0</v>
      </c>
      <c r="U38" s="282" t="str">
        <f>'Investīciju plāns_2023_2027'!U31</f>
        <v>2022-2027</v>
      </c>
    </row>
    <row r="39" spans="1:21" ht="89.25" x14ac:dyDescent="0.25">
      <c r="A39" s="196">
        <f>'Investīciju plāns_2023_2027'!A32</f>
        <v>30</v>
      </c>
      <c r="B39" s="279" t="str">
        <f>'Investīciju plāns_2023_2027'!B32</f>
        <v>04</v>
      </c>
      <c r="C39" s="196" t="str">
        <f>'Investīciju plāns_2023_2027'!C32</f>
        <v>Glūda</v>
      </c>
      <c r="D39" s="285" t="str">
        <f>'Investīciju plāns_2023_2027'!D32</f>
        <v>Glūdas pagasta  transporta infrastruktūras attīstība</v>
      </c>
      <c r="E39" s="285" t="str">
        <f>'Investīciju plāns_2023_2027'!E32</f>
        <v xml:space="preserve">Transporta infrastruktūras attīstība, t.sk.: 
 2022/2023.gads:
Skolas un Dārza iela, Glūda -  virskārtas atjaunošana 1km (projektēšana 12584 EUR, būvdarbi ~ 150 000EUR)
Iepirkumu procedūra projektēšanai uzsākta 2022.gadā, noslēgti līgumi par projektēšanu
</v>
      </c>
      <c r="F39" s="161" t="str">
        <f>'Investīciju plāns_2023_2027'!F32</f>
        <v>Transporta infrastruktūra, t.sk. Apgaismojums</v>
      </c>
      <c r="G39" s="367" t="str">
        <f>'Investīciju plāns_2023_2027'!G32</f>
        <v>AG2023
J/Pag/Iedz
Dep/ieros</v>
      </c>
      <c r="H39" s="278">
        <f>'Investīciju plāns_2023_2027'!H32</f>
        <v>162584</v>
      </c>
      <c r="I39" s="303">
        <f>'Investīciju plāns_2023_2027'!I32</f>
        <v>162584</v>
      </c>
      <c r="J39" s="304">
        <f>'Investīciju plāns_2023_2027'!J32</f>
        <v>35084</v>
      </c>
      <c r="K39" s="305">
        <f>'Investīciju plāns_2023_2027'!K32</f>
        <v>127500</v>
      </c>
      <c r="L39" s="306">
        <f>'Investīciju plāns_2023_2027'!L32</f>
        <v>0</v>
      </c>
      <c r="M39" s="307">
        <f>'Investīciju plāns_2023_2027'!M32</f>
        <v>0</v>
      </c>
      <c r="N39" s="166" t="str">
        <f>'Investīciju plāns_2023_2027'!N32</f>
        <v>P2 V RV1</v>
      </c>
      <c r="O39" s="336">
        <f>'Investīciju plāns_2023_2027'!O32</f>
        <v>0</v>
      </c>
      <c r="P39" s="346" t="str">
        <f>'Investīciju plāns_2023_2027'!P32</f>
        <v>VP2</v>
      </c>
      <c r="Q39" s="336" t="str">
        <f>'Investīciju plāns_2023_2027'!Q32</f>
        <v>RV4</v>
      </c>
      <c r="R39" s="344" t="str">
        <f>'Investīciju plāns_2023_2027'!R32</f>
        <v>4.1.</v>
      </c>
      <c r="S39" s="161" t="str">
        <f>'Investīciju plāns_2023_2027'!S32</f>
        <v>Infrastruktūras un saimnieciskā nodrošinājuma nodaļa/Pagasta pārvalde</v>
      </c>
      <c r="T39" s="291">
        <f>'Investīciju plāns_2023_2027'!T32</f>
        <v>0</v>
      </c>
      <c r="U39" s="282">
        <f>'Investīciju plāns_2023_2027'!U32</f>
        <v>0</v>
      </c>
    </row>
    <row r="40" spans="1:21" x14ac:dyDescent="0.25">
      <c r="A40" s="161" t="e">
        <f>'Investīciju plāns_2023_2027'!#REF!</f>
        <v>#REF!</v>
      </c>
      <c r="B40" s="279" t="e">
        <f>'Investīciju plāns_2023_2027'!#REF!</f>
        <v>#REF!</v>
      </c>
      <c r="C40" s="196" t="e">
        <f>'Investīciju plāns_2023_2027'!#REF!</f>
        <v>#REF!</v>
      </c>
      <c r="D40" s="285" t="e">
        <f>'Investīciju plāns_2023_2027'!#REF!</f>
        <v>#REF!</v>
      </c>
      <c r="E40" s="285" t="e">
        <f>'Investīciju plāns_2023_2027'!#REF!</f>
        <v>#REF!</v>
      </c>
      <c r="F40" s="161" t="e">
        <f>'Investīciju plāns_2023_2027'!#REF!</f>
        <v>#REF!</v>
      </c>
      <c r="G40" s="366" t="e">
        <f>'Investīciju plāns_2023_2027'!#REF!</f>
        <v>#REF!</v>
      </c>
      <c r="H40" s="278" t="e">
        <f>'Investīciju plāns_2023_2027'!#REF!</f>
        <v>#REF!</v>
      </c>
      <c r="I40" s="303" t="e">
        <f>'Investīciju plāns_2023_2027'!#REF!</f>
        <v>#REF!</v>
      </c>
      <c r="J40" s="304" t="e">
        <f>'Investīciju plāns_2023_2027'!#REF!</f>
        <v>#REF!</v>
      </c>
      <c r="K40" s="305" t="e">
        <f>'Investīciju plāns_2023_2027'!#REF!</f>
        <v>#REF!</v>
      </c>
      <c r="L40" s="306" t="e">
        <f>'Investīciju plāns_2023_2027'!#REF!</f>
        <v>#REF!</v>
      </c>
      <c r="M40" s="307" t="e">
        <f>'Investīciju plāns_2023_2027'!#REF!</f>
        <v>#REF!</v>
      </c>
      <c r="N40" s="161" t="e">
        <f>'Investīciju plāns_2023_2027'!#REF!</f>
        <v>#REF!</v>
      </c>
      <c r="O40" s="352" t="e">
        <f>'Investīciju plāns_2023_2027'!#REF!</f>
        <v>#REF!</v>
      </c>
      <c r="P40" s="383" t="e">
        <f>'Investīciju plāns_2023_2027'!#REF!</f>
        <v>#REF!</v>
      </c>
      <c r="Q40" s="355" t="e">
        <f>'Investīciju plāns_2023_2027'!#REF!</f>
        <v>#REF!</v>
      </c>
      <c r="R40" s="354" t="e">
        <f>'Investīciju plāns_2023_2027'!#REF!</f>
        <v>#REF!</v>
      </c>
      <c r="S40" s="161" t="e">
        <f>'Investīciju plāns_2023_2027'!#REF!</f>
        <v>#REF!</v>
      </c>
      <c r="T40" s="284" t="e">
        <f>'Investīciju plāns_2023_2027'!#REF!</f>
        <v>#REF!</v>
      </c>
      <c r="U40" s="282" t="e">
        <f>'Investīciju plāns_2023_2027'!#REF!</f>
        <v>#REF!</v>
      </c>
    </row>
    <row r="41" spans="1:21" x14ac:dyDescent="0.25">
      <c r="A41" s="161" t="e">
        <f>'Investīciju plāns_2023_2027'!#REF!</f>
        <v>#REF!</v>
      </c>
      <c r="B41" s="279" t="e">
        <f>'Investīciju plāns_2023_2027'!#REF!</f>
        <v>#REF!</v>
      </c>
      <c r="C41" s="196" t="e">
        <f>'Investīciju plāns_2023_2027'!#REF!</f>
        <v>#REF!</v>
      </c>
      <c r="D41" s="285" t="e">
        <f>'Investīciju plāns_2023_2027'!#REF!</f>
        <v>#REF!</v>
      </c>
      <c r="E41" s="285" t="e">
        <f>'Investīciju plāns_2023_2027'!#REF!</f>
        <v>#REF!</v>
      </c>
      <c r="F41" s="161" t="e">
        <f>'Investīciju plāns_2023_2027'!#REF!</f>
        <v>#REF!</v>
      </c>
      <c r="G41" s="366" t="e">
        <f>'Investīciju plāns_2023_2027'!#REF!</f>
        <v>#REF!</v>
      </c>
      <c r="H41" s="278" t="e">
        <f>'Investīciju plāns_2023_2027'!#REF!</f>
        <v>#REF!</v>
      </c>
      <c r="I41" s="303" t="e">
        <f>'Investīciju plāns_2023_2027'!#REF!</f>
        <v>#REF!</v>
      </c>
      <c r="J41" s="304" t="e">
        <f>'Investīciju plāns_2023_2027'!#REF!</f>
        <v>#REF!</v>
      </c>
      <c r="K41" s="305" t="e">
        <f>'Investīciju plāns_2023_2027'!#REF!</f>
        <v>#REF!</v>
      </c>
      <c r="L41" s="306" t="e">
        <f>'Investīciju plāns_2023_2027'!#REF!</f>
        <v>#REF!</v>
      </c>
      <c r="M41" s="307" t="e">
        <f>'Investīciju plāns_2023_2027'!#REF!</f>
        <v>#REF!</v>
      </c>
      <c r="N41" s="161" t="e">
        <f>'Investīciju plāns_2023_2027'!#REF!</f>
        <v>#REF!</v>
      </c>
      <c r="O41" s="336" t="e">
        <f>'Investīciju plāns_2023_2027'!#REF!</f>
        <v>#REF!</v>
      </c>
      <c r="P41" s="346" t="e">
        <f>'Investīciju plāns_2023_2027'!#REF!</f>
        <v>#REF!</v>
      </c>
      <c r="Q41" s="348" t="e">
        <f>'Investīciju plāns_2023_2027'!#REF!</f>
        <v>#REF!</v>
      </c>
      <c r="R41" s="344" t="e">
        <f>'Investīciju plāns_2023_2027'!#REF!</f>
        <v>#REF!</v>
      </c>
      <c r="S41" s="161" t="e">
        <f>'Investīciju plāns_2023_2027'!#REF!</f>
        <v>#REF!</v>
      </c>
      <c r="T41" s="284" t="e">
        <f>'Investīciju plāns_2023_2027'!#REF!</f>
        <v>#REF!</v>
      </c>
      <c r="U41" s="282" t="e">
        <f>'Investīciju plāns_2023_2027'!#REF!</f>
        <v>#REF!</v>
      </c>
    </row>
    <row r="42" spans="1:21" x14ac:dyDescent="0.25">
      <c r="A42" s="196" t="e">
        <f>'Investīciju plāns_2023_2027'!#REF!</f>
        <v>#REF!</v>
      </c>
      <c r="B42" s="279" t="e">
        <f>'Investīciju plāns_2023_2027'!#REF!</f>
        <v>#REF!</v>
      </c>
      <c r="C42" s="196" t="e">
        <f>'Investīciju plāns_2023_2027'!#REF!</f>
        <v>#REF!</v>
      </c>
      <c r="D42" s="285" t="e">
        <f>'Investīciju plāns_2023_2027'!#REF!</f>
        <v>#REF!</v>
      </c>
      <c r="E42" s="285" t="e">
        <f>'Investīciju plāns_2023_2027'!#REF!</f>
        <v>#REF!</v>
      </c>
      <c r="F42" s="161" t="e">
        <f>'Investīciju plāns_2023_2027'!#REF!</f>
        <v>#REF!</v>
      </c>
      <c r="G42" s="368" t="e">
        <f>'Investīciju plāns_2023_2027'!#REF!</f>
        <v>#REF!</v>
      </c>
      <c r="H42" s="290" t="e">
        <f>'Investīciju plāns_2023_2027'!#REF!</f>
        <v>#REF!</v>
      </c>
      <c r="I42" s="303" t="e">
        <f>'Investīciju plāns_2023_2027'!#REF!</f>
        <v>#REF!</v>
      </c>
      <c r="J42" s="304" t="e">
        <f>'Investīciju plāns_2023_2027'!#REF!</f>
        <v>#REF!</v>
      </c>
      <c r="K42" s="305" t="e">
        <f>'Investīciju plāns_2023_2027'!#REF!</f>
        <v>#REF!</v>
      </c>
      <c r="L42" s="306" t="e">
        <f>'Investīciju plāns_2023_2027'!#REF!</f>
        <v>#REF!</v>
      </c>
      <c r="M42" s="307" t="e">
        <f>'Investīciju plāns_2023_2027'!#REF!</f>
        <v>#REF!</v>
      </c>
      <c r="N42" s="195" t="e">
        <f>'Investīciju plāns_2023_2027'!#REF!</f>
        <v>#REF!</v>
      </c>
      <c r="O42" s="336" t="e">
        <f>'Investīciju plāns_2023_2027'!#REF!</f>
        <v>#REF!</v>
      </c>
      <c r="P42" s="347" t="e">
        <f>'Investīciju plāns_2023_2027'!#REF!</f>
        <v>#REF!</v>
      </c>
      <c r="Q42" s="351" t="e">
        <f>'Investīciju plāns_2023_2027'!#REF!</f>
        <v>#REF!</v>
      </c>
      <c r="R42" s="344" t="e">
        <f>'Investīciju plāns_2023_2027'!#REF!</f>
        <v>#REF!</v>
      </c>
      <c r="S42" s="161" t="e">
        <f>'Investīciju plāns_2023_2027'!#REF!</f>
        <v>#REF!</v>
      </c>
      <c r="T42" s="310" t="e">
        <f>'Investīciju plāns_2023_2027'!#REF!</f>
        <v>#REF!</v>
      </c>
      <c r="U42" s="282" t="e">
        <f>'Investīciju plāns_2023_2027'!#REF!</f>
        <v>#REF!</v>
      </c>
    </row>
    <row r="43" spans="1:21" ht="140.25" x14ac:dyDescent="0.25">
      <c r="A43" s="161">
        <f>'Investīciju plāns_2023_2027'!A35</f>
        <v>33</v>
      </c>
      <c r="B43" s="277" t="str">
        <f>'Investīciju plāns_2023_2027'!B35</f>
        <v>09</v>
      </c>
      <c r="C43" s="161" t="str">
        <f>'Investīciju plāns_2023_2027'!C35</f>
        <v>Jaunsvirlauka</v>
      </c>
      <c r="D43" s="285" t="str">
        <f>'Investīciju plāns_2023_2027'!D35</f>
        <v>Staļģenes vidusskolas teritorijas labiekārtošana</v>
      </c>
      <c r="E43" s="285" t="str">
        <f>'Investīciju plāns_2023_2027'!E35</f>
        <v>1.kārta: teritorijas norobežojošā žoga un vārtu uzstādīšana, vienlaikus paplašinot skolas teritoriju. Uzlabota bērnu drošība teritorijā; gājēju un transporta celiņu atjaunošana, nomainot sadrupušo asfaltu ar betona bruģi un jaunu asfalta segumu; jaunas teritorijas apgaismojuma izbūve;	 lietus ūdens kanalizācijas sistēmas izbūve; sporta laukuma ierīkošana; āra sporta un rotaļu rīku, atbilstoši  LR normatīvajiem aktiem, uzstādīšana; teritorijas apzaļumošana un košumkrūmu iestādīšana. Pabeigti darbi 2021.gadā
Izstrādāts būvprojekts (derīgs līdz 2023.gadam): 
2.kārta: Staļģenes vidusskolas parka teritorijas labiekārtošana.
3.kārta: Staļģenes vidusskolas galvenās ieejas puses labiekārtošana.</v>
      </c>
      <c r="F43" s="161" t="str">
        <f>'Investīciju plāns_2023_2027'!F35</f>
        <v>Izglītības iestāžu teritorijas labiekārtošana</v>
      </c>
      <c r="G43" s="366" t="str">
        <f>'Investīciju plāns_2023_2027'!G35</f>
        <v xml:space="preserve">AG
J/Pag/Iedz
</v>
      </c>
      <c r="H43" s="278">
        <f>'Investīciju plāns_2023_2027'!H35</f>
        <v>600000</v>
      </c>
      <c r="I43" s="303">
        <f>'Investīciju plāns_2023_2027'!I35</f>
        <v>0</v>
      </c>
      <c r="J43" s="304">
        <f>'Investīciju plāns_2023_2027'!J35</f>
        <v>0</v>
      </c>
      <c r="K43" s="305">
        <f>'Investīciju plāns_2023_2027'!K35</f>
        <v>0</v>
      </c>
      <c r="L43" s="306">
        <f>'Investīciju plāns_2023_2027'!L35</f>
        <v>0</v>
      </c>
      <c r="M43" s="307">
        <f>'Investīciju plāns_2023_2027'!M35</f>
        <v>600000</v>
      </c>
      <c r="N43" s="166" t="str">
        <f>'Investīciju plāns_2023_2027'!N35</f>
        <v>P2 I RV1</v>
      </c>
      <c r="O43" s="352" t="str">
        <f>'Investīciju plāns_2023_2027'!O35</f>
        <v>P</v>
      </c>
      <c r="P43" s="353" t="str">
        <f>'Investīciju plāns_2023_2027'!P35</f>
        <v>VP1</v>
      </c>
      <c r="Q43" s="336" t="str">
        <f>'Investīciju plāns_2023_2027'!Q35</f>
        <v>RV1</v>
      </c>
      <c r="R43" s="344" t="str">
        <f>'Investīciju plāns_2023_2027'!R35</f>
        <v>1.1.</v>
      </c>
      <c r="S43" s="161" t="str">
        <f>'Investīciju plāns_2023_2027'!S35</f>
        <v>Infrastruktūras un saimnieciskā nodrošinājuma nodaļa</v>
      </c>
      <c r="T43" s="291">
        <f>'Investīciju plāns_2023_2027'!T35</f>
        <v>0</v>
      </c>
      <c r="U43" s="282" t="str">
        <f>'Investīciju plāns_2023_2027'!U35</f>
        <v>2022-2027</v>
      </c>
    </row>
    <row r="44" spans="1:21" x14ac:dyDescent="0.25">
      <c r="A44" s="161" t="e">
        <f>'Investīciju plāns_2023_2027'!#REF!</f>
        <v>#REF!</v>
      </c>
      <c r="B44" s="279" t="e">
        <f>'Investīciju plāns_2023_2027'!#REF!</f>
        <v>#REF!</v>
      </c>
      <c r="C44" s="196" t="e">
        <f>'Investīciju plāns_2023_2027'!#REF!</f>
        <v>#REF!</v>
      </c>
      <c r="D44" s="285" t="e">
        <f>'Investīciju plāns_2023_2027'!#REF!</f>
        <v>#REF!</v>
      </c>
      <c r="E44" s="285" t="e">
        <f>'Investīciju plāns_2023_2027'!#REF!</f>
        <v>#REF!</v>
      </c>
      <c r="F44" s="161" t="e">
        <f>'Investīciju plāns_2023_2027'!#REF!</f>
        <v>#REF!</v>
      </c>
      <c r="G44" s="368" t="e">
        <f>'Investīciju plāns_2023_2027'!#REF!</f>
        <v>#REF!</v>
      </c>
      <c r="H44" s="278" t="e">
        <f>'Investīciju plāns_2023_2027'!#REF!</f>
        <v>#REF!</v>
      </c>
      <c r="I44" s="303" t="e">
        <f>'Investīciju plāns_2023_2027'!#REF!</f>
        <v>#REF!</v>
      </c>
      <c r="J44" s="304" t="e">
        <f>'Investīciju plāns_2023_2027'!#REF!</f>
        <v>#REF!</v>
      </c>
      <c r="K44" s="305" t="e">
        <f>'Investīciju plāns_2023_2027'!#REF!</f>
        <v>#REF!</v>
      </c>
      <c r="L44" s="306" t="e">
        <f>'Investīciju plāns_2023_2027'!#REF!</f>
        <v>#REF!</v>
      </c>
      <c r="M44" s="307" t="e">
        <f>'Investīciju plāns_2023_2027'!#REF!</f>
        <v>#REF!</v>
      </c>
      <c r="N44" s="166" t="e">
        <f>'Investīciju plāns_2023_2027'!#REF!</f>
        <v>#REF!</v>
      </c>
      <c r="O44" s="336" t="e">
        <f>'Investīciju plāns_2023_2027'!#REF!</f>
        <v>#REF!</v>
      </c>
      <c r="P44" s="346" t="e">
        <f>'Investīciju plāns_2023_2027'!#REF!</f>
        <v>#REF!</v>
      </c>
      <c r="Q44" s="348" t="e">
        <f>'Investīciju plāns_2023_2027'!#REF!</f>
        <v>#REF!</v>
      </c>
      <c r="R44" s="344" t="e">
        <f>'Investīciju plāns_2023_2027'!#REF!</f>
        <v>#REF!</v>
      </c>
      <c r="S44" s="161" t="e">
        <f>'Investīciju plāns_2023_2027'!#REF!</f>
        <v>#REF!</v>
      </c>
      <c r="T44" s="291" t="e">
        <f>'Investīciju plāns_2023_2027'!#REF!</f>
        <v>#REF!</v>
      </c>
      <c r="U44" s="282" t="e">
        <f>'Investīciju plāns_2023_2027'!#REF!</f>
        <v>#REF!</v>
      </c>
    </row>
    <row r="45" spans="1:21" ht="102" x14ac:dyDescent="0.25">
      <c r="A45" s="196">
        <f>'Investīciju plāns_2023_2027'!A36</f>
        <v>34</v>
      </c>
      <c r="B45" s="277" t="str">
        <f>'Investīciju plāns_2023_2027'!B36</f>
        <v>08k</v>
      </c>
      <c r="C45" s="161" t="str">
        <f>'Investīciju plāns_2023_2027'!C36</f>
        <v>Jaunsvirlauka</v>
      </c>
      <c r="D45" s="285" t="str">
        <f>'Investīciju plāns_2023_2027'!D36</f>
        <v>Jaunsvirlaukas pagasta IKSC „Līdumi” ēkas remontdarbi, renovācija</v>
      </c>
      <c r="E45" s="285" t="str">
        <f>'Investīciju plāns_2023_2027'!E36</f>
        <v>Fasādes remonts, pamatu hidroizolācija, pagraba renovācija, telpu izbūve u.c., ventilācijas sistēmas rekonstrukcija.</v>
      </c>
      <c r="F45" s="161" t="str">
        <f>'Investīciju plāns_2023_2027'!F36</f>
        <v>Kultūras iestāžu infrastruktūra</v>
      </c>
      <c r="G45" s="366" t="str">
        <f>'Investīciju plāns_2023_2027'!G36</f>
        <v>J/Pag/Iedz</v>
      </c>
      <c r="H45" s="278">
        <f>'Investīciju plāns_2023_2027'!H36</f>
        <v>100000</v>
      </c>
      <c r="I45" s="303">
        <f>'Investīciju plāns_2023_2027'!I36</f>
        <v>0</v>
      </c>
      <c r="J45" s="304">
        <f>'Investīciju plāns_2023_2027'!J36</f>
        <v>0</v>
      </c>
      <c r="K45" s="305">
        <f>'Investīciju plāns_2023_2027'!K36</f>
        <v>0</v>
      </c>
      <c r="L45" s="306">
        <f>'Investīciju plāns_2023_2027'!L36</f>
        <v>70000</v>
      </c>
      <c r="M45" s="307">
        <f>'Investīciju plāns_2023_2027'!M36</f>
        <v>30000</v>
      </c>
      <c r="N45" s="166" t="str">
        <f>'Investīciju plāns_2023_2027'!N36</f>
        <v>P2 K RV1</v>
      </c>
      <c r="O45" s="336" t="str">
        <f>'Investīciju plāns_2023_2027'!O36</f>
        <v>P</v>
      </c>
      <c r="P45" s="347" t="str">
        <f>'Investīciju plāns_2023_2027'!P36</f>
        <v>VP1</v>
      </c>
      <c r="Q45" s="336" t="str">
        <f>'Investīciju plāns_2023_2027'!Q36</f>
        <v>RV3</v>
      </c>
      <c r="R45" s="344" t="str">
        <f>'Investīciju plāns_2023_2027'!R36</f>
        <v>3.3.</v>
      </c>
      <c r="S45" s="161" t="str">
        <f>'Investīciju plāns_2023_2027'!S36</f>
        <v>Infrastruktūras un saimnieciskā nodrošinājuma nodaļa/Kultūras pārvalde/Pagasta pārvalde</v>
      </c>
      <c r="T45" s="291">
        <f>'Investīciju plāns_2023_2027'!T36</f>
        <v>0</v>
      </c>
      <c r="U45" s="282" t="str">
        <f>'Investīciju plāns_2023_2027'!U36</f>
        <v>2022-2027</v>
      </c>
    </row>
    <row r="46" spans="1:21" x14ac:dyDescent="0.25">
      <c r="A46" s="161" t="e">
        <f>'Investīciju plāns_2023_2027'!#REF!</f>
        <v>#REF!</v>
      </c>
      <c r="B46" s="277" t="e">
        <f>'Investīciju plāns_2023_2027'!#REF!</f>
        <v>#REF!</v>
      </c>
      <c r="C46" s="161" t="e">
        <f>'Investīciju plāns_2023_2027'!#REF!</f>
        <v>#REF!</v>
      </c>
      <c r="D46" s="285" t="e">
        <f>'Investīciju plāns_2023_2027'!#REF!</f>
        <v>#REF!</v>
      </c>
      <c r="E46" s="285" t="e">
        <f>'Investīciju plāns_2023_2027'!#REF!</f>
        <v>#REF!</v>
      </c>
      <c r="F46" s="161" t="e">
        <f>'Investīciju plāns_2023_2027'!#REF!</f>
        <v>#REF!</v>
      </c>
      <c r="G46" s="366" t="e">
        <f>'Investīciju plāns_2023_2027'!#REF!</f>
        <v>#REF!</v>
      </c>
      <c r="H46" s="278" t="e">
        <f>'Investīciju plāns_2023_2027'!#REF!</f>
        <v>#REF!</v>
      </c>
      <c r="I46" s="303" t="e">
        <f>'Investīciju plāns_2023_2027'!#REF!</f>
        <v>#REF!</v>
      </c>
      <c r="J46" s="304" t="e">
        <f>'Investīciju plāns_2023_2027'!#REF!</f>
        <v>#REF!</v>
      </c>
      <c r="K46" s="305" t="e">
        <f>'Investīciju plāns_2023_2027'!#REF!</f>
        <v>#REF!</v>
      </c>
      <c r="L46" s="306" t="e">
        <f>'Investīciju plāns_2023_2027'!#REF!</f>
        <v>#REF!</v>
      </c>
      <c r="M46" s="307" t="e">
        <f>'Investīciju plāns_2023_2027'!#REF!</f>
        <v>#REF!</v>
      </c>
      <c r="N46" s="161" t="e">
        <f>'Investīciju plāns_2023_2027'!#REF!</f>
        <v>#REF!</v>
      </c>
      <c r="O46" s="336" t="e">
        <f>'Investīciju plāns_2023_2027'!#REF!</f>
        <v>#REF!</v>
      </c>
      <c r="P46" s="346" t="e">
        <f>'Investīciju plāns_2023_2027'!#REF!</f>
        <v>#REF!</v>
      </c>
      <c r="Q46" s="348" t="e">
        <f>'Investīciju plāns_2023_2027'!#REF!</f>
        <v>#REF!</v>
      </c>
      <c r="R46" s="344" t="e">
        <f>'Investīciju plāns_2023_2027'!#REF!</f>
        <v>#REF!</v>
      </c>
      <c r="S46" s="161" t="e">
        <f>'Investīciju plāns_2023_2027'!#REF!</f>
        <v>#REF!</v>
      </c>
      <c r="T46" s="284" t="e">
        <f>'Investīciju plāns_2023_2027'!#REF!</f>
        <v>#REF!</v>
      </c>
      <c r="U46" s="282" t="e">
        <f>'Investīciju plāns_2023_2027'!#REF!</f>
        <v>#REF!</v>
      </c>
    </row>
    <row r="47" spans="1:21" ht="127.5" x14ac:dyDescent="0.25">
      <c r="A47" s="161">
        <f>'Investīciju plāns_2023_2027'!A38</f>
        <v>36</v>
      </c>
      <c r="B47" s="277">
        <f>'Investīciju plāns_2023_2027'!B38</f>
        <v>0</v>
      </c>
      <c r="C47" s="161" t="str">
        <f>'Investīciju plāns_2023_2027'!C38</f>
        <v>Jaunsvirlauka</v>
      </c>
      <c r="D47" s="285" t="str">
        <f>'Investīciju plāns_2023_2027'!D38</f>
        <v>Jaunsvirlaukas pagasta  transporta infrastruktūras attīstība</v>
      </c>
      <c r="E47" s="285" t="str">
        <f>'Investīciju plāns_2023_2027'!E38</f>
        <v xml:space="preserve">Transporta infrastruktūras attīstība, t.sk.: 
2023.-2027gads:
Jaunsvirlaukas pagastā gar P94 no Staļģenes līdz Emburgai gājēju celiņa izbūve  (projektēšana 12 000 EUR, būvdarbi ~ 260 000 EUR)
Plānots uzsākt projektēšanu 2023.gada otrajā pusē, izmaksas plānot 2024.gadā 
2. Jaunsvirlaukas pagasta  Dzirnieku ciema ielu virskārtas atjaunošana
3. Apgaismojuma ierīkošana un ielas cietā seguma uzklāšana Meža ielā, Mežciemā
</v>
      </c>
      <c r="F47" s="161" t="str">
        <f>'Investīciju plāns_2023_2027'!F38</f>
        <v>Transporta infrastruktūra, t.sk. Apgaismojums</v>
      </c>
      <c r="G47" s="366" t="str">
        <f>'Investīciju plāns_2023_2027'!G38</f>
        <v>J/Pag/Iedz</v>
      </c>
      <c r="H47" s="278">
        <f>'Investīciju plāns_2023_2027'!H38</f>
        <v>400000</v>
      </c>
      <c r="I47" s="303">
        <f>'Investīciju plāns_2023_2027'!I38</f>
        <v>0</v>
      </c>
      <c r="J47" s="304">
        <f>'Investīciju plāns_2023_2027'!J38</f>
        <v>0</v>
      </c>
      <c r="K47" s="305">
        <f>'Investīciju plāns_2023_2027'!K38</f>
        <v>0</v>
      </c>
      <c r="L47" s="306">
        <f>'Investīciju plāns_2023_2027'!L38</f>
        <v>25000</v>
      </c>
      <c r="M47" s="307">
        <f>'Investīciju plāns_2023_2027'!M38</f>
        <v>375000</v>
      </c>
      <c r="N47" s="283">
        <f>'Investīciju plāns_2023_2027'!N38</f>
        <v>0</v>
      </c>
      <c r="O47" s="336">
        <f>'Investīciju plāns_2023_2027'!O38</f>
        <v>0</v>
      </c>
      <c r="P47" s="347">
        <f>'Investīciju plāns_2023_2027'!P38</f>
        <v>0</v>
      </c>
      <c r="Q47" s="336">
        <f>'Investīciju plāns_2023_2027'!Q38</f>
        <v>0</v>
      </c>
      <c r="R47" s="344">
        <f>'Investīciju plāns_2023_2027'!R38</f>
        <v>0</v>
      </c>
      <c r="S47" s="161" t="str">
        <f>'Investīciju plāns_2023_2027'!S38</f>
        <v>Infrastruktūras un saimnieciskā nodrošinājuma nodaļa/Pagasta pārvalde</v>
      </c>
      <c r="T47" s="311">
        <f>'Investīciju plāns_2023_2027'!T38</f>
        <v>0</v>
      </c>
      <c r="U47" s="282" t="str">
        <f>'Investīciju plāns_2023_2027'!U38</f>
        <v>2022-2027</v>
      </c>
    </row>
    <row r="48" spans="1:21" ht="127.5" x14ac:dyDescent="0.25">
      <c r="A48" s="196">
        <f>'Investīciju plāns_2023_2027'!A39</f>
        <v>37</v>
      </c>
      <c r="B48" s="277" t="str">
        <f>'Investīciju plāns_2023_2027'!B39</f>
        <v>09</v>
      </c>
      <c r="C48" s="161" t="str">
        <f>'Investīciju plāns_2023_2027'!C39</f>
        <v>Kalnciems</v>
      </c>
      <c r="D48" s="285" t="str">
        <f>'Investīciju plāns_2023_2027'!D39</f>
        <v>Kalnciema pagasta vidusskolas telpu atjaunošana un teritorijas labiekārtošana</v>
      </c>
      <c r="E48" s="285" t="str">
        <f>'Investīciju plāns_2023_2027'!E39</f>
        <v>Paredzēts veikt ēkas energoefektivitātes paaugstināšanu, veidojot jaunu izskatu esošajai ēkai, ietverot jaunas iekšējās un ārējās inženierkomunikācijas, izbūvējot liftu un nodrošinot visā ēkā nokļūšanu cilvēkiem ar kustības traucējumiem.
Profesionālās ievirzes izglītības programmas attīstība,  šūšanas kabinetu un darbmācības kabinetu labiekārtošana Telpas pielāgot atbilstoši Latvijas Būvnormatīvu, VUGD un Veselības Inspekcijas prasībām.
2021.gadā veikts 1.stāva gaiteņa un garderobes remonts 
Izstrādāts būvprojekts (derīgs līdz 2024.gadam)</v>
      </c>
      <c r="F48" s="161" t="str">
        <f>'Investīciju plāns_2023_2027'!F39</f>
        <v>Izglītības iestāžu teritorijas labiekārtošana</v>
      </c>
      <c r="G48" s="366" t="str">
        <f>'Investīciju plāns_2023_2027'!G39</f>
        <v xml:space="preserve">AG
J/Pag/Iedz
</v>
      </c>
      <c r="H48" s="278">
        <f>'Investīciju plāns_2023_2027'!H39</f>
        <v>4300000</v>
      </c>
      <c r="I48" s="303">
        <f>'Investīciju plāns_2023_2027'!I39</f>
        <v>0</v>
      </c>
      <c r="J48" s="304">
        <f>'Investīciju plāns_2023_2027'!J39</f>
        <v>0</v>
      </c>
      <c r="K48" s="305">
        <f>'Investīciju plāns_2023_2027'!K39</f>
        <v>0</v>
      </c>
      <c r="L48" s="306">
        <f>'Investīciju plāns_2023_2027'!L39</f>
        <v>300000</v>
      </c>
      <c r="M48" s="307">
        <f>'Investīciju plāns_2023_2027'!M39</f>
        <v>4000000</v>
      </c>
      <c r="N48" s="166" t="str">
        <f>'Investīciju plāns_2023_2027'!N39</f>
        <v>P2 I RV1</v>
      </c>
      <c r="O48" s="336" t="str">
        <f>'Investīciju plāns_2023_2027'!O39</f>
        <v>P</v>
      </c>
      <c r="P48" s="347" t="str">
        <f>'Investīciju plāns_2023_2027'!P39</f>
        <v>VP1</v>
      </c>
      <c r="Q48" s="336" t="str">
        <f>'Investīciju plāns_2023_2027'!Q39</f>
        <v>RV1</v>
      </c>
      <c r="R48" s="344" t="str">
        <f>'Investīciju plāns_2023_2027'!R39</f>
        <v>1.1.</v>
      </c>
      <c r="S48" s="161" t="str">
        <f>'Investīciju plāns_2023_2027'!S39</f>
        <v>Infrastruktūras un saimnieciskā nodrošinājuma nodaļa/Izglītības pārvalde</v>
      </c>
      <c r="T48" s="291">
        <f>'Investīciju plāns_2023_2027'!T39</f>
        <v>0</v>
      </c>
      <c r="U48" s="282" t="str">
        <f>'Investīciju plāns_2023_2027'!U39</f>
        <v>2022-2027</v>
      </c>
    </row>
    <row r="49" spans="1:21" ht="76.5" x14ac:dyDescent="0.25">
      <c r="A49" s="161">
        <f>'Investīciju plāns_2023_2027'!A40</f>
        <v>38</v>
      </c>
      <c r="B49" s="277" t="str">
        <f>'Investīciju plāns_2023_2027'!B40</f>
        <v>04</v>
      </c>
      <c r="C49" s="161" t="str">
        <f>'Investīciju plāns_2023_2027'!C40</f>
        <v>Kalnciems</v>
      </c>
      <c r="D49" s="285" t="str">
        <f>'Investīciju plāns_2023_2027'!D40</f>
        <v>Kalnciema pagasta Lielupes ielas pagarinājuma, dambja būvniecība</v>
      </c>
      <c r="E49" s="295" t="str">
        <f>'Investīciju plāns_2023_2027'!E40</f>
        <v>Esošā posma asfalta seguma atjaunošana, jauna ceļa posma - plūdu aizsargdambja izbūve. 
Pastāv augsts risks zemju applūšanai ar palu ūdeni, jo aizsargdambis tikai daļēji pilda savas funkcijas. Nepieciešams veikt būvdarbus, lai nodrošinātu Kalnciema apdzīvotās vietas aizsardzību pret paliem. 2018. gadā veikta aizsargdambja inventarizācija un izpēte</v>
      </c>
      <c r="F49" s="161" t="str">
        <f>'Investīciju plāns_2023_2027'!F40</f>
        <v>Meliorācijas sistēmu sakārtošana</v>
      </c>
      <c r="G49" s="366" t="str">
        <f>'Investīciju plāns_2023_2027'!G40</f>
        <v>J/Pag/Iedz</v>
      </c>
      <c r="H49" s="278">
        <f>'Investīciju plāns_2023_2027'!H40</f>
        <v>1200000</v>
      </c>
      <c r="I49" s="303">
        <f>'Investīciju plāns_2023_2027'!I40</f>
        <v>0</v>
      </c>
      <c r="J49" s="304">
        <f>'Investīciju plāns_2023_2027'!J40</f>
        <v>0</v>
      </c>
      <c r="K49" s="305">
        <f>'Investīciju plāns_2023_2027'!K40</f>
        <v>0</v>
      </c>
      <c r="L49" s="306">
        <f>'Investīciju plāns_2023_2027'!L40</f>
        <v>0</v>
      </c>
      <c r="M49" s="307">
        <f>'Investīciju plāns_2023_2027'!M40</f>
        <v>1200000</v>
      </c>
      <c r="N49" s="195" t="str">
        <f>'Investīciju plāns_2023_2027'!N40</f>
        <v>P2 V RV6</v>
      </c>
      <c r="O49" s="336" t="str">
        <f>'Investīciju plāns_2023_2027'!O40</f>
        <v>P</v>
      </c>
      <c r="P49" s="349" t="str">
        <f>'Investīciju plāns_2023_2027'!P40</f>
        <v>VP2</v>
      </c>
      <c r="Q49" s="336" t="str">
        <f>'Investīciju plāns_2023_2027'!Q40</f>
        <v>RV4</v>
      </c>
      <c r="R49" s="344" t="str">
        <f>'Investīciju plāns_2023_2027'!R40</f>
        <v>4.1.</v>
      </c>
      <c r="S49" s="161" t="str">
        <f>'Investīciju plāns_2023_2027'!S40</f>
        <v>Infrastruktūras un saimnieciskā nodrošinājuma nodaļa/Pagasta pārvalde</v>
      </c>
      <c r="T49" s="310">
        <f>'Investīciju plāns_2023_2027'!T40</f>
        <v>0</v>
      </c>
      <c r="U49" s="282" t="str">
        <f>'Investīciju plāns_2023_2027'!U40</f>
        <v>2022-2027</v>
      </c>
    </row>
    <row r="50" spans="1:21" x14ac:dyDescent="0.25">
      <c r="A50" s="161" t="e">
        <f>'Investīciju plāns_2023_2027'!#REF!</f>
        <v>#REF!</v>
      </c>
      <c r="B50" s="277" t="e">
        <f>'Investīciju plāns_2023_2027'!#REF!</f>
        <v>#REF!</v>
      </c>
      <c r="C50" s="161" t="e">
        <f>'Investīciju plāns_2023_2027'!#REF!</f>
        <v>#REF!</v>
      </c>
      <c r="D50" s="285" t="e">
        <f>'Investīciju plāns_2023_2027'!#REF!</f>
        <v>#REF!</v>
      </c>
      <c r="E50" s="295" t="e">
        <f>'Investīciju plāns_2023_2027'!#REF!</f>
        <v>#REF!</v>
      </c>
      <c r="F50" s="161" t="e">
        <f>'Investīciju plāns_2023_2027'!#REF!</f>
        <v>#REF!</v>
      </c>
      <c r="G50" s="368" t="e">
        <f>'Investīciju plāns_2023_2027'!#REF!</f>
        <v>#REF!</v>
      </c>
      <c r="H50" s="278" t="e">
        <f>'Investīciju plāns_2023_2027'!#REF!</f>
        <v>#REF!</v>
      </c>
      <c r="I50" s="303" t="e">
        <f>'Investīciju plāns_2023_2027'!#REF!</f>
        <v>#REF!</v>
      </c>
      <c r="J50" s="304" t="e">
        <f>'Investīciju plāns_2023_2027'!#REF!</f>
        <v>#REF!</v>
      </c>
      <c r="K50" s="305" t="e">
        <f>'Investīciju plāns_2023_2027'!#REF!</f>
        <v>#REF!</v>
      </c>
      <c r="L50" s="306" t="e">
        <f>'Investīciju plāns_2023_2027'!#REF!</f>
        <v>#REF!</v>
      </c>
      <c r="M50" s="307" t="e">
        <f>'Investīciju plāns_2023_2027'!#REF!</f>
        <v>#REF!</v>
      </c>
      <c r="N50" s="195" t="e">
        <f>'Investīciju plāns_2023_2027'!#REF!</f>
        <v>#REF!</v>
      </c>
      <c r="O50" s="336" t="e">
        <f>'Investīciju plāns_2023_2027'!#REF!</f>
        <v>#REF!</v>
      </c>
      <c r="P50" s="347" t="e">
        <f>'Investīciju plāns_2023_2027'!#REF!</f>
        <v>#REF!</v>
      </c>
      <c r="Q50" s="336" t="e">
        <f>'Investīciju plāns_2023_2027'!#REF!</f>
        <v>#REF!</v>
      </c>
      <c r="R50" s="344" t="e">
        <f>'Investīciju plāns_2023_2027'!#REF!</f>
        <v>#REF!</v>
      </c>
      <c r="S50" s="161" t="e">
        <f>'Investīciju plāns_2023_2027'!#REF!</f>
        <v>#REF!</v>
      </c>
      <c r="T50" s="310" t="e">
        <f>'Investīciju plāns_2023_2027'!#REF!</f>
        <v>#REF!</v>
      </c>
      <c r="U50" s="282" t="e">
        <f>'Investīciju plāns_2023_2027'!#REF!</f>
        <v>#REF!</v>
      </c>
    </row>
    <row r="51" spans="1:21" ht="102" x14ac:dyDescent="0.25">
      <c r="A51" s="196">
        <f>'Investīciju plāns_2023_2027'!A41</f>
        <v>39</v>
      </c>
      <c r="B51" s="277" t="str">
        <f>'Investīciju plāns_2023_2027'!B41</f>
        <v>10</v>
      </c>
      <c r="C51" s="161" t="str">
        <f>'Investīciju plāns_2023_2027'!C41</f>
        <v>Kalnciems</v>
      </c>
      <c r="D51" s="285" t="str">
        <f>'Investīciju plāns_2023_2027'!D41</f>
        <v>SARC Kalnciems ēkas remonts un teritorijas labiekārtošana</v>
      </c>
      <c r="E51" s="295" t="str">
        <f>'Investīciju plāns_2023_2027'!E41</f>
        <v>Teritorijas labiekārtošana, iežogošana, kāpņu remonts, lai nodrošinātu drošu un estētiski sakārtotu vidi cilvēkiem ar kustību un funkcionāliem traucējumiem atpūtai un kvalitatīvai laika pavadīšanai. Teritorijas iežogošana nepieciešama, lai radītu klientiem drošību, lai pasargātu cilvēkus ar demenci un garīga rakstura traucējumiem no iekļūšanas bīstamās situācijās, aizklīšanas, nomaldīšanās, kā arī lai pasargātu teritoriju no izdemolēšanas, nepiederošām personām un SARC klientu miera traucēšanas nakts stundās.</v>
      </c>
      <c r="F51" s="161" t="str">
        <f>'Investīciju plāns_2023_2027'!F41</f>
        <v>Teritorijas labiekārtošana</v>
      </c>
      <c r="G51" s="366" t="str">
        <f>'Investīciju plāns_2023_2027'!G41</f>
        <v xml:space="preserve">J/Pag/Iedz
</v>
      </c>
      <c r="H51" s="278">
        <f>'Investīciju plāns_2023_2027'!H41</f>
        <v>150000</v>
      </c>
      <c r="I51" s="303">
        <f>'Investīciju plāns_2023_2027'!I41</f>
        <v>0</v>
      </c>
      <c r="J51" s="304">
        <f>'Investīciju plāns_2023_2027'!J41</f>
        <v>0</v>
      </c>
      <c r="K51" s="305">
        <f>'Investīciju plāns_2023_2027'!K41</f>
        <v>0</v>
      </c>
      <c r="L51" s="306">
        <f>'Investīciju plāns_2023_2027'!L41</f>
        <v>150000</v>
      </c>
      <c r="M51" s="307">
        <f>'Investīciju plāns_2023_2027'!M41</f>
        <v>0</v>
      </c>
      <c r="N51" s="161" t="str">
        <f>'Investīciju plāns_2023_2027'!N41</f>
        <v>P2 L RV2</v>
      </c>
      <c r="O51" s="336" t="str">
        <f>'Investīciju plāns_2023_2027'!O41</f>
        <v>P</v>
      </c>
      <c r="P51" s="346" t="str">
        <f>'Investīciju plāns_2023_2027'!P41</f>
        <v>VP1</v>
      </c>
      <c r="Q51" s="348" t="str">
        <f>'Investīciju plāns_2023_2027'!Q41</f>
        <v>RV2</v>
      </c>
      <c r="R51" s="344" t="str">
        <f>'Investīciju plāns_2023_2027'!R41</f>
        <v>2.2.</v>
      </c>
      <c r="S51" s="161" t="str">
        <f>'Investīciju plāns_2023_2027'!S41</f>
        <v>Infrastruktūras un saimnieciskā nodrošinājuma nodaļa/pagasta pārvalde/Labklājības pārvalde</v>
      </c>
      <c r="T51" s="284">
        <f>'Investīciju plāns_2023_2027'!T41</f>
        <v>0</v>
      </c>
      <c r="U51" s="282" t="str">
        <f>'Investīciju plāns_2023_2027'!U41</f>
        <v>2022-2027</v>
      </c>
    </row>
    <row r="52" spans="1:21" ht="76.5" x14ac:dyDescent="0.25">
      <c r="A52" s="161">
        <f>'Investīciju plāns_2023_2027'!A42</f>
        <v>40</v>
      </c>
      <c r="B52" s="277" t="str">
        <f>'Investīciju plāns_2023_2027'!B42</f>
        <v>04</v>
      </c>
      <c r="C52" s="161" t="str">
        <f>'Investīciju plāns_2023_2027'!C42</f>
        <v>Kalnciems</v>
      </c>
      <c r="D52" s="285" t="str">
        <f>'Investīciju plāns_2023_2027'!D42</f>
        <v>Kalnciema pagasta  transporta infrastruktūras attīstība</v>
      </c>
      <c r="E52" s="295" t="str">
        <f>'Investīciju plāns_2023_2027'!E42</f>
        <v>Ielas seguma atjaunošana t.sk.:
2022/2023.gads
Lielā iela un Mazā iela - (projektēšana 4211 EUR, būvdarbi ~ 60 000EUR)
Iepirkumu procedūra projektēšanai uzsākta 2022.gadā, noslēgti līgumi par projektēšanu</v>
      </c>
      <c r="F52" s="161" t="str">
        <f>'Investīciju plāns_2023_2027'!F42</f>
        <v>Transporta infrastruktūra, t.sk. Apgaismojums</v>
      </c>
      <c r="G52" s="366" t="str">
        <f>'Investīciju plāns_2023_2027'!G42</f>
        <v>AG2023
J/Pag/Iedz
Dep/ieros</v>
      </c>
      <c r="H52" s="278">
        <f>'Investīciju plāns_2023_2027'!H42</f>
        <v>64211</v>
      </c>
      <c r="I52" s="303">
        <f>'Investīciju plāns_2023_2027'!I42</f>
        <v>64211</v>
      </c>
      <c r="J52" s="304">
        <f>'Investīciju plāns_2023_2027'!J42</f>
        <v>13211</v>
      </c>
      <c r="K52" s="305">
        <f>'Investīciju plāns_2023_2027'!K42</f>
        <v>51000</v>
      </c>
      <c r="L52" s="306">
        <f>'Investīciju plāns_2023_2027'!L42</f>
        <v>0</v>
      </c>
      <c r="M52" s="307">
        <f>'Investīciju plāns_2023_2027'!M42</f>
        <v>0</v>
      </c>
      <c r="N52" s="161" t="str">
        <f>'Investīciju plāns_2023_2027'!N42</f>
        <v>P2 V RV1</v>
      </c>
      <c r="O52" s="336" t="str">
        <f>'Investīciju plāns_2023_2027'!O42</f>
        <v>P</v>
      </c>
      <c r="P52" s="346" t="str">
        <f>'Investīciju plāns_2023_2027'!P42</f>
        <v>VP2</v>
      </c>
      <c r="Q52" s="348" t="str">
        <f>'Investīciju plāns_2023_2027'!Q42</f>
        <v>RV4</v>
      </c>
      <c r="R52" s="344" t="str">
        <f>'Investīciju plāns_2023_2027'!R42</f>
        <v>4.1.</v>
      </c>
      <c r="S52" s="161" t="str">
        <f>'Investīciju plāns_2023_2027'!S42</f>
        <v>Infrastruktūras un saimnieciskā nodrošinājuma nodaļa/Pagasta pārvalde</v>
      </c>
      <c r="T52" s="284">
        <f>'Investīciju plāns_2023_2027'!T42</f>
        <v>0</v>
      </c>
      <c r="U52" s="282" t="str">
        <f>'Investīciju plāns_2023_2027'!U42</f>
        <v>2022-2027</v>
      </c>
    </row>
    <row r="53" spans="1:21" ht="76.5" x14ac:dyDescent="0.25">
      <c r="A53" s="161">
        <f>'Investīciju plāns_2023_2027'!A44</f>
        <v>42</v>
      </c>
      <c r="B53" s="277" t="str">
        <f>'Investīciju plāns_2023_2027'!B44</f>
        <v>10</v>
      </c>
      <c r="C53" s="161" t="str">
        <f>'Investīciju plāns_2023_2027'!C44</f>
        <v>Lielplatone</v>
      </c>
      <c r="D53" s="285" t="str">
        <f>'Investīciju plāns_2023_2027'!D44</f>
        <v xml:space="preserve">Aktivitāšu centra Birztaliņas ēkas energoefektivitāte </v>
      </c>
      <c r="E53" s="285" t="str">
        <f>'Investīciju plāns_2023_2027'!E44</f>
        <v>Jumta seguma nomaiņa, ēkas sienu siltināšana, apkures sistēmas nomaiņa</v>
      </c>
      <c r="F53" s="161" t="str">
        <f>'Investīciju plāns_2023_2027'!F44</f>
        <v xml:space="preserve">Energoefektivitāte </v>
      </c>
      <c r="G53" s="366" t="str">
        <f>'Investīciju plāns_2023_2027'!G44</f>
        <v>J/Pag/Iedz
IP/2021</v>
      </c>
      <c r="H53" s="278">
        <f>'Investīciju plāns_2023_2027'!H44</f>
        <v>150000</v>
      </c>
      <c r="I53" s="303">
        <f>'Investīciju plāns_2023_2027'!I44</f>
        <v>0</v>
      </c>
      <c r="J53" s="304">
        <f>'Investīciju plāns_2023_2027'!J44</f>
        <v>0</v>
      </c>
      <c r="K53" s="305">
        <f>'Investīciju plāns_2023_2027'!K44</f>
        <v>0</v>
      </c>
      <c r="L53" s="306">
        <f>'Investīciju plāns_2023_2027'!L44</f>
        <v>0</v>
      </c>
      <c r="M53" s="307">
        <f>'Investīciju plāns_2023_2027'!M44</f>
        <v>150000</v>
      </c>
      <c r="N53" s="195" t="str">
        <f>'Investīciju plāns_2023_2027'!N44</f>
        <v>P2 V RV8</v>
      </c>
      <c r="O53" s="151" t="str">
        <f>'Investīciju plāns_2023_2027'!O44</f>
        <v>P</v>
      </c>
      <c r="P53" s="286" t="str">
        <f>'Investīciju plāns_2023_2027'!P44</f>
        <v>VP2</v>
      </c>
      <c r="Q53" s="145" t="str">
        <f>'Investīciju plāns_2023_2027'!Q44</f>
        <v>RV5</v>
      </c>
      <c r="R53" s="268" t="str">
        <f>'Investīciju plāns_2023_2027'!R44</f>
        <v>U.5.4.</v>
      </c>
      <c r="S53" s="161" t="str">
        <f>'Investīciju plāns_2023_2027'!S44</f>
        <v>Infrastruktūras un saimnieciskā nodrošinājuma nodaļa/pagasta pārvalde</v>
      </c>
      <c r="T53" s="310">
        <f>'Investīciju plāns_2023_2027'!T44</f>
        <v>0</v>
      </c>
      <c r="U53" s="282" t="str">
        <f>'Investīciju plāns_2023_2027'!U44</f>
        <v>2022-2027</v>
      </c>
    </row>
    <row r="54" spans="1:21" ht="63.75" x14ac:dyDescent="0.25">
      <c r="A54" s="196">
        <f>'Investīciju plāns_2023_2027'!A45</f>
        <v>43</v>
      </c>
      <c r="B54" s="277" t="str">
        <f>'Investīciju plāns_2023_2027'!B45</f>
        <v>08k</v>
      </c>
      <c r="C54" s="161" t="str">
        <f>'Investīciju plāns_2023_2027'!C45</f>
        <v>Lielplatone</v>
      </c>
      <c r="D54" s="285" t="str">
        <f>'Investīciju plāns_2023_2027'!D45</f>
        <v>Lielplatones pagasta tautas nama rekonstrukcija, teritorijas labiekārtošana, apgaismojuma izbūve</v>
      </c>
      <c r="E54" s="285" t="str">
        <f>'Investīciju plāns_2023_2027'!E45</f>
        <v>Tautas nama rekonstrukcija, teritorijas labiekārtošana un apgaismojuma izbūve.
Aktuāls problēma lielās zāles un skatuves grīdas remonta darbi</v>
      </c>
      <c r="F54" s="161" t="str">
        <f>'Investīciju plāns_2023_2027'!F45</f>
        <v>Kultūras iestāžu infrastruktūra</v>
      </c>
      <c r="G54" s="366" t="str">
        <f>'Investīciju plāns_2023_2027'!G45</f>
        <v>J/Pag/Iedz
IP/2021</v>
      </c>
      <c r="H54" s="278">
        <f>'Investīciju plāns_2023_2027'!H45</f>
        <v>500000</v>
      </c>
      <c r="I54" s="303">
        <f>'Investīciju plāns_2023_2027'!I45</f>
        <v>0</v>
      </c>
      <c r="J54" s="304">
        <f>'Investīciju plāns_2023_2027'!J45</f>
        <v>0</v>
      </c>
      <c r="K54" s="305">
        <f>'Investīciju plāns_2023_2027'!K45</f>
        <v>0</v>
      </c>
      <c r="L54" s="306">
        <f>'Investīciju plāns_2023_2027'!L45</f>
        <v>0</v>
      </c>
      <c r="M54" s="307">
        <f>'Investīciju plāns_2023_2027'!M45</f>
        <v>500000</v>
      </c>
      <c r="N54" s="196" t="str">
        <f>'Investīciju plāns_2023_2027'!N45</f>
        <v>P2 K RV1</v>
      </c>
      <c r="O54" s="336" t="str">
        <f>'Investīciju plāns_2023_2027'!O45</f>
        <v>P</v>
      </c>
      <c r="P54" s="347" t="str">
        <f>'Investīciju plāns_2023_2027'!P45</f>
        <v>VP1</v>
      </c>
      <c r="Q54" s="336" t="str">
        <f>'Investīciju plāns_2023_2027'!Q45</f>
        <v>RV3</v>
      </c>
      <c r="R54" s="344" t="str">
        <f>'Investīciju plāns_2023_2027'!R45</f>
        <v>3.3.</v>
      </c>
      <c r="S54" s="161" t="str">
        <f>'Investīciju plāns_2023_2027'!S45</f>
        <v>Infrastruktūras un saimnieciskā nodrošinājuma nodaļa</v>
      </c>
      <c r="T54" s="309">
        <f>'Investīciju plāns_2023_2027'!T45</f>
        <v>0</v>
      </c>
      <c r="U54" s="282" t="str">
        <f>'Investīciju plāns_2023_2027'!U45</f>
        <v>2022-2027</v>
      </c>
    </row>
    <row r="55" spans="1:21" ht="76.5" x14ac:dyDescent="0.25">
      <c r="A55" s="161">
        <f>'Investīciju plāns_2023_2027'!A46</f>
        <v>44</v>
      </c>
      <c r="B55" s="277" t="str">
        <f>'Investīciju plāns_2023_2027'!B46</f>
        <v>04</v>
      </c>
      <c r="C55" s="161" t="str">
        <f>'Investīciju plāns_2023_2027'!C46</f>
        <v>Lielplatone</v>
      </c>
      <c r="D55" s="285" t="str">
        <f>'Investīciju plāns_2023_2027'!D46</f>
        <v>Stāvlaukuma izveide pie Lielplatones muižas</v>
      </c>
      <c r="E55" s="285" t="str">
        <f>'Investīciju plāns_2023_2027'!E46</f>
        <v>Stāvlaukuma izbūve, drošas satiksmes vides nodrošināšanai</v>
      </c>
      <c r="F55" s="161" t="str">
        <f>'Investīciju plāns_2023_2027'!F46</f>
        <v>Teritorijas labiekārtošana</v>
      </c>
      <c r="G55" s="366" t="str">
        <f>'Investīciju plāns_2023_2027'!G46</f>
        <v>J/Pag/Iedz
IP/2021</v>
      </c>
      <c r="H55" s="278">
        <f>'Investīciju plāns_2023_2027'!H46</f>
        <v>80000</v>
      </c>
      <c r="I55" s="303">
        <f>'Investīciju plāns_2023_2027'!I46</f>
        <v>0</v>
      </c>
      <c r="J55" s="304">
        <f>'Investīciju plāns_2023_2027'!J46</f>
        <v>0</v>
      </c>
      <c r="K55" s="305">
        <f>'Investīciju plāns_2023_2027'!K46</f>
        <v>0</v>
      </c>
      <c r="L55" s="306">
        <f>'Investīciju plāns_2023_2027'!L46</f>
        <v>80000</v>
      </c>
      <c r="M55" s="307">
        <f>'Investīciju plāns_2023_2027'!M46</f>
        <v>0</v>
      </c>
      <c r="N55" s="196" t="str">
        <f>'Investīciju plāns_2023_2027'!N46</f>
        <v>P3 V RV9</v>
      </c>
      <c r="O55" s="336" t="str">
        <f>'Investīciju plāns_2023_2027'!O46</f>
        <v>P</v>
      </c>
      <c r="P55" s="346">
        <f>'Investīciju plāns_2023_2027'!P46</f>
        <v>0</v>
      </c>
      <c r="Q55" s="348">
        <f>'Investīciju plāns_2023_2027'!Q46</f>
        <v>0</v>
      </c>
      <c r="R55" s="344">
        <f>'Investīciju plāns_2023_2027'!R46</f>
        <v>0</v>
      </c>
      <c r="S55" s="161" t="str">
        <f>'Investīciju plāns_2023_2027'!S46</f>
        <v>Infrastruktūras un saimnieciskā nodrošinājuma nodaļa/Pagasta pārvalde</v>
      </c>
      <c r="T55" s="309">
        <f>'Investīciju plāns_2023_2027'!T46</f>
        <v>0</v>
      </c>
      <c r="U55" s="282" t="str">
        <f>'Investīciju plāns_2023_2027'!U46</f>
        <v>2022-2027</v>
      </c>
    </row>
    <row r="56" spans="1:21" ht="102" x14ac:dyDescent="0.25">
      <c r="A56" s="161">
        <f>'Investīciju plāns_2023_2027'!A47</f>
        <v>45</v>
      </c>
      <c r="B56" s="277" t="str">
        <f>'Investīciju plāns_2023_2027'!B47</f>
        <v>09</v>
      </c>
      <c r="C56" s="161" t="str">
        <f>'Investīciju plāns_2023_2027'!C47</f>
        <v>Lielplatone</v>
      </c>
      <c r="D56" s="285" t="str">
        <f>'Investīciju plāns_2023_2027'!D47</f>
        <v>Lielplatones pamatskola - atbalsta centra teritorijas  labiekārtošana</v>
      </c>
      <c r="E56" s="285" t="str">
        <f>'Investīciju plāns_2023_2027'!E47</f>
        <v>Katlu mājas pāreja no fosilās apkures uz atjaunojamiem resursiem, apkures mobilā bloka montāža un ugunsdrošības jautājuma risinājums (dīķis, piekļūšana, teritorija) pabeigts 2020.gadā. Nepieciešama teritorijas labiekārtošana. Izstrādāts būvprojekts teritorijas labiekārtošanai (derīgs līdz 2023.gadam)</v>
      </c>
      <c r="F56" s="161" t="str">
        <f>'Investīciju plāns_2023_2027'!F47</f>
        <v>Teritorijas labiekārtošana</v>
      </c>
      <c r="G56" s="366" t="str">
        <f>'Investīciju plāns_2023_2027'!G47</f>
        <v xml:space="preserve">AG
J/Pag/Iedz
</v>
      </c>
      <c r="H56" s="278">
        <f>'Investīciju plāns_2023_2027'!H47</f>
        <v>200000</v>
      </c>
      <c r="I56" s="303">
        <f>'Investīciju plāns_2023_2027'!I47</f>
        <v>0</v>
      </c>
      <c r="J56" s="304">
        <f>'Investīciju plāns_2023_2027'!J47</f>
        <v>0</v>
      </c>
      <c r="K56" s="305">
        <f>'Investīciju plāns_2023_2027'!K47</f>
        <v>0</v>
      </c>
      <c r="L56" s="306">
        <f>'Investīciju plāns_2023_2027'!L47</f>
        <v>200000</v>
      </c>
      <c r="M56" s="307">
        <f>'Investīciju plāns_2023_2027'!M47</f>
        <v>0</v>
      </c>
      <c r="N56" s="196" t="str">
        <f>'Investīciju plāns_2023_2027'!N47</f>
        <v>P2 I RV1</v>
      </c>
      <c r="O56" s="336" t="str">
        <f>'Investīciju plāns_2023_2027'!O47</f>
        <v>P</v>
      </c>
      <c r="P56" s="346" t="str">
        <f>'Investīciju plāns_2023_2027'!P47</f>
        <v>VP1</v>
      </c>
      <c r="Q56" s="348" t="str">
        <f>'Investīciju plāns_2023_2027'!Q47</f>
        <v>RV1</v>
      </c>
      <c r="R56" s="344" t="str">
        <f>'Investīciju plāns_2023_2027'!R47</f>
        <v>1.1.</v>
      </c>
      <c r="S56" s="161" t="str">
        <f>'Investīciju plāns_2023_2027'!S47</f>
        <v>Infrastruktūras un saimnieciskā nodrošinājuma nodaļa/pagasta pārvalde/Izglītības pārvalde</v>
      </c>
      <c r="T56" s="309">
        <f>'Investīciju plāns_2023_2027'!T47</f>
        <v>0</v>
      </c>
      <c r="U56" s="282" t="str">
        <f>'Investīciju plāns_2023_2027'!U47</f>
        <v>2022-2027</v>
      </c>
    </row>
    <row r="57" spans="1:21" x14ac:dyDescent="0.25">
      <c r="A57" s="196" t="e">
        <f>'Investīciju plāns_2023_2027'!#REF!</f>
        <v>#REF!</v>
      </c>
      <c r="B57" s="277" t="e">
        <f>'Investīciju plāns_2023_2027'!#REF!</f>
        <v>#REF!</v>
      </c>
      <c r="C57" s="161" t="e">
        <f>'Investīciju plāns_2023_2027'!#REF!</f>
        <v>#REF!</v>
      </c>
      <c r="D57" s="285" t="e">
        <f>'Investīciju plāns_2023_2027'!#REF!</f>
        <v>#REF!</v>
      </c>
      <c r="E57" s="285" t="e">
        <f>'Investīciju plāns_2023_2027'!#REF!</f>
        <v>#REF!</v>
      </c>
      <c r="F57" s="161" t="e">
        <f>'Investīciju plāns_2023_2027'!#REF!</f>
        <v>#REF!</v>
      </c>
      <c r="G57" s="366" t="e">
        <f>'Investīciju plāns_2023_2027'!#REF!</f>
        <v>#REF!</v>
      </c>
      <c r="H57" s="278" t="e">
        <f>'Investīciju plāns_2023_2027'!#REF!</f>
        <v>#REF!</v>
      </c>
      <c r="I57" s="303" t="e">
        <f>'Investīciju plāns_2023_2027'!#REF!</f>
        <v>#REF!</v>
      </c>
      <c r="J57" s="304" t="e">
        <f>'Investīciju plāns_2023_2027'!#REF!</f>
        <v>#REF!</v>
      </c>
      <c r="K57" s="305" t="e">
        <f>'Investīciju plāns_2023_2027'!#REF!</f>
        <v>#REF!</v>
      </c>
      <c r="L57" s="306" t="e">
        <f>'Investīciju plāns_2023_2027'!#REF!</f>
        <v>#REF!</v>
      </c>
      <c r="M57" s="307" t="e">
        <f>'Investīciju plāns_2023_2027'!#REF!</f>
        <v>#REF!</v>
      </c>
      <c r="N57" s="196" t="e">
        <f>'Investīciju plāns_2023_2027'!#REF!</f>
        <v>#REF!</v>
      </c>
      <c r="O57" s="151" t="e">
        <f>'Investīciju plāns_2023_2027'!#REF!</f>
        <v>#REF!</v>
      </c>
      <c r="P57" s="291" t="e">
        <f>'Investīciju plāns_2023_2027'!#REF!</f>
        <v>#REF!</v>
      </c>
      <c r="Q57" s="166" t="e">
        <f>'Investīciju plāns_2023_2027'!#REF!</f>
        <v>#REF!</v>
      </c>
      <c r="R57" s="160" t="e">
        <f>'Investīciju plāns_2023_2027'!#REF!</f>
        <v>#REF!</v>
      </c>
      <c r="S57" s="161" t="e">
        <f>'Investīciju plāns_2023_2027'!#REF!</f>
        <v>#REF!</v>
      </c>
      <c r="T57" s="309" t="e">
        <f>'Investīciju plāns_2023_2027'!#REF!</f>
        <v>#REF!</v>
      </c>
      <c r="U57" s="282" t="e">
        <f>'Investīciju plāns_2023_2027'!#REF!</f>
        <v>#REF!</v>
      </c>
    </row>
    <row r="58" spans="1:21" ht="89.25" x14ac:dyDescent="0.25">
      <c r="A58" s="161">
        <f>'Investīciju plāns_2023_2027'!A48</f>
        <v>46</v>
      </c>
      <c r="B58" s="279" t="str">
        <f>'Investīciju plāns_2023_2027'!B48</f>
        <v>04</v>
      </c>
      <c r="C58" s="161" t="str">
        <f>'Investīciju plāns_2023_2027'!C48</f>
        <v>Lielplatone</v>
      </c>
      <c r="D58" s="285" t="str">
        <f>'Investīciju plāns_2023_2027'!D48</f>
        <v>Lielplatones pagasta transporta infrastruktūras attīstība</v>
      </c>
      <c r="E58" s="285" t="str">
        <f>'Investīciju plāns_2023_2027'!E48</f>
        <v>Inženierizpēte, seguma atjaunošana, joslas paplašināšana, stāvvietas izveide, satiksmes kustības uzlabošanai
2022/2023.gads: 
Tirgus ielas virskārtas seguma atjaunošana-  (projektēšana 3509 EUR, būvdarbi ~ 60 000EUR)
Iepirkumu procedūra projektēšanai uzsākta 2022.gadā, noslēgti līgumi par projektēšanu</v>
      </c>
      <c r="F58" s="161" t="str">
        <f>'Investīciju plāns_2023_2027'!F48</f>
        <v>Transporta infrastruktūra, t.sk. Apgaismojums</v>
      </c>
      <c r="G58" s="366" t="str">
        <f>'Investīciju plāns_2023_2027'!G48</f>
        <v xml:space="preserve">AG2023
J/Pag/Iedz
</v>
      </c>
      <c r="H58" s="278">
        <f>'Investīciju plāns_2023_2027'!H48</f>
        <v>63509</v>
      </c>
      <c r="I58" s="303">
        <f>'Investīciju plāns_2023_2027'!I48</f>
        <v>63509</v>
      </c>
      <c r="J58" s="304">
        <f>'Investīciju plāns_2023_2027'!J48</f>
        <v>12509</v>
      </c>
      <c r="K58" s="305">
        <f>'Investīciju plāns_2023_2027'!K48</f>
        <v>51000</v>
      </c>
      <c r="L58" s="306">
        <f>'Investīciju plāns_2023_2027'!L48</f>
        <v>0</v>
      </c>
      <c r="M58" s="307">
        <f>'Investīciju plāns_2023_2027'!M48</f>
        <v>0</v>
      </c>
      <c r="N58" s="196" t="str">
        <f>'Investīciju plāns_2023_2027'!N48</f>
        <v>P2 V RV1</v>
      </c>
      <c r="O58" s="151" t="str">
        <f>'Investīciju plāns_2023_2027'!O48</f>
        <v>P</v>
      </c>
      <c r="P58" s="284" t="str">
        <f>'Investīciju plāns_2023_2027'!P48</f>
        <v>VP2</v>
      </c>
      <c r="Q58" s="281" t="str">
        <f>'Investīciju plāns_2023_2027'!Q48</f>
        <v>RV4</v>
      </c>
      <c r="R58" s="312" t="str">
        <f>'Investīciju plāns_2023_2027'!R48</f>
        <v>4.2.</v>
      </c>
      <c r="S58" s="161" t="str">
        <f>'Investīciju plāns_2023_2027'!S48</f>
        <v>Infrastruktūras un saimnieciskā nodrošinājuma nodaļa/Pagasta pārvalde</v>
      </c>
      <c r="T58" s="309">
        <f>'Investīciju plāns_2023_2027'!T48</f>
        <v>0</v>
      </c>
      <c r="U58" s="282" t="str">
        <f>'Investīciju plāns_2023_2027'!U48</f>
        <v>2022-2027</v>
      </c>
    </row>
    <row r="59" spans="1:21" ht="76.5" x14ac:dyDescent="0.25">
      <c r="A59" s="161">
        <f>'Investīciju plāns_2023_2027'!A49</f>
        <v>47</v>
      </c>
      <c r="B59" s="279" t="str">
        <f>'Investīciju plāns_2023_2027'!B49</f>
        <v>04</v>
      </c>
      <c r="C59" s="196" t="str">
        <f>'Investīciju plāns_2023_2027'!C49</f>
        <v>Lielplatone</v>
      </c>
      <c r="D59" s="285" t="str">
        <f>'Investīciju plāns_2023_2027'!D49</f>
        <v>Lielplatones pagasta transporta infrastruktūras attīstība</v>
      </c>
      <c r="E59" s="285" t="str">
        <f>'Investīciju plāns_2023_2027'!E49</f>
        <v xml:space="preserve">Transporta infrastruktūras attīstība, t.sk.: 
2024.-2027gads:
1. Gājēju celiņa un apgaismojuma izbūve gar Alejas ielu līdz Tirgus ielai un gar ceļu Alejas iela-Mazeleja, drošas satiksmes vides nodrošināšanai 
2. Mazplatones ielas apgaismojuma būvniecība </v>
      </c>
      <c r="F59" s="161" t="str">
        <f>'Investīciju plāns_2023_2027'!F49</f>
        <v>Transporta infrastruktūra, t.sk. Apgaismojums</v>
      </c>
      <c r="G59" s="366" t="str">
        <f>'Investīciju plāns_2023_2027'!G49</f>
        <v xml:space="preserve">J/Pag/Iedz
</v>
      </c>
      <c r="H59" s="278">
        <f>'Investīciju plāns_2023_2027'!H49</f>
        <v>220000</v>
      </c>
      <c r="I59" s="303">
        <f>'Investīciju plāns_2023_2027'!I49</f>
        <v>0</v>
      </c>
      <c r="J59" s="304">
        <f>'Investīciju plāns_2023_2027'!J49</f>
        <v>0</v>
      </c>
      <c r="K59" s="305">
        <f>'Investīciju plāns_2023_2027'!K49</f>
        <v>0</v>
      </c>
      <c r="L59" s="306">
        <f>'Investīciju plāns_2023_2027'!L49</f>
        <v>0</v>
      </c>
      <c r="M59" s="307">
        <f>'Investīciju plāns_2023_2027'!M49</f>
        <v>220000</v>
      </c>
      <c r="N59" s="196" t="str">
        <f>'Investīciju plāns_2023_2027'!N49</f>
        <v>P2 V RV1</v>
      </c>
      <c r="O59" s="151" t="str">
        <f>'Investīciju plāns_2023_2027'!O49</f>
        <v>P</v>
      </c>
      <c r="P59" s="291" t="str">
        <f>'Investīciju plāns_2023_2027'!P49</f>
        <v>VP2</v>
      </c>
      <c r="Q59" s="166" t="str">
        <f>'Investīciju plāns_2023_2027'!Q49</f>
        <v>RV4</v>
      </c>
      <c r="R59" s="160" t="str">
        <f>'Investīciju plāns_2023_2027'!R49</f>
        <v>4.3.</v>
      </c>
      <c r="S59" s="161" t="str">
        <f>'Investīciju plāns_2023_2027'!S49</f>
        <v>Infrastruktūras un saimnieciskā nodrošinājuma nodaļa/Pagasta pārvalde</v>
      </c>
      <c r="T59" s="309">
        <f>'Investīciju plāns_2023_2027'!T49</f>
        <v>0</v>
      </c>
      <c r="U59" s="282" t="str">
        <f>'Investīciju plāns_2023_2027'!U49</f>
        <v>2022-2027</v>
      </c>
    </row>
    <row r="60" spans="1:21" ht="51" x14ac:dyDescent="0.25">
      <c r="A60" s="196">
        <f>'Investīciju plāns_2023_2027'!A50</f>
        <v>48</v>
      </c>
      <c r="B60" s="277" t="str">
        <f>'Investīciju plāns_2023_2027'!B50</f>
        <v>04</v>
      </c>
      <c r="C60" s="161" t="str">
        <f>'Investīciju plāns_2023_2027'!C50</f>
        <v>Līvbērze</v>
      </c>
      <c r="D60" s="285" t="str">
        <f>'Investīciju plāns_2023_2027'!D50</f>
        <v>“Laflora” vēja parks un Zaļās industriālās zonas iecere Kaigu purvā, Jelgavas novadā</v>
      </c>
      <c r="E60" s="295" t="str">
        <f>'Investīciju plāns_2023_2027'!E50</f>
        <v>Zaļās enerģijas avots uzņēmuma ražošanas un tehnoloģiskajos procesos • 
Vēja parks kā atjaunīgo enerģijas nesēju avots - ceļa infrastruktūras uzlabošana</v>
      </c>
      <c r="F60" s="161" t="str">
        <f>'Investīciju plāns_2023_2027'!F50</f>
        <v>Atbalsts uzņēmējdarbībai</v>
      </c>
      <c r="G60" s="366" t="str">
        <f>'Investīciju plāns_2023_2027'!G50</f>
        <v>J/Pag/Iedz</v>
      </c>
      <c r="H60" s="278">
        <f>'Investīciju plāns_2023_2027'!H50</f>
        <v>600000</v>
      </c>
      <c r="I60" s="303">
        <f>'Investīciju plāns_2023_2027'!I50</f>
        <v>0</v>
      </c>
      <c r="J60" s="304">
        <f>'Investīciju plāns_2023_2027'!J50</f>
        <v>0</v>
      </c>
      <c r="K60" s="305">
        <f>'Investīciju plāns_2023_2027'!K50</f>
        <v>0</v>
      </c>
      <c r="L60" s="306">
        <f>'Investīciju plāns_2023_2027'!L50</f>
        <v>0</v>
      </c>
      <c r="M60" s="307">
        <f>'Investīciju plāns_2023_2027'!M50</f>
        <v>600000</v>
      </c>
      <c r="N60" s="195" t="str">
        <f>'Investīciju plāns_2023_2027'!N50</f>
        <v>P2 U RV1</v>
      </c>
      <c r="O60" s="151" t="str">
        <f>'Investīciju plāns_2023_2027'!O50</f>
        <v>D</v>
      </c>
      <c r="P60" s="286" t="str">
        <f>'Investīciju plāns_2023_2027'!P50</f>
        <v>VP3</v>
      </c>
      <c r="Q60" s="151" t="str">
        <f>'Investīciju plāns_2023_2027'!Q50</f>
        <v>RV7</v>
      </c>
      <c r="R60" s="160" t="str">
        <f>'Investīciju plāns_2023_2027'!R50</f>
        <v>U.7.1.</v>
      </c>
      <c r="S60" s="161" t="str">
        <f>'Investīciju plāns_2023_2027'!S50</f>
        <v>ZPR, Jelgavas novada pašvaldība</v>
      </c>
      <c r="T60" s="310">
        <f>'Investīciju plāns_2023_2027'!T50</f>
        <v>0</v>
      </c>
      <c r="U60" s="282" t="str">
        <f>'Investīciju plāns_2023_2027'!U50</f>
        <v>2022-2027</v>
      </c>
    </row>
    <row r="61" spans="1:21" ht="76.5" x14ac:dyDescent="0.25">
      <c r="A61" s="161">
        <f>'Investīciju plāns_2023_2027'!A51</f>
        <v>49</v>
      </c>
      <c r="B61" s="277">
        <f>'Investīciju plāns_2023_2027'!B51</f>
        <v>0</v>
      </c>
      <c r="C61" s="161" t="str">
        <f>'Investīciju plāns_2023_2027'!C51</f>
        <v>Līvbērze</v>
      </c>
      <c r="D61" s="285" t="str">
        <f>'Investīciju plāns_2023_2027'!D51</f>
        <v>Līvbērzes pagasta pārvaldes ēkas  energoefektivitātes paaugstināšana</v>
      </c>
      <c r="E61" s="285" t="str">
        <f>'Investīciju plāns_2023_2027'!E51</f>
        <v>Ēkas energoefektivitātes paaugstināšana , tai skaitā projekts EUR 10 000, būvdarbi EUR 590 000 
 2022/2023.gads:
Energosertifikāta izstrāde, būvprojekta izstrāde, būvdarbi</v>
      </c>
      <c r="F61" s="161" t="str">
        <f>'Investīciju plāns_2023_2027'!F51</f>
        <v>Energoefektivitāte</v>
      </c>
      <c r="G61" s="366" t="str">
        <f>'Investīciju plāns_2023_2027'!G51</f>
        <v xml:space="preserve">AG2024
J/Pag/Iedz
</v>
      </c>
      <c r="H61" s="278">
        <f>'Investīciju plāns_2023_2027'!H51</f>
        <v>600000</v>
      </c>
      <c r="I61" s="303">
        <f>'Investīciju plāns_2023_2027'!I51</f>
        <v>600000</v>
      </c>
      <c r="J61" s="304">
        <f>'Investīciju plāns_2023_2027'!J51</f>
        <v>98500</v>
      </c>
      <c r="K61" s="305">
        <f>'Investīciju plāns_2023_2027'!K51</f>
        <v>501500</v>
      </c>
      <c r="L61" s="306">
        <f>'Investīciju plāns_2023_2027'!L51</f>
        <v>0</v>
      </c>
      <c r="M61" s="307">
        <f>'Investīciju plāns_2023_2027'!M51</f>
        <v>0</v>
      </c>
      <c r="N61" s="196">
        <f>'Investīciju plāns_2023_2027'!N51</f>
        <v>0</v>
      </c>
      <c r="O61" s="161">
        <f>'Investīciju plāns_2023_2027'!O51</f>
        <v>0</v>
      </c>
      <c r="P61" s="284">
        <f>'Investīciju plāns_2023_2027'!P51</f>
        <v>0</v>
      </c>
      <c r="Q61" s="161">
        <f>'Investīciju plāns_2023_2027'!Q51</f>
        <v>0</v>
      </c>
      <c r="R61" s="160">
        <f>'Investīciju plāns_2023_2027'!R51</f>
        <v>0</v>
      </c>
      <c r="S61" s="336" t="str">
        <f>'Investīciju plāns_2023_2027'!S51</f>
        <v>Infrastruktūras  pārvaldības nodaļa/Projektu nodaļa/Pagasta pārvalde</v>
      </c>
      <c r="T61" s="309">
        <f>'Investīciju plāns_2023_2027'!T51</f>
        <v>0</v>
      </c>
      <c r="U61" s="282" t="str">
        <f>'Investīciju plāns_2023_2027'!U51</f>
        <v>2022-2027</v>
      </c>
    </row>
    <row r="62" spans="1:21" ht="76.5" x14ac:dyDescent="0.25">
      <c r="A62" s="161">
        <f>'Investīciju plāns_2023_2027'!A52</f>
        <v>50</v>
      </c>
      <c r="B62" s="277">
        <f>'Investīciju plāns_2023_2027'!B52</f>
        <v>0</v>
      </c>
      <c r="C62" s="161" t="str">
        <f>'Investīciju plāns_2023_2027'!C52</f>
        <v>Līvbērze</v>
      </c>
      <c r="D62" s="285" t="str">
        <f>'Investīciju plāns_2023_2027'!D52</f>
        <v>Līvbērzes pagasta Aktivitāšu centrs " Līvbērze" , Ceriņu iela 2, Vārpa  energoefektivitātes paaugstināšana</v>
      </c>
      <c r="E62" s="285" t="str">
        <f>'Investīciju plāns_2023_2027'!E52</f>
        <v>Ēkas energoefektivitātes paaugstināšana, ta iskaitā projekts EUR 10 000, būvdarbi EUR 590 000
 2022/2023.gads:
Energosertifikāta izstrāde, būvprojekta izstrāde, būvdarbi</v>
      </c>
      <c r="F62" s="161" t="str">
        <f>'Investīciju plāns_2023_2027'!F52</f>
        <v>Energoefektivitāte</v>
      </c>
      <c r="G62" s="366" t="str">
        <f>'Investīciju plāns_2023_2027'!G52</f>
        <v xml:space="preserve">AG2024
J/Pag/Iedz
</v>
      </c>
      <c r="H62" s="278">
        <f>'Investīciju plāns_2023_2027'!H52</f>
        <v>600000</v>
      </c>
      <c r="I62" s="303">
        <f>'Investīciju plāns_2023_2027'!I52</f>
        <v>600000</v>
      </c>
      <c r="J62" s="304">
        <f>'Investīciju plāns_2023_2027'!J52</f>
        <v>98500</v>
      </c>
      <c r="K62" s="305">
        <f>'Investīciju plāns_2023_2027'!K52</f>
        <v>501500</v>
      </c>
      <c r="L62" s="306">
        <f>'Investīciju plāns_2023_2027'!L52</f>
        <v>0</v>
      </c>
      <c r="M62" s="307">
        <f>'Investīciju plāns_2023_2027'!M52</f>
        <v>0</v>
      </c>
      <c r="N62" s="196">
        <f>'Investīciju plāns_2023_2027'!N52</f>
        <v>0</v>
      </c>
      <c r="O62" s="161">
        <f>'Investīciju plāns_2023_2027'!O52</f>
        <v>0</v>
      </c>
      <c r="P62" s="161">
        <f>'Investīciju plāns_2023_2027'!P52</f>
        <v>0</v>
      </c>
      <c r="Q62" s="161">
        <f>'Investīciju plāns_2023_2027'!Q52</f>
        <v>0</v>
      </c>
      <c r="R62" s="160">
        <f>'Investīciju plāns_2023_2027'!R52</f>
        <v>0</v>
      </c>
      <c r="S62" s="161" t="str">
        <f>'Investīciju plāns_2023_2027'!S52</f>
        <v>Infrastruktūras  pārvaldības nodaļa/Projektu nodaļa/Pagasta pārvalde</v>
      </c>
      <c r="T62" s="309">
        <f>'Investīciju plāns_2023_2027'!T52</f>
        <v>0</v>
      </c>
      <c r="U62" s="282" t="str">
        <f>'Investīciju plāns_2023_2027'!U52</f>
        <v>2022-2027</v>
      </c>
    </row>
    <row r="63" spans="1:21" x14ac:dyDescent="0.25">
      <c r="A63" s="196" t="e">
        <f>'Investīciju plāns_2023_2027'!#REF!</f>
        <v>#REF!</v>
      </c>
      <c r="B63" s="277" t="e">
        <f>'Investīciju plāns_2023_2027'!#REF!</f>
        <v>#REF!</v>
      </c>
      <c r="C63" s="161" t="e">
        <f>'Investīciju plāns_2023_2027'!#REF!</f>
        <v>#REF!</v>
      </c>
      <c r="D63" s="285" t="e">
        <f>'Investīciju plāns_2023_2027'!#REF!</f>
        <v>#REF!</v>
      </c>
      <c r="E63" s="285" t="e">
        <f>'Investīciju plāns_2023_2027'!#REF!</f>
        <v>#REF!</v>
      </c>
      <c r="F63" s="161" t="e">
        <f>'Investīciju plāns_2023_2027'!#REF!</f>
        <v>#REF!</v>
      </c>
      <c r="G63" s="366" t="e">
        <f>'Investīciju plāns_2023_2027'!#REF!</f>
        <v>#REF!</v>
      </c>
      <c r="H63" s="278" t="e">
        <f>'Investīciju plāns_2023_2027'!#REF!</f>
        <v>#REF!</v>
      </c>
      <c r="I63" s="303" t="e">
        <f>'Investīciju plāns_2023_2027'!#REF!</f>
        <v>#REF!</v>
      </c>
      <c r="J63" s="304" t="e">
        <f>'Investīciju plāns_2023_2027'!#REF!</f>
        <v>#REF!</v>
      </c>
      <c r="K63" s="305" t="e">
        <f>'Investīciju plāns_2023_2027'!#REF!</f>
        <v>#REF!</v>
      </c>
      <c r="L63" s="306" t="e">
        <f>'Investīciju plāns_2023_2027'!#REF!</f>
        <v>#REF!</v>
      </c>
      <c r="M63" s="307" t="e">
        <f>'Investīciju plāns_2023_2027'!#REF!</f>
        <v>#REF!</v>
      </c>
      <c r="N63" s="196" t="e">
        <f>'Investīciju plāns_2023_2027'!#REF!</f>
        <v>#REF!</v>
      </c>
      <c r="O63" s="151" t="e">
        <f>'Investīciju plāns_2023_2027'!#REF!</f>
        <v>#REF!</v>
      </c>
      <c r="P63" s="166" t="e">
        <f>'Investīciju plāns_2023_2027'!#REF!</f>
        <v>#REF!</v>
      </c>
      <c r="Q63" s="166" t="e">
        <f>'Investīciju plāns_2023_2027'!#REF!</f>
        <v>#REF!</v>
      </c>
      <c r="R63" s="160" t="e">
        <f>'Investīciju plāns_2023_2027'!#REF!</f>
        <v>#REF!</v>
      </c>
      <c r="S63" s="161" t="e">
        <f>'Investīciju plāns_2023_2027'!#REF!</f>
        <v>#REF!</v>
      </c>
      <c r="T63" s="309" t="e">
        <f>'Investīciju plāns_2023_2027'!#REF!</f>
        <v>#REF!</v>
      </c>
      <c r="U63" s="282" t="e">
        <f>'Investīciju plāns_2023_2027'!#REF!</f>
        <v>#REF!</v>
      </c>
    </row>
    <row r="64" spans="1:21" x14ac:dyDescent="0.25">
      <c r="A64" s="161" t="e">
        <f>'Investīciju plāns_2023_2027'!#REF!</f>
        <v>#REF!</v>
      </c>
      <c r="B64" s="279" t="e">
        <f>'Investīciju plāns_2023_2027'!#REF!</f>
        <v>#REF!</v>
      </c>
      <c r="C64" s="196" t="e">
        <f>'Investīciju plāns_2023_2027'!#REF!</f>
        <v>#REF!</v>
      </c>
      <c r="D64" s="285" t="e">
        <f>'Investīciju plāns_2023_2027'!#REF!</f>
        <v>#REF!</v>
      </c>
      <c r="E64" s="285" t="e">
        <f>'Investīciju plāns_2023_2027'!#REF!</f>
        <v>#REF!</v>
      </c>
      <c r="F64" s="161" t="e">
        <f>'Investīciju plāns_2023_2027'!#REF!</f>
        <v>#REF!</v>
      </c>
      <c r="G64" s="368" t="e">
        <f>'Investīciju plāns_2023_2027'!#REF!</f>
        <v>#REF!</v>
      </c>
      <c r="H64" s="278" t="e">
        <f>'Investīciju plāns_2023_2027'!#REF!</f>
        <v>#REF!</v>
      </c>
      <c r="I64" s="303" t="e">
        <f>'Investīciju plāns_2023_2027'!#REF!</f>
        <v>#REF!</v>
      </c>
      <c r="J64" s="304" t="e">
        <f>'Investīciju plāns_2023_2027'!#REF!</f>
        <v>#REF!</v>
      </c>
      <c r="K64" s="305" t="e">
        <f>'Investīciju plāns_2023_2027'!#REF!</f>
        <v>#REF!</v>
      </c>
      <c r="L64" s="306" t="e">
        <f>'Investīciju plāns_2023_2027'!#REF!</f>
        <v>#REF!</v>
      </c>
      <c r="M64" s="307" t="e">
        <f>'Investīciju plāns_2023_2027'!#REF!</f>
        <v>#REF!</v>
      </c>
      <c r="N64" s="196" t="e">
        <f>'Investīciju plāns_2023_2027'!#REF!</f>
        <v>#REF!</v>
      </c>
      <c r="O64" s="161" t="e">
        <f>'Investīciju plāns_2023_2027'!#REF!</f>
        <v>#REF!</v>
      </c>
      <c r="P64" s="161" t="e">
        <f>'Investīciju plāns_2023_2027'!#REF!</f>
        <v>#REF!</v>
      </c>
      <c r="Q64" s="161" t="e">
        <f>'Investīciju plāns_2023_2027'!#REF!</f>
        <v>#REF!</v>
      </c>
      <c r="R64" s="160" t="e">
        <f>'Investīciju plāns_2023_2027'!#REF!</f>
        <v>#REF!</v>
      </c>
      <c r="S64" s="161" t="e">
        <f>'Investīciju plāns_2023_2027'!#REF!</f>
        <v>#REF!</v>
      </c>
      <c r="T64" s="309" t="e">
        <f>'Investīciju plāns_2023_2027'!#REF!</f>
        <v>#REF!</v>
      </c>
      <c r="U64" s="282" t="e">
        <f>'Investīciju plāns_2023_2027'!#REF!</f>
        <v>#REF!</v>
      </c>
    </row>
    <row r="65" spans="1:21" ht="76.5" x14ac:dyDescent="0.25">
      <c r="A65" s="161">
        <f>'Investīciju plāns_2023_2027'!A54</f>
        <v>52</v>
      </c>
      <c r="B65" s="279" t="str">
        <f>'Investīciju plāns_2023_2027'!B54</f>
        <v>04</v>
      </c>
      <c r="C65" s="196" t="str">
        <f>'Investīciju plāns_2023_2027'!C54</f>
        <v>Līvbērze</v>
      </c>
      <c r="D65" s="285" t="str">
        <f>'Investīciju plāns_2023_2027'!D54</f>
        <v xml:space="preserve">Līvbērzes pagasta katlu mājas (noliktavas) pārbūve </v>
      </c>
      <c r="E65" s="285" t="str">
        <f>'Investīciju plāns_2023_2027'!E54</f>
        <v>Katlu mājas (noliktavas) rekonstrukcija, energoefektivitāte (Jelgavas iela 19 (2.korpuss))</v>
      </c>
      <c r="F65" s="161" t="str">
        <f>'Investīciju plāns_2023_2027'!F54</f>
        <v>Ēku apsaimniekošana</v>
      </c>
      <c r="G65" s="366" t="str">
        <f>'Investīciju plāns_2023_2027'!G54</f>
        <v xml:space="preserve">J/Pag/Iedz
</v>
      </c>
      <c r="H65" s="278">
        <f>'Investīciju plāns_2023_2027'!H54</f>
        <v>100000</v>
      </c>
      <c r="I65" s="303">
        <f>'Investīciju plāns_2023_2027'!I54</f>
        <v>0</v>
      </c>
      <c r="J65" s="304">
        <f>'Investīciju plāns_2023_2027'!J54</f>
        <v>0</v>
      </c>
      <c r="K65" s="305">
        <f>'Investīciju plāns_2023_2027'!K54</f>
        <v>0</v>
      </c>
      <c r="L65" s="306">
        <f>'Investīciju plāns_2023_2027'!L54</f>
        <v>0</v>
      </c>
      <c r="M65" s="307">
        <f>'Investīciju plāns_2023_2027'!M54</f>
        <v>100000</v>
      </c>
      <c r="N65" s="166" t="str">
        <f>'Investīciju plāns_2023_2027'!N54</f>
        <v>P3 V RV9</v>
      </c>
      <c r="O65" s="151" t="str">
        <f>'Investīciju plāns_2023_2027'!O54</f>
        <v>P</v>
      </c>
      <c r="P65" s="156" t="str">
        <f>'Investīciju plāns_2023_2027'!P54</f>
        <v>VP2</v>
      </c>
      <c r="Q65" s="151" t="str">
        <f>'Investīciju plāns_2023_2027'!Q54</f>
        <v>RV5</v>
      </c>
      <c r="R65" s="160" t="str">
        <f>'Investīciju plāns_2023_2027'!R54</f>
        <v>U.5.4.</v>
      </c>
      <c r="S65" s="161" t="str">
        <f>'Investīciju plāns_2023_2027'!S54</f>
        <v>Infrastruktūras un saimnieciskā nodrošinājuma nodaļa/pagasta pārvalde</v>
      </c>
      <c r="T65" s="291">
        <f>'Investīciju plāns_2023_2027'!T54</f>
        <v>0</v>
      </c>
      <c r="U65" s="282" t="str">
        <f>'Investīciju plāns_2023_2027'!U54</f>
        <v>2022-2027</v>
      </c>
    </row>
    <row r="66" spans="1:21" ht="102" x14ac:dyDescent="0.25">
      <c r="A66" s="196">
        <f>'Investīciju plāns_2023_2027'!A55</f>
        <v>53</v>
      </c>
      <c r="B66" s="277" t="str">
        <f>'Investīciju plāns_2023_2027'!B55</f>
        <v>09</v>
      </c>
      <c r="C66" s="161" t="str">
        <f>'Investīciju plāns_2023_2027'!C55</f>
        <v>Līvbērze</v>
      </c>
      <c r="D66" s="285" t="str">
        <f>'Investīciju plāns_2023_2027'!D55</f>
        <v>Aizupes pamatskolas teritorijas labiekārtošana un apbūve</v>
      </c>
      <c r="E66" s="295" t="str">
        <f>'Investīciju plāns_2023_2027'!E55</f>
        <v>Aizupes pamatskolas teritorijas labiekārtošana un apbūve - zema enerģijas patēriņa ēkas būvniecība (piebūve, teritorijas labiekārtošana mācību procesa nodrošināšanai). Paredzamie darbi - topogrāfija un saskaņošanas darbi, komunikācijas, projektēšana un būvniecība.
Tiks nodrošinātas telpas pirmsskolas izglītības grupām un nodrošināti tehnoloģiju un dabas zinātņu kabineti, slēgta tipa pāreja un sporta zāle.
2021.gadā noslēdzies metu konkurss, secīgi jāiztrādā būvprojekts</v>
      </c>
      <c r="F66" s="161" t="str">
        <f>'Investīciju plāns_2023_2027'!F55</f>
        <v>Izglītības iestāžu infrastruktūra</v>
      </c>
      <c r="G66" s="366" t="str">
        <f>'Investīciju plāns_2023_2027'!G55</f>
        <v xml:space="preserve">AG
J/Pag/Iedz
</v>
      </c>
      <c r="H66" s="278">
        <f>'Investīciju plāns_2023_2027'!H55</f>
        <v>5300000</v>
      </c>
      <c r="I66" s="303">
        <f>'Investīciju plāns_2023_2027'!I55</f>
        <v>0</v>
      </c>
      <c r="J66" s="304">
        <f>'Investīciju plāns_2023_2027'!J55</f>
        <v>0</v>
      </c>
      <c r="K66" s="305">
        <f>'Investīciju plāns_2023_2027'!K55</f>
        <v>0</v>
      </c>
      <c r="L66" s="306">
        <f>'Investīciju plāns_2023_2027'!L55</f>
        <v>300000</v>
      </c>
      <c r="M66" s="307">
        <f>'Investīciju plāns_2023_2027'!M55</f>
        <v>5000000</v>
      </c>
      <c r="N66" s="166" t="str">
        <f>'Investīciju plāns_2023_2027'!N55</f>
        <v>P2 I RV1</v>
      </c>
      <c r="O66" s="151" t="str">
        <f>'Investīciju plāns_2023_2027'!O55</f>
        <v>P</v>
      </c>
      <c r="P66" s="156" t="str">
        <f>'Investīciju plāns_2023_2027'!P55</f>
        <v>VP1</v>
      </c>
      <c r="Q66" s="156" t="str">
        <f>'Investīciju plāns_2023_2027'!Q55</f>
        <v>RV1</v>
      </c>
      <c r="R66" s="160" t="str">
        <f>'Investīciju plāns_2023_2027'!R55</f>
        <v>1.1.</v>
      </c>
      <c r="S66" s="161" t="str">
        <f>'Investīciju plāns_2023_2027'!S55</f>
        <v>Infrastruktūras un saimnieciskā nodrošinājuma nodaļa/Izglītības pārvalde</v>
      </c>
      <c r="T66" s="291">
        <f>'Investīciju plāns_2023_2027'!T55</f>
        <v>0</v>
      </c>
      <c r="U66" s="282" t="str">
        <f>'Investīciju plāns_2023_2027'!U55</f>
        <v>2022-2027</v>
      </c>
    </row>
    <row r="67" spans="1:21" ht="76.5" x14ac:dyDescent="0.25">
      <c r="A67" s="161">
        <f>'Investīciju plāns_2023_2027'!A58</f>
        <v>56</v>
      </c>
      <c r="B67" s="279" t="str">
        <f>'Investīciju plāns_2023_2027'!B58</f>
        <v>04</v>
      </c>
      <c r="C67" s="196" t="str">
        <f>'Investīciju plāns_2023_2027'!C58</f>
        <v>Līvbērze</v>
      </c>
      <c r="D67" s="285" t="str">
        <f>'Investīciju plāns_2023_2027'!D58</f>
        <v>Līvbērzes pagasta  transporta infrastruktūras attīstība</v>
      </c>
      <c r="E67" s="285" t="str">
        <f>'Investīciju plāns_2023_2027'!E58</f>
        <v>Transporta infrastruktūras attīstība, t.sk.: 
2025.-2027gads:
Būriņu ceļa pārbūve - sakarā ar lielo transporta intensitāti, iespējams kopīgs risinājums ar Jelgavas valstspilsētu</v>
      </c>
      <c r="F67" s="161" t="str">
        <f>'Investīciju plāns_2023_2027'!F58</f>
        <v>Transporta infrastruktūra, t.sk. Apgaismojums</v>
      </c>
      <c r="G67" s="367" t="str">
        <f>'Investīciju plāns_2023_2027'!G58</f>
        <v xml:space="preserve">J/Pag/Iedz
</v>
      </c>
      <c r="H67" s="278">
        <f>'Investīciju plāns_2023_2027'!H58</f>
        <v>1000000</v>
      </c>
      <c r="I67" s="303">
        <f>'Investīciju plāns_2023_2027'!I58</f>
        <v>0</v>
      </c>
      <c r="J67" s="304">
        <f>'Investīciju plāns_2023_2027'!J58</f>
        <v>0</v>
      </c>
      <c r="K67" s="305">
        <f>'Investīciju plāns_2023_2027'!K58</f>
        <v>0</v>
      </c>
      <c r="L67" s="306">
        <f>'Investīciju plāns_2023_2027'!L58</f>
        <v>0</v>
      </c>
      <c r="M67" s="307">
        <f>'Investīciju plāns_2023_2027'!M58</f>
        <v>1000000</v>
      </c>
      <c r="N67" s="196" t="str">
        <f>'Investīciju plāns_2023_2027'!N58</f>
        <v>P2 V RV1</v>
      </c>
      <c r="O67" s="161" t="str">
        <f>'Investīciju plāns_2023_2027'!O58</f>
        <v>P</v>
      </c>
      <c r="P67" s="196" t="str">
        <f>'Investīciju plāns_2023_2027'!P58</f>
        <v>VP2</v>
      </c>
      <c r="Q67" s="196" t="str">
        <f>'Investīciju plāns_2023_2027'!Q58</f>
        <v>RV4</v>
      </c>
      <c r="R67" s="196" t="str">
        <f>'Investīciju plāns_2023_2027'!R58</f>
        <v>4.1.</v>
      </c>
      <c r="S67" s="161" t="str">
        <f>'Investīciju plāns_2023_2027'!S58</f>
        <v>Infrastruktūras un saimnieciskā nodrošinājuma nodaļa/Pagasta pārvalde</v>
      </c>
      <c r="T67" s="309">
        <f>'Investīciju plāns_2023_2027'!T58</f>
        <v>0</v>
      </c>
      <c r="U67" s="282" t="str">
        <f>'Investīciju plāns_2023_2027'!U58</f>
        <v>2022-2027</v>
      </c>
    </row>
    <row r="68" spans="1:21" ht="76.5" x14ac:dyDescent="0.25">
      <c r="A68" s="161">
        <f>'Investīciju plāns_2023_2027'!A59</f>
        <v>57</v>
      </c>
      <c r="B68" s="277" t="str">
        <f>'Investīciju plāns_2023_2027'!B59</f>
        <v>06</v>
      </c>
      <c r="C68" s="161" t="str">
        <f>'Investīciju plāns_2023_2027'!C59</f>
        <v>Novads</v>
      </c>
      <c r="D68" s="285" t="str">
        <f>'Investīciju plāns_2023_2027'!D59</f>
        <v>Āra apgaismojuma uzlabošanas darbi Jelgavas novadā - pārbūve/izbūve/armatūru nomaiņa</v>
      </c>
      <c r="E68" s="295" t="str">
        <f>'Investīciju plāns_2023_2027'!E59</f>
        <v>Āra apgaismojuma uzlabošanas darbi Jelgavas novadā, vienots iepirkums, lai nodrošinātu publisko teritoriju apgaismojumu uzturēšanu</v>
      </c>
      <c r="F68" s="161" t="str">
        <f>'Investīciju plāns_2023_2027'!F59</f>
        <v>Apgaismojuma infrastruktūra</v>
      </c>
      <c r="G68" s="366" t="str">
        <f>'Investīciju plāns_2023_2027'!G59</f>
        <v>Kopīgs/J/Pag/Iedz</v>
      </c>
      <c r="H68" s="290">
        <f>'Investīciju plāns_2023_2027'!H59</f>
        <v>1100000</v>
      </c>
      <c r="I68" s="303">
        <f>'Investīciju plāns_2023_2027'!I59</f>
        <v>0</v>
      </c>
      <c r="J68" s="304">
        <f>'Investīciju plāns_2023_2027'!J59</f>
        <v>0</v>
      </c>
      <c r="K68" s="305">
        <f>'Investīciju plāns_2023_2027'!K59</f>
        <v>0</v>
      </c>
      <c r="L68" s="306">
        <f>'Investīciju plāns_2023_2027'!L59</f>
        <v>100000</v>
      </c>
      <c r="M68" s="307">
        <f>'Investīciju plāns_2023_2027'!M59</f>
        <v>1000000</v>
      </c>
      <c r="N68" s="195" t="str">
        <f>'Investīciju plāns_2023_2027'!N59</f>
        <v>P2 V RV8</v>
      </c>
      <c r="O68" s="151" t="str">
        <f>'Investīciju plāns_2023_2027'!O59</f>
        <v>P</v>
      </c>
      <c r="P68" s="161" t="str">
        <f>'Investīciju plāns_2023_2027'!P59</f>
        <v>VP2</v>
      </c>
      <c r="Q68" s="161" t="str">
        <f>'Investīciju plāns_2023_2027'!Q59</f>
        <v>RV4</v>
      </c>
      <c r="R68" s="196" t="str">
        <f>'Investīciju plāns_2023_2027'!R59</f>
        <v>4.2.</v>
      </c>
      <c r="S68" s="161" t="str">
        <f>'Investīciju plāns_2023_2027'!S59</f>
        <v>Infrastruktūras un saimnieciskā nodrošinājuma nodaļa/pagasta pārvalde</v>
      </c>
      <c r="T68" s="310">
        <f>'Investīciju plāns_2023_2027'!T59</f>
        <v>0</v>
      </c>
      <c r="U68" s="282" t="str">
        <f>'Investīciju plāns_2023_2027'!U59</f>
        <v>2022-2027</v>
      </c>
    </row>
    <row r="69" spans="1:21" ht="76.5" x14ac:dyDescent="0.25">
      <c r="A69" s="196">
        <f>'Investīciju plāns_2023_2027'!A60</f>
        <v>58</v>
      </c>
      <c r="B69" s="277" t="str">
        <f>'Investīciju plāns_2023_2027'!B60</f>
        <v>04</v>
      </c>
      <c r="C69" s="161" t="str">
        <f>'Investīciju plāns_2023_2027'!C60</f>
        <v>Novads</v>
      </c>
      <c r="D69" s="285" t="str">
        <f>'Investīciju plāns_2023_2027'!D60</f>
        <v>Ekonomiskās attīstības veicināšanai pašvaldības ceļu atjaunošana visā novada teritorijā</v>
      </c>
      <c r="E69" s="295" t="str">
        <f>'Investīciju plāns_2023_2027'!E60</f>
        <v>Ceļu  atjaunošana visā novada teritorijā ekonomiskās attīstības veicināšanai</v>
      </c>
      <c r="F69" s="161" t="str">
        <f>'Investīciju plāns_2023_2027'!F60</f>
        <v>Atbalsts uzņēmējdarbībai</v>
      </c>
      <c r="G69" s="366" t="str">
        <f>'Investīciju plāns_2023_2027'!G60</f>
        <v>Kopīgs/J/Pag/Iedz</v>
      </c>
      <c r="H69" s="290">
        <f>'Investīciju plāns_2023_2027'!H60</f>
        <v>4000000</v>
      </c>
      <c r="I69" s="303">
        <f>'Investīciju plāns_2023_2027'!I60</f>
        <v>0</v>
      </c>
      <c r="J69" s="304">
        <f>'Investīciju plāns_2023_2027'!J60</f>
        <v>0</v>
      </c>
      <c r="K69" s="305">
        <f>'Investīciju plāns_2023_2027'!K60</f>
        <v>0</v>
      </c>
      <c r="L69" s="306">
        <f>'Investīciju plāns_2023_2027'!L60</f>
        <v>1000000</v>
      </c>
      <c r="M69" s="307">
        <f>'Investīciju plāns_2023_2027'!M60</f>
        <v>3000000</v>
      </c>
      <c r="N69" s="195" t="str">
        <f>'Investīciju plāns_2023_2027'!N60</f>
        <v>P2 U RV1</v>
      </c>
      <c r="O69" s="151" t="str">
        <f>'Investīciju plāns_2023_2027'!O60</f>
        <v>P</v>
      </c>
      <c r="P69" s="161" t="str">
        <f>'Investīciju plāns_2023_2027'!P60</f>
        <v>VP2</v>
      </c>
      <c r="Q69" s="161" t="str">
        <f>'Investīciju plāns_2023_2027'!Q60</f>
        <v>RV4</v>
      </c>
      <c r="R69" s="196" t="str">
        <f>'Investīciju plāns_2023_2027'!R60</f>
        <v>4.1.</v>
      </c>
      <c r="S69" s="161" t="str">
        <f>'Investīciju plāns_2023_2027'!S60</f>
        <v>Infrastruktūras un saimnieciskā nodrošinājuma nodaļa/pagasta pārvalde</v>
      </c>
      <c r="T69" s="310">
        <f>'Investīciju plāns_2023_2027'!T60</f>
        <v>0</v>
      </c>
      <c r="U69" s="282" t="str">
        <f>'Investīciju plāns_2023_2027'!U60</f>
        <v>2022-2027</v>
      </c>
    </row>
    <row r="70" spans="1:21" ht="38.25" x14ac:dyDescent="0.25">
      <c r="A70" s="161">
        <f>'Investīciju plāns_2023_2027'!A61</f>
        <v>59</v>
      </c>
      <c r="B70" s="277" t="str">
        <f>'Investīciju plāns_2023_2027'!B61</f>
        <v>04</v>
      </c>
      <c r="C70" s="161" t="str">
        <f>'Investīciju plāns_2023_2027'!C61</f>
        <v>Novads</v>
      </c>
      <c r="D70" s="285" t="str">
        <f>'Investīciju plāns_2023_2027'!D61</f>
        <v xml:space="preserve">Tirdzniecības vietu ierīkošana/iekārtošana Jelgavas novada ciemos </v>
      </c>
      <c r="E70" s="341" t="str">
        <f>'Investīciju plāns_2023_2027'!E61</f>
        <v>Tirdzniecības vietu ierīkošana/iekārtošana Jelgavas novada ciemos</v>
      </c>
      <c r="F70" s="161" t="str">
        <f>'Investīciju plāns_2023_2027'!F61</f>
        <v>Atbalsts uzņēmējdarbībai</v>
      </c>
      <c r="G70" s="366" t="str">
        <f>'Investīciju plāns_2023_2027'!G61</f>
        <v>Kopīgs/J/Pag/Iedz</v>
      </c>
      <c r="H70" s="290">
        <f>'Investīciju plāns_2023_2027'!H61</f>
        <v>200000</v>
      </c>
      <c r="I70" s="303">
        <f>'Investīciju plāns_2023_2027'!I61</f>
        <v>0</v>
      </c>
      <c r="J70" s="304">
        <f>'Investīciju plāns_2023_2027'!J61</f>
        <v>0</v>
      </c>
      <c r="K70" s="305">
        <f>'Investīciju plāns_2023_2027'!K61</f>
        <v>0</v>
      </c>
      <c r="L70" s="306">
        <f>'Investīciju plāns_2023_2027'!L61</f>
        <v>0</v>
      </c>
      <c r="M70" s="307">
        <f>'Investīciju plāns_2023_2027'!M61</f>
        <v>200000</v>
      </c>
      <c r="N70" s="195" t="str">
        <f>'Investīciju plāns_2023_2027'!N61</f>
        <v>P2 U RV1</v>
      </c>
      <c r="O70" s="151" t="str">
        <f>'Investīciju plāns_2023_2027'!O61</f>
        <v>D</v>
      </c>
      <c r="P70" s="145" t="str">
        <f>'Investīciju plāns_2023_2027'!P61</f>
        <v>VP3</v>
      </c>
      <c r="Q70" s="151" t="str">
        <f>'Investīciju plāns_2023_2027'!Q61</f>
        <v>RV7</v>
      </c>
      <c r="R70" s="151" t="str">
        <f>'Investīciju plāns_2023_2027'!R61</f>
        <v>U.7.2.</v>
      </c>
      <c r="S70" s="161" t="str">
        <f>'Investīciju plāns_2023_2027'!S61</f>
        <v>Pagasta pārvalde/Attīstības nodaļa</v>
      </c>
      <c r="T70" s="310">
        <f>'Investīciju plāns_2023_2027'!T61</f>
        <v>0</v>
      </c>
      <c r="U70" s="282" t="str">
        <f>'Investīciju plāns_2023_2027'!U61</f>
        <v>2022-2027</v>
      </c>
    </row>
    <row r="71" spans="1:21" ht="51" x14ac:dyDescent="0.25">
      <c r="A71" s="161">
        <f>'Investīciju plāns_2023_2027'!A62</f>
        <v>60</v>
      </c>
      <c r="B71" s="277" t="str">
        <f>'Investīciju plāns_2023_2027'!B62</f>
        <v>04</v>
      </c>
      <c r="C71" s="161" t="str">
        <f>'Investīciju plāns_2023_2027'!C62</f>
        <v>Novads</v>
      </c>
      <c r="D71" s="285" t="str">
        <f>'Investīciju plāns_2023_2027'!D62</f>
        <v>Pārejas uz klimatneitralitāti radīto ekonomisko, sociālo un vides seku mazināšana visvairāk skartajos reģionos</v>
      </c>
      <c r="E71" s="295" t="str">
        <f>'Investīciju plāns_2023_2027'!E62</f>
        <v xml:space="preserve">Atbalsts uzņēmējdarbībai nepieciešamās publiskās infrastruktūras attīstībai, veicinot pāreju uz klimatneitrālu ekonomiku industriālajās zonās </v>
      </c>
      <c r="F71" s="161" t="str">
        <f>'Investīciju plāns_2023_2027'!F62</f>
        <v>Atbalsts uzņēmējdarbībai</v>
      </c>
      <c r="G71" s="366" t="str">
        <f>'Investīciju plāns_2023_2027'!G62</f>
        <v>Kopīgs/J/Pag/Iedz
SAM</v>
      </c>
      <c r="H71" s="290">
        <f>'Investīciju plāns_2023_2027'!H62</f>
        <v>2000000</v>
      </c>
      <c r="I71" s="303">
        <f>'Investīciju plāns_2023_2027'!I62</f>
        <v>0</v>
      </c>
      <c r="J71" s="304">
        <f>'Investīciju plāns_2023_2027'!J62</f>
        <v>0</v>
      </c>
      <c r="K71" s="305">
        <f>'Investīciju plāns_2023_2027'!K62</f>
        <v>0</v>
      </c>
      <c r="L71" s="306">
        <f>'Investīciju plāns_2023_2027'!L62</f>
        <v>0</v>
      </c>
      <c r="M71" s="307">
        <f>'Investīciju plāns_2023_2027'!M62</f>
        <v>2000000</v>
      </c>
      <c r="N71" s="195" t="str">
        <f>'Investīciju plāns_2023_2027'!N62</f>
        <v>P2 U RV1</v>
      </c>
      <c r="O71" s="151" t="str">
        <f>'Investīciju plāns_2023_2027'!O62</f>
        <v>D</v>
      </c>
      <c r="P71" s="145" t="str">
        <f>'Investīciju plāns_2023_2027'!P62</f>
        <v>VP3</v>
      </c>
      <c r="Q71" s="151" t="str">
        <f>'Investīciju plāns_2023_2027'!Q62</f>
        <v>RV7</v>
      </c>
      <c r="R71" s="160" t="str">
        <f>'Investīciju plāns_2023_2027'!R62</f>
        <v>U.7.2.</v>
      </c>
      <c r="S71" s="161" t="str">
        <f>'Investīciju plāns_2023_2027'!S62</f>
        <v>Plānošanas un attīstības departamenta</v>
      </c>
      <c r="T71" s="310">
        <f>'Investīciju plāns_2023_2027'!T62</f>
        <v>0</v>
      </c>
      <c r="U71" s="282" t="str">
        <f>'Investīciju plāns_2023_2027'!U62</f>
        <v>2022-2027</v>
      </c>
    </row>
    <row r="72" spans="1:21" ht="51" x14ac:dyDescent="0.25">
      <c r="A72" s="196">
        <f>'Investīciju plāns_2023_2027'!A63</f>
        <v>61</v>
      </c>
      <c r="B72" s="279" t="str">
        <f>'Investīciju plāns_2023_2027'!B63</f>
        <v>04</v>
      </c>
      <c r="C72" s="161" t="str">
        <f>'Investīciju plāns_2023_2027'!C63</f>
        <v>Novads</v>
      </c>
      <c r="D72" s="285" t="str">
        <f>'Investīciju plāns_2023_2027'!D63</f>
        <v>Investīcijas uzņēmējdarbības publiskajā infrastruktūrā industriālo parku un teritoriju attīstīšanai reģionos</v>
      </c>
      <c r="E72" s="285" t="str">
        <f>'Investīciju plāns_2023_2027'!E63</f>
        <v>Investīcijas uzņēmējdarbības publiskajā infrastruktūrā industriālo parku un teritoriju attīstīšanai reģionos</v>
      </c>
      <c r="F72" s="161" t="str">
        <f>'Investīciju plāns_2023_2027'!F63</f>
        <v>Atbalsts uzņēmējdarbībai</v>
      </c>
      <c r="G72" s="366" t="str">
        <f>'Investīciju plāns_2023_2027'!G63</f>
        <v>Kopīgs/J/Pag/Iedz
SAM</v>
      </c>
      <c r="H72" s="290">
        <f>'Investīciju plāns_2023_2027'!H63</f>
        <v>2000000</v>
      </c>
      <c r="I72" s="303">
        <f>'Investīciju plāns_2023_2027'!I63</f>
        <v>0</v>
      </c>
      <c r="J72" s="304">
        <f>'Investīciju plāns_2023_2027'!J63</f>
        <v>0</v>
      </c>
      <c r="K72" s="305">
        <f>'Investīciju plāns_2023_2027'!K63</f>
        <v>0</v>
      </c>
      <c r="L72" s="306">
        <f>'Investīciju plāns_2023_2027'!L63</f>
        <v>0</v>
      </c>
      <c r="M72" s="307">
        <f>'Investīciju plāns_2023_2027'!M63</f>
        <v>2000000</v>
      </c>
      <c r="N72" s="196" t="str">
        <f>'Investīciju plāns_2023_2027'!N63</f>
        <v>P2 U RV1</v>
      </c>
      <c r="O72" s="151" t="str">
        <f>'Investīciju plāns_2023_2027'!O63</f>
        <v>D</v>
      </c>
      <c r="P72" s="160" t="str">
        <f>'Investīciju plāns_2023_2027'!P63</f>
        <v>VP3</v>
      </c>
      <c r="Q72" s="151" t="str">
        <f>'Investīciju plāns_2023_2027'!Q63</f>
        <v>RV7</v>
      </c>
      <c r="R72" s="160" t="str">
        <f>'Investīciju plāns_2023_2027'!R63</f>
        <v>U.7.2.</v>
      </c>
      <c r="S72" s="161" t="str">
        <f>'Investīciju plāns_2023_2027'!S63</f>
        <v>Plānošanas un attīstības departamenta</v>
      </c>
      <c r="T72" s="309">
        <f>'Investīciju plāns_2023_2027'!T63</f>
        <v>0</v>
      </c>
      <c r="U72" s="282" t="str">
        <f>'Investīciju plāns_2023_2027'!U63</f>
        <v>2022-2027</v>
      </c>
    </row>
    <row r="73" spans="1:21" ht="89.25" x14ac:dyDescent="0.25">
      <c r="A73" s="161">
        <f>'Investīciju plāns_2023_2027'!A64</f>
        <v>62</v>
      </c>
      <c r="B73" s="279" t="str">
        <f>'Investīciju plāns_2023_2027'!B64</f>
        <v>04</v>
      </c>
      <c r="C73" s="161" t="str">
        <f>'Investīciju plāns_2023_2027'!C64</f>
        <v>Novads</v>
      </c>
      <c r="D73" s="285" t="str">
        <f>'Investīciju plāns_2023_2027'!D64</f>
        <v>Civilās aizsardzības sistēmas attīstība un pilnveide</v>
      </c>
      <c r="E73" s="295" t="str">
        <f>'Investīciju plāns_2023_2027'!E64</f>
        <v xml:space="preserve">Pilnveidot sadarbību civilās aizsardzības jautājumos starp pilsētu un novadu, kā arī ar kaimiņu teritorijām.
2022.gadā. Civilās aizsardzības plāns izstrādāts Jelgavas novada pašvaldības teritorijai
Droša vide, informēta sabiedrība, saskaņota rīcība starp dažādām institūcijām mazina draudu riskus. 
</v>
      </c>
      <c r="F73" s="161" t="str">
        <f>'Investīciju plāns_2023_2027'!F64</f>
        <v>Civilā aizsardzība</v>
      </c>
      <c r="G73" s="366" t="str">
        <f>'Investīciju plāns_2023_2027'!G64</f>
        <v>Kopīgs/J/Pag/Iedz</v>
      </c>
      <c r="H73" s="278">
        <f>'Investīciju plāns_2023_2027'!H64</f>
        <v>810000</v>
      </c>
      <c r="I73" s="303">
        <f>'Investīciju plāns_2023_2027'!I64</f>
        <v>0</v>
      </c>
      <c r="J73" s="304">
        <f>'Investīciju plāns_2023_2027'!J64</f>
        <v>0</v>
      </c>
      <c r="K73" s="305">
        <f>'Investīciju plāns_2023_2027'!K64</f>
        <v>0</v>
      </c>
      <c r="L73" s="306">
        <f>'Investīciju plāns_2023_2027'!L64</f>
        <v>10000</v>
      </c>
      <c r="M73" s="307">
        <f>'Investīciju plāns_2023_2027'!M64</f>
        <v>800000</v>
      </c>
      <c r="N73" s="166" t="str">
        <f>'Investīciju plāns_2023_2027'!N64</f>
        <v>P5 A RV5</v>
      </c>
      <c r="O73" s="151" t="str">
        <f>'Investīciju plāns_2023_2027'!O64</f>
        <v>D</v>
      </c>
      <c r="P73" s="161" t="str">
        <f>'Investīciju plāns_2023_2027'!P64</f>
        <v>HP5</v>
      </c>
      <c r="Q73" s="161" t="str">
        <f>'Investīciju plāns_2023_2027'!Q64</f>
        <v>RV5</v>
      </c>
      <c r="R73" s="196">
        <f>'Investīciju plāns_2023_2027'!R64</f>
        <v>5.7</v>
      </c>
      <c r="S73" s="161" t="str">
        <f>'Investīciju plāns_2023_2027'!S64</f>
        <v>Darba aizsardzības, ugunsdrošības
un civilās aizsardzības nodaļa</v>
      </c>
      <c r="T73" s="291">
        <f>'Investīciju plāns_2023_2027'!T64</f>
        <v>0</v>
      </c>
      <c r="U73" s="282" t="str">
        <f>'Investīciju plāns_2023_2027'!U64</f>
        <v>2022-2027</v>
      </c>
    </row>
    <row r="74" spans="1:21" ht="63.75" x14ac:dyDescent="0.25">
      <c r="A74" s="161">
        <f>'Investīciju plāns_2023_2027'!A65</f>
        <v>63</v>
      </c>
      <c r="B74" s="277" t="str">
        <f>'Investīciju plāns_2023_2027'!B65</f>
        <v>03</v>
      </c>
      <c r="C74" s="161" t="str">
        <f>'Investīciju plāns_2023_2027'!C65</f>
        <v>Novads</v>
      </c>
      <c r="D74" s="285" t="str">
        <f>'Investīciju plāns_2023_2027'!D65</f>
        <v>Jelgavas novada pašvaldības policijas infrastruktūras un materiāltehniskā nodrošinājuma attīstība un pilnveidošana</v>
      </c>
      <c r="E74" s="285" t="str">
        <f>'Investīciju plāns_2023_2027'!E65</f>
        <v>Materiāltehniskās bāzes atjaunošana/papildināšana/modernizēšana, drošības pasākumu nodrošināšanai Jelgavas novada teritorijā (specializēts transports, materiāltehniskās bāzes papildināšana t.sk. zivju fonda….)</v>
      </c>
      <c r="F74" s="161" t="str">
        <f>'Investīciju plāns_2023_2027'!F65</f>
        <v>Drošības pasākumu īstenošana</v>
      </c>
      <c r="G74" s="366" t="str">
        <f>'Investīciju plāns_2023_2027'!G65</f>
        <v>Kopīgs/J/Pag/Iedz</v>
      </c>
      <c r="H74" s="278">
        <f>'Investīciju plāns_2023_2027'!H65</f>
        <v>550000</v>
      </c>
      <c r="I74" s="303">
        <f>'Investīciju plāns_2023_2027'!I65</f>
        <v>0</v>
      </c>
      <c r="J74" s="304">
        <f>'Investīciju plāns_2023_2027'!J65</f>
        <v>0</v>
      </c>
      <c r="K74" s="305">
        <f>'Investīciju plāns_2023_2027'!K65</f>
        <v>0</v>
      </c>
      <c r="L74" s="306">
        <f>'Investīciju plāns_2023_2027'!L65</f>
        <v>50000</v>
      </c>
      <c r="M74" s="307">
        <f>'Investīciju plāns_2023_2027'!M65</f>
        <v>500000</v>
      </c>
      <c r="N74" s="166" t="str">
        <f>'Investīciju plāns_2023_2027'!N65</f>
        <v>P1 A RV1</v>
      </c>
      <c r="O74" s="151" t="str">
        <f>'Investīciju plāns_2023_2027'!O65</f>
        <v>D</v>
      </c>
      <c r="P74" s="161" t="str">
        <f>'Investīciju plāns_2023_2027'!P65</f>
        <v>HP4</v>
      </c>
      <c r="Q74" s="161" t="str">
        <f>'Investīciju plāns_2023_2027'!Q65</f>
        <v>RV8</v>
      </c>
      <c r="R74" s="160">
        <f>'Investīciju plāns_2023_2027'!R65</f>
        <v>8.1</v>
      </c>
      <c r="S74" s="161" t="str">
        <f>'Investīciju plāns_2023_2027'!S65</f>
        <v>Pašvaldības policija</v>
      </c>
      <c r="T74" s="291">
        <f>'Investīciju plāns_2023_2027'!T65</f>
        <v>0</v>
      </c>
      <c r="U74" s="282" t="str">
        <f>'Investīciju plāns_2023_2027'!U65</f>
        <v>2022-2027</v>
      </c>
    </row>
    <row r="75" spans="1:21" ht="102" x14ac:dyDescent="0.25">
      <c r="A75" s="196">
        <f>'Investīciju plāns_2023_2027'!A66</f>
        <v>64</v>
      </c>
      <c r="B75" s="277" t="str">
        <f>'Investīciju plāns_2023_2027'!B66</f>
        <v>06</v>
      </c>
      <c r="C75" s="161" t="str">
        <f>'Investīciju plāns_2023_2027'!C66</f>
        <v>Novads</v>
      </c>
      <c r="D75" s="285" t="str">
        <f>'Investīciju plāns_2023_2027'!D66</f>
        <v>Pašvaldību ēku un infrastruktūras uzlabošana, veicinot pāreju uz atjaunojamo energoresursu tehnoloģiju izmantošanu un uzlabojot energoefektivitāti, t.sk. siltumnīcefekta gāzu emisiju samazināšana</v>
      </c>
      <c r="E75" s="285" t="str">
        <f>'Investīciju plāns_2023_2027'!E66</f>
        <v>Pašvaldību ēku un infrastruktūras uzlabošana, veicinot pāreju uz atjaunojamo energoresursu tehnoloģiju izmantošanu un uzlabojot energoefektivitāti, t.sk. siltumnīcefekta gāzu emisiju samazināšana. Pasākumu komplekss ēku energoefektivitātes uzlabošanai ieviešot viedus risinājumus pašvaldības ēkās, t.sk. automatizētas ēku pārvaldības sistēmas attīstīšana un energoefektīvu pasākumu nodrošināšana (alokatori, u.c, ēku energosertifikācija)</v>
      </c>
      <c r="F75" s="161" t="str">
        <f>'Investīciju plāns_2023_2027'!F66</f>
        <v>Energoefektivitāte</v>
      </c>
      <c r="G75" s="366" t="str">
        <f>'Investīciju plāns_2023_2027'!G66</f>
        <v>Kopīgs/J/Pag/Iedz
SAM</v>
      </c>
      <c r="H75" s="278">
        <f>'Investīciju plāns_2023_2027'!H66</f>
        <v>8000000</v>
      </c>
      <c r="I75" s="303">
        <f>'Investīciju plāns_2023_2027'!I66</f>
        <v>0</v>
      </c>
      <c r="J75" s="304">
        <f>'Investīciju plāns_2023_2027'!J66</f>
        <v>0</v>
      </c>
      <c r="K75" s="305">
        <f>'Investīciju plāns_2023_2027'!K66</f>
        <v>0</v>
      </c>
      <c r="L75" s="306">
        <f>'Investīciju plāns_2023_2027'!L66</f>
        <v>0</v>
      </c>
      <c r="M75" s="307">
        <f>'Investīciju plāns_2023_2027'!M66</f>
        <v>8000000</v>
      </c>
      <c r="N75" s="166" t="str">
        <f>'Investīciju plāns_2023_2027'!N66</f>
        <v>P2 V RV8</v>
      </c>
      <c r="O75" s="151" t="str">
        <f>'Investīciju plāns_2023_2027'!O66</f>
        <v>D</v>
      </c>
      <c r="P75" s="284" t="str">
        <f>'Investīciju plāns_2023_2027'!P66</f>
        <v>VP2</v>
      </c>
      <c r="Q75" s="161" t="str">
        <f>'Investīciju plāns_2023_2027'!Q66</f>
        <v>RV5</v>
      </c>
      <c r="R75" s="160" t="str">
        <f>'Investīciju plāns_2023_2027'!R66</f>
        <v>U.5.4.</v>
      </c>
      <c r="S75" s="161" t="str">
        <f>'Investīciju plāns_2023_2027'!S66</f>
        <v>Infrastruktūras un saimnieciskā nodrošinājuma nodaļa/pagasta pārvalde</v>
      </c>
      <c r="T75" s="291">
        <f>'Investīciju plāns_2023_2027'!T66</f>
        <v>0</v>
      </c>
      <c r="U75" s="282" t="str">
        <f>'Investīciju plāns_2023_2027'!U66</f>
        <v>2022-2027</v>
      </c>
    </row>
    <row r="76" spans="1:21" ht="140.25" x14ac:dyDescent="0.25">
      <c r="A76" s="161">
        <f>'Investīciju plāns_2023_2027'!A67</f>
        <v>65</v>
      </c>
      <c r="B76" s="279" t="str">
        <f>'Investīciju plāns_2023_2027'!B67</f>
        <v>09</v>
      </c>
      <c r="C76" s="161" t="str">
        <f>'Investīciju plāns_2023_2027'!C67</f>
        <v>Novads</v>
      </c>
      <c r="D76" s="285" t="str">
        <f>'Investīciju plāns_2023_2027'!D67</f>
        <v>Izglītības iestāžu remontdarbi, telpu aprīkošana, modernizācija</v>
      </c>
      <c r="E76" s="285" t="str">
        <f>'Investīciju plāns_2023_2027'!E67</f>
        <v>Izglītības iestāžu remontdarbi, telpu aprīkošana, modernizācija (ventilācijas, ugunsdrošības un elektroinstalācijas u.c.),  lai tiktu nodrošināts kvalitatīvs, drošs izglītības pakalpojums - ieviešot un attīstot dažādas izglītības programmas Jelgavas novada izglītības iestādēs, tajā skaitā:
*Skolu mājturības kabinetiem programmējamie darbagaldi;
*Vispārējo pamatizglītības iestāžu dabaszinātņu kabinetu iekārtošana;
*Inovatīvu IKT risinājumu ieviešana vispārizglītojošo skolu mācību procesā;
*Atbalsts metodisko centru funkciju īstenošanai IKT jomā;
*Vides izglītības programmu attīstība un aprīkošana;</v>
      </c>
      <c r="F76" s="161" t="str">
        <f>'Investīciju plāns_2023_2027'!F67</f>
        <v>Ēku remontdarbi</v>
      </c>
      <c r="G76" s="366" t="str">
        <f>'Investīciju plāns_2023_2027'!G67</f>
        <v>Kopīgs/J/Pag/Iedz</v>
      </c>
      <c r="H76" s="278">
        <f>'Investīciju plāns_2023_2027'!H67</f>
        <v>1500000</v>
      </c>
      <c r="I76" s="303">
        <f>'Investīciju plāns_2023_2027'!I67</f>
        <v>0</v>
      </c>
      <c r="J76" s="304">
        <f>'Investīciju plāns_2023_2027'!J67</f>
        <v>0</v>
      </c>
      <c r="K76" s="305">
        <f>'Investīciju plāns_2023_2027'!K67</f>
        <v>0</v>
      </c>
      <c r="L76" s="306">
        <f>'Investīciju plāns_2023_2027'!L67</f>
        <v>500000</v>
      </c>
      <c r="M76" s="307">
        <f>'Investīciju plāns_2023_2027'!M67</f>
        <v>1000000</v>
      </c>
      <c r="N76" s="166" t="str">
        <f>'Investīciju plāns_2023_2027'!N67</f>
        <v>P2 I RV1</v>
      </c>
      <c r="O76" s="161" t="str">
        <f>'Investīciju plāns_2023_2027'!O67</f>
        <v>P</v>
      </c>
      <c r="P76" s="196" t="str">
        <f>'Investīciju plāns_2023_2027'!P67</f>
        <v>VP1</v>
      </c>
      <c r="Q76" s="196" t="str">
        <f>'Investīciju plāns_2023_2027'!Q67</f>
        <v>RV1</v>
      </c>
      <c r="R76" s="196" t="str">
        <f>'Investīciju plāns_2023_2027'!R67</f>
        <v>1.1.</v>
      </c>
      <c r="S76" s="161" t="str">
        <f>'Investīciju plāns_2023_2027'!S67</f>
        <v>Infrastruktūras un saimnieciskā nodrošinājuma nodaļa/Izglītības pārvalde</v>
      </c>
      <c r="T76" s="291">
        <f>'Investīciju plāns_2023_2027'!T67</f>
        <v>0</v>
      </c>
      <c r="U76" s="282" t="str">
        <f>'Investīciju plāns_2023_2027'!U67</f>
        <v>2022-2027</v>
      </c>
    </row>
    <row r="77" spans="1:21" ht="76.5" x14ac:dyDescent="0.25">
      <c r="A77" s="161">
        <f>'Investīciju plāns_2023_2027'!A68</f>
        <v>66</v>
      </c>
      <c r="B77" s="277" t="str">
        <f>'Investīciju plāns_2023_2027'!B68</f>
        <v>01</v>
      </c>
      <c r="C77" s="161" t="str">
        <f>'Investīciju plāns_2023_2027'!C68</f>
        <v>Novads</v>
      </c>
      <c r="D77" s="285" t="str">
        <f>'Investīciju plāns_2023_2027'!D68</f>
        <v>Pašvaldības ēku remontdarbi</v>
      </c>
      <c r="E77" s="295" t="str">
        <f>'Investīciju plāns_2023_2027'!E68</f>
        <v>Pašvaldības ēku remonti - fasādes krāsošanas, tīrīšanas, vides pieejamības nodrošināšana, telpu remonti, t.sk. administratīvās ēkas Jelgava, Pasta ielas 37 remontdarbi -  kabinetu durvju nomaiņa un koridoru kosmētiskais remonts, logu nomaiņa, grīdas seguma remonts lielajai zālei</v>
      </c>
      <c r="F77" s="161" t="str">
        <f>'Investīciju plāns_2023_2027'!F68</f>
        <v>Ēku remontdarbi</v>
      </c>
      <c r="G77" s="366" t="str">
        <f>'Investīciju plāns_2023_2027'!G68</f>
        <v>Kopīgs/J/Pag/Iedz</v>
      </c>
      <c r="H77" s="278">
        <f>'Investīciju plāns_2023_2027'!H68</f>
        <v>2000000</v>
      </c>
      <c r="I77" s="303">
        <f>'Investīciju plāns_2023_2027'!I68</f>
        <v>0</v>
      </c>
      <c r="J77" s="304">
        <f>'Investīciju plāns_2023_2027'!J68</f>
        <v>0</v>
      </c>
      <c r="K77" s="305">
        <f>'Investīciju plāns_2023_2027'!K68</f>
        <v>0</v>
      </c>
      <c r="L77" s="306">
        <f>'Investīciju plāns_2023_2027'!L68</f>
        <v>0</v>
      </c>
      <c r="M77" s="307">
        <f>'Investīciju plāns_2023_2027'!M68</f>
        <v>2000000</v>
      </c>
      <c r="N77" s="166" t="str">
        <f>'Investīciju plāns_2023_2027'!N68</f>
        <v>P3 V RV9</v>
      </c>
      <c r="O77" s="161" t="str">
        <f>'Investīciju plāns_2023_2027'!O68</f>
        <v>D</v>
      </c>
      <c r="P77" s="196" t="str">
        <f>'Investīciju plāns_2023_2027'!P68</f>
        <v>VP2</v>
      </c>
      <c r="Q77" s="196" t="str">
        <f>'Investīciju plāns_2023_2027'!Q68</f>
        <v>RV5</v>
      </c>
      <c r="R77" s="196" t="str">
        <f>'Investīciju plāns_2023_2027'!R68</f>
        <v>U.5.4.</v>
      </c>
      <c r="S77" s="161" t="str">
        <f>'Investīciju plāns_2023_2027'!S68</f>
        <v>Infrastruktūras un saimnieciskā nodrošinājuma nodaļa/pagasta pārvalde</v>
      </c>
      <c r="T77" s="291">
        <f>'Investīciju plāns_2023_2027'!T68</f>
        <v>0</v>
      </c>
      <c r="U77" s="282" t="str">
        <f>'Investīciju plāns_2023_2027'!U68</f>
        <v>2022-2027</v>
      </c>
    </row>
    <row r="78" spans="1:21" x14ac:dyDescent="0.25">
      <c r="A78" s="196" t="e">
        <f>'Investīciju plāns_2023_2027'!#REF!</f>
        <v>#REF!</v>
      </c>
      <c r="B78" s="277" t="e">
        <f>'Investīciju plāns_2023_2027'!#REF!</f>
        <v>#REF!</v>
      </c>
      <c r="C78" s="161" t="e">
        <f>'Investīciju plāns_2023_2027'!#REF!</f>
        <v>#REF!</v>
      </c>
      <c r="D78" s="285" t="e">
        <f>'Investīciju plāns_2023_2027'!#REF!</f>
        <v>#REF!</v>
      </c>
      <c r="E78" s="295" t="e">
        <f>'Investīciju plāns_2023_2027'!#REF!</f>
        <v>#REF!</v>
      </c>
      <c r="F78" s="161" t="e">
        <f>'Investīciju plāns_2023_2027'!#REF!</f>
        <v>#REF!</v>
      </c>
      <c r="G78" s="366" t="e">
        <f>'Investīciju plāns_2023_2027'!#REF!</f>
        <v>#REF!</v>
      </c>
      <c r="H78" s="278" t="e">
        <f>'Investīciju plāns_2023_2027'!#REF!</f>
        <v>#REF!</v>
      </c>
      <c r="I78" s="303" t="e">
        <f>'Investīciju plāns_2023_2027'!#REF!</f>
        <v>#REF!</v>
      </c>
      <c r="J78" s="304" t="e">
        <f>'Investīciju plāns_2023_2027'!#REF!</f>
        <v>#REF!</v>
      </c>
      <c r="K78" s="305" t="e">
        <f>'Investīciju plāns_2023_2027'!#REF!</f>
        <v>#REF!</v>
      </c>
      <c r="L78" s="306" t="e">
        <f>'Investīciju plāns_2023_2027'!#REF!</f>
        <v>#REF!</v>
      </c>
      <c r="M78" s="307" t="e">
        <f>'Investīciju plāns_2023_2027'!#REF!</f>
        <v>#REF!</v>
      </c>
      <c r="N78" s="166" t="e">
        <f>'Investīciju plāns_2023_2027'!#REF!</f>
        <v>#REF!</v>
      </c>
      <c r="O78" s="161" t="e">
        <f>'Investīciju plāns_2023_2027'!#REF!</f>
        <v>#REF!</v>
      </c>
      <c r="P78" s="196" t="e">
        <f>'Investīciju plāns_2023_2027'!#REF!</f>
        <v>#REF!</v>
      </c>
      <c r="Q78" s="196" t="e">
        <f>'Investīciju plāns_2023_2027'!#REF!</f>
        <v>#REF!</v>
      </c>
      <c r="R78" s="196" t="e">
        <f>'Investīciju plāns_2023_2027'!#REF!</f>
        <v>#REF!</v>
      </c>
      <c r="S78" s="336" t="e">
        <f>'Investīciju plāns_2023_2027'!#REF!</f>
        <v>#REF!</v>
      </c>
      <c r="T78" s="291" t="e">
        <f>'Investīciju plāns_2023_2027'!#REF!</f>
        <v>#REF!</v>
      </c>
      <c r="U78" s="282" t="e">
        <f>'Investīciju plāns_2023_2027'!#REF!</f>
        <v>#REF!</v>
      </c>
    </row>
    <row r="79" spans="1:21" ht="63.75" x14ac:dyDescent="0.25">
      <c r="A79" s="161">
        <f>'Investīciju plāns_2023_2027'!A69</f>
        <v>67</v>
      </c>
      <c r="B79" s="196" t="str">
        <f>'Investīciju plāns_2023_2027'!B69</f>
        <v>09</v>
      </c>
      <c r="C79" s="161" t="str">
        <f>'Investīciju plāns_2023_2027'!C69</f>
        <v>Novads</v>
      </c>
      <c r="D79" s="285" t="str">
        <f>'Investīciju plāns_2023_2027'!D69</f>
        <v>Izglītības iestāžu infrastruktūras sakārtošana/teritorijas labiekārtošana/modernizācija/atjaunošana/remonti</v>
      </c>
      <c r="E79" s="285" t="str">
        <f>'Investīciju plāns_2023_2027'!E69</f>
        <v>Izglītības iestāžu teritoriju infrastruktūras sakārtošana/modernizācija/atjaunošana/labiekārtošana (t.sk. rotaļlaukumi, jaunsardzes attīstīšana, tehniskie laukumi, ceļu satiksmes noteikumu mācību laukuma ierīkošana/būvniecība) Jelgavas novada izglītības iestādēs</v>
      </c>
      <c r="F79" s="161" t="str">
        <f>'Investīciju plāns_2023_2027'!F69</f>
        <v>Izglītības iestāžu infrastruktūra</v>
      </c>
      <c r="G79" s="366" t="str">
        <f>'Investīciju plāns_2023_2027'!G69</f>
        <v>Kopīgs/J/Pag/Iedz
SAM</v>
      </c>
      <c r="H79" s="278">
        <f>'Investīciju plāns_2023_2027'!H69</f>
        <v>1200000</v>
      </c>
      <c r="I79" s="303">
        <f>'Investīciju plāns_2023_2027'!I69</f>
        <v>0</v>
      </c>
      <c r="J79" s="304">
        <f>'Investīciju plāns_2023_2027'!J69</f>
        <v>0</v>
      </c>
      <c r="K79" s="305">
        <f>'Investīciju plāns_2023_2027'!K69</f>
        <v>0</v>
      </c>
      <c r="L79" s="306">
        <f>'Investīciju plāns_2023_2027'!L69</f>
        <v>200000</v>
      </c>
      <c r="M79" s="307">
        <f>'Investīciju plāns_2023_2027'!M69</f>
        <v>1000000</v>
      </c>
      <c r="N79" s="196" t="str">
        <f>'Investīciju plāns_2023_2027'!N69</f>
        <v>P2 I RV1</v>
      </c>
      <c r="O79" s="151" t="str">
        <f>'Investīciju plāns_2023_2027'!O69</f>
        <v>P</v>
      </c>
      <c r="P79" s="284" t="str">
        <f>'Investīciju plāns_2023_2027'!P69</f>
        <v>VP1</v>
      </c>
      <c r="Q79" s="161" t="str">
        <f>'Investīciju plāns_2023_2027'!Q69</f>
        <v>RV1</v>
      </c>
      <c r="R79" s="160" t="str">
        <f>'Investīciju plāns_2023_2027'!R69</f>
        <v>1.1.</v>
      </c>
      <c r="S79" s="161" t="str">
        <f>'Investīciju plāns_2023_2027'!S69</f>
        <v>Izglītības pārvalde</v>
      </c>
      <c r="T79" s="309">
        <f>'Investīciju plāns_2023_2027'!T69</f>
        <v>0</v>
      </c>
      <c r="U79" s="282" t="str">
        <f>'Investīciju plāns_2023_2027'!U69</f>
        <v>2022-2027</v>
      </c>
    </row>
    <row r="80" spans="1:21" ht="306" x14ac:dyDescent="0.25">
      <c r="A80" s="161">
        <f>'Investīciju plāns_2023_2027'!A70</f>
        <v>68</v>
      </c>
      <c r="B80" s="196" t="str">
        <f>'Investīciju plāns_2023_2027'!B70</f>
        <v>09</v>
      </c>
      <c r="C80" s="196" t="str">
        <f>'Investīciju plāns_2023_2027'!C70</f>
        <v>Novads</v>
      </c>
      <c r="D80" s="285" t="str">
        <f>'Investīciju plāns_2023_2027'!D70</f>
        <v>Izglītības iestāžu  mācību vides pilnveidošana un materiāli tehniskās bāzes atjaunošana Jelgavas novada izglītības iestādēs</v>
      </c>
      <c r="E80" s="285" t="str">
        <f>'Investīciju plāns_2023_2027'!E70</f>
        <v>Mācību vides pilnveidošana un materiāli tehniskās bāzes atjaunošana Jelgavas novada izglītības iestādēs, izglītības iestāžu  nodrošinājums jaunā mācību satura kvalitatīvai ieviešana, tajā skaitā:
*Informācijas tehnoloģiju iegāde Jelgavas novada pašvaldības izglītības iestādēs mācību procesa nodrošināšanai;
*Profesionālās izglītības mācību vides pilnveidošana atbilstoši tautsaimniecības nozaru attīstībai (Zaļenieku KAV);
*Profesionālās ievirzes izglītības programmu ieviešana vispārizglītojošās skolās atbilstoši tautsaimniecības nozaru attīstībai;
*Mazo lauku skolu tīkla un darbības pilnveide (Izveidot mācību klases Lauku skolu projekta īstenošanai, lai izglītojamie varētu apgūt obligāto mācību saturu ārpusskolas mācībās);
*Sākotnējās profesionālās izglītības programmu īstenošana ( pamatbāzes izveide izvēlēto profesiju pamatu apguvei. Skolās ir atšķirīga profesionālā izvēle. Līdzekļi nepieciešami mācību satura veidošanai un mācību programmu izstrādei);
*Praktiskās mācības un mācību prakses profesionālajā izglītībā (Sadarbības attīstīšana ar LLU un darba devējiem);
*Jelgavas novada jaunsargu bāzes inventāra iegāde (Pārgājienu inventāra iegāde jaunsargiem Valgundē, nojumes iekārtošana "Tīsu "bāzē. Parka sadaļas pielāgošana fizisko aktivitāšu vajadzībām Kalnciema Vsk. Šautuves labiekārtošana un ieroču iegāde Kalnciema vsk. un Kalnciema pagasta vsk. Konteinera iegāde jaunsargu ekipējuma un materiālu glabāšanai) u.c.</v>
      </c>
      <c r="F80" s="161" t="str">
        <f>'Investīciju plāns_2023_2027'!F70</f>
        <v xml:space="preserve">Izglītības iestāžu materiāli tehniskā bāze </v>
      </c>
      <c r="G80" s="366" t="str">
        <f>'Investīciju plāns_2023_2027'!G70</f>
        <v>Kopīgs/J/Pag/Iedz
SAM</v>
      </c>
      <c r="H80" s="278">
        <f>'Investīciju plāns_2023_2027'!H70</f>
        <v>4000000</v>
      </c>
      <c r="I80" s="303">
        <f>'Investīciju plāns_2023_2027'!I70</f>
        <v>0</v>
      </c>
      <c r="J80" s="304">
        <f>'Investīciju plāns_2023_2027'!J70</f>
        <v>0</v>
      </c>
      <c r="K80" s="305">
        <f>'Investīciju plāns_2023_2027'!K70</f>
        <v>0</v>
      </c>
      <c r="L80" s="306">
        <f>'Investīciju plāns_2023_2027'!L70</f>
        <v>1000000</v>
      </c>
      <c r="M80" s="307">
        <f>'Investīciju plāns_2023_2027'!M70</f>
        <v>3000000</v>
      </c>
      <c r="N80" s="161" t="str">
        <f>'Investīciju plāns_2023_2027'!N70</f>
        <v>P1 I RV1</v>
      </c>
      <c r="O80" s="151" t="str">
        <f>'Investīciju plāns_2023_2027'!O70</f>
        <v>D</v>
      </c>
      <c r="P80" s="151" t="str">
        <f>'Investīciju plāns_2023_2027'!P70</f>
        <v>VP1</v>
      </c>
      <c r="Q80" s="151" t="str">
        <f>'Investīciju plāns_2023_2027'!Q70</f>
        <v>RV1</v>
      </c>
      <c r="R80" s="196" t="str">
        <f>'Investīciju plāns_2023_2027'!R70</f>
        <v>1.1.
1.2.</v>
      </c>
      <c r="S80" s="161" t="str">
        <f>'Investīciju plāns_2023_2027'!S70</f>
        <v>Izglītības pārvalde</v>
      </c>
      <c r="T80" s="284">
        <f>'Investīciju plāns_2023_2027'!T70</f>
        <v>0</v>
      </c>
      <c r="U80" s="282" t="str">
        <f>'Investīciju plāns_2023_2027'!U70</f>
        <v>2022-2027</v>
      </c>
    </row>
    <row r="81" spans="1:21" ht="38.25" x14ac:dyDescent="0.25">
      <c r="A81" s="196">
        <f>'Investīciju plāns_2023_2027'!A71</f>
        <v>69</v>
      </c>
      <c r="B81" s="277" t="str">
        <f>'Investīciju plāns_2023_2027'!B71</f>
        <v>06</v>
      </c>
      <c r="C81" s="161" t="str">
        <f>'Investīciju plāns_2023_2027'!C71</f>
        <v>Novads</v>
      </c>
      <c r="D81" s="285" t="str">
        <f>'Investīciju plāns_2023_2027'!D71</f>
        <v>Kapu teritoriju paplašināšana, uzturēšana; kapliču remonts Jelgavas novada teritorijā</v>
      </c>
      <c r="E81" s="295" t="str">
        <f>'Investīciju plāns_2023_2027'!E71</f>
        <v>Paplašināta kapsēta, kapliču remonti, uzturēšana Jelgavas novada teritorijā</v>
      </c>
      <c r="F81" s="161" t="str">
        <f>'Investīciju plāns_2023_2027'!F71</f>
        <v>Kapu teritoriju paplašināšana</v>
      </c>
      <c r="G81" s="366" t="str">
        <f>'Investīciju plāns_2023_2027'!G71</f>
        <v>Kopīgs/J/Pag/Iedz</v>
      </c>
      <c r="H81" s="278">
        <f>'Investīciju plāns_2023_2027'!H71</f>
        <v>898898</v>
      </c>
      <c r="I81" s="303">
        <f>'Investīciju plāns_2023_2027'!I71</f>
        <v>598898</v>
      </c>
      <c r="J81" s="304">
        <f>'Investīciju plāns_2023_2027'!J71</f>
        <v>598898</v>
      </c>
      <c r="K81" s="305">
        <f>'Investīciju plāns_2023_2027'!K71</f>
        <v>0</v>
      </c>
      <c r="L81" s="306">
        <f>'Investīciju plāns_2023_2027'!L71</f>
        <v>0</v>
      </c>
      <c r="M81" s="307">
        <f>'Investīciju plāns_2023_2027'!M71</f>
        <v>300000</v>
      </c>
      <c r="N81" s="195" t="str">
        <f>'Investīciju plāns_2023_2027'!N71</f>
        <v>P3 V RV11</v>
      </c>
      <c r="O81" s="336" t="str">
        <f>'Investīciju plāns_2023_2027'!O71</f>
        <v>D</v>
      </c>
      <c r="P81" s="284" t="str">
        <f>'Investīciju plāns_2023_2027'!P71</f>
        <v>VP2</v>
      </c>
      <c r="Q81" s="196" t="str">
        <f>'Investīciju plāns_2023_2027'!Q71</f>
        <v>RV5</v>
      </c>
      <c r="R81" s="336" t="str">
        <f>'Investīciju plāns_2023_2027'!R71</f>
        <v>U.5.5.</v>
      </c>
      <c r="S81" s="161" t="str">
        <f>'Investīciju plāns_2023_2027'!S71</f>
        <v>Īpašuma pārvaldības nodaļa</v>
      </c>
      <c r="T81" s="310">
        <f>'Investīciju plāns_2023_2027'!T71</f>
        <v>0</v>
      </c>
      <c r="U81" s="282" t="str">
        <f>'Investīciju plāns_2023_2027'!U71</f>
        <v>2022-2027</v>
      </c>
    </row>
    <row r="82" spans="1:21" ht="76.5" x14ac:dyDescent="0.25">
      <c r="A82" s="161">
        <f>'Investīciju plāns_2023_2027'!A72</f>
        <v>70</v>
      </c>
      <c r="B82" s="277" t="str">
        <f>'Investīciju plāns_2023_2027'!B72</f>
        <v>08</v>
      </c>
      <c r="C82" s="161" t="str">
        <f>'Investīciju plāns_2023_2027'!C72</f>
        <v>Novads</v>
      </c>
      <c r="D82" s="285" t="str">
        <f>'Investīciju plāns_2023_2027'!D72</f>
        <v>Kultūras iestāžu  infrastruktūras sakārtošana/ēku labiekārtošana/modernizācija/atjaunošana/remonti Jelgavas novada kultūras iestādēs</v>
      </c>
      <c r="E82" s="285" t="str">
        <f>'Investīciju plāns_2023_2027'!E72</f>
        <v>Kultūras iestāžu ēku infrastruktūras sakārtošana/modernizācija/atjaunošana/labiekārtošana</v>
      </c>
      <c r="F82" s="161" t="str">
        <f>'Investīciju plāns_2023_2027'!F72</f>
        <v>Kultūras iestāžu infrastruktūra</v>
      </c>
      <c r="G82" s="366" t="str">
        <f>'Investīciju plāns_2023_2027'!G72</f>
        <v>Kopīgs/J/Pag/Iedz</v>
      </c>
      <c r="H82" s="278">
        <f>'Investīciju plāns_2023_2027'!H72</f>
        <v>3000000</v>
      </c>
      <c r="I82" s="303">
        <f>'Investīciju plāns_2023_2027'!I72</f>
        <v>0</v>
      </c>
      <c r="J82" s="304">
        <f>'Investīciju plāns_2023_2027'!J72</f>
        <v>0</v>
      </c>
      <c r="K82" s="305">
        <f>'Investīciju plāns_2023_2027'!K72</f>
        <v>0</v>
      </c>
      <c r="L82" s="306">
        <f>'Investīciju plāns_2023_2027'!L72</f>
        <v>1000000</v>
      </c>
      <c r="M82" s="307">
        <f>'Investīciju plāns_2023_2027'!M72</f>
        <v>2000000</v>
      </c>
      <c r="N82" s="195" t="str">
        <f>'Investīciju plāns_2023_2027'!N72</f>
        <v>P2 K RV1</v>
      </c>
      <c r="O82" s="151" t="str">
        <f>'Investīciju plāns_2023_2027'!O72</f>
        <v>P</v>
      </c>
      <c r="P82" s="145" t="str">
        <f>'Investīciju plāns_2023_2027'!P72</f>
        <v>VP1</v>
      </c>
      <c r="Q82" s="145" t="str">
        <f>'Investīciju plāns_2023_2027'!Q72</f>
        <v>RV3</v>
      </c>
      <c r="R82" s="160" t="str">
        <f>'Investīciju plāns_2023_2027'!R72</f>
        <v>3.3.</v>
      </c>
      <c r="S82" s="161" t="str">
        <f>'Investīciju plāns_2023_2027'!S72</f>
        <v>Kultūraspārvalde/pagastu pārvaldes</v>
      </c>
      <c r="T82" s="310">
        <f>'Investīciju plāns_2023_2027'!T72</f>
        <v>0</v>
      </c>
      <c r="U82" s="282" t="str">
        <f>'Investīciju plāns_2023_2027'!U72</f>
        <v>2022-2027</v>
      </c>
    </row>
    <row r="83" spans="1:21" ht="102" x14ac:dyDescent="0.25">
      <c r="A83" s="161">
        <f>'Investīciju plāns_2023_2027'!A73</f>
        <v>71</v>
      </c>
      <c r="B83" s="277" t="str">
        <f>'Investīciju plāns_2023_2027'!B73</f>
        <v>08k</v>
      </c>
      <c r="C83" s="161" t="str">
        <f>'Investīciju plāns_2023_2027'!C73</f>
        <v>Novads</v>
      </c>
      <c r="D83" s="285" t="str">
        <f>'Investīciju plāns_2023_2027'!D73</f>
        <v>Modernizēti kultūras un tautas nami ar viedajiem risinājumiem</v>
      </c>
      <c r="E83" s="285" t="str">
        <f>'Investīciju plāns_2023_2027'!E73</f>
        <v>Ieviesti digitalizēti risinājumi kultūras un tautas namos Jelgavas novadā - apmeklētāju plūsmas uzskaite, biļešu elektroniska kontrole u.c. digitalizēti risinājumi</v>
      </c>
      <c r="F83" s="161" t="str">
        <f>'Investīciju plāns_2023_2027'!F73</f>
        <v>Kultūras iestāžu infrastruktūra</v>
      </c>
      <c r="G83" s="366" t="str">
        <f>'Investīciju plāns_2023_2027'!G73</f>
        <v>Kopīgs/J/Pag/Iedz</v>
      </c>
      <c r="H83" s="278">
        <f>'Investīciju plāns_2023_2027'!H73</f>
        <v>500000</v>
      </c>
      <c r="I83" s="303">
        <f>'Investīciju plāns_2023_2027'!I73</f>
        <v>0</v>
      </c>
      <c r="J83" s="304">
        <f>'Investīciju plāns_2023_2027'!J73</f>
        <v>0</v>
      </c>
      <c r="K83" s="305">
        <f>'Investīciju plāns_2023_2027'!K73</f>
        <v>0</v>
      </c>
      <c r="L83" s="306">
        <f>'Investīciju plāns_2023_2027'!L73</f>
        <v>0</v>
      </c>
      <c r="M83" s="307">
        <f>'Investīciju plāns_2023_2027'!M73</f>
        <v>500000</v>
      </c>
      <c r="N83" s="196" t="str">
        <f>'Investīciju plāns_2023_2027'!N73</f>
        <v>P2 K RV1</v>
      </c>
      <c r="O83" s="336" t="str">
        <f>'Investīciju plāns_2023_2027'!O73</f>
        <v>P</v>
      </c>
      <c r="P83" s="161" t="str">
        <f>'Investīciju plāns_2023_2027'!P73</f>
        <v>VP1</v>
      </c>
      <c r="Q83" s="196" t="str">
        <f>'Investīciju plāns_2023_2027'!Q73</f>
        <v>RV3</v>
      </c>
      <c r="R83" s="336" t="str">
        <f>'Investīciju plāns_2023_2027'!R73</f>
        <v>3.3.</v>
      </c>
      <c r="S83" s="161" t="str">
        <f>'Investīciju plāns_2023_2027'!S73</f>
        <v>Infrastruktūras un saimnieciskā nodrošinājuma nodaļa/Kultūras pārvalde/Pagasta pārvalde</v>
      </c>
      <c r="T83" s="309">
        <f>'Investīciju plāns_2023_2027'!T73</f>
        <v>0</v>
      </c>
      <c r="U83" s="282" t="str">
        <f>'Investīciju plāns_2023_2027'!U73</f>
        <v>2022-2027</v>
      </c>
    </row>
    <row r="84" spans="1:21" x14ac:dyDescent="0.25">
      <c r="A84" s="196" t="e">
        <f>'Investīciju plāns_2023_2027'!#REF!</f>
        <v>#REF!</v>
      </c>
      <c r="B84" s="279" t="e">
        <f>'Investīciju plāns_2023_2027'!#REF!</f>
        <v>#REF!</v>
      </c>
      <c r="C84" s="196" t="e">
        <f>'Investīciju plāns_2023_2027'!#REF!</f>
        <v>#REF!</v>
      </c>
      <c r="D84" s="285" t="e">
        <f>'Investīciju plāns_2023_2027'!#REF!</f>
        <v>#REF!</v>
      </c>
      <c r="E84" s="285" t="e">
        <f>'Investīciju plāns_2023_2027'!#REF!</f>
        <v>#REF!</v>
      </c>
      <c r="F84" s="161" t="e">
        <f>'Investīciju plāns_2023_2027'!#REF!</f>
        <v>#REF!</v>
      </c>
      <c r="G84" s="366" t="e">
        <f>'Investīciju plāns_2023_2027'!#REF!</f>
        <v>#REF!</v>
      </c>
      <c r="H84" s="278" t="e">
        <f>'Investīciju plāns_2023_2027'!#REF!</f>
        <v>#REF!</v>
      </c>
      <c r="I84" s="303" t="e">
        <f>'Investīciju plāns_2023_2027'!#REF!</f>
        <v>#REF!</v>
      </c>
      <c r="J84" s="304" t="e">
        <f>'Investīciju plāns_2023_2027'!#REF!</f>
        <v>#REF!</v>
      </c>
      <c r="K84" s="305" t="e">
        <f>'Investīciju plāns_2023_2027'!#REF!</f>
        <v>#REF!</v>
      </c>
      <c r="L84" s="306" t="e">
        <f>'Investīciju plāns_2023_2027'!#REF!</f>
        <v>#REF!</v>
      </c>
      <c r="M84" s="307" t="e">
        <f>'Investīciju plāns_2023_2027'!#REF!</f>
        <v>#REF!</v>
      </c>
      <c r="N84" s="166" t="e">
        <f>'Investīciju plāns_2023_2027'!#REF!</f>
        <v>#REF!</v>
      </c>
      <c r="O84" s="336" t="e">
        <f>'Investīciju plāns_2023_2027'!#REF!</f>
        <v>#REF!</v>
      </c>
      <c r="P84" s="348" t="e">
        <f>'Investīciju plāns_2023_2027'!#REF!</f>
        <v>#REF!</v>
      </c>
      <c r="Q84" s="348" t="e">
        <f>'Investīciju plāns_2023_2027'!#REF!</f>
        <v>#REF!</v>
      </c>
      <c r="R84" s="337" t="e">
        <f>'Investīciju plāns_2023_2027'!#REF!</f>
        <v>#REF!</v>
      </c>
      <c r="S84" s="161" t="e">
        <f>'Investīciju plāns_2023_2027'!#REF!</f>
        <v>#REF!</v>
      </c>
      <c r="T84" s="291" t="e">
        <f>'Investīciju plāns_2023_2027'!#REF!</f>
        <v>#REF!</v>
      </c>
      <c r="U84" s="282" t="e">
        <f>'Investīciju plāns_2023_2027'!#REF!</f>
        <v>#REF!</v>
      </c>
    </row>
    <row r="85" spans="1:21" ht="51" x14ac:dyDescent="0.25">
      <c r="A85" s="161">
        <f>'Investīciju plāns_2023_2027'!A74</f>
        <v>72</v>
      </c>
      <c r="B85" s="279" t="str">
        <f>'Investīciju plāns_2023_2027'!B74</f>
        <v>04</v>
      </c>
      <c r="C85" s="161" t="str">
        <f>'Investīciju plāns_2023_2027'!C74</f>
        <v>Novads</v>
      </c>
      <c r="D85" s="335" t="str">
        <f>'Investīciju plāns_2023_2027'!D74</f>
        <v>Digitālo mārketinga rīku izmantošana tūrisma objektu popularizēšanā Jelgavas novadā</v>
      </c>
      <c r="E85" s="341" t="str">
        <f>'Investīciju plāns_2023_2027'!E74</f>
        <v>Attīstīt digitālo rīku izmantošanas tūrisma objektos, muižās, parkos Jelgavas novadā - mobilās aplikācijas -  QR kodi, audio gidi, apmeklētāju skaitītāji un tml.  Muižu un pagastu vēsturiskā materiāla digitalizācija, noformēšana, interaktīvu ekspozīciju izveidošana.</v>
      </c>
      <c r="F85" s="161" t="str">
        <f>'Investīciju plāns_2023_2027'!F74</f>
        <v>Kultūras iestāžu infrastruktūra</v>
      </c>
      <c r="G85" s="366" t="str">
        <f>'Investīciju plāns_2023_2027'!G74</f>
        <v>Kopīgs/J/Pag/Iedz</v>
      </c>
      <c r="H85" s="278">
        <f>'Investīciju plāns_2023_2027'!H74</f>
        <v>500000</v>
      </c>
      <c r="I85" s="303">
        <f>'Investīciju plāns_2023_2027'!I74</f>
        <v>0</v>
      </c>
      <c r="J85" s="304">
        <f>'Investīciju plāns_2023_2027'!J74</f>
        <v>0</v>
      </c>
      <c r="K85" s="305">
        <f>'Investīciju plāns_2023_2027'!K74</f>
        <v>0</v>
      </c>
      <c r="L85" s="306">
        <f>'Investīciju plāns_2023_2027'!L74</f>
        <v>0</v>
      </c>
      <c r="M85" s="307">
        <f>'Investīciju plāns_2023_2027'!M74</f>
        <v>500000</v>
      </c>
      <c r="N85" s="166" t="str">
        <f>'Investīciju plāns_2023_2027'!N74</f>
        <v>P4 T RV2</v>
      </c>
      <c r="O85" s="336" t="str">
        <f>'Investīciju plāns_2023_2027'!O74</f>
        <v>P</v>
      </c>
      <c r="P85" s="336" t="str">
        <f>'Investīciju plāns_2023_2027'!P74</f>
        <v>VP1</v>
      </c>
      <c r="Q85" s="348" t="str">
        <f>'Investīciju plāns_2023_2027'!Q74</f>
        <v>RV1</v>
      </c>
      <c r="R85" s="336" t="str">
        <f>'Investīciju plāns_2023_2027'!R74</f>
        <v>1.1.</v>
      </c>
      <c r="S85" s="161" t="str">
        <f>'Investīciju plāns_2023_2027'!S74</f>
        <v>Attīstības nodaļa</v>
      </c>
      <c r="T85" s="291">
        <f>'Investīciju plāns_2023_2027'!T74</f>
        <v>0</v>
      </c>
      <c r="U85" s="282" t="str">
        <f>'Investīciju plāns_2023_2027'!U74</f>
        <v>2022-2027</v>
      </c>
    </row>
    <row r="86" spans="1:21" x14ac:dyDescent="0.25">
      <c r="A86" s="161" t="e">
        <f>'Investīciju plāns_2023_2027'!#REF!</f>
        <v>#REF!</v>
      </c>
      <c r="B86" s="279" t="e">
        <f>'Investīciju plāns_2023_2027'!#REF!</f>
        <v>#REF!</v>
      </c>
      <c r="C86" s="161" t="e">
        <f>'Investīciju plāns_2023_2027'!#REF!</f>
        <v>#REF!</v>
      </c>
      <c r="D86" s="285" t="e">
        <f>'Investīciju plāns_2023_2027'!#REF!</f>
        <v>#REF!</v>
      </c>
      <c r="E86" s="295" t="e">
        <f>'Investīciju plāns_2023_2027'!#REF!</f>
        <v>#REF!</v>
      </c>
      <c r="F86" s="161" t="e">
        <f>'Investīciju plāns_2023_2027'!#REF!</f>
        <v>#REF!</v>
      </c>
      <c r="G86" s="366" t="e">
        <f>'Investīciju plāns_2023_2027'!#REF!</f>
        <v>#REF!</v>
      </c>
      <c r="H86" s="278" t="e">
        <f>'Investīciju plāns_2023_2027'!#REF!</f>
        <v>#REF!</v>
      </c>
      <c r="I86" s="303" t="e">
        <f>'Investīciju plāns_2023_2027'!#REF!</f>
        <v>#REF!</v>
      </c>
      <c r="J86" s="304" t="e">
        <f>'Investīciju plāns_2023_2027'!#REF!</f>
        <v>#REF!</v>
      </c>
      <c r="K86" s="305" t="e">
        <f>'Investīciju plāns_2023_2027'!#REF!</f>
        <v>#REF!</v>
      </c>
      <c r="L86" s="306" t="e">
        <f>'Investīciju plāns_2023_2027'!#REF!</f>
        <v>#REF!</v>
      </c>
      <c r="M86" s="307" t="e">
        <f>'Investīciju plāns_2023_2027'!#REF!</f>
        <v>#REF!</v>
      </c>
      <c r="N86" s="317" t="e">
        <f>'Investīciju plāns_2023_2027'!#REF!</f>
        <v>#REF!</v>
      </c>
      <c r="O86" s="336" t="e">
        <f>'Investīciju plāns_2023_2027'!#REF!</f>
        <v>#REF!</v>
      </c>
      <c r="P86" s="336" t="e">
        <f>'Investīciju plāns_2023_2027'!#REF!</f>
        <v>#REF!</v>
      </c>
      <c r="Q86" s="348" t="e">
        <f>'Investīciju plāns_2023_2027'!#REF!</f>
        <v>#REF!</v>
      </c>
      <c r="R86" s="336" t="e">
        <f>'Investīciju plāns_2023_2027'!#REF!</f>
        <v>#REF!</v>
      </c>
      <c r="S86" s="336" t="e">
        <f>'Investīciju plāns_2023_2027'!#REF!</f>
        <v>#REF!</v>
      </c>
      <c r="T86" s="318" t="e">
        <f>'Investīciju plāns_2023_2027'!#REF!</f>
        <v>#REF!</v>
      </c>
      <c r="U86" s="282" t="e">
        <f>'Investīciju plāns_2023_2027'!#REF!</f>
        <v>#REF!</v>
      </c>
    </row>
    <row r="87" spans="1:21" ht="102" x14ac:dyDescent="0.25">
      <c r="A87" s="196">
        <f>'Investīciju plāns_2023_2027'!A75</f>
        <v>73</v>
      </c>
      <c r="B87" s="279" t="str">
        <f>'Investīciju plāns_2023_2027'!B75</f>
        <v>09</v>
      </c>
      <c r="C87" s="161" t="str">
        <f>'Investīciju plāns_2023_2027'!C75</f>
        <v>Novads</v>
      </c>
      <c r="D87" s="285" t="str">
        <f>'Investīciju plāns_2023_2027'!D75</f>
        <v>Uzlabot piekļuvi iekļaujošiem un kvalitatīviem pakalpojumiem izglītībā, mācībās un mūžizglītībā, attīstot infrastruktūru, tostarp stiprinot tālmācību, tiešsaistes izglītību un mācības</v>
      </c>
      <c r="E87" s="295" t="str">
        <f>'Investīciju plāns_2023_2027'!E75</f>
        <v>Izglītības iestāžu  nodrošinājums jaunā mācību satura kvalitatīvai ieviešanai t.sk. vai -   izglītības iestāžu infrastruktūras uzlabošanu un mācību vides labiekārtošanu mūsdienīgas un kvalitatīvas izglītības nodrošināšanai veselībai drošos apstākļos  -  speciālās izglītības efektīvai nodrošināšanai;
kvalitatīvas un mūsdienīgas izglītības īstenošanai pirmskolas izglītības iestādēs;
pirmskolas izglītības infrastruktūras attīstībai.</v>
      </c>
      <c r="F87" s="161" t="str">
        <f>'Investīciju plāns_2023_2027'!F75</f>
        <v>Kvalitatīva un mūsdienīga izglītība</v>
      </c>
      <c r="G87" s="366" t="str">
        <f>'Investīciju plāns_2023_2027'!G75</f>
        <v>Kopīgs/J/Pag/Iedz
SAM</v>
      </c>
      <c r="H87" s="278">
        <f>'Investīciju plāns_2023_2027'!H75</f>
        <v>600000</v>
      </c>
      <c r="I87" s="303">
        <f>'Investīciju plāns_2023_2027'!I75</f>
        <v>0</v>
      </c>
      <c r="J87" s="304">
        <f>'Investīciju plāns_2023_2027'!J75</f>
        <v>0</v>
      </c>
      <c r="K87" s="305">
        <f>'Investīciju plāns_2023_2027'!K75</f>
        <v>0</v>
      </c>
      <c r="L87" s="306">
        <f>'Investīciju plāns_2023_2027'!L75</f>
        <v>100000</v>
      </c>
      <c r="M87" s="307">
        <f>'Investīciju plāns_2023_2027'!M75</f>
        <v>500000</v>
      </c>
      <c r="N87" s="166" t="str">
        <f>'Investīciju plāns_2023_2027'!N75</f>
        <v>P1 I RV1</v>
      </c>
      <c r="O87" s="336" t="str">
        <f>'Investīciju plāns_2023_2027'!O75</f>
        <v>D</v>
      </c>
      <c r="P87" s="347" t="str">
        <f>'Investīciju plāns_2023_2027'!P75</f>
        <v>VP1</v>
      </c>
      <c r="Q87" s="348" t="str">
        <f>'Investīciju plāns_2023_2027'!Q75</f>
        <v>RV1</v>
      </c>
      <c r="R87" s="336" t="str">
        <f>'Investīciju plāns_2023_2027'!R75</f>
        <v>1.1.</v>
      </c>
      <c r="S87" s="161" t="str">
        <f>'Investīciju plāns_2023_2027'!S75</f>
        <v>Izglītības pārvalde</v>
      </c>
      <c r="T87" s="291">
        <f>'Investīciju plāns_2023_2027'!T75</f>
        <v>0</v>
      </c>
      <c r="U87" s="282" t="str">
        <f>'Investīciju plāns_2023_2027'!U75</f>
        <v>2022-2027</v>
      </c>
    </row>
    <row r="88" spans="1:21" ht="165.75" x14ac:dyDescent="0.25">
      <c r="A88" s="161">
        <f>'Investīciju plāns_2023_2027'!A76</f>
        <v>74</v>
      </c>
      <c r="B88" s="279" t="str">
        <f>'Investīciju plāns_2023_2027'!B76</f>
        <v>09</v>
      </c>
      <c r="C88" s="161" t="str">
        <f>'Investīciju plāns_2023_2027'!C76</f>
        <v>Novads</v>
      </c>
      <c r="D88" s="285" t="str">
        <f>'Investīciju plāns_2023_2027'!D76</f>
        <v>Veicināt vienlīdzīgu piekļuvi kvalitatīvai un iekļaujošai izglītībai un mācībām un to pabeigšanu, jo īpaši nelabvēlīgā situācijā esošām grupām, sākot no agrīnās pirmsskolas izglītības un aprūpes līdz pat vispārējai, profesionālajai un augstākajai izglītībai, kā arī pieaugušo izglītībā un mācībās, tostarp veicinot mācību mobilitāti visiem</v>
      </c>
      <c r="E88" s="285" t="str">
        <f>'Investīciju plāns_2023_2027'!E76</f>
        <v>Integrēta "skola-kopiena" sadarbības programma atstumtības riska mazināšanai izglītības iestādēs.
Interešu izglītības, brīvā laika un bērnu pieskatīšanas pakalpojumu pieejamības paplašināšana sociālās atstumtības riskam pakļautiem izglītojamajiem un bērniem ar speciālām vajadzībām</v>
      </c>
      <c r="F88" s="161" t="str">
        <f>'Investīciju plāns_2023_2027'!F76</f>
        <v>Kvalitatīva un mūsdienīga izglītība</v>
      </c>
      <c r="G88" s="366" t="str">
        <f>'Investīciju plāns_2023_2027'!G76</f>
        <v>Kopīgs/J/Pag/Iedz
SAM</v>
      </c>
      <c r="H88" s="278">
        <f>'Investīciju plāns_2023_2027'!H76</f>
        <v>600000</v>
      </c>
      <c r="I88" s="303">
        <f>'Investīciju plāns_2023_2027'!I76</f>
        <v>0</v>
      </c>
      <c r="J88" s="304">
        <f>'Investīciju plāns_2023_2027'!J76</f>
        <v>0</v>
      </c>
      <c r="K88" s="305">
        <f>'Investīciju plāns_2023_2027'!K76</f>
        <v>0</v>
      </c>
      <c r="L88" s="306">
        <f>'Investīciju plāns_2023_2027'!L76</f>
        <v>100000</v>
      </c>
      <c r="M88" s="307">
        <f>'Investīciju plāns_2023_2027'!M76</f>
        <v>500000</v>
      </c>
      <c r="N88" s="196" t="str">
        <f>'Investīciju plāns_2023_2027'!N76</f>
        <v>P1 I RV1</v>
      </c>
      <c r="O88" s="336" t="str">
        <f>'Investīciju plāns_2023_2027'!O76</f>
        <v>D</v>
      </c>
      <c r="P88" s="347" t="str">
        <f>'Investīciju plāns_2023_2027'!P76</f>
        <v>VP1</v>
      </c>
      <c r="Q88" s="348" t="str">
        <f>'Investīciju plāns_2023_2027'!Q76</f>
        <v>RV1</v>
      </c>
      <c r="R88" s="336" t="str">
        <f>'Investīciju plāns_2023_2027'!R76</f>
        <v>1.2.</v>
      </c>
      <c r="S88" s="161" t="str">
        <f>'Investīciju plāns_2023_2027'!S76</f>
        <v>Izglītības pārvalde</v>
      </c>
      <c r="T88" s="309">
        <f>'Investīciju plāns_2023_2027'!T76</f>
        <v>0</v>
      </c>
      <c r="U88" s="282" t="str">
        <f>'Investīciju plāns_2023_2027'!U76</f>
        <v>2022-2027</v>
      </c>
    </row>
    <row r="89" spans="1:21" ht="153" x14ac:dyDescent="0.25">
      <c r="A89" s="161">
        <f>'Investīciju plāns_2023_2027'!A77</f>
        <v>75</v>
      </c>
      <c r="B89" s="277" t="str">
        <f>'Investīciju plāns_2023_2027'!B77</f>
        <v>09</v>
      </c>
      <c r="C89" s="161" t="str">
        <f>'Investīciju plāns_2023_2027'!C77</f>
        <v>Novads</v>
      </c>
      <c r="D89" s="285" t="str">
        <f>'Investīciju plāns_2023_2027'!D77</f>
        <v>Veicināt mūžizglītību, jo īpaši paredzot elastīgas kvalifikācijas paaugstināšanas un pārkvalificēšanās iespējas visiem, ņemot vērā digitālās prasmes, labāk paredzot pārmaiņas un jaunas prasības pēc prasmēm, kas balstītas  uz darba tirgus vajadzībām, atvieglojot karjeras maiņu un veicinot profesionālo mobilitāti</v>
      </c>
      <c r="E89" s="285" t="str">
        <f>'Investīciju plāns_2023_2027'!E77</f>
        <v>Digitālo prasmju pilnveide</v>
      </c>
      <c r="F89" s="161" t="str">
        <f>'Investīciju plāns_2023_2027'!F77</f>
        <v>Kvalitatīva un mūsdienīga izglītība</v>
      </c>
      <c r="G89" s="366" t="str">
        <f>'Investīciju plāns_2023_2027'!G77</f>
        <v>Kopīgs/J/Pag/Iedz
SAM</v>
      </c>
      <c r="H89" s="278">
        <f>'Investīciju plāns_2023_2027'!H77</f>
        <v>500000</v>
      </c>
      <c r="I89" s="303">
        <f>'Investīciju plāns_2023_2027'!I77</f>
        <v>0</v>
      </c>
      <c r="J89" s="304">
        <f>'Investīciju plāns_2023_2027'!J77</f>
        <v>0</v>
      </c>
      <c r="K89" s="305">
        <f>'Investīciju plāns_2023_2027'!K77</f>
        <v>0</v>
      </c>
      <c r="L89" s="306">
        <f>'Investīciju plāns_2023_2027'!L77</f>
        <v>50000</v>
      </c>
      <c r="M89" s="307">
        <f>'Investīciju plāns_2023_2027'!M77</f>
        <v>450000</v>
      </c>
      <c r="N89" s="196" t="str">
        <f>'Investīciju plāns_2023_2027'!N77</f>
        <v>P1 I RV1</v>
      </c>
      <c r="O89" s="151" t="str">
        <f>'Investīciju plāns_2023_2027'!O77</f>
        <v>D</v>
      </c>
      <c r="P89" s="284" t="str">
        <f>'Investīciju plāns_2023_2027'!P77</f>
        <v>VP1</v>
      </c>
      <c r="Q89" s="161" t="str">
        <f>'Investīciju plāns_2023_2027'!Q77</f>
        <v>RV1</v>
      </c>
      <c r="R89" s="160" t="str">
        <f>'Investīciju plāns_2023_2027'!R77</f>
        <v>1.4.</v>
      </c>
      <c r="S89" s="161" t="str">
        <f>'Investīciju plāns_2023_2027'!S77</f>
        <v>Izglītības pārvalde/ IT nodaļa</v>
      </c>
      <c r="T89" s="309">
        <f>'Investīciju plāns_2023_2027'!T77</f>
        <v>0</v>
      </c>
      <c r="U89" s="282" t="str">
        <f>'Investīciju plāns_2023_2027'!U77</f>
        <v>2022-2027</v>
      </c>
    </row>
    <row r="90" spans="1:21" ht="63.75" x14ac:dyDescent="0.25">
      <c r="A90" s="196">
        <f>'Investīciju plāns_2023_2027'!A78</f>
        <v>76</v>
      </c>
      <c r="B90" s="277" t="str">
        <f>'Investīciju plāns_2023_2027'!B78</f>
        <v>04</v>
      </c>
      <c r="C90" s="161" t="str">
        <f>'Investīciju plāns_2023_2027'!C78</f>
        <v>Novads</v>
      </c>
      <c r="D90" s="285" t="str">
        <f>'Investīciju plāns_2023_2027'!D78</f>
        <v>Lietus ūdens un kanalizācijas (LKT)  sistēmas izbūve/pārbūve Jelgavas novada pagastos</v>
      </c>
      <c r="E90" s="285" t="str">
        <f>'Investīciju plāns_2023_2027'!E78</f>
        <v>Lietus ūdens un kanalizācijas (LKT)  sistēmas izbūve Jelgavas novada pagastos</v>
      </c>
      <c r="F90" s="161" t="str">
        <f>'Investīciju plāns_2023_2027'!F78</f>
        <v>LŪK attīstība</v>
      </c>
      <c r="G90" s="366" t="str">
        <f>'Investīciju plāns_2023_2027'!G78</f>
        <v>Kopīgs/J/Pag/Iedz</v>
      </c>
      <c r="H90" s="278">
        <f>'Investīciju plāns_2023_2027'!H78</f>
        <v>800000</v>
      </c>
      <c r="I90" s="303">
        <f>'Investīciju plāns_2023_2027'!I78</f>
        <v>0</v>
      </c>
      <c r="J90" s="304">
        <f>'Investīciju plāns_2023_2027'!J78</f>
        <v>0</v>
      </c>
      <c r="K90" s="305">
        <f>'Investīciju plāns_2023_2027'!K78</f>
        <v>0</v>
      </c>
      <c r="L90" s="306">
        <f>'Investīciju plāns_2023_2027'!L78</f>
        <v>100000</v>
      </c>
      <c r="M90" s="307">
        <f>'Investīciju plāns_2023_2027'!M78</f>
        <v>700000</v>
      </c>
      <c r="N90" s="196" t="str">
        <f>'Investīciju plāns_2023_2027'!N78</f>
        <v>P2 V RV6</v>
      </c>
      <c r="O90" s="161" t="str">
        <f>'Investīciju plāns_2023_2027'!O78</f>
        <v>D</v>
      </c>
      <c r="P90" s="161" t="str">
        <f>'Investīciju plāns_2023_2027'!P78</f>
        <v>VP2</v>
      </c>
      <c r="Q90" s="161" t="str">
        <f>'Investīciju plāns_2023_2027'!Q78</f>
        <v>RV5</v>
      </c>
      <c r="R90" s="358" t="str">
        <f>'Investīciju plāns_2023_2027'!R78</f>
        <v>U.5.2.</v>
      </c>
      <c r="S90" s="161" t="str">
        <f>'Investīciju plāns_2023_2027'!S78</f>
        <v>Infrastruktūras un saimnieciskā nodrošinājuma nodaļa</v>
      </c>
      <c r="T90" s="309">
        <f>'Investīciju plāns_2023_2027'!T78</f>
        <v>0</v>
      </c>
      <c r="U90" s="282" t="str">
        <f>'Investīciju plāns_2023_2027'!U78</f>
        <v>2022-2027</v>
      </c>
    </row>
    <row r="91" spans="1:21" ht="76.5" x14ac:dyDescent="0.25">
      <c r="A91" s="161">
        <f>'Investīciju plāns_2023_2027'!A79</f>
        <v>77</v>
      </c>
      <c r="B91" s="277" t="str">
        <f>'Investīciju plāns_2023_2027'!B79</f>
        <v>04</v>
      </c>
      <c r="C91" s="161" t="str">
        <f>'Investīciju plāns_2023_2027'!C79</f>
        <v>Novads</v>
      </c>
      <c r="D91" s="285" t="str">
        <f>'Investīciju plāns_2023_2027'!D79</f>
        <v>Jaunas kopmītņu tipa dzīvojamās ēkas būvniecība</v>
      </c>
      <c r="E91" s="335" t="str">
        <f>'Investīciju plāns_2023_2027'!E79</f>
        <v>Pašvaldības dzīvojamā fonda attīstīšana novadā, t.sk. zemas īres mājokļu būvniecība. Projektēšana un būvniecība</v>
      </c>
      <c r="F91" s="161" t="str">
        <f>'Investīciju plāns_2023_2027'!F79</f>
        <v>Mājokļu politikas realizācija</v>
      </c>
      <c r="G91" s="366" t="str">
        <f>'Investīciju plāns_2023_2027'!G79</f>
        <v>J/Pag/Iedz
IP/2021</v>
      </c>
      <c r="H91" s="278">
        <f>'Investīciju plāns_2023_2027'!H79</f>
        <v>5000000</v>
      </c>
      <c r="I91" s="303">
        <f>'Investīciju plāns_2023_2027'!I79</f>
        <v>0</v>
      </c>
      <c r="J91" s="304">
        <f>'Investīciju plāns_2023_2027'!J79</f>
        <v>0</v>
      </c>
      <c r="K91" s="305">
        <f>'Investīciju plāns_2023_2027'!K79</f>
        <v>0</v>
      </c>
      <c r="L91" s="306">
        <f>'Investīciju plāns_2023_2027'!L79</f>
        <v>0</v>
      </c>
      <c r="M91" s="307">
        <f>'Investīciju plāns_2023_2027'!M79</f>
        <v>5000000</v>
      </c>
      <c r="N91" s="196" t="str">
        <f>'Investīciju plāns_2023_2027'!N79</f>
        <v>P2 V RV7</v>
      </c>
      <c r="O91" s="151" t="str">
        <f>'Investīciju plāns_2023_2027'!O79</f>
        <v>P</v>
      </c>
      <c r="P91" s="166" t="str">
        <f>'Investīciju plāns_2023_2027'!P79</f>
        <v>VP2</v>
      </c>
      <c r="Q91" s="166" t="str">
        <f>'Investīciju plāns_2023_2027'!Q79</f>
        <v>RV5</v>
      </c>
      <c r="R91" s="160" t="str">
        <f>'Investīciju plāns_2023_2027'!R79</f>
        <v>U.5.4.</v>
      </c>
      <c r="S91" s="161" t="str">
        <f>'Investīciju plāns_2023_2027'!S79</f>
        <v>Infrastruktūras un saimnieciskā nodrošinājuma nodaļa/Pagasta pārvalde</v>
      </c>
      <c r="T91" s="309">
        <f>'Investīciju plāns_2023_2027'!T79</f>
        <v>0</v>
      </c>
      <c r="U91" s="282" t="str">
        <f>'Investīciju plāns_2023_2027'!U79</f>
        <v>2022-2027</v>
      </c>
    </row>
    <row r="92" spans="1:21" ht="38.25" x14ac:dyDescent="0.25">
      <c r="A92" s="161">
        <f>'Investīciju plāns_2023_2027'!A80</f>
        <v>78</v>
      </c>
      <c r="B92" s="277" t="str">
        <f>'Investīciju plāns_2023_2027'!B80</f>
        <v>06</v>
      </c>
      <c r="C92" s="161" t="str">
        <f>'Investīciju plāns_2023_2027'!C80</f>
        <v>Novads</v>
      </c>
      <c r="D92" s="285" t="str">
        <f>'Investīciju plāns_2023_2027'!D80</f>
        <v>Īres dzīvokļu renovācija Jelgavas novadā</v>
      </c>
      <c r="E92" s="285" t="str">
        <f>'Investīciju plāns_2023_2027'!E80</f>
        <v xml:space="preserve">Funkciju veikšanai nepieciešamo sociālo īres namu pārvaldība - īres dzīvokļu renovācija, nodrošinot kvalitatīvu pakalpojumu novada iedzīvotājiem krīzes situācijās </v>
      </c>
      <c r="F92" s="161" t="str">
        <f>'Investīciju plāns_2023_2027'!F80</f>
        <v>Mājokļu politikas realizācija</v>
      </c>
      <c r="G92" s="366" t="str">
        <f>'Investīciju plāns_2023_2027'!G80</f>
        <v>Kopīgs/J/Pag/Iedz</v>
      </c>
      <c r="H92" s="278">
        <f>'Investīciju plāns_2023_2027'!H80</f>
        <v>500000</v>
      </c>
      <c r="I92" s="303">
        <f>'Investīciju plāns_2023_2027'!I80</f>
        <v>0</v>
      </c>
      <c r="J92" s="304">
        <f>'Investīciju plāns_2023_2027'!J80</f>
        <v>0</v>
      </c>
      <c r="K92" s="305">
        <f>'Investīciju plāns_2023_2027'!K80</f>
        <v>0</v>
      </c>
      <c r="L92" s="306">
        <f>'Investīciju plāns_2023_2027'!L80</f>
        <v>0</v>
      </c>
      <c r="M92" s="307">
        <f>'Investīciju plāns_2023_2027'!M80</f>
        <v>500000</v>
      </c>
      <c r="N92" s="196" t="str">
        <f>'Investīciju plāns_2023_2027'!N80</f>
        <v>P2 V RV7</v>
      </c>
      <c r="O92" s="161" t="str">
        <f>'Investīciju plāns_2023_2027'!O80</f>
        <v>D</v>
      </c>
      <c r="P92" s="161" t="str">
        <f>'Investīciju plāns_2023_2027'!P80</f>
        <v>VP2</v>
      </c>
      <c r="Q92" s="161" t="str">
        <f>'Investīciju plāns_2023_2027'!Q80</f>
        <v>RV5</v>
      </c>
      <c r="R92" s="359" t="str">
        <f>'Investīciju plāns_2023_2027'!R80</f>
        <v>U.5.4.</v>
      </c>
      <c r="S92" s="161" t="str">
        <f>'Investīciju plāns_2023_2027'!S80</f>
        <v>Īpašuma pārvaldības nodaļa</v>
      </c>
      <c r="T92" s="309">
        <f>'Investīciju plāns_2023_2027'!T80</f>
        <v>0</v>
      </c>
      <c r="U92" s="282" t="str">
        <f>'Investīciju plāns_2023_2027'!U80</f>
        <v>2022-2027</v>
      </c>
    </row>
    <row r="93" spans="1:21" ht="63.75" x14ac:dyDescent="0.25">
      <c r="A93" s="196">
        <f>'Investīciju plāns_2023_2027'!A81</f>
        <v>79</v>
      </c>
      <c r="B93" s="279" t="str">
        <f>'Investīciju plāns_2023_2027'!B81</f>
        <v>04</v>
      </c>
      <c r="C93" s="161" t="str">
        <f>'Investīciju plāns_2023_2027'!C81</f>
        <v>Novads</v>
      </c>
      <c r="D93" s="285" t="str">
        <f>'Investīciju plāns_2023_2027'!D81</f>
        <v>Meliorācijas sistēmu atjaunošana/pārbūve Jelgavas novada teritorijā</v>
      </c>
      <c r="E93" s="285" t="str">
        <f>'Investīciju plāns_2023_2027'!E81</f>
        <v xml:space="preserve">Esošo grāvju profila atjaunošana, grāvju pārtīrīšana, caurteku nomaiņa un pārbūve Jelgavas novada teritorijā un sadarbībā ar valstspilsētu Jelgavu (piekritīgās teritorijās)
</v>
      </c>
      <c r="F93" s="161" t="str">
        <f>'Investīciju plāns_2023_2027'!F81</f>
        <v>Meliorācijas sistēmu sakārtošana</v>
      </c>
      <c r="G93" s="366" t="str">
        <f>'Investīciju plāns_2023_2027'!G81</f>
        <v>Kopīgs/J/Pag/Iedz</v>
      </c>
      <c r="H93" s="278">
        <f>'Investīciju plāns_2023_2027'!H81</f>
        <v>800000</v>
      </c>
      <c r="I93" s="303">
        <f>'Investīciju plāns_2023_2027'!I81</f>
        <v>0</v>
      </c>
      <c r="J93" s="304">
        <f>'Investīciju plāns_2023_2027'!J81</f>
        <v>0</v>
      </c>
      <c r="K93" s="305">
        <f>'Investīciju plāns_2023_2027'!K81</f>
        <v>0</v>
      </c>
      <c r="L93" s="306">
        <f>'Investīciju plāns_2023_2027'!L81</f>
        <v>100000</v>
      </c>
      <c r="M93" s="307">
        <f>'Investīciju plāns_2023_2027'!M81</f>
        <v>700000</v>
      </c>
      <c r="N93" s="196" t="str">
        <f>'Investīciju plāns_2023_2027'!N81</f>
        <v>P2 V RV6</v>
      </c>
      <c r="O93" s="161" t="str">
        <f>'Investīciju plāns_2023_2027'!O81</f>
        <v>D</v>
      </c>
      <c r="P93" s="196" t="str">
        <f>'Investīciju plāns_2023_2027'!P81</f>
        <v>VP2</v>
      </c>
      <c r="Q93" s="196" t="str">
        <f>'Investīciju plāns_2023_2027'!Q81</f>
        <v>RV5</v>
      </c>
      <c r="R93" s="196" t="str">
        <f>'Investīciju plāns_2023_2027'!R81</f>
        <v>U.5.2.</v>
      </c>
      <c r="S93" s="161" t="str">
        <f>'Investīciju plāns_2023_2027'!S81</f>
        <v>Infrastruktūras un saimnieciskā nodrošinājuma nodaļa</v>
      </c>
      <c r="T93" s="309">
        <f>'Investīciju plāns_2023_2027'!T81</f>
        <v>0</v>
      </c>
      <c r="U93" s="282" t="str">
        <f>'Investīciju plāns_2023_2027'!U81</f>
        <v>2022-2027</v>
      </c>
    </row>
    <row r="94" spans="1:21" x14ac:dyDescent="0.25">
      <c r="A94" s="161" t="e">
        <f>'Investīciju plāns_2023_2027'!#REF!</f>
        <v>#REF!</v>
      </c>
      <c r="B94" s="279" t="e">
        <f>'Investīciju plāns_2023_2027'!#REF!</f>
        <v>#REF!</v>
      </c>
      <c r="C94" s="161" t="e">
        <f>'Investīciju plāns_2023_2027'!#REF!</f>
        <v>#REF!</v>
      </c>
      <c r="D94" s="285" t="e">
        <f>'Investīciju plāns_2023_2027'!#REF!</f>
        <v>#REF!</v>
      </c>
      <c r="E94" s="285" t="e">
        <f>'Investīciju plāns_2023_2027'!#REF!</f>
        <v>#REF!</v>
      </c>
      <c r="F94" s="161" t="e">
        <f>'Investīciju plāns_2023_2027'!#REF!</f>
        <v>#REF!</v>
      </c>
      <c r="G94" s="366" t="e">
        <f>'Investīciju plāns_2023_2027'!#REF!</f>
        <v>#REF!</v>
      </c>
      <c r="H94" s="278" t="e">
        <f>'Investīciju plāns_2023_2027'!#REF!</f>
        <v>#REF!</v>
      </c>
      <c r="I94" s="303" t="e">
        <f>'Investīciju plāns_2023_2027'!#REF!</f>
        <v>#REF!</v>
      </c>
      <c r="J94" s="304" t="e">
        <f>'Investīciju plāns_2023_2027'!#REF!</f>
        <v>#REF!</v>
      </c>
      <c r="K94" s="305" t="e">
        <f>'Investīciju plāns_2023_2027'!#REF!</f>
        <v>#REF!</v>
      </c>
      <c r="L94" s="306" t="e">
        <f>'Investīciju plāns_2023_2027'!#REF!</f>
        <v>#REF!</v>
      </c>
      <c r="M94" s="307" t="e">
        <f>'Investīciju plāns_2023_2027'!#REF!</f>
        <v>#REF!</v>
      </c>
      <c r="N94" s="196" t="e">
        <f>'Investīciju plāns_2023_2027'!#REF!</f>
        <v>#REF!</v>
      </c>
      <c r="O94" s="151" t="e">
        <f>'Investīciju plāns_2023_2027'!#REF!</f>
        <v>#REF!</v>
      </c>
      <c r="P94" s="291" t="e">
        <f>'Investīciju plāns_2023_2027'!#REF!</f>
        <v>#REF!</v>
      </c>
      <c r="Q94" s="166" t="e">
        <f>'Investīciju plāns_2023_2027'!#REF!</f>
        <v>#REF!</v>
      </c>
      <c r="R94" s="160" t="e">
        <f>'Investīciju plāns_2023_2027'!#REF!</f>
        <v>#REF!</v>
      </c>
      <c r="S94" s="161" t="e">
        <f>'Investīciju plāns_2023_2027'!#REF!</f>
        <v>#REF!</v>
      </c>
      <c r="T94" s="309" t="e">
        <f>'Investīciju plāns_2023_2027'!#REF!</f>
        <v>#REF!</v>
      </c>
      <c r="U94" s="282" t="e">
        <f>'Investīciju plāns_2023_2027'!#REF!</f>
        <v>#REF!</v>
      </c>
    </row>
    <row r="95" spans="1:21" ht="63.75" x14ac:dyDescent="0.25">
      <c r="A95" s="161">
        <f>'Investīciju plāns_2023_2027'!A82</f>
        <v>80</v>
      </c>
      <c r="B95" s="277" t="str">
        <f>'Investīciju plāns_2023_2027'!B82</f>
        <v>04</v>
      </c>
      <c r="C95" s="161" t="str">
        <f>'Investīciju plāns_2023_2027'!C82</f>
        <v>Novads</v>
      </c>
      <c r="D95" s="285" t="str">
        <f>'Investīciju plāns_2023_2027'!D82</f>
        <v>Jelgavas novada pašvaldības meliorācijas sistēmu informācijas datu tīkla izveide un meliorācijas sistēmu inventarizācija</v>
      </c>
      <c r="E95" s="285" t="str">
        <f>'Investīciju plāns_2023_2027'!E82</f>
        <v>Meliorācijas sistēmu inventarizācija, ĢIS programmatūra, datu apstrāde, sistēmas izveide</v>
      </c>
      <c r="F95" s="161" t="str">
        <f>'Investīciju plāns_2023_2027'!F82</f>
        <v>Meliorācijas sistēmu sakārtošana</v>
      </c>
      <c r="G95" s="366" t="str">
        <f>'Investīciju plāns_2023_2027'!G82</f>
        <v>Kopīgs/J/Pag/Iedz</v>
      </c>
      <c r="H95" s="278">
        <f>'Investīciju plāns_2023_2027'!H82</f>
        <v>600000</v>
      </c>
      <c r="I95" s="303">
        <f>'Investīciju plāns_2023_2027'!I82</f>
        <v>0</v>
      </c>
      <c r="J95" s="304">
        <f>'Investīciju plāns_2023_2027'!J82</f>
        <v>0</v>
      </c>
      <c r="K95" s="305">
        <f>'Investīciju plāns_2023_2027'!K82</f>
        <v>0</v>
      </c>
      <c r="L95" s="306">
        <f>'Investīciju plāns_2023_2027'!L82</f>
        <v>100000</v>
      </c>
      <c r="M95" s="307">
        <f>'Investīciju plāns_2023_2027'!M82</f>
        <v>500000</v>
      </c>
      <c r="N95" s="196" t="str">
        <f>'Investīciju plāns_2023_2027'!N82</f>
        <v>P2 V RV6</v>
      </c>
      <c r="O95" s="161" t="str">
        <f>'Investīciju plāns_2023_2027'!O82</f>
        <v>D</v>
      </c>
      <c r="P95" s="161" t="str">
        <f>'Investīciju plāns_2023_2027'!P82</f>
        <v>VP2</v>
      </c>
      <c r="Q95" s="161" t="str">
        <f>'Investīciju plāns_2023_2027'!Q82</f>
        <v>RV5</v>
      </c>
      <c r="R95" s="359" t="str">
        <f>'Investīciju plāns_2023_2027'!R82</f>
        <v>U.5.2.</v>
      </c>
      <c r="S95" s="161" t="str">
        <f>'Investīciju plāns_2023_2027'!S82</f>
        <v>Infrastruktūras un saimnieciskā nodrošinājuma nodaļa</v>
      </c>
      <c r="T95" s="309">
        <f>'Investīciju plāns_2023_2027'!T82</f>
        <v>0</v>
      </c>
      <c r="U95" s="282" t="str">
        <f>'Investīciju plāns_2023_2027'!U82</f>
        <v>2022-2027</v>
      </c>
    </row>
    <row r="96" spans="1:21" ht="63.75" x14ac:dyDescent="0.25">
      <c r="A96" s="196">
        <f>'Investīciju plāns_2023_2027'!A83</f>
        <v>81</v>
      </c>
      <c r="B96" s="279" t="str">
        <f>'Investīciju plāns_2023_2027'!B83</f>
        <v>04</v>
      </c>
      <c r="C96" s="161" t="str">
        <f>'Investīciju plāns_2023_2027'!C83</f>
        <v>Novads</v>
      </c>
      <c r="D96" s="285" t="str">
        <f>'Investīciju plāns_2023_2027'!D83</f>
        <v>Meliorācijas sistēmu uzturēšana Jelgavas novada teritorijā</v>
      </c>
      <c r="E96" s="335" t="str">
        <f>'Investīciju plāns_2023_2027'!E83</f>
        <v xml:space="preserve">Meliorācijas sistēmu sakārtošana un uzturēšana visā Jelgavas novada teritorijā
t.sk. mitrāju izveide
</v>
      </c>
      <c r="F96" s="196" t="str">
        <f>'Investīciju plāns_2023_2027'!F83</f>
        <v>Meliorācijas sistēmu sakārtošana</v>
      </c>
      <c r="G96" s="366" t="str">
        <f>'Investīciju plāns_2023_2027'!G83</f>
        <v>Kopīgs/J/Pag/Iedz</v>
      </c>
      <c r="H96" s="278">
        <f>'Investīciju plāns_2023_2027'!H83</f>
        <v>700000</v>
      </c>
      <c r="I96" s="303">
        <f>'Investīciju plāns_2023_2027'!I83</f>
        <v>0</v>
      </c>
      <c r="J96" s="304">
        <f>'Investīciju plāns_2023_2027'!J83</f>
        <v>0</v>
      </c>
      <c r="K96" s="305">
        <f>'Investīciju plāns_2023_2027'!K83</f>
        <v>0</v>
      </c>
      <c r="L96" s="306">
        <f>'Investīciju plāns_2023_2027'!L83</f>
        <v>100000</v>
      </c>
      <c r="M96" s="307">
        <f>'Investīciju plāns_2023_2027'!M83</f>
        <v>600000</v>
      </c>
      <c r="N96" s="196" t="str">
        <f>'Investīciju plāns_2023_2027'!N83</f>
        <v>P2 V RV6</v>
      </c>
      <c r="O96" s="196" t="str">
        <f>'Investīciju plāns_2023_2027'!O83</f>
        <v>D</v>
      </c>
      <c r="P96" s="196" t="str">
        <f>'Investīciju plāns_2023_2027'!P83</f>
        <v>VP2</v>
      </c>
      <c r="Q96" s="196" t="str">
        <f>'Investīciju plāns_2023_2027'!Q83</f>
        <v>RV5</v>
      </c>
      <c r="R96" s="196" t="str">
        <f>'Investīciju plāns_2023_2027'!R83</f>
        <v>U.5.2.</v>
      </c>
      <c r="S96" s="161" t="str">
        <f>'Investīciju plāns_2023_2027'!S83</f>
        <v>Infrastruktūras un saimnieciskā nodrošinājuma nodaļa</v>
      </c>
      <c r="T96" s="309">
        <f>'Investīciju plāns_2023_2027'!T83</f>
        <v>0</v>
      </c>
      <c r="U96" s="282" t="str">
        <f>'Investīciju plāns_2023_2027'!U83</f>
        <v>2022-2027</v>
      </c>
    </row>
    <row r="97" spans="1:21" ht="89.25" x14ac:dyDescent="0.25">
      <c r="A97" s="161">
        <f>'Investīciju plāns_2023_2027'!A84</f>
        <v>82</v>
      </c>
      <c r="B97" s="279" t="str">
        <f>'Investīciju plāns_2023_2027'!B84</f>
        <v>04</v>
      </c>
      <c r="C97" s="161" t="str">
        <f>'Investīciju plāns_2023_2027'!C84</f>
        <v>Novads</v>
      </c>
      <c r="D97" s="285" t="str">
        <f>'Investīciju plāns_2023_2027'!D84</f>
        <v>Paplašināto kapu teritorijās drenāžas pārkārtošana un grāvju pārtīrīšana Jelgavas novada teritorijā</v>
      </c>
      <c r="E97" s="285" t="str">
        <f>'Investīciju plāns_2023_2027'!E84</f>
        <v xml:space="preserve">Kapu teritorijas paplašināšanas rezultātā uzbērtajās platībās meliorācijās sistēmu pārkārtošana. Nepieciešams sasniegt nosusināšanas normu, atbilstoši apbedījumu normatīvajiem regulējumiem visā Jelgavas novada teritorijā
</v>
      </c>
      <c r="F97" s="196" t="str">
        <f>'Investīciju plāns_2023_2027'!F84</f>
        <v>Meliorācijas sistēmu sakārtošana</v>
      </c>
      <c r="G97" s="366" t="str">
        <f>'Investīciju plāns_2023_2027'!G84</f>
        <v>Kopīgs/J/Pag/Iedz</v>
      </c>
      <c r="H97" s="278">
        <f>'Investīciju plāns_2023_2027'!H84</f>
        <v>500000</v>
      </c>
      <c r="I97" s="303">
        <f>'Investīciju plāns_2023_2027'!I84</f>
        <v>0</v>
      </c>
      <c r="J97" s="304">
        <f>'Investīciju plāns_2023_2027'!J84</f>
        <v>0</v>
      </c>
      <c r="K97" s="305">
        <f>'Investīciju plāns_2023_2027'!K84</f>
        <v>0</v>
      </c>
      <c r="L97" s="306">
        <f>'Investīciju plāns_2023_2027'!L84</f>
        <v>200000</v>
      </c>
      <c r="M97" s="307">
        <f>'Investīciju plāns_2023_2027'!M84</f>
        <v>300000</v>
      </c>
      <c r="N97" s="196" t="str">
        <f>'Investīciju plāns_2023_2027'!N84</f>
        <v>P2 V RV6</v>
      </c>
      <c r="O97" s="196" t="str">
        <f>'Investīciju plāns_2023_2027'!O84</f>
        <v>D</v>
      </c>
      <c r="P97" s="196" t="str">
        <f>'Investīciju plāns_2023_2027'!P84</f>
        <v>VP2</v>
      </c>
      <c r="Q97" s="196" t="str">
        <f>'Investīciju plāns_2023_2027'!Q84</f>
        <v>RV5</v>
      </c>
      <c r="R97" s="196" t="str">
        <f>'Investīciju plāns_2023_2027'!R84</f>
        <v>U.5.2.</v>
      </c>
      <c r="S97" s="161" t="str">
        <f>'Investīciju plāns_2023_2027'!S84</f>
        <v>Infrastruktūras un saimnieciskā nodrošinājuma nodaļa</v>
      </c>
      <c r="T97" s="309">
        <f>'Investīciju plāns_2023_2027'!T84</f>
        <v>0</v>
      </c>
      <c r="U97" s="282" t="str">
        <f>'Investīciju plāns_2023_2027'!U84</f>
        <v>2022-2027</v>
      </c>
    </row>
    <row r="98" spans="1:21" ht="63.75" x14ac:dyDescent="0.25">
      <c r="A98" s="161">
        <f>'Investīciju plāns_2023_2027'!A85</f>
        <v>83</v>
      </c>
      <c r="B98" s="279" t="str">
        <f>'Investīciju plāns_2023_2027'!B85</f>
        <v>04</v>
      </c>
      <c r="C98" s="196" t="str">
        <f>'Investīciju plāns_2023_2027'!C85</f>
        <v>Novads</v>
      </c>
      <c r="D98" s="285" t="str">
        <f>'Investīciju plāns_2023_2027'!D85</f>
        <v>Jelgavas novada pašvaldības videonovērošanas infrastruktūras pārvaldības risinājuma izstrāde un ieviešana</v>
      </c>
      <c r="E98" s="285" t="str">
        <f>'Investīciju plāns_2023_2027'!E85</f>
        <v>Fiziskā aprīkojuma standartizācija. Centralizētas uzraudzības risinājuma izstrāde un ieviešana. Pārvaldības aparatūra, programmatūra, telpu aprīkojums</v>
      </c>
      <c r="F98" s="196" t="str">
        <f>'Investīciju plāns_2023_2027'!F85</f>
        <v>Pašvaldības funkciju veikšana</v>
      </c>
      <c r="G98" s="366" t="str">
        <f>'Investīciju plāns_2023_2027'!G85</f>
        <v>J/Pag/Iedz</v>
      </c>
      <c r="H98" s="278">
        <f>'Investīciju plāns_2023_2027'!H85</f>
        <v>1500000</v>
      </c>
      <c r="I98" s="303">
        <f>'Investīciju plāns_2023_2027'!I85</f>
        <v>0</v>
      </c>
      <c r="J98" s="304">
        <f>'Investīciju plāns_2023_2027'!J85</f>
        <v>0</v>
      </c>
      <c r="K98" s="305">
        <f>'Investīciju plāns_2023_2027'!K85</f>
        <v>0</v>
      </c>
      <c r="L98" s="306">
        <f>'Investīciju plāns_2023_2027'!L85</f>
        <v>200000</v>
      </c>
      <c r="M98" s="307">
        <f>'Investīciju plāns_2023_2027'!M85</f>
        <v>1300000</v>
      </c>
      <c r="N98" s="196" t="str">
        <f>'Investīciju plāns_2023_2027'!N85</f>
        <v>P5 A RV2</v>
      </c>
      <c r="O98" s="196" t="str">
        <f>'Investīciju plāns_2023_2027'!O85</f>
        <v>D</v>
      </c>
      <c r="P98" s="196" t="str">
        <f>'Investīciju plāns_2023_2027'!P85</f>
        <v>HP4</v>
      </c>
      <c r="Q98" s="196" t="str">
        <f>'Investīciju plāns_2023_2027'!Q85</f>
        <v>RV8</v>
      </c>
      <c r="R98" s="196" t="str">
        <f>'Investīciju plāns_2023_2027'!R85</f>
        <v>8.1
8.2
8.3</v>
      </c>
      <c r="S98" s="161" t="str">
        <f>'Investīciju plāns_2023_2027'!S85</f>
        <v>Informāciju tehnoloģijas nodaļa</v>
      </c>
      <c r="T98" s="309">
        <f>'Investīciju plāns_2023_2027'!T85</f>
        <v>0</v>
      </c>
      <c r="U98" s="282" t="str">
        <f>'Investīciju plāns_2023_2027'!U85</f>
        <v>2022-2027</v>
      </c>
    </row>
    <row r="99" spans="1:21" ht="63.75" x14ac:dyDescent="0.25">
      <c r="A99" s="196">
        <f>'Investīciju plāns_2023_2027'!A86</f>
        <v>84</v>
      </c>
      <c r="B99" s="279" t="str">
        <f>'Investīciju plāns_2023_2027'!B86</f>
        <v>04</v>
      </c>
      <c r="C99" s="196" t="str">
        <f>'Investīciju plāns_2023_2027'!C86</f>
        <v>Novads</v>
      </c>
      <c r="D99" s="285" t="str">
        <f>'Investīciju plāns_2023_2027'!D86</f>
        <v>Attālinātās darba vides attīstīšana Jelgavas novada pašvaldībā attālināto pakalpojumu nodrošināšanai</v>
      </c>
      <c r="E99" s="285" t="str">
        <f>'Investīciju plāns_2023_2027'!E86</f>
        <v>Jaunu pašvaldības pakalpojumu sniegšanas veidu attīstībai, ja tiek aizstāts kāds no esošajiem pakalpojumiem ar jaunu bezkontakta vai autonomu risinājumu, kas samazina klātienes saskarsmes nepieciešamību</v>
      </c>
      <c r="F99" s="161" t="str">
        <f>'Investīciju plāns_2023_2027'!F86</f>
        <v>Pašvaldības konkurētspējas paaugstināšana</v>
      </c>
      <c r="G99" s="366" t="str">
        <f>'Investīciju plāns_2023_2027'!G86</f>
        <v>Kopīgs/J/Pag/Iedz</v>
      </c>
      <c r="H99" s="278">
        <f>'Investīciju plāns_2023_2027'!H86</f>
        <v>1500000</v>
      </c>
      <c r="I99" s="303">
        <f>'Investīciju plāns_2023_2027'!I86</f>
        <v>0</v>
      </c>
      <c r="J99" s="304">
        <f>'Investīciju plāns_2023_2027'!J86</f>
        <v>0</v>
      </c>
      <c r="K99" s="305">
        <f>'Investīciju plāns_2023_2027'!K86</f>
        <v>0</v>
      </c>
      <c r="L99" s="306">
        <f>'Investīciju plāns_2023_2027'!L86</f>
        <v>500000</v>
      </c>
      <c r="M99" s="307">
        <f>'Investīciju plāns_2023_2027'!M86</f>
        <v>1000000</v>
      </c>
      <c r="N99" s="196" t="str">
        <f>'Investīciju plāns_2023_2027'!N86</f>
        <v>P5 A RV1</v>
      </c>
      <c r="O99" s="161" t="str">
        <f>'Investīciju plāns_2023_2027'!O86</f>
        <v>D</v>
      </c>
      <c r="P99" s="196" t="str">
        <f>'Investīciju plāns_2023_2027'!P86</f>
        <v>HP4</v>
      </c>
      <c r="Q99" s="196" t="str">
        <f>'Investīciju plāns_2023_2027'!Q86</f>
        <v>RV8</v>
      </c>
      <c r="R99" s="196" t="str">
        <f>'Investīciju plāns_2023_2027'!R86</f>
        <v>8.1
8.2</v>
      </c>
      <c r="S99" s="161" t="str">
        <f>'Investīciju plāns_2023_2027'!S86</f>
        <v>Informāciju tehnoloģijas nodaļa</v>
      </c>
      <c r="T99" s="309">
        <f>'Investīciju plāns_2023_2027'!T86</f>
        <v>0</v>
      </c>
      <c r="U99" s="282" t="str">
        <f>'Investīciju plāns_2023_2027'!U86</f>
        <v>2022-2027</v>
      </c>
    </row>
    <row r="100" spans="1:21" ht="63.75" x14ac:dyDescent="0.25">
      <c r="A100" s="161">
        <f>'Investīciju plāns_2023_2027'!A87</f>
        <v>85</v>
      </c>
      <c r="B100" s="279" t="str">
        <f>'Investīciju plāns_2023_2027'!B87</f>
        <v>04</v>
      </c>
      <c r="C100" s="196" t="str">
        <f>'Investīciju plāns_2023_2027'!C87</f>
        <v>Novads</v>
      </c>
      <c r="D100" s="285" t="str">
        <f>'Investīciju plāns_2023_2027'!D87</f>
        <v>Jelgavas novada pašvaldības optiskā tīkla paplašināšana</v>
      </c>
      <c r="E100" s="285" t="str">
        <f>'Investīciju plāns_2023_2027'!E87</f>
        <v>Uzlabot pašvaldības iestāžu interneta pieslēgumu kapacitāti izmantojot optiskā datortīkla tehnoloģiju iespējas</v>
      </c>
      <c r="F100" s="161" t="str">
        <f>'Investīciju plāns_2023_2027'!F87</f>
        <v>Pašvaldības konkurētspējas paaugstināšana</v>
      </c>
      <c r="G100" s="366" t="str">
        <f>'Investīciju plāns_2023_2027'!G87</f>
        <v>J/Pag/Iedz</v>
      </c>
      <c r="H100" s="278">
        <f>'Investīciju plāns_2023_2027'!H87</f>
        <v>1000000</v>
      </c>
      <c r="I100" s="303">
        <f>'Investīciju plāns_2023_2027'!I87</f>
        <v>0</v>
      </c>
      <c r="J100" s="304">
        <f>'Investīciju plāns_2023_2027'!J87</f>
        <v>0</v>
      </c>
      <c r="K100" s="305">
        <f>'Investīciju plāns_2023_2027'!K87</f>
        <v>0</v>
      </c>
      <c r="L100" s="306">
        <f>'Investīciju plāns_2023_2027'!L87</f>
        <v>0</v>
      </c>
      <c r="M100" s="307">
        <f>'Investīciju plāns_2023_2027'!M87</f>
        <v>1000000</v>
      </c>
      <c r="N100" s="196" t="str">
        <f>'Investīciju plāns_2023_2027'!N87</f>
        <v>P1 A RV1</v>
      </c>
      <c r="O100" s="151" t="str">
        <f>'Investīciju plāns_2023_2027'!O87</f>
        <v>D</v>
      </c>
      <c r="P100" s="166" t="str">
        <f>'Investīciju plāns_2023_2027'!P87</f>
        <v>HP4</v>
      </c>
      <c r="Q100" s="166" t="str">
        <f>'Investīciju plāns_2023_2027'!Q87</f>
        <v>RV8</v>
      </c>
      <c r="R100" s="268" t="str">
        <f>'Investīciju plāns_2023_2027'!R87</f>
        <v>8.1
8.2
8.3</v>
      </c>
      <c r="S100" s="161" t="str">
        <f>'Investīciju plāns_2023_2027'!S87</f>
        <v>Informāciju tehnoloģijas nodaļa</v>
      </c>
      <c r="T100" s="309">
        <f>'Investīciju plāns_2023_2027'!T87</f>
        <v>0</v>
      </c>
      <c r="U100" s="282" t="str">
        <f>'Investīciju plāns_2023_2027'!U87</f>
        <v>2022-2027</v>
      </c>
    </row>
    <row r="101" spans="1:21" ht="63.75" x14ac:dyDescent="0.25">
      <c r="A101" s="161">
        <f>'Investīciju plāns_2023_2027'!A88</f>
        <v>86</v>
      </c>
      <c r="B101" s="279" t="str">
        <f>'Investīciju plāns_2023_2027'!B88</f>
        <v>04</v>
      </c>
      <c r="C101" s="161" t="str">
        <f>'Investīciju plāns_2023_2027'!C88</f>
        <v>Novads</v>
      </c>
      <c r="D101" s="285" t="str">
        <f>'Investīciju plāns_2023_2027'!D88</f>
        <v>Lokālā datortīkla modernizācija Jelgavas novada pašvaldības iestādēs</v>
      </c>
      <c r="E101" s="285" t="str">
        <f>'Investīciju plāns_2023_2027'!E88</f>
        <v>Modernizēt un centralizēt iestādes lokālo datortīklu likvidējot virknes slēgumus un nestabilos savienojumus</v>
      </c>
      <c r="F101" s="161" t="str">
        <f>'Investīciju plāns_2023_2027'!F88</f>
        <v>Pašvaldības konkurētspējas paaugstināšana</v>
      </c>
      <c r="G101" s="366" t="str">
        <f>'Investīciju plāns_2023_2027'!G88</f>
        <v>J/Pag/Iedz</v>
      </c>
      <c r="H101" s="278">
        <f>'Investīciju plāns_2023_2027'!H88</f>
        <v>600000</v>
      </c>
      <c r="I101" s="303">
        <f>'Investīciju plāns_2023_2027'!I88</f>
        <v>0</v>
      </c>
      <c r="J101" s="304">
        <f>'Investīciju plāns_2023_2027'!J88</f>
        <v>0</v>
      </c>
      <c r="K101" s="305">
        <f>'Investīciju plāns_2023_2027'!K88</f>
        <v>0</v>
      </c>
      <c r="L101" s="306">
        <f>'Investīciju plāns_2023_2027'!L88</f>
        <v>0</v>
      </c>
      <c r="M101" s="307">
        <f>'Investīciju plāns_2023_2027'!M88</f>
        <v>600000</v>
      </c>
      <c r="N101" s="196" t="str">
        <f>'Investīciju plāns_2023_2027'!N88</f>
        <v>P1 A RV1</v>
      </c>
      <c r="O101" s="161" t="str">
        <f>'Investīciju plāns_2023_2027'!O88</f>
        <v>D</v>
      </c>
      <c r="P101" s="161" t="str">
        <f>'Investīciju plāns_2023_2027'!P88</f>
        <v>HP4</v>
      </c>
      <c r="Q101" s="161" t="str">
        <f>'Investīciju plāns_2023_2027'!Q88</f>
        <v>RV8</v>
      </c>
      <c r="R101" s="160" t="str">
        <f>'Investīciju plāns_2023_2027'!R88</f>
        <v>8.1
8.2
8.3</v>
      </c>
      <c r="S101" s="161" t="str">
        <f>'Investīciju plāns_2023_2027'!S88</f>
        <v>Informāciju tehnoloģijas nodaļa</v>
      </c>
      <c r="T101" s="309">
        <f>'Investīciju plāns_2023_2027'!T88</f>
        <v>0</v>
      </c>
      <c r="U101" s="282" t="str">
        <f>'Investīciju plāns_2023_2027'!U88</f>
        <v>2022-2027</v>
      </c>
    </row>
    <row r="102" spans="1:21" ht="63.75" x14ac:dyDescent="0.25">
      <c r="A102" s="196">
        <f>'Investīciju plāns_2023_2027'!A89</f>
        <v>87</v>
      </c>
      <c r="B102" s="279" t="str">
        <f>'Investīciju plāns_2023_2027'!B89</f>
        <v>04</v>
      </c>
      <c r="C102" s="196" t="str">
        <f>'Investīciju plāns_2023_2027'!C89</f>
        <v>Novads</v>
      </c>
      <c r="D102" s="285" t="str">
        <f>'Investīciju plāns_2023_2027'!D89</f>
        <v>Korporatīvā tīkla izveide Jelgavas novada pašvaldības iestādēs</v>
      </c>
      <c r="E102" s="285" t="str">
        <f>'Investīciju plāns_2023_2027'!E89</f>
        <v>Savienot vienā korporatīvajā datortīklā iestādes, nodrošināt centralizētu pieslēgumu optiskajam internetam</v>
      </c>
      <c r="F102" s="161" t="str">
        <f>'Investīciju plāns_2023_2027'!F89</f>
        <v>Pašvaldības konkurētspējas paaugstināšana</v>
      </c>
      <c r="G102" s="366" t="str">
        <f>'Investīciju plāns_2023_2027'!G89</f>
        <v>J/Pag/Iedz</v>
      </c>
      <c r="H102" s="278">
        <f>'Investīciju plāns_2023_2027'!H89</f>
        <v>450000</v>
      </c>
      <c r="I102" s="303">
        <f>'Investīciju plāns_2023_2027'!I89</f>
        <v>0</v>
      </c>
      <c r="J102" s="304">
        <f>'Investīciju plāns_2023_2027'!J89</f>
        <v>0</v>
      </c>
      <c r="K102" s="305">
        <f>'Investīciju plāns_2023_2027'!K89</f>
        <v>0</v>
      </c>
      <c r="L102" s="306">
        <f>'Investīciju plāns_2023_2027'!L89</f>
        <v>0</v>
      </c>
      <c r="M102" s="307">
        <f>'Investīciju plāns_2023_2027'!M89</f>
        <v>450000</v>
      </c>
      <c r="N102" s="196" t="str">
        <f>'Investīciju plāns_2023_2027'!N89</f>
        <v>P1 A RV1</v>
      </c>
      <c r="O102" s="151" t="str">
        <f>'Investīciju plāns_2023_2027'!O89</f>
        <v>D</v>
      </c>
      <c r="P102" s="166" t="str">
        <f>'Investīciju plāns_2023_2027'!P89</f>
        <v>HP4</v>
      </c>
      <c r="Q102" s="166" t="str">
        <f>'Investīciju plāns_2023_2027'!Q89</f>
        <v>RV8</v>
      </c>
      <c r="R102" s="268" t="str">
        <f>'Investīciju plāns_2023_2027'!R89</f>
        <v>8.1
8.2
8.3</v>
      </c>
      <c r="S102" s="161" t="str">
        <f>'Investīciju plāns_2023_2027'!S89</f>
        <v>Informāciju tehnoloģijas nodaļa</v>
      </c>
      <c r="T102" s="309">
        <f>'Investīciju plāns_2023_2027'!T89</f>
        <v>0</v>
      </c>
      <c r="U102" s="282" t="str">
        <f>'Investīciju plāns_2023_2027'!U89</f>
        <v>2022-2027</v>
      </c>
    </row>
    <row r="103" spans="1:21" ht="51" x14ac:dyDescent="0.25">
      <c r="A103" s="161">
        <f>'Investīciju plāns_2023_2027'!A90</f>
        <v>88</v>
      </c>
      <c r="B103" s="279" t="str">
        <f>'Investīciju plāns_2023_2027'!B90</f>
        <v>04</v>
      </c>
      <c r="C103" s="196" t="str">
        <f>'Investīciju plāns_2023_2027'!C90</f>
        <v>Novads</v>
      </c>
      <c r="D103" s="335" t="str">
        <f>'Investīciju plāns_2023_2027'!D90</f>
        <v>Digitālās komunikācijas risinājuma izstrāde un ieviešana</v>
      </c>
      <c r="E103" s="335" t="str">
        <f>'Investīciju plāns_2023_2027'!E90</f>
        <v>Izmantot digitalizācijas priekšrocības pilsoņiem, uzņēmumiem un valdībām - centralizētas IP telefonijas ieviešana. Izstrādāt risinājumu pārejai no klasiskajiem stacionārajiem telefoniem uz IP risinājumu. Pārvaldība, procedūras, aparatūra, aprīkojums, Qos ieviešana</v>
      </c>
      <c r="F103" s="283" t="str">
        <f>'Investīciju plāns_2023_2027'!F90</f>
        <v>Pašvaldības konkurētspējas paaugstināšana</v>
      </c>
      <c r="G103" s="366" t="str">
        <f>'Investīciju plāns_2023_2027'!G90</f>
        <v>J/Pag/Iedz
SAM</v>
      </c>
      <c r="H103" s="278">
        <f>'Investīciju plāns_2023_2027'!H90</f>
        <v>500000</v>
      </c>
      <c r="I103" s="303">
        <f>'Investīciju plāns_2023_2027'!I90</f>
        <v>0</v>
      </c>
      <c r="J103" s="304">
        <f>'Investīciju plāns_2023_2027'!J90</f>
        <v>0</v>
      </c>
      <c r="K103" s="305">
        <f>'Investīciju plāns_2023_2027'!K90</f>
        <v>0</v>
      </c>
      <c r="L103" s="306">
        <f>'Investīciju plāns_2023_2027'!L90</f>
        <v>0</v>
      </c>
      <c r="M103" s="307">
        <f>'Investīciju plāns_2023_2027'!M90</f>
        <v>500000</v>
      </c>
      <c r="N103" s="283" t="str">
        <f>'Investīciju plāns_2023_2027'!N90</f>
        <v>P1 A RV1</v>
      </c>
      <c r="O103" s="161" t="str">
        <f>'Investīciju plāns_2023_2027'!O90</f>
        <v>D</v>
      </c>
      <c r="P103" s="161" t="str">
        <f>'Investīciju plāns_2023_2027'!P90</f>
        <v>HP4</v>
      </c>
      <c r="Q103" s="161" t="str">
        <f>'Investīciju plāns_2023_2027'!Q90</f>
        <v>RV8</v>
      </c>
      <c r="R103" s="160" t="str">
        <f>'Investīciju plāns_2023_2027'!R90</f>
        <v>8.1
8.2
8.3</v>
      </c>
      <c r="S103" s="161" t="str">
        <f>'Investīciju plāns_2023_2027'!S90</f>
        <v>Informāciju tehnoloģijas nodaļa</v>
      </c>
      <c r="T103" s="311">
        <f>'Investīciju plāns_2023_2027'!T90</f>
        <v>0</v>
      </c>
      <c r="U103" s="282" t="str">
        <f>'Investīciju plāns_2023_2027'!U90</f>
        <v>2022-2027</v>
      </c>
    </row>
    <row r="104" spans="1:21" ht="76.5" x14ac:dyDescent="0.25">
      <c r="A104" s="161">
        <f>'Investīciju plāns_2023_2027'!A91</f>
        <v>89</v>
      </c>
      <c r="B104" s="279" t="str">
        <f>'Investīciju plāns_2023_2027'!B91</f>
        <v>04</v>
      </c>
      <c r="C104" s="196" t="str">
        <f>'Investīciju plāns_2023_2027'!C91</f>
        <v>Novads</v>
      </c>
      <c r="D104" s="285" t="str">
        <f>'Investīciju plāns_2023_2027'!D91</f>
        <v>Jelgavas novada pašvaldības IKT modulāra datu centra izveidošana</v>
      </c>
      <c r="E104" s="285" t="str">
        <f>'Investīciju plāns_2023_2027'!E91</f>
        <v>Modernā modulārā datu centra izveidošana Jelgavas novada IKT vajadzībām. Datu centra projektēšana un izbūve izmantojot nozares jaunās tehnoloģijas un paņēmienus. Enerģijas barošanas tīkla un dzesēšanas sistēmas izbūve izmantojot videi draudzīgas “zaļas tehnoloģijas”. Datu centra pārvaldības un virtualizācijas programatūras ieviešana maksimāli izmantojot atklāta koda produktus</v>
      </c>
      <c r="F104" s="161" t="str">
        <f>'Investīciju plāns_2023_2027'!F91</f>
        <v>Pašvaldības konkurētspējas paaugstināšana</v>
      </c>
      <c r="G104" s="366" t="str">
        <f>'Investīciju plāns_2023_2027'!G91</f>
        <v>J/Pag/Iedz</v>
      </c>
      <c r="H104" s="278">
        <f>'Investīciju plāns_2023_2027'!H91</f>
        <v>350000</v>
      </c>
      <c r="I104" s="303">
        <f>'Investīciju plāns_2023_2027'!I91</f>
        <v>0</v>
      </c>
      <c r="J104" s="304">
        <f>'Investīciju plāns_2023_2027'!J91</f>
        <v>0</v>
      </c>
      <c r="K104" s="305">
        <f>'Investīciju plāns_2023_2027'!K91</f>
        <v>0</v>
      </c>
      <c r="L104" s="306">
        <f>'Investīciju plāns_2023_2027'!L91</f>
        <v>0</v>
      </c>
      <c r="M104" s="307">
        <f>'Investīciju plāns_2023_2027'!M91</f>
        <v>350000</v>
      </c>
      <c r="N104" s="196" t="str">
        <f>'Investīciju plāns_2023_2027'!N91</f>
        <v>P5 A RV1</v>
      </c>
      <c r="O104" s="161" t="str">
        <f>'Investīciju plāns_2023_2027'!O91</f>
        <v>D</v>
      </c>
      <c r="P104" s="166" t="str">
        <f>'Investīciju plāns_2023_2027'!P91</f>
        <v>HP4</v>
      </c>
      <c r="Q104" s="166" t="str">
        <f>'Investīciju plāns_2023_2027'!Q91</f>
        <v>RV8</v>
      </c>
      <c r="R104" s="160" t="str">
        <f>'Investīciju plāns_2023_2027'!R91</f>
        <v>8.1
8.2
8.3</v>
      </c>
      <c r="S104" s="161" t="str">
        <f>'Investīciju plāns_2023_2027'!S91</f>
        <v>Informāciju tehnoloģijas nodaļa</v>
      </c>
      <c r="T104" s="309">
        <f>'Investīciju plāns_2023_2027'!T91</f>
        <v>0</v>
      </c>
      <c r="U104" s="282" t="str">
        <f>'Investīciju plāns_2023_2027'!U91</f>
        <v>2022-2027</v>
      </c>
    </row>
    <row r="105" spans="1:21" ht="63.75" x14ac:dyDescent="0.25">
      <c r="A105" s="196">
        <f>'Investīciju plāns_2023_2027'!A92</f>
        <v>90</v>
      </c>
      <c r="B105" s="279" t="str">
        <f>'Investīciju plāns_2023_2027'!B92</f>
        <v>04</v>
      </c>
      <c r="C105" s="196" t="str">
        <f>'Investīciju plāns_2023_2027'!C92</f>
        <v>Novads</v>
      </c>
      <c r="D105" s="285" t="str">
        <f>'Investīciju plāns_2023_2027'!D92</f>
        <v>Datu komutācijas mezglu piekļuves kontroles risinājuma izstrāde un ieviešana</v>
      </c>
      <c r="E105" s="285" t="str">
        <f>'Investīciju plāns_2023_2027'!E92</f>
        <v>Izveidot un ieviest Jelgavas novada pašvaldības datortīklu datu komutācijas mezglu piekļuves kontroles risinājumu</v>
      </c>
      <c r="F105" s="161" t="str">
        <f>'Investīciju plāns_2023_2027'!F92</f>
        <v>Pašvaldības konkurētspējas paaugstināšana</v>
      </c>
      <c r="G105" s="366" t="str">
        <f>'Investīciju plāns_2023_2027'!G92</f>
        <v>J/Pag/Iedz</v>
      </c>
      <c r="H105" s="278">
        <f>'Investīciju plāns_2023_2027'!H92</f>
        <v>500000</v>
      </c>
      <c r="I105" s="303">
        <f>'Investīciju plāns_2023_2027'!I92</f>
        <v>0</v>
      </c>
      <c r="J105" s="304">
        <f>'Investīciju plāns_2023_2027'!J92</f>
        <v>0</v>
      </c>
      <c r="K105" s="305">
        <f>'Investīciju plāns_2023_2027'!K92</f>
        <v>0</v>
      </c>
      <c r="L105" s="306">
        <f>'Investīciju plāns_2023_2027'!L92</f>
        <v>0</v>
      </c>
      <c r="M105" s="307">
        <f>'Investīciju plāns_2023_2027'!M92</f>
        <v>500000</v>
      </c>
      <c r="N105" s="196" t="str">
        <f>'Investīciju plāns_2023_2027'!N92</f>
        <v>P5 A RV1</v>
      </c>
      <c r="O105" s="161" t="str">
        <f>'Investīciju plāns_2023_2027'!O92</f>
        <v>D</v>
      </c>
      <c r="P105" s="161" t="str">
        <f>'Investīciju plāns_2023_2027'!P92</f>
        <v>HP4</v>
      </c>
      <c r="Q105" s="161" t="str">
        <f>'Investīciju plāns_2023_2027'!Q92</f>
        <v>RV8</v>
      </c>
      <c r="R105" s="160" t="str">
        <f>'Investīciju plāns_2023_2027'!R92</f>
        <v>8.1
8.2
8.3</v>
      </c>
      <c r="S105" s="161" t="str">
        <f>'Investīciju plāns_2023_2027'!S92</f>
        <v>Informāciju tehnoloģijas nodaļa</v>
      </c>
      <c r="T105" s="309">
        <f>'Investīciju plāns_2023_2027'!T92</f>
        <v>0</v>
      </c>
      <c r="U105" s="282" t="str">
        <f>'Investīciju plāns_2023_2027'!U92</f>
        <v>2022-2027</v>
      </c>
    </row>
    <row r="106" spans="1:21" ht="63.75" x14ac:dyDescent="0.25">
      <c r="A106" s="161">
        <f>'Investīciju plāns_2023_2027'!A93</f>
        <v>91</v>
      </c>
      <c r="B106" s="277" t="str">
        <f>'Investīciju plāns_2023_2027'!B93</f>
        <v xml:space="preserve">01 </v>
      </c>
      <c r="C106" s="161" t="str">
        <f>'Investīciju plāns_2023_2027'!C93</f>
        <v>Novads</v>
      </c>
      <c r="D106" s="285" t="str">
        <f>'Investīciju plāns_2023_2027'!D93</f>
        <v>Pašvaldību kapacitātes stiprināšana to darbības efektivitātes un kvalitātes uzlabošanai, konkurētspējas paaugstināšana</v>
      </c>
      <c r="E106" s="295" t="str">
        <f>'Investīciju plāns_2023_2027'!E93</f>
        <v>Pašvaldību kapacitātes stiprināšana to darbības efektivitātes un kvalitātes uzlabošanai 
Pilnveidot pašvaldības sniegto pakalpojumu kvalitāti un pieejamību
Pašvaldības pakalpojumu pilnveidošana</v>
      </c>
      <c r="F106" s="161" t="str">
        <f>'Investīciju plāns_2023_2027'!F93</f>
        <v>Pašvaldības pakalpojumu pilnveidošana</v>
      </c>
      <c r="G106" s="366" t="str">
        <f>'Investīciju plāns_2023_2027'!G93</f>
        <v>Kopīgs/J/Pag/Iedz
SAM</v>
      </c>
      <c r="H106" s="278">
        <f>'Investīciju plāns_2023_2027'!H93</f>
        <v>1000000</v>
      </c>
      <c r="I106" s="303">
        <f>'Investīciju plāns_2023_2027'!I93</f>
        <v>0</v>
      </c>
      <c r="J106" s="304">
        <f>'Investīciju plāns_2023_2027'!J93</f>
        <v>0</v>
      </c>
      <c r="K106" s="305">
        <f>'Investīciju plāns_2023_2027'!K93</f>
        <v>0</v>
      </c>
      <c r="L106" s="306">
        <f>'Investīciju plāns_2023_2027'!L93</f>
        <v>100000</v>
      </c>
      <c r="M106" s="307">
        <f>'Investīciju plāns_2023_2027'!M93</f>
        <v>900000</v>
      </c>
      <c r="N106" s="196" t="str">
        <f>'Investīciju plāns_2023_2027'!N93</f>
        <v>P5 A RV1</v>
      </c>
      <c r="O106" s="161" t="str">
        <f>'Investīciju plāns_2023_2027'!O93</f>
        <v>D</v>
      </c>
      <c r="P106" s="284" t="str">
        <f>'Investīciju plāns_2023_2027'!P93</f>
        <v>HP4</v>
      </c>
      <c r="Q106" s="161" t="str">
        <f>'Investīciju plāns_2023_2027'!Q93</f>
        <v>RV8</v>
      </c>
      <c r="R106" s="160" t="str">
        <f>'Investīciju plāns_2023_2027'!R93</f>
        <v>8.1
8.2</v>
      </c>
      <c r="S106" s="196" t="str">
        <f>'Investīciju plāns_2023_2027'!S93</f>
        <v>Visas struktūrvienības</v>
      </c>
      <c r="T106" s="309">
        <f>'Investīciju plāns_2023_2027'!T93</f>
        <v>0</v>
      </c>
      <c r="U106" s="282" t="str">
        <f>'Investīciju plāns_2023_2027'!U93</f>
        <v>2022-2027</v>
      </c>
    </row>
    <row r="107" spans="1:21" x14ac:dyDescent="0.25">
      <c r="A107" s="161" t="e">
        <f>'Investīciju plāns_2023_2027'!#REF!</f>
        <v>#REF!</v>
      </c>
      <c r="B107" s="277" t="e">
        <f>'Investīciju plāns_2023_2027'!#REF!</f>
        <v>#REF!</v>
      </c>
      <c r="C107" s="161" t="e">
        <f>'Investīciju plāns_2023_2027'!#REF!</f>
        <v>#REF!</v>
      </c>
      <c r="D107" s="285" t="e">
        <f>'Investīciju plāns_2023_2027'!#REF!</f>
        <v>#REF!</v>
      </c>
      <c r="E107" s="295" t="e">
        <f>'Investīciju plāns_2023_2027'!#REF!</f>
        <v>#REF!</v>
      </c>
      <c r="F107" s="161" t="e">
        <f>'Investīciju plāns_2023_2027'!#REF!</f>
        <v>#REF!</v>
      </c>
      <c r="G107" s="366" t="e">
        <f>'Investīciju plāns_2023_2027'!#REF!</f>
        <v>#REF!</v>
      </c>
      <c r="H107" s="278" t="e">
        <f>'Investīciju plāns_2023_2027'!#REF!</f>
        <v>#REF!</v>
      </c>
      <c r="I107" s="303" t="e">
        <f>'Investīciju plāns_2023_2027'!#REF!</f>
        <v>#REF!</v>
      </c>
      <c r="J107" s="304" t="e">
        <f>'Investīciju plāns_2023_2027'!#REF!</f>
        <v>#REF!</v>
      </c>
      <c r="K107" s="305" t="e">
        <f>'Investīciju plāns_2023_2027'!#REF!</f>
        <v>#REF!</v>
      </c>
      <c r="L107" s="306" t="e">
        <f>'Investīciju plāns_2023_2027'!#REF!</f>
        <v>#REF!</v>
      </c>
      <c r="M107" s="307" t="e">
        <f>'Investīciju plāns_2023_2027'!#REF!</f>
        <v>#REF!</v>
      </c>
      <c r="N107" s="166" t="e">
        <f>'Investīciju plāns_2023_2027'!#REF!</f>
        <v>#REF!</v>
      </c>
      <c r="O107" s="151" t="e">
        <f>'Investīciju plāns_2023_2027'!#REF!</f>
        <v>#REF!</v>
      </c>
      <c r="P107" s="156" t="e">
        <f>'Investīciju plāns_2023_2027'!#REF!</f>
        <v>#REF!</v>
      </c>
      <c r="Q107" s="156" t="e">
        <f>'Investīciju plāns_2023_2027'!#REF!</f>
        <v>#REF!</v>
      </c>
      <c r="R107" s="268" t="e">
        <f>'Investīciju plāns_2023_2027'!#REF!</f>
        <v>#REF!</v>
      </c>
      <c r="S107" s="161" t="e">
        <f>'Investīciju plāns_2023_2027'!#REF!</f>
        <v>#REF!</v>
      </c>
      <c r="T107" s="291" t="e">
        <f>'Investīciju plāns_2023_2027'!#REF!</f>
        <v>#REF!</v>
      </c>
      <c r="U107" s="282" t="e">
        <f>'Investīciju plāns_2023_2027'!#REF!</f>
        <v>#REF!</v>
      </c>
    </row>
    <row r="108" spans="1:21" ht="38.25" x14ac:dyDescent="0.25">
      <c r="A108" s="196">
        <f>'Investīciju plāns_2023_2027'!A94</f>
        <v>92</v>
      </c>
      <c r="B108" s="277" t="str">
        <f>'Investīciju plāns_2023_2027'!B94</f>
        <v>06</v>
      </c>
      <c r="C108" s="161" t="str">
        <f>'Investīciju plāns_2023_2027'!C94</f>
        <v>Novads</v>
      </c>
      <c r="D108" s="285" t="str">
        <f>'Investīciju plāns_2023_2027'!D94</f>
        <v>Jelgavas novada teritorijas ģeoekoloģiskās platformas izpēte</v>
      </c>
      <c r="E108" s="295" t="str">
        <f>'Investīciju plāns_2023_2027'!E94</f>
        <v>Pētījums - novada ģeoekoloģiskā platforma, cita pieeja zemes izmantošanas plānošanai</v>
      </c>
      <c r="F108" s="161" t="str">
        <f>'Investīciju plāns_2023_2027'!F94</f>
        <v>Pašvaldības pakalpojumu pilnveidošana</v>
      </c>
      <c r="G108" s="366" t="str">
        <f>'Investīciju plāns_2023_2027'!G94</f>
        <v>Kopīgs/J/Pag/Iedz</v>
      </c>
      <c r="H108" s="278">
        <f>'Investīciju plāns_2023_2027'!H94</f>
        <v>100000</v>
      </c>
      <c r="I108" s="303">
        <f>'Investīciju plāns_2023_2027'!I94</f>
        <v>0</v>
      </c>
      <c r="J108" s="304">
        <f>'Investīciju plāns_2023_2027'!J94</f>
        <v>0</v>
      </c>
      <c r="K108" s="305">
        <f>'Investīciju plāns_2023_2027'!K94</f>
        <v>0</v>
      </c>
      <c r="L108" s="306">
        <f>'Investīciju plāns_2023_2027'!L94</f>
        <v>0</v>
      </c>
      <c r="M108" s="307">
        <f>'Investīciju plāns_2023_2027'!M94</f>
        <v>100000</v>
      </c>
      <c r="N108" s="166" t="str">
        <f>'Investīciju plāns_2023_2027'!N94</f>
        <v>P5 A RV1</v>
      </c>
      <c r="O108" s="151" t="str">
        <f>'Investīciju plāns_2023_2027'!O94</f>
        <v>D</v>
      </c>
      <c r="P108" s="156" t="str">
        <f>'Investīciju plāns_2023_2027'!P94</f>
        <v>HP4</v>
      </c>
      <c r="Q108" s="156" t="str">
        <f>'Investīciju plāns_2023_2027'!Q94</f>
        <v>RV8</v>
      </c>
      <c r="R108" s="268">
        <f>'Investīciju plāns_2023_2027'!R94</f>
        <v>8.1</v>
      </c>
      <c r="S108" s="161" t="str">
        <f>'Investīciju plāns_2023_2027'!S94</f>
        <v>Īpašuma pārvaldības nodaļa</v>
      </c>
      <c r="T108" s="291">
        <f>'Investīciju plāns_2023_2027'!T94</f>
        <v>0</v>
      </c>
      <c r="U108" s="282" t="str">
        <f>'Investīciju plāns_2023_2027'!U94</f>
        <v>2022-2027</v>
      </c>
    </row>
    <row r="109" spans="1:21" ht="51" x14ac:dyDescent="0.25">
      <c r="A109" s="161">
        <f>'Investīciju plāns_2023_2027'!A95</f>
        <v>93</v>
      </c>
      <c r="B109" s="338" t="str">
        <f>'Investīciju plāns_2023_2027'!B95</f>
        <v>06</v>
      </c>
      <c r="C109" s="161" t="str">
        <f>'Investīciju plāns_2023_2027'!C95</f>
        <v>Novads</v>
      </c>
      <c r="D109" s="285" t="str">
        <f>'Investīciju plāns_2023_2027'!D95</f>
        <v>Pārejas uz klimatneitralitāti radīto ekonomisko, sociālo un vides seku mazināšana visvairāk skartajos reģionos</v>
      </c>
      <c r="E109" s="341" t="str">
        <f>'Investīciju plāns_2023_2027'!E95</f>
        <v>Bezizmešu mobilitāte - elektrouzlādes punktu attīstība, lai sekmētu pāreju uz bezemisiju transportlīdzekļiem</v>
      </c>
      <c r="F109" s="161" t="str">
        <f>'Investīciju plāns_2023_2027'!F95</f>
        <v>Pašvaldības pakalpojumu pilnveidošana</v>
      </c>
      <c r="G109" s="366" t="str">
        <f>'Investīciju plāns_2023_2027'!G95</f>
        <v>SAM
Dep/ieros</v>
      </c>
      <c r="H109" s="278">
        <f>'Investīciju plāns_2023_2027'!H95</f>
        <v>6000000</v>
      </c>
      <c r="I109" s="303">
        <f>'Investīciju plāns_2023_2027'!I95</f>
        <v>0</v>
      </c>
      <c r="J109" s="304">
        <f>'Investīciju plāns_2023_2027'!J95</f>
        <v>0</v>
      </c>
      <c r="K109" s="305">
        <f>'Investīciju plāns_2023_2027'!K95</f>
        <v>0</v>
      </c>
      <c r="L109" s="306">
        <f>'Investīciju plāns_2023_2027'!L95</f>
        <v>0</v>
      </c>
      <c r="M109" s="307">
        <f>'Investīciju plāns_2023_2027'!M95</f>
        <v>6000000</v>
      </c>
      <c r="N109" s="166" t="str">
        <f>'Investīciju plāns_2023_2027'!N95</f>
        <v>P5 A RV2</v>
      </c>
      <c r="O109" s="161" t="str">
        <f>'Investīciju plāns_2023_2027'!O95</f>
        <v>P</v>
      </c>
      <c r="P109" s="161" t="str">
        <f>'Investīciju plāns_2023_2027'!P95</f>
        <v>VP2</v>
      </c>
      <c r="Q109" s="161" t="str">
        <f>'Investīciju plāns_2023_2027'!Q95</f>
        <v>RV4</v>
      </c>
      <c r="R109" s="160" t="str">
        <f>'Investīciju plāns_2023_2027'!R95</f>
        <v>4.5.</v>
      </c>
      <c r="S109" s="161" t="str">
        <f>'Investīciju plāns_2023_2027'!S95</f>
        <v>Īpašuma pārvaldības nodaļa</v>
      </c>
      <c r="T109" s="291">
        <f>'Investīciju plāns_2023_2027'!T95</f>
        <v>0</v>
      </c>
      <c r="U109" s="282" t="str">
        <f>'Investīciju plāns_2023_2027'!U95</f>
        <v>2022-2027</v>
      </c>
    </row>
    <row r="110" spans="1:21" ht="63.75" x14ac:dyDescent="0.25">
      <c r="A110" s="161">
        <f>'Investīciju plāns_2023_2027'!A96</f>
        <v>94</v>
      </c>
      <c r="B110" s="277" t="str">
        <f>'Investīciju plāns_2023_2027'!B96</f>
        <v>06</v>
      </c>
      <c r="C110" s="161" t="str">
        <f>'Investīciju plāns_2023_2027'!C96</f>
        <v>Novads</v>
      </c>
      <c r="D110" s="285" t="str">
        <f>'Investīciju plāns_2023_2027'!D96</f>
        <v>Pašvaldību funkciju īstenošanai un  pakalpojumu sniegšanai nepieciešamo bezemisiju transportlīdzekļu iegāde</v>
      </c>
      <c r="E110" s="295" t="str">
        <f>'Investīciju plāns_2023_2027'!E96</f>
        <v>Bezemisiju transportlīdzekļu iegāde</v>
      </c>
      <c r="F110" s="161" t="str">
        <f>'Investīciju plāns_2023_2027'!F96</f>
        <v>Pašvaldības pakalpojumu pilnveidošana</v>
      </c>
      <c r="G110" s="366" t="str">
        <f>'Investīciju plāns_2023_2027'!G96</f>
        <v>SAM</v>
      </c>
      <c r="H110" s="278">
        <f>'Investīciju plāns_2023_2027'!H96</f>
        <v>500000</v>
      </c>
      <c r="I110" s="303">
        <f>'Investīciju plāns_2023_2027'!I96</f>
        <v>0</v>
      </c>
      <c r="J110" s="304">
        <f>'Investīciju plāns_2023_2027'!J96</f>
        <v>0</v>
      </c>
      <c r="K110" s="305">
        <f>'Investīciju plāns_2023_2027'!K96</f>
        <v>0</v>
      </c>
      <c r="L110" s="306">
        <f>'Investīciju plāns_2023_2027'!L96</f>
        <v>0</v>
      </c>
      <c r="M110" s="307">
        <f>'Investīciju plāns_2023_2027'!M96</f>
        <v>500000</v>
      </c>
      <c r="N110" s="166" t="str">
        <f>'Investīciju plāns_2023_2027'!N96</f>
        <v>P5 A RV2</v>
      </c>
      <c r="O110" s="161" t="str">
        <f>'Investīciju plāns_2023_2027'!O96</f>
        <v>P</v>
      </c>
      <c r="P110" s="161" t="str">
        <f>'Investīciju plāns_2023_2027'!P96</f>
        <v>VP2</v>
      </c>
      <c r="Q110" s="161" t="str">
        <f>'Investīciju plāns_2023_2027'!Q96</f>
        <v>RV4</v>
      </c>
      <c r="R110" s="358" t="str">
        <f>'Investīciju plāns_2023_2027'!R96</f>
        <v>4.5.</v>
      </c>
      <c r="S110" s="161" t="str">
        <f>'Investīciju plāns_2023_2027'!S96</f>
        <v>Infrastruktūras un saimnieciskā nodrošinājuma nodaļa</v>
      </c>
      <c r="T110" s="291">
        <f>'Investīciju plāns_2023_2027'!T96</f>
        <v>0</v>
      </c>
      <c r="U110" s="282" t="str">
        <f>'Investīciju plāns_2023_2027'!U96</f>
        <v>2022-2027</v>
      </c>
    </row>
    <row r="111" spans="1:21" ht="102" x14ac:dyDescent="0.25">
      <c r="A111" s="196">
        <f>'Investīciju plāns_2023_2027'!A97</f>
        <v>95</v>
      </c>
      <c r="B111" s="277" t="str">
        <f>'Investīciju plāns_2023_2027'!B97</f>
        <v>04</v>
      </c>
      <c r="C111" s="161" t="str">
        <f>'Investīciju plāns_2023_2027'!C97</f>
        <v>Novads</v>
      </c>
      <c r="D111" s="285" t="str">
        <f>'Investīciju plāns_2023_2027'!D97</f>
        <v>Atbalsts sabiedrisko aktivitāšu un pakalpojumu nodrošināšanai vietējiem iedzīvotājiem</v>
      </c>
      <c r="E111" s="295" t="str">
        <f>'Investīciju plāns_2023_2027'!E97</f>
        <v>Atbalstīti ieguldījumi gan būvniecībā, gan aprīkojuma iegādēm, lai veicinātu sabiedrisko aktivitāšu, mūžizglītības un sociālo pakalpojumu attīstību, kultūrvēsturiskā mantojuma un tūrisma attīstību</v>
      </c>
      <c r="F111" s="161" t="str">
        <f>'Investīciju plāns_2023_2027'!F97</f>
        <v>Pašvaldības pakalpojumu pilnveidošana</v>
      </c>
      <c r="G111" s="366" t="str">
        <f>'Investīciju plāns_2023_2027'!G97</f>
        <v>SAM</v>
      </c>
      <c r="H111" s="278">
        <f>'Investīciju plāns_2023_2027'!H97</f>
        <v>600000</v>
      </c>
      <c r="I111" s="303">
        <f>'Investīciju plāns_2023_2027'!I97</f>
        <v>0</v>
      </c>
      <c r="J111" s="304">
        <f>'Investīciju plāns_2023_2027'!J97</f>
        <v>0</v>
      </c>
      <c r="K111" s="305">
        <f>'Investīciju plāns_2023_2027'!K97</f>
        <v>0</v>
      </c>
      <c r="L111" s="306">
        <f>'Investīciju plāns_2023_2027'!L97</f>
        <v>0</v>
      </c>
      <c r="M111" s="307">
        <f>'Investīciju plāns_2023_2027'!M97</f>
        <v>600000</v>
      </c>
      <c r="N111" s="166" t="str">
        <f>'Investīciju plāns_2023_2027'!N97</f>
        <v>P5 A RV2</v>
      </c>
      <c r="O111" s="161" t="str">
        <f>'Investīciju plāns_2023_2027'!O97</f>
        <v>D</v>
      </c>
      <c r="P111" s="161" t="str">
        <f>'Investīciju plāns_2023_2027'!P97</f>
        <v>VP2</v>
      </c>
      <c r="Q111" s="281" t="str">
        <f>'Investīciju plāns_2023_2027'!Q97</f>
        <v>RV5</v>
      </c>
      <c r="R111" s="384">
        <f>'Investīciju plāns_2023_2027'!R97</f>
        <v>8.1999999999999993</v>
      </c>
      <c r="S111" s="258" t="str">
        <f>'Investīciju plāns_2023_2027'!S97</f>
        <v>Infrastruktūras un saimnieciskā nodrošinājuma nodaļa/Kultūras pārvalde/Pagasta pārvalde</v>
      </c>
      <c r="T111" s="291">
        <f>'Investīciju plāns_2023_2027'!T97</f>
        <v>0</v>
      </c>
      <c r="U111" s="282" t="str">
        <f>'Investīciju plāns_2023_2027'!U97</f>
        <v>2022-2027</v>
      </c>
    </row>
    <row r="112" spans="1:21" ht="102" x14ac:dyDescent="0.25">
      <c r="A112" s="161">
        <f>'Investīciju plāns_2023_2027'!A98</f>
        <v>96</v>
      </c>
      <c r="B112" s="277" t="str">
        <f>'Investīciju plāns_2023_2027'!B98</f>
        <v>10</v>
      </c>
      <c r="C112" s="161" t="str">
        <f>'Investīciju plāns_2023_2027'!C98</f>
        <v>Novads</v>
      </c>
      <c r="D112" s="285" t="str">
        <f>'Investīciju plāns_2023_2027'!D98</f>
        <v>Jaunu ģimeniskai videi pietuvinātu aprūpes pakalpojumu sniegšanas vietu izveide pašvaldībā</v>
      </c>
      <c r="E112" s="285" t="str">
        <f>'Investīciju plāns_2023_2027'!E98</f>
        <v>Jaunu tipveida ēku izbūve ĢVPP sniegšanai ( t.sk. būvekspertīze, būvuzraudzība, autoruzraudzība) un teritorijas labiekārtošanai, materiāltehniskā nodrošinājuma, t.sk. digitālo risinājumu iegāde, paredzot, ka pakalpojums tiek sniegts ne vairāk ka 12 personām
Pakalpojuma sniegšanas vieta tiek veidota kā ģimenes māja integrētā vidē, t.sk. ņemot vērā pašvaldībās esošo vispārējo pakalpojumu</v>
      </c>
      <c r="F112" s="161" t="str">
        <f>'Investīciju plāns_2023_2027'!F98</f>
        <v xml:space="preserve">Sociālo pakalpojumu attīstīšana </v>
      </c>
      <c r="G112" s="366" t="str">
        <f>'Investīciju plāns_2023_2027'!G98</f>
        <v>Kopīgs/J/Pag/Iedz</v>
      </c>
      <c r="H112" s="278">
        <f>'Investīciju plāns_2023_2027'!H98</f>
        <v>4000000</v>
      </c>
      <c r="I112" s="303">
        <f>'Investīciju plāns_2023_2027'!I98</f>
        <v>0</v>
      </c>
      <c r="J112" s="304">
        <f>'Investīciju plāns_2023_2027'!J98</f>
        <v>0</v>
      </c>
      <c r="K112" s="305">
        <f>'Investīciju plāns_2023_2027'!K98</f>
        <v>0</v>
      </c>
      <c r="L112" s="306">
        <f>'Investīciju plāns_2023_2027'!L98</f>
        <v>0</v>
      </c>
      <c r="M112" s="307">
        <f>'Investīciju plāns_2023_2027'!M98</f>
        <v>4000000</v>
      </c>
      <c r="N112" s="196" t="str">
        <f>'Investīciju plāns_2023_2027'!N98</f>
        <v>P2 L RV2</v>
      </c>
      <c r="O112" s="161" t="str">
        <f>'Investīciju plāns_2023_2027'!O98</f>
        <v>P</v>
      </c>
      <c r="P112" s="196" t="str">
        <f>'Investīciju plāns_2023_2027'!P98</f>
        <v>VP1</v>
      </c>
      <c r="Q112" s="196" t="str">
        <f>'Investīciju plāns_2023_2027'!Q98</f>
        <v>RV2</v>
      </c>
      <c r="R112" s="279" t="str">
        <f>'Investīciju plāns_2023_2027'!R98</f>
        <v>2.2.</v>
      </c>
      <c r="S112" s="258" t="str">
        <f>'Investīciju plāns_2023_2027'!S98</f>
        <v>Infrastruktūras un saimnieciskā nodrošinājuma nodaļa/pagasta pārvalde/Labklājības pārvalde</v>
      </c>
      <c r="T112" s="309">
        <f>'Investīciju plāns_2023_2027'!T98</f>
        <v>0</v>
      </c>
      <c r="U112" s="282" t="str">
        <f>'Investīciju plāns_2023_2027'!U98</f>
        <v>2022-2027</v>
      </c>
    </row>
    <row r="113" spans="1:21" ht="38.25" x14ac:dyDescent="0.25">
      <c r="A113" s="161">
        <f>'Investīciju plāns_2023_2027'!A99</f>
        <v>97</v>
      </c>
      <c r="B113" s="277" t="str">
        <f>'Investīciju plāns_2023_2027'!B99</f>
        <v>10</v>
      </c>
      <c r="C113" s="161" t="str">
        <f>'Investīciju plāns_2023_2027'!C99</f>
        <v>Novads</v>
      </c>
      <c r="D113" s="285" t="str">
        <f>'Investīciju plāns_2023_2027'!D99</f>
        <v>Ģimenes ārstu prakšu attīstība novada teritorijā</v>
      </c>
      <c r="E113" s="295" t="str">
        <f>'Investīciju plāns_2023_2027'!E99</f>
        <v>Uzlabot kvalitatīvu veselības aprūpes pakalpojumu pieejamību, jo īpaši sociālās, teritoriālās atstumtības un nabadzības riskam pakļautajiem iedzīvotājiem, attīstot veselības aprūpes infrastruktūru</v>
      </c>
      <c r="F113" s="161" t="str">
        <f>'Investīciju plāns_2023_2027'!F99</f>
        <v xml:space="preserve">Sociālo pakalpojumu attīstīšana </v>
      </c>
      <c r="G113" s="366" t="str">
        <f>'Investīciju plāns_2023_2027'!G99</f>
        <v>Kopīgs/J/Pag/Iedz</v>
      </c>
      <c r="H113" s="278">
        <f>'Investīciju plāns_2023_2027'!H99</f>
        <v>200000</v>
      </c>
      <c r="I113" s="303">
        <f>'Investīciju plāns_2023_2027'!I99</f>
        <v>0</v>
      </c>
      <c r="J113" s="304">
        <f>'Investīciju plāns_2023_2027'!J99</f>
        <v>0</v>
      </c>
      <c r="K113" s="305">
        <f>'Investīciju plāns_2023_2027'!K99</f>
        <v>0</v>
      </c>
      <c r="L113" s="306">
        <f>'Investīciju plāns_2023_2027'!L99</f>
        <v>50000</v>
      </c>
      <c r="M113" s="307">
        <f>'Investīciju plāns_2023_2027'!M99</f>
        <v>150000</v>
      </c>
      <c r="N113" s="166" t="str">
        <f>'Investīciju plāns_2023_2027'!N99</f>
        <v>P2 L RV2</v>
      </c>
      <c r="O113" s="151" t="str">
        <f>'Investīciju plāns_2023_2027'!O99</f>
        <v>D</v>
      </c>
      <c r="P113" s="161" t="str">
        <f>'Investīciju plāns_2023_2027'!P99</f>
        <v>VP1</v>
      </c>
      <c r="Q113" s="161" t="str">
        <f>'Investīciju plāns_2023_2027'!Q99</f>
        <v>RV2</v>
      </c>
      <c r="R113" s="196" t="str">
        <f>'Investīciju plāns_2023_2027'!R99</f>
        <v>2.1.</v>
      </c>
      <c r="S113" s="196" t="str">
        <f>'Investīciju plāns_2023_2027'!S99</f>
        <v>Infrastruktūras un saimnieciskā nodrošinājuma nodaļa/pagasta pārvalde/Labklājības pārvalde</v>
      </c>
      <c r="T113" s="291">
        <f>'Investīciju plāns_2023_2027'!T99</f>
        <v>0</v>
      </c>
      <c r="U113" s="282" t="str">
        <f>'Investīciju plāns_2023_2027'!U99</f>
        <v>2022-2027</v>
      </c>
    </row>
    <row r="114" spans="1:21" ht="102" x14ac:dyDescent="0.25">
      <c r="A114" s="196">
        <f>'Investīciju plāns_2023_2027'!A100</f>
        <v>98</v>
      </c>
      <c r="B114" s="279" t="str">
        <f>'Investīciju plāns_2023_2027'!B100</f>
        <v>10</v>
      </c>
      <c r="C114" s="161" t="str">
        <f>'Investīciju plāns_2023_2027'!C100</f>
        <v>Novads</v>
      </c>
      <c r="D114" s="285" t="str">
        <f>'Investīciju plāns_2023_2027'!D100</f>
        <v>Veicināt darba ņēmēju, darba devēju un uzņēmumu pielāgošanos pārmaiņām, aktīvu un veselīgu novecošanos, kā arī veicināt veselīgu un labi pielāgotu darba vidi veselības risku novēršanai</v>
      </c>
      <c r="E114" s="295" t="str">
        <f>'Investīciju plāns_2023_2027'!E100</f>
        <v>Veselības veicināšanas un slimību profilakses pasākumu īstenošana vietējai sabiedrībai</v>
      </c>
      <c r="F114" s="161" t="str">
        <f>'Investīciju plāns_2023_2027'!F100</f>
        <v xml:space="preserve">Sociālo pakalpojumu attīstīšana </v>
      </c>
      <c r="G114" s="366" t="str">
        <f>'Investīciju plāns_2023_2027'!G100</f>
        <v>SAM</v>
      </c>
      <c r="H114" s="278">
        <f>'Investīciju plāns_2023_2027'!H100</f>
        <v>500000</v>
      </c>
      <c r="I114" s="303">
        <f>'Investīciju plāns_2023_2027'!I100</f>
        <v>0</v>
      </c>
      <c r="J114" s="304">
        <f>'Investīciju plāns_2023_2027'!J100</f>
        <v>0</v>
      </c>
      <c r="K114" s="305">
        <f>'Investīciju plāns_2023_2027'!K100</f>
        <v>0</v>
      </c>
      <c r="L114" s="306">
        <f>'Investīciju plāns_2023_2027'!L100</f>
        <v>0</v>
      </c>
      <c r="M114" s="307">
        <f>'Investīciju plāns_2023_2027'!M100</f>
        <v>500000</v>
      </c>
      <c r="N114" s="166" t="str">
        <f>'Investīciju plāns_2023_2027'!N100</f>
        <v>P2 L RV2</v>
      </c>
      <c r="O114" s="161" t="str">
        <f>'Investīciju plāns_2023_2027'!O100</f>
        <v>D</v>
      </c>
      <c r="P114" s="281" t="str">
        <f>'Investīciju plāns_2023_2027'!P100</f>
        <v>VP1</v>
      </c>
      <c r="Q114" s="281" t="str">
        <f>'Investīciju plāns_2023_2027'!Q100</f>
        <v>RV3</v>
      </c>
      <c r="R114" s="160" t="str">
        <f>'Investīciju plāns_2023_2027'!R100</f>
        <v>3.1.</v>
      </c>
      <c r="S114" s="385" t="str">
        <f>'Investīciju plāns_2023_2027'!S100</f>
        <v>Labklājības pārvalde</v>
      </c>
      <c r="T114" s="291">
        <f>'Investīciju plāns_2023_2027'!T100</f>
        <v>0</v>
      </c>
      <c r="U114" s="282" t="str">
        <f>'Investīciju plāns_2023_2027'!U100</f>
        <v>2022-2027</v>
      </c>
    </row>
    <row r="115" spans="1:21" ht="102" x14ac:dyDescent="0.25">
      <c r="A115" s="161">
        <f>'Investīciju plāns_2023_2027'!A101</f>
        <v>99</v>
      </c>
      <c r="B115" s="279" t="str">
        <f>'Investīciju plāns_2023_2027'!B101</f>
        <v>10</v>
      </c>
      <c r="C115" s="161" t="str">
        <f>'Investīciju plāns_2023_2027'!C101</f>
        <v>Novads</v>
      </c>
      <c r="D115" s="285" t="str">
        <f>'Investīciju plāns_2023_2027'!D101</f>
        <v>Veicināt sociāli atstumto kopienu, migrantu un nelabvēlīgā situācijā esošo grupu sociāli ekonomisko integrāciju, izmantojot integrētus pasākumus, tostarp mājokļu un sociālo pakalpojumu jomā</v>
      </c>
      <c r="E115" s="295" t="str">
        <f>'Investīciju plāns_2023_2027'!E101</f>
        <v>Sociālo mājokļu atjaunošana vai jaunu sociālo mājokļu būvniecība</v>
      </c>
      <c r="F115" s="161" t="str">
        <f>'Investīciju plāns_2023_2027'!F101</f>
        <v xml:space="preserve">Sociālo pakalpojumu attīstīšana </v>
      </c>
      <c r="G115" s="366" t="str">
        <f>'Investīciju plāns_2023_2027'!G101</f>
        <v>SAM</v>
      </c>
      <c r="H115" s="278">
        <f>'Investīciju plāns_2023_2027'!H101</f>
        <v>2600000</v>
      </c>
      <c r="I115" s="303">
        <f>'Investīciju plāns_2023_2027'!I101</f>
        <v>0</v>
      </c>
      <c r="J115" s="304">
        <f>'Investīciju plāns_2023_2027'!J101</f>
        <v>0</v>
      </c>
      <c r="K115" s="305">
        <f>'Investīciju plāns_2023_2027'!K101</f>
        <v>0</v>
      </c>
      <c r="L115" s="306">
        <f>'Investīciju plāns_2023_2027'!L101</f>
        <v>2600000</v>
      </c>
      <c r="M115" s="307">
        <f>'Investīciju plāns_2023_2027'!M101</f>
        <v>0</v>
      </c>
      <c r="N115" s="166" t="str">
        <f>'Investīciju plāns_2023_2027'!N101</f>
        <v>P2 L RV2</v>
      </c>
      <c r="O115" s="161" t="str">
        <f>'Investīciju plāns_2023_2027'!O101</f>
        <v>P</v>
      </c>
      <c r="P115" s="161" t="str">
        <f>'Investīciju plāns_2023_2027'!P101</f>
        <v>VP1</v>
      </c>
      <c r="Q115" s="161" t="str">
        <f>'Investīciju plāns_2023_2027'!Q101</f>
        <v>RV2</v>
      </c>
      <c r="R115" s="360" t="str">
        <f>'Investīciju plāns_2023_2027'!R101</f>
        <v>2.2.</v>
      </c>
      <c r="S115" s="385" t="str">
        <f>'Investīciju plāns_2023_2027'!S101</f>
        <v>Infrastruktūras un saimnieciskā nodrošinājuma nodaļa/pagasta pārvalde/Labklājības pārvalde</v>
      </c>
      <c r="T115" s="291">
        <f>'Investīciju plāns_2023_2027'!T101</f>
        <v>0</v>
      </c>
      <c r="U115" s="282" t="str">
        <f>'Investīciju plāns_2023_2027'!U101</f>
        <v>2022-2027</v>
      </c>
    </row>
    <row r="116" spans="1:21" ht="140.25" x14ac:dyDescent="0.25">
      <c r="A116" s="161">
        <f>'Investīciju plāns_2023_2027'!A102</f>
        <v>100</v>
      </c>
      <c r="B116" s="279" t="str">
        <f>'Investīciju plāns_2023_2027'!B102</f>
        <v>10</v>
      </c>
      <c r="C116" s="161" t="str">
        <f>'Investīciju plāns_2023_2027'!C102</f>
        <v>Novads</v>
      </c>
      <c r="D116" s="285" t="str">
        <f>'Investīciju plāns_2023_2027'!D102</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E116" s="295" t="str">
        <f>'Investīciju plāns_2023_2027'!E102</f>
        <v>Sabiedrībā balstītu sociālo pakalpojumu pieejamības palielināšana (DI turpinājums); 
Profesionāla un mūsdienīga sociālā darba attīstība, kur indikatīvie sadarbības partneri būs sociālo pakalpojumu sniedzēji (pašvaldības un NVO)</v>
      </c>
      <c r="F116" s="161" t="str">
        <f>'Investīciju plāns_2023_2027'!F102</f>
        <v xml:space="preserve">Sociālo pakalpojumu attīstīšana </v>
      </c>
      <c r="G116" s="366" t="str">
        <f>'Investīciju plāns_2023_2027'!G102</f>
        <v>SAM</v>
      </c>
      <c r="H116" s="278">
        <f>'Investīciju plāns_2023_2027'!H102</f>
        <v>120000</v>
      </c>
      <c r="I116" s="303">
        <f>'Investīciju plāns_2023_2027'!I102</f>
        <v>0</v>
      </c>
      <c r="J116" s="304">
        <f>'Investīciju plāns_2023_2027'!J102</f>
        <v>0</v>
      </c>
      <c r="K116" s="305">
        <f>'Investīciju plāns_2023_2027'!K102</f>
        <v>0</v>
      </c>
      <c r="L116" s="306">
        <f>'Investīciju plāns_2023_2027'!L102</f>
        <v>0</v>
      </c>
      <c r="M116" s="307">
        <f>'Investīciju plāns_2023_2027'!M102</f>
        <v>120000</v>
      </c>
      <c r="N116" s="166" t="str">
        <f>'Investīciju plāns_2023_2027'!N102</f>
        <v>P2 L RV2</v>
      </c>
      <c r="O116" s="161" t="str">
        <f>'Investīciju plāns_2023_2027'!O102</f>
        <v>D</v>
      </c>
      <c r="P116" s="309" t="str">
        <f>'Investīciju plāns_2023_2027'!P102</f>
        <v>VP1</v>
      </c>
      <c r="Q116" s="196" t="str">
        <f>'Investīciju plāns_2023_2027'!Q102</f>
        <v>RV2</v>
      </c>
      <c r="R116" s="196" t="str">
        <f>'Investīciju plāns_2023_2027'!R102</f>
        <v>2.2.</v>
      </c>
      <c r="S116" s="161" t="str">
        <f>'Investīciju plāns_2023_2027'!S102</f>
        <v>Labklājības pārvalde</v>
      </c>
      <c r="T116" s="291">
        <f>'Investīciju plāns_2023_2027'!T102</f>
        <v>0</v>
      </c>
      <c r="U116" s="282" t="str">
        <f>'Investīciju plāns_2023_2027'!U102</f>
        <v>2022-2027</v>
      </c>
    </row>
    <row r="117" spans="1:21" ht="63.75" x14ac:dyDescent="0.25">
      <c r="A117" s="196">
        <f>'Investīciju plāns_2023_2027'!A103</f>
        <v>101</v>
      </c>
      <c r="B117" s="279" t="str">
        <f>'Investīciju plāns_2023_2027'!B103</f>
        <v>10</v>
      </c>
      <c r="C117" s="196" t="str">
        <f>'Investīciju plāns_2023_2027'!C103</f>
        <v>Novads</v>
      </c>
      <c r="D117" s="285" t="str">
        <f>'Investīciju plāns_2023_2027'!D103</f>
        <v xml:space="preserve">Veicināt nabadzības vai sociālās atstumtības riskam pakļauto personu sociālo integrāciju, izmantojot sociālās inovācijas </v>
      </c>
      <c r="E117" s="285" t="str">
        <f>'Investīciju plāns_2023_2027'!E103</f>
        <v>Atbalsts jaunām pieejām sabiedrībā balstītu sociālo pakalpojumu sniegšanā (inovācijas)</v>
      </c>
      <c r="F117" s="161" t="str">
        <f>'Investīciju plāns_2023_2027'!F103</f>
        <v xml:space="preserve">Sociālo pakalpojumu attīstīšana </v>
      </c>
      <c r="G117" s="366" t="str">
        <f>'Investīciju plāns_2023_2027'!G103</f>
        <v>SAM</v>
      </c>
      <c r="H117" s="278">
        <f>'Investīciju plāns_2023_2027'!H103</f>
        <v>260000</v>
      </c>
      <c r="I117" s="303">
        <f>'Investīciju plāns_2023_2027'!I103</f>
        <v>0</v>
      </c>
      <c r="J117" s="304">
        <f>'Investīciju plāns_2023_2027'!J103</f>
        <v>0</v>
      </c>
      <c r="K117" s="305">
        <f>'Investīciju plāns_2023_2027'!K103</f>
        <v>0</v>
      </c>
      <c r="L117" s="306">
        <f>'Investīciju plāns_2023_2027'!L103</f>
        <v>0</v>
      </c>
      <c r="M117" s="307">
        <f>'Investīciju plāns_2023_2027'!M103</f>
        <v>260000</v>
      </c>
      <c r="N117" s="166" t="str">
        <f>'Investīciju plāns_2023_2027'!N103</f>
        <v>P2 L RV2</v>
      </c>
      <c r="O117" s="161" t="str">
        <f>'Investīciju plāns_2023_2027'!O103</f>
        <v>D</v>
      </c>
      <c r="P117" s="309" t="str">
        <f>'Investīciju plāns_2023_2027'!P103</f>
        <v>VP1</v>
      </c>
      <c r="Q117" s="196" t="str">
        <f>'Investīciju plāns_2023_2027'!Q103</f>
        <v>RV2</v>
      </c>
      <c r="R117" s="196" t="str">
        <f>'Investīciju plāns_2023_2027'!R103</f>
        <v>2.2.</v>
      </c>
      <c r="S117" s="161" t="str">
        <f>'Investīciju plāns_2023_2027'!S103</f>
        <v>Labklājības pārvalde</v>
      </c>
      <c r="T117" s="291">
        <f>'Investīciju plāns_2023_2027'!T103</f>
        <v>0</v>
      </c>
      <c r="U117" s="282" t="str">
        <f>'Investīciju plāns_2023_2027'!U103</f>
        <v>2022-2027</v>
      </c>
    </row>
    <row r="118" spans="1:21" ht="51" x14ac:dyDescent="0.25">
      <c r="A118" s="161">
        <f>'Investīciju plāns_2023_2027'!A104</f>
        <v>102</v>
      </c>
      <c r="B118" s="279" t="str">
        <f>'Investīciju plāns_2023_2027'!B104</f>
        <v>10</v>
      </c>
      <c r="C118" s="196" t="str">
        <f>'Investīciju plāns_2023_2027'!C104</f>
        <v>Novads</v>
      </c>
      <c r="D118" s="285" t="str">
        <f>'Investīciju plāns_2023_2027'!D104</f>
        <v>Kultūras un tūrisma lomas palielināšana ekonomiskajā attīstībā, sociālajā iekļaušanā un sociālajās inovācijās</v>
      </c>
      <c r="E118" s="285" t="str">
        <f>'Investīciju plāns_2023_2027'!E104</f>
        <v>Reģionu revitalizācija, konkurētspējas celšana un depopulācijas radīto problēmu mazināšana, stiprinot pilsonisko sabiedrību un izmantojot kultūras potenciālu</v>
      </c>
      <c r="F118" s="161" t="str">
        <f>'Investīciju plāns_2023_2027'!F104</f>
        <v xml:space="preserve">Sociālo pakalpojumu attīstīšana </v>
      </c>
      <c r="G118" s="366" t="str">
        <f>'Investīciju plāns_2023_2027'!G104</f>
        <v>SAM</v>
      </c>
      <c r="H118" s="278">
        <f>'Investīciju plāns_2023_2027'!H104</f>
        <v>300000</v>
      </c>
      <c r="I118" s="303">
        <f>'Investīciju plāns_2023_2027'!I104</f>
        <v>0</v>
      </c>
      <c r="J118" s="304">
        <f>'Investīciju plāns_2023_2027'!J104</f>
        <v>0</v>
      </c>
      <c r="K118" s="305">
        <f>'Investīciju plāns_2023_2027'!K104</f>
        <v>0</v>
      </c>
      <c r="L118" s="306">
        <f>'Investīciju plāns_2023_2027'!L104</f>
        <v>0</v>
      </c>
      <c r="M118" s="307">
        <f>'Investīciju plāns_2023_2027'!M104</f>
        <v>300000</v>
      </c>
      <c r="N118" s="166" t="str">
        <f>'Investīciju plāns_2023_2027'!N104</f>
        <v>P2 L RV2</v>
      </c>
      <c r="O118" s="161" t="str">
        <f>'Investīciju plāns_2023_2027'!O104</f>
        <v>D</v>
      </c>
      <c r="P118" s="284" t="str">
        <f>'Investīciju plāns_2023_2027'!P104</f>
        <v>VP1</v>
      </c>
      <c r="Q118" s="161" t="str">
        <f>'Investīciju plāns_2023_2027'!Q104</f>
        <v>RV2</v>
      </c>
      <c r="R118" s="160" t="str">
        <f>'Investīciju plāns_2023_2027'!R104</f>
        <v>2.3.</v>
      </c>
      <c r="S118" s="161" t="str">
        <f>'Investīciju plāns_2023_2027'!S104</f>
        <v>Labklājības pārvalde</v>
      </c>
      <c r="T118" s="291">
        <f>'Investīciju plāns_2023_2027'!T104</f>
        <v>0</v>
      </c>
      <c r="U118" s="282" t="str">
        <f>'Investīciju plāns_2023_2027'!U104</f>
        <v>2022-2027</v>
      </c>
    </row>
    <row r="119" spans="1:21" ht="63.75" x14ac:dyDescent="0.25">
      <c r="A119" s="161">
        <f>'Investīciju plāns_2023_2027'!A105</f>
        <v>103</v>
      </c>
      <c r="B119" s="279" t="str">
        <f>'Investīciju plāns_2023_2027'!B105</f>
        <v>10</v>
      </c>
      <c r="C119" s="196" t="str">
        <f>'Investīciju plāns_2023_2027'!C105</f>
        <v>Novads</v>
      </c>
      <c r="D119" s="285" t="str">
        <f>'Investīciju plāns_2023_2027'!D105</f>
        <v>Veicināt nabadzības vai sociālās atstumtības riskam pakļauto cilvēku, tostarp vistrūcīgāko un bērnu, sociālo integrāciju</v>
      </c>
      <c r="E119" s="285" t="str">
        <f>'Investīciju plāns_2023_2027'!E105</f>
        <v xml:space="preserve">Bērnu pieskatīšanas pakalpojumi </v>
      </c>
      <c r="F119" s="161" t="str">
        <f>'Investīciju plāns_2023_2027'!F105</f>
        <v xml:space="preserve">Sociālo pakalpojumu attīstīšana </v>
      </c>
      <c r="G119" s="366" t="str">
        <f>'Investīciju plāns_2023_2027'!G105</f>
        <v>SAM</v>
      </c>
      <c r="H119" s="278">
        <f>'Investīciju plāns_2023_2027'!H105</f>
        <v>500000</v>
      </c>
      <c r="I119" s="303">
        <f>'Investīciju plāns_2023_2027'!I105</f>
        <v>0</v>
      </c>
      <c r="J119" s="304">
        <f>'Investīciju plāns_2023_2027'!J105</f>
        <v>0</v>
      </c>
      <c r="K119" s="305">
        <f>'Investīciju plāns_2023_2027'!K105</f>
        <v>0</v>
      </c>
      <c r="L119" s="306">
        <f>'Investīciju plāns_2023_2027'!L105</f>
        <v>0</v>
      </c>
      <c r="M119" s="307">
        <f>'Investīciju plāns_2023_2027'!M105</f>
        <v>500000</v>
      </c>
      <c r="N119" s="166" t="str">
        <f>'Investīciju plāns_2023_2027'!N105</f>
        <v>P2 L RV2</v>
      </c>
      <c r="O119" s="161" t="str">
        <f>'Investīciju plāns_2023_2027'!O105</f>
        <v>D</v>
      </c>
      <c r="P119" s="284" t="str">
        <f>'Investīciju plāns_2023_2027'!P105</f>
        <v>VP1</v>
      </c>
      <c r="Q119" s="161" t="str">
        <f>'Investīciju plāns_2023_2027'!Q105</f>
        <v>RV2</v>
      </c>
      <c r="R119" s="160" t="str">
        <f>'Investīciju plāns_2023_2027'!R105</f>
        <v>2.3.</v>
      </c>
      <c r="S119" s="161" t="str">
        <f>'Investīciju plāns_2023_2027'!S105</f>
        <v>Labklājības pārvalde</v>
      </c>
      <c r="T119" s="291">
        <f>'Investīciju plāns_2023_2027'!T105</f>
        <v>0</v>
      </c>
      <c r="U119" s="282" t="str">
        <f>'Investīciju plāns_2023_2027'!U105</f>
        <v>2022-2027</v>
      </c>
    </row>
    <row r="120" spans="1:21" ht="63.75" x14ac:dyDescent="0.25">
      <c r="A120" s="196">
        <f>'Investīciju plāns_2023_2027'!A106</f>
        <v>104</v>
      </c>
      <c r="B120" s="279" t="str">
        <f>'Investīciju plāns_2023_2027'!B106</f>
        <v>10</v>
      </c>
      <c r="C120" s="161" t="str">
        <f>'Investīciju plāns_2023_2027'!C106</f>
        <v>Novads</v>
      </c>
      <c r="D120" s="285" t="str">
        <f>'Investīciju plāns_2023_2027'!D106</f>
        <v>Publisko pakalpojumu un nodarbinātības pieejamības veicināšanas pasākumi cilvēkiem ar funkcionāliem traucējumiem</v>
      </c>
      <c r="E120" s="285" t="str">
        <f>'Investīciju plāns_2023_2027'!E106</f>
        <v>Publisko pakalpojumu un nodarbinātības pieejamības veicināšanas pasākumi cilvēkiem ar funkcionāliem traucējumiem</v>
      </c>
      <c r="F120" s="161" t="str">
        <f>'Investīciju plāns_2023_2027'!F106</f>
        <v xml:space="preserve">Sociālo pakalpojumu attīstīšana </v>
      </c>
      <c r="G120" s="366" t="str">
        <f>'Investīciju plāns_2023_2027'!G106</f>
        <v>SAM</v>
      </c>
      <c r="H120" s="278">
        <f>'Investīciju plāns_2023_2027'!H106</f>
        <v>500000</v>
      </c>
      <c r="I120" s="303">
        <f>'Investīciju plāns_2023_2027'!I106</f>
        <v>0</v>
      </c>
      <c r="J120" s="304">
        <f>'Investīciju plāns_2023_2027'!J106</f>
        <v>0</v>
      </c>
      <c r="K120" s="305">
        <f>'Investīciju plāns_2023_2027'!K106</f>
        <v>0</v>
      </c>
      <c r="L120" s="306">
        <f>'Investīciju plāns_2023_2027'!L106</f>
        <v>0</v>
      </c>
      <c r="M120" s="307">
        <f>'Investīciju plāns_2023_2027'!M106</f>
        <v>500000</v>
      </c>
      <c r="N120" s="166" t="str">
        <f>'Investīciju plāns_2023_2027'!N106</f>
        <v>P2 L RV2</v>
      </c>
      <c r="O120" s="161" t="str">
        <f>'Investīciju plāns_2023_2027'!O106</f>
        <v>D</v>
      </c>
      <c r="P120" s="309" t="str">
        <f>'Investīciju plāns_2023_2027'!P106</f>
        <v>VP1</v>
      </c>
      <c r="Q120" s="196" t="str">
        <f>'Investīciju plāns_2023_2027'!Q106</f>
        <v>RV2</v>
      </c>
      <c r="R120" s="196" t="str">
        <f>'Investīciju plāns_2023_2027'!R106</f>
        <v>2.3.</v>
      </c>
      <c r="S120" s="387" t="str">
        <f>'Investīciju plāns_2023_2027'!S106</f>
        <v>Labklājības pārvalde</v>
      </c>
      <c r="T120" s="291">
        <f>'Investīciju plāns_2023_2027'!T106</f>
        <v>0</v>
      </c>
      <c r="U120" s="282" t="str">
        <f>'Investīciju plāns_2023_2027'!U106</f>
        <v>2022-2027</v>
      </c>
    </row>
    <row r="121" spans="1:21" ht="38.25" x14ac:dyDescent="0.25">
      <c r="A121" s="161">
        <f>'Investīciju plāns_2023_2027'!A107</f>
        <v>105</v>
      </c>
      <c r="B121" s="279" t="str">
        <f>'Investīciju plāns_2023_2027'!B107</f>
        <v>10</v>
      </c>
      <c r="C121" s="196" t="str">
        <f>'Investīciju plāns_2023_2027'!C107</f>
        <v>Novads</v>
      </c>
      <c r="D121" s="285" t="str">
        <f>'Investīciju plāns_2023_2027'!D107</f>
        <v>Ilgstošas sociālās aprūpes pakalpojuma noturība un nepārtrauktība</v>
      </c>
      <c r="E121" s="285" t="str">
        <f>'Investīciju plāns_2023_2027'!E107</f>
        <v>Ilgstošas sociālās aprūpes pakalpojuma noturība un nepārtrauktība</v>
      </c>
      <c r="F121" s="161" t="str">
        <f>'Investīciju plāns_2023_2027'!F107</f>
        <v xml:space="preserve">Sociālo pakalpojumu attīstīšana </v>
      </c>
      <c r="G121" s="366" t="str">
        <f>'Investīciju plāns_2023_2027'!G107</f>
        <v>SAM</v>
      </c>
      <c r="H121" s="278">
        <f>'Investīciju plāns_2023_2027'!H107</f>
        <v>600000</v>
      </c>
      <c r="I121" s="303">
        <f>'Investīciju plāns_2023_2027'!I107</f>
        <v>0</v>
      </c>
      <c r="J121" s="304">
        <f>'Investīciju plāns_2023_2027'!J107</f>
        <v>0</v>
      </c>
      <c r="K121" s="305">
        <f>'Investīciju plāns_2023_2027'!K107</f>
        <v>0</v>
      </c>
      <c r="L121" s="306">
        <f>'Investīciju plāns_2023_2027'!L107</f>
        <v>0</v>
      </c>
      <c r="M121" s="307">
        <f>'Investīciju plāns_2023_2027'!M107</f>
        <v>600000</v>
      </c>
      <c r="N121" s="166" t="str">
        <f>'Investīciju plāns_2023_2027'!N107</f>
        <v>P2 L RV2</v>
      </c>
      <c r="O121" s="273" t="str">
        <f>'Investīciju plāns_2023_2027'!O107</f>
        <v>D</v>
      </c>
      <c r="P121" s="284" t="str">
        <f>'Investīciju plāns_2023_2027'!P107</f>
        <v>VP1</v>
      </c>
      <c r="Q121" s="161" t="str">
        <f>'Investīciju plāns_2023_2027'!Q107</f>
        <v>RV2</v>
      </c>
      <c r="R121" s="196" t="str">
        <f>'Investīciju plāns_2023_2027'!R107</f>
        <v>2.2.</v>
      </c>
      <c r="S121" s="387" t="str">
        <f>'Investīciju plāns_2023_2027'!S107</f>
        <v>Labklājības pārvalde</v>
      </c>
      <c r="T121" s="291">
        <f>'Investīciju plāns_2023_2027'!T107</f>
        <v>0</v>
      </c>
      <c r="U121" s="282" t="str">
        <f>'Investīciju plāns_2023_2027'!U107</f>
        <v>2022-2027</v>
      </c>
    </row>
    <row r="122" spans="1:21" ht="38.25" x14ac:dyDescent="0.25">
      <c r="A122" s="161">
        <f>'Investīciju plāns_2023_2027'!A108</f>
        <v>106</v>
      </c>
      <c r="B122" s="279" t="str">
        <f>'Investīciju plāns_2023_2027'!B108</f>
        <v>10</v>
      </c>
      <c r="C122" s="196" t="str">
        <f>'Investīciju plāns_2023_2027'!C108</f>
        <v>Novads</v>
      </c>
      <c r="D122" s="285" t="str">
        <f>'Investīciju plāns_2023_2027'!D108</f>
        <v>Dienas/aktivitāšu centru aprīkošana un izveide  Jelgavas novada teritorijā</v>
      </c>
      <c r="E122" s="285" t="str">
        <f>'Investīciju plāns_2023_2027'!E108</f>
        <v>Dienas/aktivitāšu centru aprīkošana un izveide  Jelgavas novadā,  nodrošinot pašvaldības pakalpojumu pieejamību tuvāk iedzīvotājam (t.sk. Dorupe, Līvbērze, Vītoliņi, Ziedkalne, Mežciems, Salgale)</v>
      </c>
      <c r="F122" s="161" t="str">
        <f>'Investīciju plāns_2023_2027'!F108</f>
        <v>Sociālo pakalpojumu infrastruktūra</v>
      </c>
      <c r="G122" s="366" t="str">
        <f>'Investīciju plāns_2023_2027'!G108</f>
        <v>Kopīgs/J/Pag/Iedz</v>
      </c>
      <c r="H122" s="278">
        <f>'Investīciju plāns_2023_2027'!H108</f>
        <v>600000</v>
      </c>
      <c r="I122" s="303">
        <f>'Investīciju plāns_2023_2027'!I108</f>
        <v>0</v>
      </c>
      <c r="J122" s="304">
        <f>'Investīciju plāns_2023_2027'!J108</f>
        <v>0</v>
      </c>
      <c r="K122" s="305">
        <f>'Investīciju plāns_2023_2027'!K108</f>
        <v>0</v>
      </c>
      <c r="L122" s="306">
        <f>'Investīciju plāns_2023_2027'!L108</f>
        <v>100000</v>
      </c>
      <c r="M122" s="307">
        <f>'Investīciju plāns_2023_2027'!M108</f>
        <v>500000</v>
      </c>
      <c r="N122" s="161" t="str">
        <f>'Investīciju plāns_2023_2027'!N108</f>
        <v>P2 L RV1</v>
      </c>
      <c r="O122" s="272" t="str">
        <f>'Investīciju plāns_2023_2027'!O108</f>
        <v>D</v>
      </c>
      <c r="P122" s="284" t="str">
        <f>'Investīciju plāns_2023_2027'!P108</f>
        <v>VP1</v>
      </c>
      <c r="Q122" s="161" t="str">
        <f>'Investīciju plāns_2023_2027'!Q108</f>
        <v>RV2</v>
      </c>
      <c r="R122" s="160" t="str">
        <f>'Investīciju plāns_2023_2027'!R108</f>
        <v>2.1
2.2</v>
      </c>
      <c r="S122" s="387" t="str">
        <f>'Investīciju plāns_2023_2027'!S108</f>
        <v>Pagastu pārvalde/Labklājības pārvalde</v>
      </c>
      <c r="T122" s="284">
        <f>'Investīciju plāns_2023_2027'!T108</f>
        <v>0</v>
      </c>
      <c r="U122" s="282" t="str">
        <f>'Investīciju plāns_2023_2027'!U108</f>
        <v>2022-2027</v>
      </c>
    </row>
    <row r="123" spans="1:21" ht="76.5" x14ac:dyDescent="0.25">
      <c r="A123" s="196">
        <f>'Investīciju plāns_2023_2027'!A109</f>
        <v>107</v>
      </c>
      <c r="B123" s="279" t="str">
        <f>'Investīciju plāns_2023_2027'!B109</f>
        <v>10</v>
      </c>
      <c r="C123" s="196" t="str">
        <f>'Investīciju plāns_2023_2027'!C109</f>
        <v>Novads</v>
      </c>
      <c r="D123" s="285" t="str">
        <f>'Investīciju plāns_2023_2027'!D109</f>
        <v>Vides pieejamības uzlabošana sociālo pakalpojumu sasniedzamības nodrošināšanai Jelgavas novada pašvaldības ēkās</v>
      </c>
      <c r="E123" s="285" t="str">
        <f>'Investīciju plāns_2023_2027'!E109</f>
        <v>Infrastruktūras uzlabojumi,  t.sk. pacēlāji, kāpņu renovācija pieejamībai, u.c. vides pieejamības uzlabošanas elementi Jelgavas novada pašvaldības ēkās</v>
      </c>
      <c r="F123" s="161" t="str">
        <f>'Investīciju plāns_2023_2027'!F109</f>
        <v>Sociālo pakalpojumu infrastruktūra</v>
      </c>
      <c r="G123" s="366" t="str">
        <f>'Investīciju plāns_2023_2027'!G109</f>
        <v>Kopīgs/J/Pag/Iedz</v>
      </c>
      <c r="H123" s="278">
        <f>'Investīciju plāns_2023_2027'!H109</f>
        <v>500000</v>
      </c>
      <c r="I123" s="303">
        <f>'Investīciju plāns_2023_2027'!I109</f>
        <v>0</v>
      </c>
      <c r="J123" s="304">
        <f>'Investīciju plāns_2023_2027'!J109</f>
        <v>0</v>
      </c>
      <c r="K123" s="305">
        <f>'Investīciju plāns_2023_2027'!K109</f>
        <v>0</v>
      </c>
      <c r="L123" s="306">
        <f>'Investīciju plāns_2023_2027'!L109</f>
        <v>200000</v>
      </c>
      <c r="M123" s="307">
        <f>'Investīciju plāns_2023_2027'!M109</f>
        <v>300000</v>
      </c>
      <c r="N123" s="161" t="str">
        <f>'Investīciju plāns_2023_2027'!N109</f>
        <v>P2 L RV2</v>
      </c>
      <c r="O123" s="273" t="str">
        <f>'Investīciju plāns_2023_2027'!O109</f>
        <v>P</v>
      </c>
      <c r="P123" s="145" t="str">
        <f>'Investīciju plāns_2023_2027'!P109</f>
        <v>VP1</v>
      </c>
      <c r="Q123" s="195" t="str">
        <f>'Investīciju plāns_2023_2027'!Q109</f>
        <v>RV2</v>
      </c>
      <c r="R123" s="196" t="str">
        <f>'Investīciju plāns_2023_2027'!R109</f>
        <v>2.2.</v>
      </c>
      <c r="S123" s="381" t="str">
        <f>'Investīciju plāns_2023_2027'!S109</f>
        <v>Infrastruktūras un saimnieciskā nodrošinājuma nodaļa/Labklājības pārvalde</v>
      </c>
      <c r="T123" s="284">
        <f>'Investīciju plāns_2023_2027'!T109</f>
        <v>0</v>
      </c>
      <c r="U123" s="282" t="str">
        <f>'Investīciju plāns_2023_2027'!U109</f>
        <v>2022-2027</v>
      </c>
    </row>
    <row r="124" spans="1:21" ht="76.5" x14ac:dyDescent="0.25">
      <c r="A124" s="161">
        <f>'Investīciju plāns_2023_2027'!A110</f>
        <v>108</v>
      </c>
      <c r="B124" s="279" t="str">
        <f>'Investīciju plāns_2023_2027'!B110</f>
        <v>09s</v>
      </c>
      <c r="C124" s="196" t="str">
        <f>'Investīciju plāns_2023_2027'!C110</f>
        <v>Novads</v>
      </c>
      <c r="D124" s="285" t="str">
        <f>'Investīciju plāns_2023_2027'!D110</f>
        <v>Sporta laukumu/stadionu izveide/labiekārtošana/atjaunošana Jelgavas novada teritorijā</v>
      </c>
      <c r="E124" s="285" t="str">
        <f>'Investīciju plāns_2023_2027'!E110</f>
        <v>Sporta laukumu izveide/labiekārtošana/atjaunošana Jelgavas novada teritorijā (segumi, elementi, labiekārtošana) sakārtojot sporta infrastruktūru</v>
      </c>
      <c r="F124" s="161" t="str">
        <f>'Investīciju plāns_2023_2027'!F110</f>
        <v>Sporta infrastruktūra</v>
      </c>
      <c r="G124" s="366" t="str">
        <f>'Investīciju plāns_2023_2027'!G110</f>
        <v>Kopīgs/J/Pag/Iedz</v>
      </c>
      <c r="H124" s="278">
        <f>'Investīciju plāns_2023_2027'!H110</f>
        <v>1500000</v>
      </c>
      <c r="I124" s="303">
        <f>'Investīciju plāns_2023_2027'!I110</f>
        <v>0</v>
      </c>
      <c r="J124" s="304">
        <f>'Investīciju plāns_2023_2027'!J110</f>
        <v>0</v>
      </c>
      <c r="K124" s="305">
        <f>'Investīciju plāns_2023_2027'!K110</f>
        <v>0</v>
      </c>
      <c r="L124" s="306">
        <f>'Investīciju plāns_2023_2027'!L110</f>
        <v>200000</v>
      </c>
      <c r="M124" s="307">
        <f>'Investīciju plāns_2023_2027'!M110</f>
        <v>1300000</v>
      </c>
      <c r="N124" s="161" t="str">
        <f>'Investīciju plāns_2023_2027'!N110</f>
        <v>P2 S RV2</v>
      </c>
      <c r="O124" s="151" t="str">
        <f>'Investīciju plāns_2023_2027'!O110</f>
        <v>P</v>
      </c>
      <c r="P124" s="145" t="str">
        <f>'Investīciju plāns_2023_2027'!P110</f>
        <v>VP1</v>
      </c>
      <c r="Q124" s="195" t="str">
        <f>'Investīciju plāns_2023_2027'!Q110</f>
        <v>RV3</v>
      </c>
      <c r="R124" s="268" t="str">
        <f>'Investīciju plāns_2023_2027'!R110</f>
        <v>3.1.</v>
      </c>
      <c r="S124" s="381" t="str">
        <f>'Investīciju plāns_2023_2027'!S110</f>
        <v>Infrastruktūras un saimnieciskā nodrošinājuma nodaļa/Sporta centrs</v>
      </c>
      <c r="T124" s="284">
        <f>'Investīciju plāns_2023_2027'!T110</f>
        <v>0</v>
      </c>
      <c r="U124" s="282" t="str">
        <f>'Investīciju plāns_2023_2027'!U110</f>
        <v>2022-2027</v>
      </c>
    </row>
    <row r="125" spans="1:21" ht="76.5" x14ac:dyDescent="0.25">
      <c r="A125" s="161">
        <f>'Investīciju plāns_2023_2027'!A111</f>
        <v>109</v>
      </c>
      <c r="B125" s="279" t="str">
        <f>'Investīciju plāns_2023_2027'!B111</f>
        <v>09s</v>
      </c>
      <c r="C125" s="196" t="str">
        <f>'Investīciju plāns_2023_2027'!C111</f>
        <v>Novads</v>
      </c>
      <c r="D125" s="285" t="str">
        <f>'Investīciju plāns_2023_2027'!D111</f>
        <v>Iekštelpu sporta infrastruktūras sakārtošana  un aprīkojuma atjaunošana Jelgavas novada sporta bāzēs</v>
      </c>
      <c r="E125" s="285" t="str">
        <f>'Investīciju plāns_2023_2027'!E111</f>
        <v>Iekštelpu sporta infrastruktūras sakārtošana - grīdas segumi, sporta inventārs, telpu remonti (tai skaitā dušas un sanitārie mezgli, kosmētiskie remonti) Jelgavas novada sporta bāzēs</v>
      </c>
      <c r="F125" s="161" t="str">
        <f>'Investīciju plāns_2023_2027'!F111</f>
        <v>Sporta infrastruktūra</v>
      </c>
      <c r="G125" s="366" t="str">
        <f>'Investīciju plāns_2023_2027'!G111</f>
        <v>Kopīgs/J/Pag/Iedz</v>
      </c>
      <c r="H125" s="278">
        <f>'Investīciju plāns_2023_2027'!H111</f>
        <v>800000</v>
      </c>
      <c r="I125" s="303">
        <f>'Investīciju plāns_2023_2027'!I111</f>
        <v>0</v>
      </c>
      <c r="J125" s="304">
        <f>'Investīciju plāns_2023_2027'!J111</f>
        <v>0</v>
      </c>
      <c r="K125" s="305">
        <f>'Investīciju plāns_2023_2027'!K111</f>
        <v>0</v>
      </c>
      <c r="L125" s="306">
        <f>'Investīciju plāns_2023_2027'!L111</f>
        <v>200000</v>
      </c>
      <c r="M125" s="307">
        <f>'Investīciju plāns_2023_2027'!M111</f>
        <v>600000</v>
      </c>
      <c r="N125" s="161" t="str">
        <f>'Investīciju plāns_2023_2027'!N111</f>
        <v>P2 S RV2</v>
      </c>
      <c r="O125" s="151" t="str">
        <f>'Investīciju plāns_2023_2027'!O111</f>
        <v>P</v>
      </c>
      <c r="P125" s="151" t="str">
        <f>'Investīciju plāns_2023_2027'!P111</f>
        <v>VP1</v>
      </c>
      <c r="Q125" s="151" t="str">
        <f>'Investīciju plāns_2023_2027'!Q111</f>
        <v>RV3</v>
      </c>
      <c r="R125" s="268" t="str">
        <f>'Investīciju plāns_2023_2027'!R111</f>
        <v>3.2.</v>
      </c>
      <c r="S125" s="385" t="str">
        <f>'Investīciju plāns_2023_2027'!S111</f>
        <v>Infrastruktūras un saimnieciskā nodrošinājuma nodaļa/Sporta centrs</v>
      </c>
      <c r="T125" s="284">
        <f>'Investīciju plāns_2023_2027'!T111</f>
        <v>0</v>
      </c>
      <c r="U125" s="282" t="str">
        <f>'Investīciju plāns_2023_2027'!U111</f>
        <v>2022-2027</v>
      </c>
    </row>
    <row r="126" spans="1:21" ht="76.5" x14ac:dyDescent="0.25">
      <c r="A126" s="196">
        <f>'Investīciju plāns_2023_2027'!A112</f>
        <v>110</v>
      </c>
      <c r="B126" s="279" t="str">
        <f>'Investīciju plāns_2023_2027'!B112</f>
        <v>08</v>
      </c>
      <c r="C126" s="196" t="str">
        <f>'Investīciju plāns_2023_2027'!C112</f>
        <v>Novads</v>
      </c>
      <c r="D126" s="285" t="str">
        <f>'Investīciju plāns_2023_2027'!D112</f>
        <v>Kultūras iestāžu  infrastruktūras sakārtošana/teritorijas labiekārtošana/modernizācija/atjaunošana/remonti Jelgavas novada kultūras iestādēs</v>
      </c>
      <c r="E126" s="285" t="str">
        <f>'Investīciju plāns_2023_2027'!E112</f>
        <v>Kultūras iestāžu teritoriju infrastruktūras sakārtošana/modernizācija/atjaunošana/labiekārtošana</v>
      </c>
      <c r="F126" s="161" t="str">
        <f>'Investīciju plāns_2023_2027'!F112</f>
        <v>Teritorijas labiekārtošana</v>
      </c>
      <c r="G126" s="366" t="str">
        <f>'Investīciju plāns_2023_2027'!G112</f>
        <v>Kopīgs/J/Pag/Iedz</v>
      </c>
      <c r="H126" s="278">
        <f>'Investīciju plāns_2023_2027'!H112</f>
        <v>500000</v>
      </c>
      <c r="I126" s="303">
        <f>'Investīciju plāns_2023_2027'!I112</f>
        <v>0</v>
      </c>
      <c r="J126" s="304">
        <f>'Investīciju plāns_2023_2027'!J112</f>
        <v>0</v>
      </c>
      <c r="K126" s="305">
        <f>'Investīciju plāns_2023_2027'!K112</f>
        <v>0</v>
      </c>
      <c r="L126" s="306">
        <f>'Investīciju plāns_2023_2027'!L112</f>
        <v>250000</v>
      </c>
      <c r="M126" s="307">
        <f>'Investīciju plāns_2023_2027'!M112</f>
        <v>250000</v>
      </c>
      <c r="N126" s="161" t="str">
        <f>'Investīciju plāns_2023_2027'!N112</f>
        <v>P2 K RV1</v>
      </c>
      <c r="O126" s="151" t="str">
        <f>'Investīciju plāns_2023_2027'!O112</f>
        <v>P</v>
      </c>
      <c r="P126" s="151" t="str">
        <f>'Investīciju plāns_2023_2027'!P112</f>
        <v>VP1</v>
      </c>
      <c r="Q126" s="151" t="str">
        <f>'Investīciju plāns_2023_2027'!Q112</f>
        <v>RV3</v>
      </c>
      <c r="R126" s="196" t="str">
        <f>'Investīciju plāns_2023_2027'!R112</f>
        <v>3.3.</v>
      </c>
      <c r="S126" s="388" t="str">
        <f>'Investīciju plāns_2023_2027'!S112</f>
        <v>Kultūraspārvalde/pagastu pārvaldes</v>
      </c>
      <c r="T126" s="284">
        <f>'Investīciju plāns_2023_2027'!T112</f>
        <v>0</v>
      </c>
      <c r="U126" s="282" t="str">
        <f>'Investīciju plāns_2023_2027'!U112</f>
        <v>2022-2027</v>
      </c>
    </row>
    <row r="127" spans="1:21" x14ac:dyDescent="0.25">
      <c r="A127" s="161" t="e">
        <f>'Investīciju plāns_2023_2027'!#REF!</f>
        <v>#REF!</v>
      </c>
      <c r="B127" s="279" t="e">
        <f>'Investīciju plāns_2023_2027'!#REF!</f>
        <v>#REF!</v>
      </c>
      <c r="C127" s="196" t="e">
        <f>'Investīciju plāns_2023_2027'!#REF!</f>
        <v>#REF!</v>
      </c>
      <c r="D127" s="285" t="e">
        <f>'Investīciju plāns_2023_2027'!#REF!</f>
        <v>#REF!</v>
      </c>
      <c r="E127" s="285" t="e">
        <f>'Investīciju plāns_2023_2027'!#REF!</f>
        <v>#REF!</v>
      </c>
      <c r="F127" s="161" t="e">
        <f>'Investīciju plāns_2023_2027'!#REF!</f>
        <v>#REF!</v>
      </c>
      <c r="G127" s="366" t="e">
        <f>'Investīciju plāns_2023_2027'!#REF!</f>
        <v>#REF!</v>
      </c>
      <c r="H127" s="278" t="e">
        <f>'Investīciju plāns_2023_2027'!#REF!</f>
        <v>#REF!</v>
      </c>
      <c r="I127" s="303" t="e">
        <f>'Investīciju plāns_2023_2027'!#REF!</f>
        <v>#REF!</v>
      </c>
      <c r="J127" s="304" t="e">
        <f>'Investīciju plāns_2023_2027'!#REF!</f>
        <v>#REF!</v>
      </c>
      <c r="K127" s="305" t="e">
        <f>'Investīciju plāns_2023_2027'!#REF!</f>
        <v>#REF!</v>
      </c>
      <c r="L127" s="306" t="e">
        <f>'Investīciju plāns_2023_2027'!#REF!</f>
        <v>#REF!</v>
      </c>
      <c r="M127" s="307" t="e">
        <f>'Investīciju plāns_2023_2027'!#REF!</f>
        <v>#REF!</v>
      </c>
      <c r="N127" s="161" t="e">
        <f>'Investīciju plāns_2023_2027'!#REF!</f>
        <v>#REF!</v>
      </c>
      <c r="O127" s="161" t="e">
        <f>'Investīciju plāns_2023_2027'!#REF!</f>
        <v>#REF!</v>
      </c>
      <c r="P127" s="151" t="e">
        <f>'Investīciju plāns_2023_2027'!#REF!</f>
        <v>#REF!</v>
      </c>
      <c r="Q127" s="161" t="e">
        <f>'Investīciju plāns_2023_2027'!#REF!</f>
        <v>#REF!</v>
      </c>
      <c r="R127" s="196" t="e">
        <f>'Investīciju plāns_2023_2027'!#REF!</f>
        <v>#REF!</v>
      </c>
      <c r="S127" s="386" t="e">
        <f>'Investīciju plāns_2023_2027'!#REF!</f>
        <v>#REF!</v>
      </c>
      <c r="T127" s="284" t="e">
        <f>'Investīciju plāns_2023_2027'!#REF!</f>
        <v>#REF!</v>
      </c>
      <c r="U127" s="282" t="e">
        <f>'Investīciju plāns_2023_2027'!#REF!</f>
        <v>#REF!</v>
      </c>
    </row>
    <row r="128" spans="1:21" ht="76.5" x14ac:dyDescent="0.25">
      <c r="A128" s="161">
        <f>'Investīciju plāns_2023_2027'!A113</f>
        <v>111</v>
      </c>
      <c r="B128" s="279" t="str">
        <f>'Investīciju plāns_2023_2027'!B113</f>
        <v>08k</v>
      </c>
      <c r="C128" s="196" t="str">
        <f>'Investīciju plāns_2023_2027'!C113</f>
        <v>Novads</v>
      </c>
      <c r="D128" s="285" t="str">
        <f>'Investīciju plāns_2023_2027'!D113</f>
        <v>Brīvdabas estrādes/vietas izveide/ labiekārtošana Jelgavas novada teritorijā</v>
      </c>
      <c r="E128" s="285" t="str">
        <f>'Investīciju plāns_2023_2027'!E113</f>
        <v>Brīvdabas estrādes/vietas izveide/labiekārtošana, kultūras pakalpojuma nodrošināšanai pagastos - uzbūvēta brīvdabas estrāde, ierīkota brīvdabas pasākumu vieta, labiekārtota Jelgavas novada teritorijā</v>
      </c>
      <c r="F128" s="161" t="str">
        <f>'Investīciju plāns_2023_2027'!F113</f>
        <v>Teritorijas labiekārtošana</v>
      </c>
      <c r="G128" s="366" t="str">
        <f>'Investīciju plāns_2023_2027'!G113</f>
        <v>Kopīgs/J/Pag/Iedz</v>
      </c>
      <c r="H128" s="278">
        <f>'Investīciju plāns_2023_2027'!H113</f>
        <v>400000</v>
      </c>
      <c r="I128" s="303">
        <f>'Investīciju plāns_2023_2027'!I113</f>
        <v>0</v>
      </c>
      <c r="J128" s="304">
        <f>'Investīciju plāns_2023_2027'!J113</f>
        <v>0</v>
      </c>
      <c r="K128" s="305">
        <f>'Investīciju plāns_2023_2027'!K113</f>
        <v>0</v>
      </c>
      <c r="L128" s="306">
        <f>'Investīciju plāns_2023_2027'!L113</f>
        <v>100000</v>
      </c>
      <c r="M128" s="307">
        <f>'Investīciju plāns_2023_2027'!M113</f>
        <v>300000</v>
      </c>
      <c r="N128" s="161" t="str">
        <f>'Investīciju plāns_2023_2027'!N113</f>
        <v>P2 K RV1</v>
      </c>
      <c r="O128" s="161" t="str">
        <f>'Investīciju plāns_2023_2027'!O113</f>
        <v>P</v>
      </c>
      <c r="P128" s="336" t="str">
        <f>'Investīciju plāns_2023_2027'!P113</f>
        <v>VP1</v>
      </c>
      <c r="Q128" s="336" t="str">
        <f>'Investīciju plāns_2023_2027'!Q113</f>
        <v>RV3</v>
      </c>
      <c r="R128" s="339" t="str">
        <f>'Investīciju plāns_2023_2027'!R113</f>
        <v>3.3.</v>
      </c>
      <c r="S128" s="161" t="str">
        <f>'Investīciju plāns_2023_2027'!S113</f>
        <v>Infrastruktūras un saimnieciskā nodrošinājuma nodaļa/pagasta pārvalde</v>
      </c>
      <c r="T128" s="284">
        <f>'Investīciju plāns_2023_2027'!T113</f>
        <v>0</v>
      </c>
      <c r="U128" s="282" t="str">
        <f>'Investīciju plāns_2023_2027'!U113</f>
        <v>2022-2027</v>
      </c>
    </row>
    <row r="129" spans="1:21" ht="76.5" x14ac:dyDescent="0.25">
      <c r="A129" s="196">
        <f>'Investīciju plāns_2023_2027'!A114</f>
        <v>112</v>
      </c>
      <c r="B129" s="279" t="str">
        <f>'Investīciju plāns_2023_2027'!B114</f>
        <v>10</v>
      </c>
      <c r="C129" s="196" t="str">
        <f>'Investīciju plāns_2023_2027'!C114</f>
        <v>Novads</v>
      </c>
      <c r="D129" s="285" t="str">
        <f>'Investīciju plāns_2023_2027'!D114</f>
        <v>Dienas/aktivitāšu centru teritoriju labiekārtošana Jelgavas novada teritorijā</v>
      </c>
      <c r="E129" s="285" t="str">
        <f>'Investīciju plāns_2023_2027'!E114</f>
        <v>Dienas/aktivitāšu centru teritoriju labiekārtošana Jelgavas novada teritorijā - žogu uzstādīšana, automašīnu stāvlaukuma vietas sakārtošana, bērnu rotaļu laukuma izveide, teritorijas labiekārtošana, video novērošanas sistēmas izbūve</v>
      </c>
      <c r="F129" s="161" t="str">
        <f>'Investīciju plāns_2023_2027'!F114</f>
        <v>Teritorijas labiekārtošana</v>
      </c>
      <c r="G129" s="367" t="str">
        <f>'Investīciju plāns_2023_2027'!G114</f>
        <v>Kopīgs/J/Pag/Iedz</v>
      </c>
      <c r="H129" s="278">
        <f>'Investīciju plāns_2023_2027'!H114</f>
        <v>500000</v>
      </c>
      <c r="I129" s="303">
        <f>'Investīciju plāns_2023_2027'!I114</f>
        <v>0</v>
      </c>
      <c r="J129" s="304">
        <f>'Investīciju plāns_2023_2027'!J114</f>
        <v>0</v>
      </c>
      <c r="K129" s="305">
        <f>'Investīciju plāns_2023_2027'!K114</f>
        <v>0</v>
      </c>
      <c r="L129" s="306">
        <f>'Investīciju plāns_2023_2027'!L114</f>
        <v>100000</v>
      </c>
      <c r="M129" s="307">
        <f>'Investīciju plāns_2023_2027'!M114</f>
        <v>400000</v>
      </c>
      <c r="N129" s="161" t="str">
        <f>'Investīciju plāns_2023_2027'!N114</f>
        <v>P2 L RV2</v>
      </c>
      <c r="O129" s="336" t="str">
        <f>'Investīciju plāns_2023_2027'!O114</f>
        <v>D</v>
      </c>
      <c r="P129" s="336" t="str">
        <f>'Investīciju plāns_2023_2027'!P114</f>
        <v>VP1</v>
      </c>
      <c r="Q129" s="348" t="str">
        <f>'Investīciju plāns_2023_2027'!Q114</f>
        <v>RV2</v>
      </c>
      <c r="R129" s="336" t="str">
        <f>'Investīciju plāns_2023_2027'!R114</f>
        <v>2.1
2.2</v>
      </c>
      <c r="S129" s="161" t="str">
        <f>'Investīciju plāns_2023_2027'!S114</f>
        <v>Infrastruktūras un saimnieciskā nodrošinājuma nodaļa/Labklājības pārvalde</v>
      </c>
      <c r="T129" s="284">
        <f>'Investīciju plāns_2023_2027'!T114</f>
        <v>0</v>
      </c>
      <c r="U129" s="282" t="str">
        <f>'Investīciju plāns_2023_2027'!U114</f>
        <v>2022-2027</v>
      </c>
    </row>
    <row r="130" spans="1:21" ht="76.5" x14ac:dyDescent="0.25">
      <c r="A130" s="161">
        <f>'Investīciju plāns_2023_2027'!A115</f>
        <v>113</v>
      </c>
      <c r="B130" s="279" t="str">
        <f>'Investīciju plāns_2023_2027'!B115</f>
        <v>06</v>
      </c>
      <c r="C130" s="196" t="str">
        <f>'Investīciju plāns_2023_2027'!C115</f>
        <v>Novads</v>
      </c>
      <c r="D130" s="285" t="str">
        <f>'Investīciju plāns_2023_2027'!D115</f>
        <v>Pašvaldības iestāžu un piekritīgo teritoriju labiekārtošana Jelgavas novada teritorijā</v>
      </c>
      <c r="E130" s="285" t="str">
        <f>'Investīciju plāns_2023_2027'!E115</f>
        <v>Pašvaldības iestāžu un piekritīgo teritoriju labiekārtošana Jelgavas novada teritorijā (pagasta pārvaldes, parki, skvēri, atpūtas vietas, upju krasti)</v>
      </c>
      <c r="F130" s="161" t="str">
        <f>'Investīciju plāns_2023_2027'!F115</f>
        <v>Teritorijas labiekārtošana</v>
      </c>
      <c r="G130" s="367" t="str">
        <f>'Investīciju plāns_2023_2027'!G115</f>
        <v>Kopīgs/J/Pag/Iedz</v>
      </c>
      <c r="H130" s="278">
        <f>'Investīciju plāns_2023_2027'!H115</f>
        <v>400000</v>
      </c>
      <c r="I130" s="303">
        <f>'Investīciju plāns_2023_2027'!I115</f>
        <v>0</v>
      </c>
      <c r="J130" s="304">
        <f>'Investīciju plāns_2023_2027'!J115</f>
        <v>0</v>
      </c>
      <c r="K130" s="305">
        <f>'Investīciju plāns_2023_2027'!K115</f>
        <v>0</v>
      </c>
      <c r="L130" s="306">
        <f>'Investīciju plāns_2023_2027'!L115</f>
        <v>0</v>
      </c>
      <c r="M130" s="307">
        <f>'Investīciju plāns_2023_2027'!M115</f>
        <v>400000</v>
      </c>
      <c r="N130" s="161" t="str">
        <f>'Investīciju plāns_2023_2027'!N115</f>
        <v>P3 V RV9</v>
      </c>
      <c r="O130" s="336" t="str">
        <f>'Investīciju plāns_2023_2027'!O115</f>
        <v>D</v>
      </c>
      <c r="P130" s="336" t="str">
        <f>'Investīciju plāns_2023_2027'!P115</f>
        <v>VP2</v>
      </c>
      <c r="Q130" s="348" t="str">
        <f>'Investīciju plāns_2023_2027'!Q115</f>
        <v>RV5</v>
      </c>
      <c r="R130" s="336" t="str">
        <f>'Investīciju plāns_2023_2027'!R115</f>
        <v>U.5.4.</v>
      </c>
      <c r="S130" s="161" t="str">
        <f>'Investīciju plāns_2023_2027'!S115</f>
        <v>Īpašuma pārvaldības nodaļa/Attīstības nodaļa/pagasta pārvalde</v>
      </c>
      <c r="T130" s="284">
        <f>'Investīciju plāns_2023_2027'!T115</f>
        <v>0</v>
      </c>
      <c r="U130" s="282" t="str">
        <f>'Investīciju plāns_2023_2027'!U115</f>
        <v>2022-2027</v>
      </c>
    </row>
    <row r="131" spans="1:21" ht="38.25" x14ac:dyDescent="0.25">
      <c r="A131" s="161">
        <f>'Investīciju plāns_2023_2027'!A116</f>
        <v>114</v>
      </c>
      <c r="B131" s="279" t="str">
        <f>'Investīciju plāns_2023_2027'!B116</f>
        <v>05</v>
      </c>
      <c r="C131" s="196" t="str">
        <f>'Investīciju plāns_2023_2027'!C116</f>
        <v>Novads</v>
      </c>
      <c r="D131" s="285" t="str">
        <f>'Investīciju plāns_2023_2027'!D116</f>
        <v>Degradēto teritoriju sakārtošana visā Jelgavas novada teritorijā</v>
      </c>
      <c r="E131" s="285" t="str">
        <f>'Investīciju plāns_2023_2027'!E116</f>
        <v xml:space="preserve">Degradēto teritorijas sakārtošana Jelgavas novada teritorijā (katru gadu 4 - 5 objekti gadā)
</v>
      </c>
      <c r="F131" s="161" t="str">
        <f>'Investīciju plāns_2023_2027'!F116</f>
        <v>Teritorijas labiekārtošana</v>
      </c>
      <c r="G131" s="367" t="str">
        <f>'Investīciju plāns_2023_2027'!G116</f>
        <v>Kopīgs/J/Pag/Iedz</v>
      </c>
      <c r="H131" s="278">
        <f>'Investīciju plāns_2023_2027'!H116</f>
        <v>483000</v>
      </c>
      <c r="I131" s="303">
        <f>'Investīciju plāns_2023_2027'!I116</f>
        <v>23000</v>
      </c>
      <c r="J131" s="304">
        <f>'Investīciju plāns_2023_2027'!J116</f>
        <v>23000</v>
      </c>
      <c r="K131" s="305">
        <f>'Investīciju plāns_2023_2027'!K116</f>
        <v>0</v>
      </c>
      <c r="L131" s="306">
        <f>'Investīciju plāns_2023_2027'!L116</f>
        <v>60000</v>
      </c>
      <c r="M131" s="307">
        <f>'Investīciju plāns_2023_2027'!M116</f>
        <v>400000</v>
      </c>
      <c r="N131" s="161" t="str">
        <f>'Investīciju plāns_2023_2027'!N116</f>
        <v>P3 V RV9</v>
      </c>
      <c r="O131" s="336" t="str">
        <f>'Investīciju plāns_2023_2027'!O116</f>
        <v>D</v>
      </c>
      <c r="P131" s="336" t="str">
        <f>'Investīciju plāns_2023_2027'!P116</f>
        <v>VP2</v>
      </c>
      <c r="Q131" s="348" t="str">
        <f>'Investīciju plāns_2023_2027'!Q116</f>
        <v>RV5</v>
      </c>
      <c r="R131" s="336" t="str">
        <f>'Investīciju plāns_2023_2027'!R116</f>
        <v>U.5.4.</v>
      </c>
      <c r="S131" s="161" t="str">
        <f>'Investīciju plāns_2023_2027'!S116</f>
        <v>Īpašuma pārvaldības nodaļa</v>
      </c>
      <c r="T131" s="284">
        <f>'Investīciju plāns_2023_2027'!T116</f>
        <v>0</v>
      </c>
      <c r="U131" s="282" t="str">
        <f>'Investīciju plāns_2023_2027'!U116</f>
        <v>2022-2027</v>
      </c>
    </row>
    <row r="132" spans="1:21" ht="51" x14ac:dyDescent="0.25">
      <c r="A132" s="196">
        <f>'Investīciju plāns_2023_2027'!A117</f>
        <v>115</v>
      </c>
      <c r="B132" s="279" t="str">
        <f>'Investīciju plāns_2023_2027'!B117</f>
        <v>05</v>
      </c>
      <c r="C132" s="196" t="str">
        <f>'Investīciju plāns_2023_2027'!C117</f>
        <v>Novads</v>
      </c>
      <c r="D132" s="285" t="str">
        <f>'Investīciju plāns_2023_2027'!D117</f>
        <v>Teritorijas labiekārtošana un vides aizsardzība Jelgavas novada teritorijā</v>
      </c>
      <c r="E132" s="335" t="str">
        <f>'Investīciju plāns_2023_2027'!E117</f>
        <v>Vidi ietekmējošu faktoru apzināšana, izvērtēšana, turpmākās darbības plānošana, vides objektu kopšana - teritorijas labiekārtošana un vides aizsardzība visā Jelgavas novada teritorijā, atbilstoši MK noteikumos noteiktajam, tai skaitā tehnikas iegāde</v>
      </c>
      <c r="F132" s="161" t="str">
        <f>'Investīciju plāns_2023_2027'!F117</f>
        <v>Teritorijas labiekārtošana</v>
      </c>
      <c r="G132" s="366" t="str">
        <f>'Investīciju plāns_2023_2027'!G117</f>
        <v>Kopīgs/J/Pag/Iedz</v>
      </c>
      <c r="H132" s="278">
        <f>'Investīciju plāns_2023_2027'!H117</f>
        <v>400000</v>
      </c>
      <c r="I132" s="303">
        <f>'Investīciju plāns_2023_2027'!I117</f>
        <v>0</v>
      </c>
      <c r="J132" s="304">
        <f>'Investīciju plāns_2023_2027'!J117</f>
        <v>0</v>
      </c>
      <c r="K132" s="305">
        <f>'Investīciju plāns_2023_2027'!K117</f>
        <v>0</v>
      </c>
      <c r="L132" s="306">
        <f>'Investīciju plāns_2023_2027'!L117</f>
        <v>0</v>
      </c>
      <c r="M132" s="307">
        <f>'Investīciju plāns_2023_2027'!M117</f>
        <v>400000</v>
      </c>
      <c r="N132" s="161" t="str">
        <f>'Investīciju plāns_2023_2027'!N117</f>
        <v>P3 V RV9</v>
      </c>
      <c r="O132" s="336" t="str">
        <f>'Investīciju plāns_2023_2027'!O117</f>
        <v>D</v>
      </c>
      <c r="P132" s="336" t="str">
        <f>'Investīciju plāns_2023_2027'!P117</f>
        <v>VP2</v>
      </c>
      <c r="Q132" s="348" t="str">
        <f>'Investīciju plāns_2023_2027'!Q117</f>
        <v>RV6</v>
      </c>
      <c r="R132" s="336" t="str">
        <f>'Investīciju plāns_2023_2027'!R117</f>
        <v>U.6.1.</v>
      </c>
      <c r="S132" s="161" t="str">
        <f>'Investīciju plāns_2023_2027'!S117</f>
        <v>Īpašuma pārvaldības nodaļa</v>
      </c>
      <c r="T132" s="284">
        <f>'Investīciju plāns_2023_2027'!T117</f>
        <v>0</v>
      </c>
      <c r="U132" s="282" t="str">
        <f>'Investīciju plāns_2023_2027'!U117</f>
        <v>2022-2027</v>
      </c>
    </row>
    <row r="133" spans="1:21" ht="38.25" x14ac:dyDescent="0.25">
      <c r="A133" s="161">
        <f>'Investīciju plāns_2023_2027'!A118</f>
        <v>116</v>
      </c>
      <c r="B133" s="279" t="str">
        <f>'Investīciju plāns_2023_2027'!B118</f>
        <v>06</v>
      </c>
      <c r="C133" s="196" t="str">
        <f>'Investīciju plāns_2023_2027'!C118</f>
        <v>Novads</v>
      </c>
      <c r="D133" s="285" t="str">
        <f>'Investīciju plāns_2023_2027'!D118</f>
        <v>Apdzīvotu vietu atraktivitātes veicināšana iekļaujot dabas teritorijas</v>
      </c>
      <c r="E133" s="285" t="str">
        <f>'Investīciju plāns_2023_2027'!E118</f>
        <v>Pētījums, dabas izziņas taku veidošana Jelgavas novada teritorijā</v>
      </c>
      <c r="F133" s="161" t="str">
        <f>'Investīciju plāns_2023_2027'!F118</f>
        <v xml:space="preserve">Teritorijas labiekārtošana </v>
      </c>
      <c r="G133" s="367" t="str">
        <f>'Investīciju plāns_2023_2027'!G118</f>
        <v>Kopīgs/J/Pag/Iedz</v>
      </c>
      <c r="H133" s="278">
        <f>'Investīciju plāns_2023_2027'!H118</f>
        <v>160000</v>
      </c>
      <c r="I133" s="303">
        <f>'Investīciju plāns_2023_2027'!I118</f>
        <v>0</v>
      </c>
      <c r="J133" s="304">
        <f>'Investīciju plāns_2023_2027'!J118</f>
        <v>0</v>
      </c>
      <c r="K133" s="305">
        <f>'Investīciju plāns_2023_2027'!K118</f>
        <v>0</v>
      </c>
      <c r="L133" s="306">
        <f>'Investīciju plāns_2023_2027'!L118</f>
        <v>60000</v>
      </c>
      <c r="M133" s="307">
        <f>'Investīciju plāns_2023_2027'!M118</f>
        <v>100000</v>
      </c>
      <c r="N133" s="166" t="str">
        <f>'Investīciju plāns_2023_2027'!N118</f>
        <v>P3 V RV9</v>
      </c>
      <c r="O133" s="336" t="str">
        <f>'Investīciju plāns_2023_2027'!O118</f>
        <v>D</v>
      </c>
      <c r="P133" s="336" t="str">
        <f>'Investīciju plāns_2023_2027'!P118</f>
        <v>VP2</v>
      </c>
      <c r="Q133" s="348" t="str">
        <f>'Investīciju plāns_2023_2027'!Q118</f>
        <v>RV6</v>
      </c>
      <c r="R133" s="336" t="str">
        <f>'Investīciju plāns_2023_2027'!R118</f>
        <v>U.6.1.</v>
      </c>
      <c r="S133" s="387" t="str">
        <f>'Investīciju plāns_2023_2027'!S118</f>
        <v>Īpašuma pārvaldības nodaļa</v>
      </c>
      <c r="T133" s="291">
        <f>'Investīciju plāns_2023_2027'!T118</f>
        <v>0</v>
      </c>
      <c r="U133" s="282" t="str">
        <f>'Investīciju plāns_2023_2027'!U118</f>
        <v>2022-2027</v>
      </c>
    </row>
    <row r="134" spans="1:21" ht="102" x14ac:dyDescent="0.25">
      <c r="A134" s="161">
        <f>'Investīciju plāns_2023_2027'!A119</f>
        <v>117</v>
      </c>
      <c r="B134" s="279" t="str">
        <f>'Investīciju plāns_2023_2027'!B119</f>
        <v>05</v>
      </c>
      <c r="C134" s="196" t="str">
        <f>'Investīciju plāns_2023_2027'!C119</f>
        <v>Novads</v>
      </c>
      <c r="D134" s="285" t="str">
        <f>'Investīciju plāns_2023_2027'!D119</f>
        <v>Lielupes baseina upju piestātņu  infrastruktūras attīstība un dabas izziņas taku izveide un labiekārtošana</v>
      </c>
      <c r="E134" s="285" t="str">
        <f>'Investīciju plāns_2023_2027'!E119</f>
        <v xml:space="preserve">Izpētes projekts, dabas izziņu takas gar Lielupi izveide un aprīkošana/labiekārtošana Jelgavas novada teritorijā un sadarbībā ar valstspilsētu Jelgavu.
Laipu, atpūtas vietu izveide Lielupes u.c. upju krastos, lai nodrošinātu infrastruktūru ūdens tūristiem un veidotu jaunus ūdens tūrisma piedāvājumus. Piestātņu izveide, labiekārtošana un aprīkošana ar informācijas stendiem un laipām Lielupes baseina upēs novada teritorijā </v>
      </c>
      <c r="F134" s="161" t="str">
        <f>'Investīciju plāns_2023_2027'!F119</f>
        <v xml:space="preserve">Teritorijas labiekārtošana </v>
      </c>
      <c r="G134" s="367" t="str">
        <f>'Investīciju plāns_2023_2027'!G119</f>
        <v>Kopīgs/J/Pag/Iedz</v>
      </c>
      <c r="H134" s="278">
        <f>'Investīciju plāns_2023_2027'!H119</f>
        <v>100000</v>
      </c>
      <c r="I134" s="303">
        <f>'Investīciju plāns_2023_2027'!I119</f>
        <v>0</v>
      </c>
      <c r="J134" s="304">
        <f>'Investīciju plāns_2023_2027'!J119</f>
        <v>0</v>
      </c>
      <c r="K134" s="305">
        <f>'Investīciju plāns_2023_2027'!K119</f>
        <v>0</v>
      </c>
      <c r="L134" s="306">
        <f>'Investīciju plāns_2023_2027'!L119</f>
        <v>0</v>
      </c>
      <c r="M134" s="307">
        <f>'Investīciju plāns_2023_2027'!M119</f>
        <v>100000</v>
      </c>
      <c r="N134" s="161" t="str">
        <f>'Investīciju plāns_2023_2027'!N119</f>
        <v>P4 T RV3</v>
      </c>
      <c r="O134" s="352" t="str">
        <f>'Investīciju plāns_2023_2027'!O119</f>
        <v>P</v>
      </c>
      <c r="P134" s="336" t="str">
        <f>'Investīciju plāns_2023_2027'!P119</f>
        <v>VP2</v>
      </c>
      <c r="Q134" s="348" t="str">
        <f>'Investīciju plāns_2023_2027'!Q119</f>
        <v>RV6</v>
      </c>
      <c r="R134" s="336" t="str">
        <f>'Investīciju plāns_2023_2027'!R119</f>
        <v>U.6.1.</v>
      </c>
      <c r="S134" s="387" t="str">
        <f>'Investīciju plāns_2023_2027'!S119</f>
        <v>Attīstības nodaļa</v>
      </c>
      <c r="T134" s="284">
        <f>'Investīciju plāns_2023_2027'!T119</f>
        <v>0</v>
      </c>
      <c r="U134" s="282" t="str">
        <f>'Investīciju plāns_2023_2027'!U119</f>
        <v>2022-2027</v>
      </c>
    </row>
    <row r="135" spans="1:21" ht="63.75" x14ac:dyDescent="0.25">
      <c r="A135" s="196">
        <f>'Investīciju plāns_2023_2027'!A120</f>
        <v>118</v>
      </c>
      <c r="B135" s="279" t="str">
        <f>'Investīciju plāns_2023_2027'!B120</f>
        <v>06</v>
      </c>
      <c r="C135" s="196" t="str">
        <f>'Investīciju plāns_2023_2027'!C120</f>
        <v>Novads</v>
      </c>
      <c r="D135" s="285" t="str">
        <f>'Investīciju plāns_2023_2027'!D120</f>
        <v>Aktivitāšu laukumu/rotaļlaukumu/ atpūtas vietu izveide, labiekārtošana Jelgavas novada teritorijā</v>
      </c>
      <c r="E135" s="285" t="str">
        <f>'Investīciju plāns_2023_2027'!E120</f>
        <v>Aktivitāšu laukumu/rotaļlaukumu/sporta aktivitāšu laukumu izveide un labiekārtošana ar dažādiem sportiskiem un rotaļu elementiem dažādām iedzīvotāju mērķa grupām, veicinot iedzīvotāju veselīgu dzīvesveidu.
Atpūtas vietu izveide un labiekārtošana Jelgavas novada teritorijā</v>
      </c>
      <c r="F135" s="161" t="str">
        <f>'Investīciju plāns_2023_2027'!F120</f>
        <v xml:space="preserve">Teritorijas labiekārtošana </v>
      </c>
      <c r="G135" s="367" t="str">
        <f>'Investīciju plāns_2023_2027'!G120</f>
        <v>Kopīgs/J/Pag/Iedz</v>
      </c>
      <c r="H135" s="278">
        <f>'Investīciju plāns_2023_2027'!H120</f>
        <v>500000</v>
      </c>
      <c r="I135" s="303">
        <f>'Investīciju plāns_2023_2027'!I120</f>
        <v>0</v>
      </c>
      <c r="J135" s="304">
        <f>'Investīciju plāns_2023_2027'!J120</f>
        <v>0</v>
      </c>
      <c r="K135" s="305">
        <f>'Investīciju plāns_2023_2027'!K120</f>
        <v>0</v>
      </c>
      <c r="L135" s="306">
        <f>'Investīciju plāns_2023_2027'!L120</f>
        <v>50000</v>
      </c>
      <c r="M135" s="307">
        <f>'Investīciju plāns_2023_2027'!M120</f>
        <v>450000</v>
      </c>
      <c r="N135" s="161" t="str">
        <f>'Investīciju plāns_2023_2027'!N120</f>
        <v>P3 V RV9</v>
      </c>
      <c r="O135" s="336" t="str">
        <f>'Investīciju plāns_2023_2027'!O120</f>
        <v>P</v>
      </c>
      <c r="P135" s="336" t="str">
        <f>'Investīciju plāns_2023_2027'!P120</f>
        <v>VP1</v>
      </c>
      <c r="Q135" s="348" t="str">
        <f>'Investīciju plāns_2023_2027'!Q120</f>
        <v>RV3</v>
      </c>
      <c r="R135" s="336" t="str">
        <f>'Investīciju plāns_2023_2027'!R120</f>
        <v>3.1.</v>
      </c>
      <c r="S135" s="161" t="str">
        <f>'Investīciju plāns_2023_2027'!S120</f>
        <v>Īpašuma pārvaldības nodaļa/pagasta pārvalde</v>
      </c>
      <c r="T135" s="284">
        <f>'Investīciju plāns_2023_2027'!T120</f>
        <v>0</v>
      </c>
      <c r="U135" s="282" t="str">
        <f>'Investīciju plāns_2023_2027'!U120</f>
        <v>2022-2027</v>
      </c>
    </row>
    <row r="136" spans="1:21" ht="127.5" x14ac:dyDescent="0.25">
      <c r="A136" s="161">
        <f>'Investīciju plāns_2023_2027'!A121</f>
        <v>119</v>
      </c>
      <c r="B136" s="279" t="str">
        <f>'Investīciju plāns_2023_2027'!B121</f>
        <v>04</v>
      </c>
      <c r="C136" s="196" t="str">
        <f>'Investīciju plāns_2023_2027'!C121</f>
        <v>Novads</v>
      </c>
      <c r="D136" s="285" t="str">
        <f>'Investīciju plāns_2023_2027'!D121</f>
        <v>Ūdens ņemšanas vietu/ugunsdzēsības dīķu ierīkošana/izbūve Jelgavas novada teritorijā</v>
      </c>
      <c r="E136" s="285" t="str">
        <f>'Investīciju plāns_2023_2027'!E121</f>
        <v>Ugunsdzēsības dīķu/ ugunsdzēsības vietu ierīkošana/izbūve Jelgavas novada teritorijā, nodrošinot normatīvajos aktos noteiktās prasības
2023.gadā plānots:
1.Ūdens ņemšanas vietas izbūve ugunsdzēsības vajadzībām Platonē, Platones pagastā
2. Ūdens ņemšanas vietas izbūve ugunsdzēsības vajadzībām Oglaines ciemā, Vircavas pagastā
3.Esoša ūdens rezervuāra atjaunošana un ūdens ņemšanas vietu izbūve ugunsdzēsības vajadzībām Jēkabniekos, Svētes pagastā, Jelgavas novadā</v>
      </c>
      <c r="F136" s="161" t="str">
        <f>'Investīciju plāns_2023_2027'!F121</f>
        <v xml:space="preserve">Teritorijas labiekārtošana </v>
      </c>
      <c r="G136" s="366" t="str">
        <f>'Investīciju plāns_2023_2027'!G121</f>
        <v>Kopīgs/J/Pag/Iedz</v>
      </c>
      <c r="H136" s="278">
        <f>'Investīciju plāns_2023_2027'!H121</f>
        <v>614700</v>
      </c>
      <c r="I136" s="303">
        <f>'Investīciju plāns_2023_2027'!I121</f>
        <v>114700</v>
      </c>
      <c r="J136" s="304">
        <f>'Investīciju plāns_2023_2027'!J121</f>
        <v>114700</v>
      </c>
      <c r="K136" s="305">
        <f>'Investīciju plāns_2023_2027'!K121</f>
        <v>0</v>
      </c>
      <c r="L136" s="306">
        <f>'Investīciju plāns_2023_2027'!L121</f>
        <v>100000</v>
      </c>
      <c r="M136" s="307">
        <f>'Investīciju plāns_2023_2027'!M121</f>
        <v>400000</v>
      </c>
      <c r="N136" s="195" t="str">
        <f>'Investīciju plāns_2023_2027'!N121</f>
        <v>P2 V RV6</v>
      </c>
      <c r="O136" s="151" t="str">
        <f>'Investīciju plāns_2023_2027'!O121</f>
        <v>D</v>
      </c>
      <c r="P136" s="145" t="str">
        <f>'Investīciju plāns_2023_2027'!P121</f>
        <v>VP1</v>
      </c>
      <c r="Q136" s="151" t="str">
        <f>'Investīciju plāns_2023_2027'!Q121</f>
        <v>RV5</v>
      </c>
      <c r="R136" s="268" t="str">
        <f>'Investīciju plāns_2023_2027'!R121</f>
        <v>U.5.7.</v>
      </c>
      <c r="S136" s="386" t="str">
        <f>'Investīciju plāns_2023_2027'!S121</f>
        <v>Infrastruktūras un saimnieciskā nodrošinājuma nodaļa</v>
      </c>
      <c r="T136" s="310">
        <f>'Investīciju plāns_2023_2027'!T121</f>
        <v>0</v>
      </c>
      <c r="U136" s="282" t="str">
        <f>'Investīciju plāns_2023_2027'!U121</f>
        <v>2022-2027</v>
      </c>
    </row>
    <row r="137" spans="1:21" ht="51" x14ac:dyDescent="0.25">
      <c r="A137" s="161">
        <f>'Investīciju plāns_2023_2027'!A122</f>
        <v>120</v>
      </c>
      <c r="B137" s="279" t="str">
        <f>'Investīciju plāns_2023_2027'!B122</f>
        <v>05</v>
      </c>
      <c r="C137" s="196" t="str">
        <f>'Investīciju plāns_2023_2027'!C122</f>
        <v>Novads</v>
      </c>
      <c r="D137" s="285" t="str">
        <f>'Investīciju plāns_2023_2027'!D122</f>
        <v>Teritorijas atraktivitāte - Parku apsaimniekošanas plānu izstrāde un ieviešana, nosakot parkiem tēmu, specializāciju)</v>
      </c>
      <c r="E137" s="285" t="str">
        <f>'Investīciju plāns_2023_2027'!E122</f>
        <v xml:space="preserve">Parku apsaimniekošanas plānu izstrāde Jelgavas novada parkiem - Zaļenieku, Vircavas, Lielplatones, Staļģenes, Elejas muižu parkiem, Teteles parkam
</v>
      </c>
      <c r="F137" s="161" t="str">
        <f>'Investīciju plāns_2023_2027'!F122</f>
        <v xml:space="preserve">Teritorijas labiekārtošana </v>
      </c>
      <c r="G137" s="366" t="str">
        <f>'Investīciju plāns_2023_2027'!G122</f>
        <v>Kopīgs/J/Pag/Iedz</v>
      </c>
      <c r="H137" s="278">
        <f>'Investīciju plāns_2023_2027'!H122</f>
        <v>120000</v>
      </c>
      <c r="I137" s="303">
        <f>'Investīciju plāns_2023_2027'!I122</f>
        <v>0</v>
      </c>
      <c r="J137" s="304">
        <f>'Investīciju plāns_2023_2027'!J122</f>
        <v>0</v>
      </c>
      <c r="K137" s="305">
        <f>'Investīciju plāns_2023_2027'!K122</f>
        <v>0</v>
      </c>
      <c r="L137" s="306">
        <f>'Investīciju plāns_2023_2027'!L122</f>
        <v>0</v>
      </c>
      <c r="M137" s="307">
        <f>'Investīciju plāns_2023_2027'!M122</f>
        <v>120000</v>
      </c>
      <c r="N137" s="195" t="str">
        <f>'Investīciju plāns_2023_2027'!N122</f>
        <v>P3 V RV9</v>
      </c>
      <c r="O137" s="151" t="str">
        <f>'Investīciju plāns_2023_2027'!O122</f>
        <v>D</v>
      </c>
      <c r="P137" s="145" t="str">
        <f>'Investīciju plāns_2023_2027'!P122</f>
        <v>VP2</v>
      </c>
      <c r="Q137" s="151" t="str">
        <f>'Investīciju plāns_2023_2027'!Q122</f>
        <v>RV5</v>
      </c>
      <c r="R137" s="268" t="str">
        <f>'Investīciju plāns_2023_2027'!R122</f>
        <v>U.5.4.</v>
      </c>
      <c r="S137" s="381" t="str">
        <f>'Investīciju plāns_2023_2027'!S122</f>
        <v>Attīstības nodaļa</v>
      </c>
      <c r="T137" s="310">
        <f>'Investīciju plāns_2023_2027'!T122</f>
        <v>0</v>
      </c>
      <c r="U137" s="282" t="str">
        <f>'Investīciju plāns_2023_2027'!U122</f>
        <v>2022-2027</v>
      </c>
    </row>
    <row r="138" spans="1:21" ht="127.5" x14ac:dyDescent="0.25">
      <c r="A138" s="196">
        <f>'Investīciju plāns_2023_2027'!A123</f>
        <v>121</v>
      </c>
      <c r="B138" s="279" t="str">
        <f>'Investīciju plāns_2023_2027'!B123</f>
        <v>04</v>
      </c>
      <c r="C138" s="196" t="str">
        <f>'Investīciju plāns_2023_2027'!C123</f>
        <v>Novads</v>
      </c>
      <c r="D138" s="285" t="str">
        <f>'Investīciju plāns_2023_2027'!D123</f>
        <v>Pašvaldības transporta infrastruktūras (ielas, ceļi, veloceliņi, stāvlaukumi, gājēju ietves, pārejas, viedie risinājumi satiksmes drošībai un organizēšanai u.c. transporta infrastruktūra) attīstība, t.sk. apgaismojuma būvniecība/atjaunošana Jelgavas novada teritorijā</v>
      </c>
      <c r="E138" s="285" t="str">
        <f>'Investīciju plāns_2023_2027'!E123</f>
        <v xml:space="preserve">1. Pašvaldība ceļu seguma atjaunošana un pārbūve Jelgavas novada teritorijā
2. Pilnveidota veloceļu infrastruktūra- transporta infrastruktūras attīstība, t.sk. gājēju/velo celiņu izbūve/atjaunošana.
3. Ielu apgaismojuma būvniecība/atjaunošana Jelgavas novada teritorijā un kopīgi risinājumi sadarbībā ar valstspilsētu Jelgavu
</v>
      </c>
      <c r="F138" s="161" t="str">
        <f>'Investīciju plāns_2023_2027'!F123</f>
        <v>Transporta infrastruktūra, t.sk. Apgaismojums</v>
      </c>
      <c r="G138" s="366" t="str">
        <f>'Investīciju plāns_2023_2027'!G123</f>
        <v>Kopīgs/J/Pag/Iedz
SAM</v>
      </c>
      <c r="H138" s="278">
        <f>'Investīciju plāns_2023_2027'!H123</f>
        <v>4000000</v>
      </c>
      <c r="I138" s="303">
        <f>'Investīciju plāns_2023_2027'!I123</f>
        <v>0</v>
      </c>
      <c r="J138" s="304">
        <f>'Investīciju plāns_2023_2027'!J123</f>
        <v>0</v>
      </c>
      <c r="K138" s="305">
        <f>'Investīciju plāns_2023_2027'!K123</f>
        <v>0</v>
      </c>
      <c r="L138" s="306">
        <f>'Investīciju plāns_2023_2027'!L123</f>
        <v>1000000</v>
      </c>
      <c r="M138" s="307">
        <f>'Investīciju plāns_2023_2027'!M123</f>
        <v>3000000</v>
      </c>
      <c r="N138" s="196" t="str">
        <f>'Investīciju plāns_2023_2027'!N123</f>
        <v>P2 V RV1</v>
      </c>
      <c r="O138" s="361" t="str">
        <f>'Investīciju plāns_2023_2027'!O123</f>
        <v>P</v>
      </c>
      <c r="P138" s="196" t="str">
        <f>'Investīciju plāns_2023_2027'!P123</f>
        <v>VP2</v>
      </c>
      <c r="Q138" s="196" t="str">
        <f>'Investīciju plāns_2023_2027'!Q123</f>
        <v>RV4</v>
      </c>
      <c r="R138" s="279" t="str">
        <f>'Investīciju plāns_2023_2027'!R123</f>
        <v>4.3.</v>
      </c>
      <c r="S138" s="372" t="str">
        <f>'Investīciju plāns_2023_2027'!S123</f>
        <v>Infrastruktūras un saimnieciskā nodrošinājuma nodaļa/Pagasta pārvalde</v>
      </c>
      <c r="T138" s="309">
        <f>'Investīciju plāns_2023_2027'!T123</f>
        <v>0</v>
      </c>
      <c r="U138" s="282" t="str">
        <f>'Investīciju plāns_2023_2027'!U123</f>
        <v>2022-2027</v>
      </c>
    </row>
    <row r="139" spans="1:21" ht="89.25" x14ac:dyDescent="0.25">
      <c r="A139" s="161">
        <f>'Investīciju plāns_2023_2027'!A124</f>
        <v>122</v>
      </c>
      <c r="B139" s="279" t="str">
        <f>'Investīciju plāns_2023_2027'!B124</f>
        <v>04</v>
      </c>
      <c r="C139" s="196" t="str">
        <f>'Investīciju plāns_2023_2027'!C124</f>
        <v>Novads</v>
      </c>
      <c r="D139" s="285" t="str">
        <f>'Investīciju plāns_2023_2027'!D124</f>
        <v>Pašvaldības autoceļu un ielu kompleksa infrastruktūrā ietilpstošo tiltu, pārvadu un estakāžu inventarizācija, esošās situācijas izpēte, būvniecība vai pārbūve Jelgavas novada teritorijā</v>
      </c>
      <c r="E139" s="285" t="str">
        <f>'Investīciju plāns_2023_2027'!E124</f>
        <v>Autoceļu un ielu kompleksa infrastruktūrā ietilpstošo tiltu, pārvadu un estakāžu uzturēšana, satiksmes drošības pasākumi  visā Jelgavas novada teritorijā, t.sk. esošas situācijas novērtējums, izpētes u.tml.
2022.gadā uzsākta eošas situācijas novērtējums un izpēte  par pašvaldības transporta infrastruktūras pārvaldības kartogrāfiskās sistēmas izstrādi, pievienošanu vienotai datubāzei un uzturēšanu</v>
      </c>
      <c r="F139" s="161" t="str">
        <f>'Investīciju plāns_2023_2027'!F124</f>
        <v>Transporta infrastruktūra, t.sk. Apgaismojums</v>
      </c>
      <c r="G139" s="366" t="str">
        <f>'Investīciju plāns_2023_2027'!G124</f>
        <v>Kopīgs/J/Pag/Iedz</v>
      </c>
      <c r="H139" s="278">
        <f>'Investīciju plāns_2023_2027'!H124</f>
        <v>512116</v>
      </c>
      <c r="I139" s="303">
        <f>'Investīciju plāns_2023_2027'!I124</f>
        <v>112116</v>
      </c>
      <c r="J139" s="304">
        <f>'Investīciju plāns_2023_2027'!J124</f>
        <v>112116</v>
      </c>
      <c r="K139" s="305">
        <f>'Investīciju plāns_2023_2027'!K124</f>
        <v>0</v>
      </c>
      <c r="L139" s="306">
        <f>'Investīciju plāns_2023_2027'!L124</f>
        <v>100000</v>
      </c>
      <c r="M139" s="307">
        <f>'Investīciju plāns_2023_2027'!M124</f>
        <v>300000</v>
      </c>
      <c r="N139" s="196" t="str">
        <f>'Investīciju plāns_2023_2027'!N124</f>
        <v>P2 V RV1</v>
      </c>
      <c r="O139" s="361" t="str">
        <f>'Investīciju plāns_2023_2027'!O124</f>
        <v>P</v>
      </c>
      <c r="P139" s="196" t="str">
        <f>'Investīciju plāns_2023_2027'!P124</f>
        <v>VP2</v>
      </c>
      <c r="Q139" s="196" t="str">
        <f>'Investīciju plāns_2023_2027'!Q124</f>
        <v>RV4</v>
      </c>
      <c r="R139" s="279" t="str">
        <f>'Investīciju plāns_2023_2027'!R124</f>
        <v>4.1.</v>
      </c>
      <c r="S139" s="372" t="str">
        <f>'Investīciju plāns_2023_2027'!S124</f>
        <v>Infrastruktūras un saimnieciskā nodrošinājuma nodaļa/Pagasta pārvalde</v>
      </c>
      <c r="T139" s="309">
        <f>'Investīciju plāns_2023_2027'!T124</f>
        <v>0</v>
      </c>
      <c r="U139" s="282" t="str">
        <f>'Investīciju plāns_2023_2027'!U124</f>
        <v>2022-2027</v>
      </c>
    </row>
    <row r="140" spans="1:21" ht="89.25" x14ac:dyDescent="0.25">
      <c r="A140" s="161">
        <f>'Investīciju plāns_2023_2027'!A125</f>
        <v>123</v>
      </c>
      <c r="B140" s="279" t="str">
        <f>'Investīciju plāns_2023_2027'!B125</f>
        <v>04</v>
      </c>
      <c r="C140" s="196" t="str">
        <f>'Investīciju plāns_2023_2027'!C125</f>
        <v>Novads</v>
      </c>
      <c r="D140" s="285" t="str">
        <f>'Investīciju plāns_2023_2027'!D125</f>
        <v>Attīstīt ilgtspējīgu, klimatnoturīgu, intelektisku un intermodālu mobilitāti valstu, reģionu un vietējā līmenī, ietverot uzlabotu piekļuvi Eiropas transporta tīklam (TEN-T) un pārrobežu mobilitāti</v>
      </c>
      <c r="E140" s="285" t="str">
        <f>'Investīciju plāns_2023_2027'!E125</f>
        <v>Attīstīt ilgtspējīgu, klimatnoturīgu, intelektisku un intermodālu mobilitāti valstu, reģionu un vietējā līmenī, ietverot uzlabotu piekļuvi Eiropas transporta tīklam (TEN-T) un pārrobežu mobilitāti</v>
      </c>
      <c r="F140" s="161" t="str">
        <f>'Investīciju plāns_2023_2027'!F125</f>
        <v>Transporta infrastruktūra, t.sk. Apgaismojums</v>
      </c>
      <c r="G140" s="366" t="str">
        <f>'Investīciju plāns_2023_2027'!G125</f>
        <v>SAM</v>
      </c>
      <c r="H140" s="278">
        <f>'Investīciju plāns_2023_2027'!H125</f>
        <v>0</v>
      </c>
      <c r="I140" s="303">
        <f>'Investīciju plāns_2023_2027'!I125</f>
        <v>0</v>
      </c>
      <c r="J140" s="304">
        <f>'Investīciju plāns_2023_2027'!J125</f>
        <v>0</v>
      </c>
      <c r="K140" s="305">
        <f>'Investīciju plāns_2023_2027'!K125</f>
        <v>0</v>
      </c>
      <c r="L140" s="306">
        <f>'Investīciju plāns_2023_2027'!L125</f>
        <v>0</v>
      </c>
      <c r="M140" s="307">
        <f>'Investīciju plāns_2023_2027'!M125</f>
        <v>0</v>
      </c>
      <c r="N140" s="195" t="str">
        <f>'Investīciju plāns_2023_2027'!N125</f>
        <v>P2 V RV1</v>
      </c>
      <c r="O140" s="151" t="str">
        <f>'Investīciju plāns_2023_2027'!O125</f>
        <v>P</v>
      </c>
      <c r="P140" s="286" t="str">
        <f>'Investīciju plāns_2023_2027'!P125</f>
        <v>VP2</v>
      </c>
      <c r="Q140" s="151" t="str">
        <f>'Investīciju plāns_2023_2027'!Q125</f>
        <v>RV4</v>
      </c>
      <c r="R140" s="160" t="str">
        <f>'Investīciju plāns_2023_2027'!R125</f>
        <v>4.1.
4.4.</v>
      </c>
      <c r="S140" s="386" t="str">
        <f>'Investīciju plāns_2023_2027'!S125</f>
        <v>Infrastruktūras un saimnieciskā nodrošinājuma nodaļa/Pagasta pārvalde</v>
      </c>
      <c r="T140" s="310">
        <f>'Investīciju plāns_2023_2027'!T125</f>
        <v>0</v>
      </c>
      <c r="U140" s="282" t="str">
        <f>'Investīciju plāns_2023_2027'!U125</f>
        <v>2022-2027</v>
      </c>
    </row>
    <row r="141" spans="1:21" ht="229.5" x14ac:dyDescent="0.25">
      <c r="A141" s="196">
        <f>'Investīciju plāns_2023_2027'!A126</f>
        <v>124</v>
      </c>
      <c r="B141" s="279" t="str">
        <f>'Investīciju plāns_2023_2027'!B126</f>
        <v>06</v>
      </c>
      <c r="C141" s="196" t="str">
        <f>'Investīciju plāns_2023_2027'!C126</f>
        <v>Novads</v>
      </c>
      <c r="D141" s="335" t="str">
        <f>'Investīciju plāns_2023_2027'!D126</f>
        <v>Ūdenssaimniecības un kanalizācijas sistēmas attīstība un sakārtošana Jelgavas novada teritorijā</v>
      </c>
      <c r="E141" s="285" t="str">
        <f>'Investīciju plāns_2023_2027'!E126</f>
        <v xml:space="preserve">Ūdenssaimniecības attīstība - t.sk. SIA „Jelgavas novada KU”, SIA "Ozolnieku KSDU" pašvaldības deleģēto funkciju veikšana - ūdensapgādes sistēmas un kanalizācijas sistēmas izbūve, ūdens atdzelžošanas staciju izbūve, kanalizācijas sūkņu stacijas rekonstrukcija un  notekūdeņu attīrīšanas iekārtu uzlabošana, t.sk. privātīpašumu pieslēgšana centrālajai kanalizācijas sistēmai
2022. gadā plānots:
1.Jaunu NAI izbūve Lielvircava, Platones pagasts 
2.Jauna urbuma ierīkošana, esošā urbuma tamponēšana un atdzelžošanas stacijas filtrējošā materiāla maiņa Lielplatone, Lielplatones pagasts
3.Jauna ūdensvada izbūve Ziedu ielā, 405m (projektēšana) Līvbērze, Līvbērzes pagasts 
4.Kanalizācijas trases rekonstrukcija Bērzu ielā un no Bērzu ielas līdz Jelgavas ielai 10, 605m Līvbērze, Līvbērzes pagasts 
5.Jaunas notekūdeņu attīrīšanas iekārtas izbūve Vārpa, Līvbērzes pagasts;
</v>
      </c>
      <c r="F141" s="283" t="str">
        <f>'Investīciju plāns_2023_2027'!F126</f>
        <v>Ūdenssaimniecības attīstība</v>
      </c>
      <c r="G141" s="367" t="str">
        <f>'Investīciju plāns_2023_2027'!G126</f>
        <v>Kopīgs/J/Pag/Iedz
SAM</v>
      </c>
      <c r="H141" s="278">
        <f>'Investīciju plāns_2023_2027'!H126</f>
        <v>4185000</v>
      </c>
      <c r="I141" s="303">
        <f>'Investīciju plāns_2023_2027'!I126</f>
        <v>185000</v>
      </c>
      <c r="J141" s="304">
        <f>'Investīciju plāns_2023_2027'!J126</f>
        <v>185000</v>
      </c>
      <c r="K141" s="305">
        <f>'Investīciju plāns_2023_2027'!K126</f>
        <v>0</v>
      </c>
      <c r="L141" s="306">
        <f>'Investīciju plāns_2023_2027'!L126</f>
        <v>2000000</v>
      </c>
      <c r="M141" s="307">
        <f>'Investīciju plāns_2023_2027'!M126</f>
        <v>2000000</v>
      </c>
      <c r="N141" s="289" t="str">
        <f>'Investīciju plāns_2023_2027'!N126</f>
        <v>P2 V RV3</v>
      </c>
      <c r="O141" s="361" t="str">
        <f>'Investīciju plāns_2023_2027'!O126</f>
        <v>P</v>
      </c>
      <c r="P141" s="196" t="str">
        <f>'Investīciju plāns_2023_2027'!P126</f>
        <v>VP2</v>
      </c>
      <c r="Q141" s="196" t="str">
        <f>'Investīciju plāns_2023_2027'!Q126</f>
        <v>RV5</v>
      </c>
      <c r="R141" s="196" t="str">
        <f>'Investīciju plāns_2023_2027'!R126</f>
        <v>U.5.1.</v>
      </c>
      <c r="S141" s="380" t="str">
        <f>'Investīciju plāns_2023_2027'!S126</f>
        <v>Īpašuma pārvaldības nodaļa</v>
      </c>
      <c r="T141" s="288">
        <f>'Investīciju plāns_2023_2027'!T126</f>
        <v>0</v>
      </c>
      <c r="U141" s="282" t="str">
        <f>'Investīciju plāns_2023_2027'!U126</f>
        <v>2022-2027</v>
      </c>
    </row>
    <row r="142" spans="1:21" ht="76.5" x14ac:dyDescent="0.25">
      <c r="A142" s="161">
        <f>'Investīciju plāns_2023_2027'!A127</f>
        <v>125</v>
      </c>
      <c r="B142" s="279" t="str">
        <f>'Investīciju plāns_2023_2027'!B127</f>
        <v>08v</v>
      </c>
      <c r="C142" s="196" t="str">
        <f>'Investīciju plāns_2023_2027'!C127</f>
        <v>Novads</v>
      </c>
      <c r="D142" s="285" t="str">
        <f>'Investīciju plāns_2023_2027'!D127</f>
        <v>Vēsturisko ēku restaurācija/izpēte/remontdarbi Jelgavas novada vēsturiskajās ēkās</v>
      </c>
      <c r="E142" s="285" t="str">
        <f>'Investīciju plāns_2023_2027'!E127</f>
        <v>Vēsturisko ēku restaurācija/izpēte/remontdarbi Jelgavas novada vēsturiskajās ēkās (muižas) - mēbeles, tapetes, ekspozīcijas, interaktīvi jauninājumi, t.sk. Zaļenieku muižas kompleksa restaurācija/rekonstrukcija</v>
      </c>
      <c r="F142" s="283" t="str">
        <f>'Investīciju plāns_2023_2027'!F127</f>
        <v>Vēstures mantojums - ēkas</v>
      </c>
      <c r="G142" s="366" t="str">
        <f>'Investīciju plāns_2023_2027'!G127</f>
        <v>Kopīgs/J/Pag/Iedz</v>
      </c>
      <c r="H142" s="278">
        <f>'Investīciju plāns_2023_2027'!H127</f>
        <v>6000000</v>
      </c>
      <c r="I142" s="303">
        <f>'Investīciju plāns_2023_2027'!I127</f>
        <v>0</v>
      </c>
      <c r="J142" s="304">
        <f>'Investīciju plāns_2023_2027'!J127</f>
        <v>0</v>
      </c>
      <c r="K142" s="305">
        <f>'Investīciju plāns_2023_2027'!K127</f>
        <v>0</v>
      </c>
      <c r="L142" s="306">
        <f>'Investīciju plāns_2023_2027'!L127</f>
        <v>0</v>
      </c>
      <c r="M142" s="307">
        <f>'Investīciju plāns_2023_2027'!M127</f>
        <v>6000000</v>
      </c>
      <c r="N142" s="289" t="str">
        <f>'Investīciju plāns_2023_2027'!N127</f>
        <v>P4 T RV2</v>
      </c>
      <c r="O142" s="161" t="str">
        <f>'Investīciju plāns_2023_2027'!O127</f>
        <v>P</v>
      </c>
      <c r="P142" s="161" t="str">
        <f>'Investīciju plāns_2023_2027'!P127</f>
        <v>VP1</v>
      </c>
      <c r="Q142" s="161" t="str">
        <f>'Investīciju plāns_2023_2027'!Q127</f>
        <v>RV3</v>
      </c>
      <c r="R142" s="160" t="str">
        <f>'Investīciju plāns_2023_2027'!R127</f>
        <v>3.4.</v>
      </c>
      <c r="S142" s="380" t="str">
        <f>'Investīciju plāns_2023_2027'!S127</f>
        <v>Infrastruktūras un saimnieciskā nodrošinājuma nodaļa/pagasta pārvalde</v>
      </c>
      <c r="T142" s="288">
        <f>'Investīciju plāns_2023_2027'!T127</f>
        <v>0</v>
      </c>
      <c r="U142" s="282" t="str">
        <f>'Investīciju plāns_2023_2027'!U127</f>
        <v>2022-2027</v>
      </c>
    </row>
    <row r="143" spans="1:21" ht="51" x14ac:dyDescent="0.25">
      <c r="A143" s="161">
        <f>'Investīciju plāns_2023_2027'!A128</f>
        <v>126</v>
      </c>
      <c r="B143" s="337" t="str">
        <f>'Investīciju plāns_2023_2027'!B128</f>
        <v>08v</v>
      </c>
      <c r="C143" s="196" t="str">
        <f>'Investīciju plāns_2023_2027'!C128</f>
        <v>Novads</v>
      </c>
      <c r="D143" s="285" t="str">
        <f>'Investīciju plāns_2023_2027'!D128</f>
        <v>Radošu pakalpojumu attīstīšana kultūras mantojuma saglabāšanas un izmantošanas veicināšanai Jelgavas novadā</v>
      </c>
      <c r="E143" s="285" t="str">
        <f>'Investīciju plāns_2023_2027'!E128</f>
        <v>Jelgavas novada pašvaldības muižu specializācijas noteikšana, arhitektoniskā mākslinieciskās izpētes (AMI) darbi muižās</v>
      </c>
      <c r="F143" s="161" t="str">
        <f>'Investīciju plāns_2023_2027'!F128</f>
        <v>Vēstures mantojums - ēkas</v>
      </c>
      <c r="G143" s="367" t="str">
        <f>'Investīciju plāns_2023_2027'!G128</f>
        <v>Kopīgs/J/Pag/Iedz</v>
      </c>
      <c r="H143" s="278">
        <f>'Investīciju plāns_2023_2027'!H128</f>
        <v>200000</v>
      </c>
      <c r="I143" s="303">
        <f>'Investīciju plāns_2023_2027'!I128</f>
        <v>0</v>
      </c>
      <c r="J143" s="304">
        <f>'Investīciju plāns_2023_2027'!J128</f>
        <v>0</v>
      </c>
      <c r="K143" s="305">
        <f>'Investīciju plāns_2023_2027'!K128</f>
        <v>0</v>
      </c>
      <c r="L143" s="306">
        <f>'Investīciju plāns_2023_2027'!L128</f>
        <v>0</v>
      </c>
      <c r="M143" s="307">
        <f>'Investīciju plāns_2023_2027'!M128</f>
        <v>200000</v>
      </c>
      <c r="N143" s="166" t="str">
        <f>'Investīciju plāns_2023_2027'!N128</f>
        <v>P4 T RV2</v>
      </c>
      <c r="O143" s="161" t="str">
        <f>'Investīciju plāns_2023_2027'!O128</f>
        <v>D</v>
      </c>
      <c r="P143" s="156" t="str">
        <f>'Investīciju plāns_2023_2027'!P128</f>
        <v>VP1</v>
      </c>
      <c r="Q143" s="156" t="str">
        <f>'Investīciju plāns_2023_2027'!Q128</f>
        <v>RV3</v>
      </c>
      <c r="R143" s="276" t="str">
        <f>'Investīciju plāns_2023_2027'!R128</f>
        <v>3.4.</v>
      </c>
      <c r="S143" s="258" t="str">
        <f>'Investīciju plāns_2023_2027'!S128</f>
        <v>Attīstības nodaļa</v>
      </c>
      <c r="T143" s="291">
        <f>'Investīciju plāns_2023_2027'!T128</f>
        <v>0</v>
      </c>
      <c r="U143" s="282" t="str">
        <f>'Investīciju plāns_2023_2027'!U128</f>
        <v>2022-2027</v>
      </c>
    </row>
    <row r="144" spans="1:21" ht="76.5" x14ac:dyDescent="0.25">
      <c r="A144" s="196">
        <f>'Investīciju plāns_2023_2027'!A129</f>
        <v>127</v>
      </c>
      <c r="B144" s="279" t="str">
        <f>'Investīciju plāns_2023_2027'!B129</f>
        <v>08v</v>
      </c>
      <c r="C144" s="196" t="str">
        <f>'Investīciju plāns_2023_2027'!C129</f>
        <v>Novads</v>
      </c>
      <c r="D144" s="285" t="str">
        <f>'Investīciju plāns_2023_2027'!D129</f>
        <v>Vēsturisko parku un muižu teritoriju labiekārtošana/izpēte Jelgavas novadā</v>
      </c>
      <c r="E144" s="285" t="str">
        <f>'Investīciju plāns_2023_2027'!E129</f>
        <v>Vēsturisko parku, muižu teritoriju labiekārtošana, izpēte Jelgavas novadā (vēsturiskās takas, apstādījumi, laipas, tiltiņi, pieminekļi  u.tml.)</v>
      </c>
      <c r="F144" s="161" t="str">
        <f>'Investīciju plāns_2023_2027'!F129</f>
        <v>Vēstures mantojums - teritorija</v>
      </c>
      <c r="G144" s="366" t="str">
        <f>'Investīciju plāns_2023_2027'!G129</f>
        <v>Kopīgs/J/Pag/Iedz</v>
      </c>
      <c r="H144" s="278">
        <f>'Investīciju plāns_2023_2027'!H129</f>
        <v>100000</v>
      </c>
      <c r="I144" s="303">
        <f>'Investīciju plāns_2023_2027'!I129</f>
        <v>0</v>
      </c>
      <c r="J144" s="304">
        <f>'Investīciju plāns_2023_2027'!J129</f>
        <v>0</v>
      </c>
      <c r="K144" s="305">
        <f>'Investīciju plāns_2023_2027'!K129</f>
        <v>0</v>
      </c>
      <c r="L144" s="306">
        <f>'Investīciju plāns_2023_2027'!L129</f>
        <v>50000</v>
      </c>
      <c r="M144" s="307">
        <f>'Investīciju plāns_2023_2027'!M129</f>
        <v>50000</v>
      </c>
      <c r="N144" s="166" t="str">
        <f>'Investīciju plāns_2023_2027'!N129</f>
        <v>P4 T RV2</v>
      </c>
      <c r="O144" s="161" t="str">
        <f>'Investīciju plāns_2023_2027'!O129</f>
        <v>D</v>
      </c>
      <c r="P144" s="275" t="str">
        <f>'Investīciju plāns_2023_2027'!P129</f>
        <v>VP1</v>
      </c>
      <c r="Q144" s="156" t="str">
        <f>'Investīciju plāns_2023_2027'!Q129</f>
        <v>RV3</v>
      </c>
      <c r="R144" s="268" t="str">
        <f>'Investīciju plāns_2023_2027'!R129</f>
        <v>3.4.</v>
      </c>
      <c r="S144" s="385" t="str">
        <f>'Investīciju plāns_2023_2027'!S129</f>
        <v>Infrastruktūras un saimnieciskā nodrošinājuma nodaļa/pagasta pārvalde</v>
      </c>
      <c r="T144" s="291">
        <f>'Investīciju plāns_2023_2027'!T129</f>
        <v>0</v>
      </c>
      <c r="U144" s="282" t="str">
        <f>'Investīciju plāns_2023_2027'!U129</f>
        <v>2022-2027</v>
      </c>
    </row>
    <row r="145" spans="1:21" x14ac:dyDescent="0.25">
      <c r="A145" s="161" t="e">
        <f>'Investīciju plāns_2023_2027'!#REF!</f>
        <v>#REF!</v>
      </c>
      <c r="B145" s="279" t="e">
        <f>'Investīciju plāns_2023_2027'!#REF!</f>
        <v>#REF!</v>
      </c>
      <c r="C145" s="196" t="e">
        <f>'Investīciju plāns_2023_2027'!#REF!</f>
        <v>#REF!</v>
      </c>
      <c r="D145" s="285" t="e">
        <f>'Investīciju plāns_2023_2027'!#REF!</f>
        <v>#REF!</v>
      </c>
      <c r="E145" s="285" t="e">
        <f>'Investīciju plāns_2023_2027'!#REF!</f>
        <v>#REF!</v>
      </c>
      <c r="F145" s="161" t="e">
        <f>'Investīciju plāns_2023_2027'!#REF!</f>
        <v>#REF!</v>
      </c>
      <c r="G145" s="367" t="e">
        <f>'Investīciju plāns_2023_2027'!#REF!</f>
        <v>#REF!</v>
      </c>
      <c r="H145" s="278" t="e">
        <f>'Investīciju plāns_2023_2027'!#REF!</f>
        <v>#REF!</v>
      </c>
      <c r="I145" s="303" t="e">
        <f>'Investīciju plāns_2023_2027'!#REF!</f>
        <v>#REF!</v>
      </c>
      <c r="J145" s="304" t="e">
        <f>'Investīciju plāns_2023_2027'!#REF!</f>
        <v>#REF!</v>
      </c>
      <c r="K145" s="305" t="e">
        <f>'Investīciju plāns_2023_2027'!#REF!</f>
        <v>#REF!</v>
      </c>
      <c r="L145" s="306" t="e">
        <f>'Investīciju plāns_2023_2027'!#REF!</f>
        <v>#REF!</v>
      </c>
      <c r="M145" s="307" t="e">
        <f>'Investīciju plāns_2023_2027'!#REF!</f>
        <v>#REF!</v>
      </c>
      <c r="N145" s="166" t="e">
        <f>'Investīciju plāns_2023_2027'!#REF!</f>
        <v>#REF!</v>
      </c>
      <c r="O145" s="161" t="e">
        <f>'Investīciju plāns_2023_2027'!#REF!</f>
        <v>#REF!</v>
      </c>
      <c r="P145" s="275" t="e">
        <f>'Investīciju plāns_2023_2027'!#REF!</f>
        <v>#REF!</v>
      </c>
      <c r="Q145" s="156" t="e">
        <f>'Investīciju plāns_2023_2027'!#REF!</f>
        <v>#REF!</v>
      </c>
      <c r="R145" s="268" t="e">
        <f>'Investīciju plāns_2023_2027'!#REF!</f>
        <v>#REF!</v>
      </c>
      <c r="S145" s="382" t="e">
        <f>'Investīciju plāns_2023_2027'!#REF!</f>
        <v>#REF!</v>
      </c>
      <c r="T145" s="291" t="e">
        <f>'Investīciju plāns_2023_2027'!#REF!</f>
        <v>#REF!</v>
      </c>
      <c r="U145" s="282" t="e">
        <f>'Investīciju plāns_2023_2027'!#REF!</f>
        <v>#REF!</v>
      </c>
    </row>
    <row r="146" spans="1:21" ht="38.25" x14ac:dyDescent="0.25">
      <c r="A146" s="161">
        <f>'Investīciju plāns_2023_2027'!A130</f>
        <v>128</v>
      </c>
      <c r="B146" s="279" t="str">
        <f>'Investīciju plāns_2023_2027'!B130</f>
        <v>05</v>
      </c>
      <c r="C146" s="196" t="str">
        <f>'Investīciju plāns_2023_2027'!C130</f>
        <v>Novads</v>
      </c>
      <c r="D146" s="261" t="str">
        <f>'Investīciju plāns_2023_2027'!D130</f>
        <v xml:space="preserve">Plūdu riska un krasta erozijas riska samazināšanas pasākumi Jelgavas novadā </v>
      </c>
      <c r="E146" s="285" t="str">
        <f>'Investīciju plāns_2023_2027'!E130</f>
        <v>Polderu teritoriju izpēte, pašvaldībai piekritīgo plūdu aizsargbūvju renovācija Jelgavas novada teritorijā un sadarbībā ar valstspilsētu Jelgavu</v>
      </c>
      <c r="F146" s="258" t="str">
        <f>'Investīciju plāns_2023_2027'!F130</f>
        <v>Vides aizsardzība</v>
      </c>
      <c r="G146" s="367" t="str">
        <f>'Investīciju plāns_2023_2027'!G130</f>
        <v>Kopīgs/J/Pag/Iedz</v>
      </c>
      <c r="H146" s="278">
        <f>'Investīciju plāns_2023_2027'!H130</f>
        <v>800000</v>
      </c>
      <c r="I146" s="303">
        <f>'Investīciju plāns_2023_2027'!I130</f>
        <v>0</v>
      </c>
      <c r="J146" s="304">
        <f>'Investīciju plāns_2023_2027'!J130</f>
        <v>0</v>
      </c>
      <c r="K146" s="305">
        <f>'Investīciju plāns_2023_2027'!K130</f>
        <v>0</v>
      </c>
      <c r="L146" s="306">
        <f>'Investīciju plāns_2023_2027'!L130</f>
        <v>0</v>
      </c>
      <c r="M146" s="307">
        <f>'Investīciju plāns_2023_2027'!M130</f>
        <v>800000</v>
      </c>
      <c r="N146" s="166" t="str">
        <f>'Investīciju plāns_2023_2027'!N130</f>
        <v>P3 V RV9</v>
      </c>
      <c r="O146" s="161" t="str">
        <f>'Investīciju plāns_2023_2027'!O130</f>
        <v>D</v>
      </c>
      <c r="P146" s="275" t="str">
        <f>'Investīciju plāns_2023_2027'!P130</f>
        <v>VP2</v>
      </c>
      <c r="Q146" s="156" t="str">
        <f>'Investīciju plāns_2023_2027'!Q130</f>
        <v>RV6</v>
      </c>
      <c r="R146" s="148" t="str">
        <f>'Investīciju plāns_2023_2027'!R130</f>
        <v>U.6.1.</v>
      </c>
      <c r="S146" s="385" t="str">
        <f>'Investīciju plāns_2023_2027'!S130</f>
        <v>Īpašuma pārvaldības nodaļa</v>
      </c>
      <c r="T146" s="291">
        <f>'Investīciju plāns_2023_2027'!T130</f>
        <v>0</v>
      </c>
      <c r="U146" s="282" t="str">
        <f>'Investīciju plāns_2023_2027'!U130</f>
        <v>2022-2027</v>
      </c>
    </row>
    <row r="147" spans="1:21" ht="51" x14ac:dyDescent="0.25">
      <c r="A147" s="196">
        <f>'Investīciju plāns_2023_2027'!A131</f>
        <v>129</v>
      </c>
      <c r="B147" s="279" t="str">
        <f>'Investīciju plāns_2023_2027'!B131</f>
        <v>05</v>
      </c>
      <c r="C147" s="196" t="str">
        <f>'Investīciju plāns_2023_2027'!C131</f>
        <v>Novads</v>
      </c>
      <c r="D147" s="342" t="str">
        <f>'Investīciju plāns_2023_2027'!D131</f>
        <v>Bioloģiskās daudzveidības saglabāšanas pasākumi un ekosistēmas aizsardzība Jelgavas novada teritorijā</v>
      </c>
      <c r="E147" s="285" t="str">
        <f>'Investīciju plāns_2023_2027'!E131</f>
        <v>Izpēte, kurai seko ieteikto aktivitāšu īstenošana Jelgavas novada teritorijā, t.sk. dabas aizsardzības plānu izstrāde un realizācija (Natura 2000)</v>
      </c>
      <c r="F147" s="161" t="str">
        <f>'Investīciju plāns_2023_2027'!F131</f>
        <v>Vides aizsardzība</v>
      </c>
      <c r="G147" s="367" t="str">
        <f>'Investīciju plāns_2023_2027'!G131</f>
        <v>Kopīgs/J/Pag/Iedz</v>
      </c>
      <c r="H147" s="278">
        <f>'Investīciju plāns_2023_2027'!H131</f>
        <v>150000</v>
      </c>
      <c r="I147" s="303">
        <f>'Investīciju plāns_2023_2027'!I131</f>
        <v>0</v>
      </c>
      <c r="J147" s="304">
        <f>'Investīciju plāns_2023_2027'!J131</f>
        <v>0</v>
      </c>
      <c r="K147" s="305">
        <f>'Investīciju plāns_2023_2027'!K131</f>
        <v>0</v>
      </c>
      <c r="L147" s="306">
        <f>'Investīciju plāns_2023_2027'!L131</f>
        <v>0</v>
      </c>
      <c r="M147" s="307">
        <f>'Investīciju plāns_2023_2027'!M131</f>
        <v>150000</v>
      </c>
      <c r="N147" s="195" t="str">
        <f>'Investīciju plāns_2023_2027'!N131</f>
        <v>P3 V RV9</v>
      </c>
      <c r="O147" s="151" t="str">
        <f>'Investīciju plāns_2023_2027'!O131</f>
        <v>D</v>
      </c>
      <c r="P147" s="284" t="str">
        <f>'Investīciju plāns_2023_2027'!P131</f>
        <v>VP2</v>
      </c>
      <c r="Q147" s="161" t="str">
        <f>'Investīciju plāns_2023_2027'!Q131</f>
        <v>RV6</v>
      </c>
      <c r="R147" s="268" t="str">
        <f>'Investīciju plāns_2023_2027'!R131</f>
        <v>U.6.1.</v>
      </c>
      <c r="S147" s="161" t="str">
        <f>'Investīciju plāns_2023_2027'!S131</f>
        <v>Īpašuma pārvaldības nodaļa</v>
      </c>
      <c r="T147" s="310">
        <f>'Investīciju plāns_2023_2027'!T131</f>
        <v>0</v>
      </c>
      <c r="U147" s="282" t="str">
        <f>'Investīciju plāns_2023_2027'!U131</f>
        <v>2022-2027</v>
      </c>
    </row>
    <row r="148" spans="1:21" ht="63.75" x14ac:dyDescent="0.25">
      <c r="A148" s="161">
        <f>'Investīciju plāns_2023_2027'!A132</f>
        <v>130</v>
      </c>
      <c r="B148" s="279" t="str">
        <f>'Investīciju plāns_2023_2027'!B132</f>
        <v>05</v>
      </c>
      <c r="C148" s="196" t="str">
        <f>'Investīciju plāns_2023_2027'!C132</f>
        <v>Novads</v>
      </c>
      <c r="D148" s="285" t="str">
        <f>'Investīciju plāns_2023_2027'!D132</f>
        <v>Negatīvās ietekmes uz vidi samazināšana, veicinot atkritumu atkārtotu izmantošanu, pārstrādi un reģenerāciju</v>
      </c>
      <c r="E148" s="285" t="str">
        <f>'Investīciju plāns_2023_2027'!E132</f>
        <v>Izpēte, kurai seko ieteikto aktivitāšu īstenošana</v>
      </c>
      <c r="F148" s="161" t="str">
        <f>'Investīciju plāns_2023_2027'!F132</f>
        <v>Vides aizsardzība</v>
      </c>
      <c r="G148" s="367" t="str">
        <f>'Investīciju plāns_2023_2027'!G132</f>
        <v>Kopīgs/J/Pag/Iedz</v>
      </c>
      <c r="H148" s="278">
        <f>'Investīciju plāns_2023_2027'!H132</f>
        <v>100000</v>
      </c>
      <c r="I148" s="303">
        <f>'Investīciju plāns_2023_2027'!I132</f>
        <v>0</v>
      </c>
      <c r="J148" s="304">
        <f>'Investīciju plāns_2023_2027'!J132</f>
        <v>0</v>
      </c>
      <c r="K148" s="305">
        <f>'Investīciju plāns_2023_2027'!K132</f>
        <v>0</v>
      </c>
      <c r="L148" s="306">
        <f>'Investīciju plāns_2023_2027'!L132</f>
        <v>0</v>
      </c>
      <c r="M148" s="307">
        <f>'Investīciju plāns_2023_2027'!M132</f>
        <v>100000</v>
      </c>
      <c r="N148" s="195" t="str">
        <f>'Investīciju plāns_2023_2027'!N132</f>
        <v>P3 V RV9</v>
      </c>
      <c r="O148" s="161" t="str">
        <f>'Investīciju plāns_2023_2027'!O132</f>
        <v>D</v>
      </c>
      <c r="P148" s="286" t="str">
        <f>'Investīciju plāns_2023_2027'!P132</f>
        <v>VP2</v>
      </c>
      <c r="Q148" s="145" t="str">
        <f>'Investīciju plāns_2023_2027'!Q132</f>
        <v>RV6</v>
      </c>
      <c r="R148" s="196" t="str">
        <f>'Investīciju plāns_2023_2027'!R132</f>
        <v>U.6.1.</v>
      </c>
      <c r="S148" s="386" t="str">
        <f>'Investīciju plāns_2023_2027'!S132</f>
        <v>Īpašuma pārvaldības nodaļa</v>
      </c>
      <c r="T148" s="310">
        <f>'Investīciju plāns_2023_2027'!T132</f>
        <v>0</v>
      </c>
      <c r="U148" s="282" t="str">
        <f>'Investīciju plāns_2023_2027'!U132</f>
        <v>2022-2027</v>
      </c>
    </row>
    <row r="149" spans="1:21" ht="165.75" x14ac:dyDescent="0.25">
      <c r="A149" s="161">
        <f>'Investīciju plāns_2023_2027'!A133</f>
        <v>131</v>
      </c>
      <c r="B149" s="279" t="str">
        <f>'Investīciju plāns_2023_2027'!B133</f>
        <v>05</v>
      </c>
      <c r="C149" s="196" t="str">
        <f>'Investīciju plāns_2023_2027'!C133</f>
        <v>Novads</v>
      </c>
      <c r="D149" s="285" t="str">
        <f>'Investīciju plāns_2023_2027'!D133</f>
        <v>Jelgavas novada zaļo zonu (rekreācijas teritoriju) sakārtošana</v>
      </c>
      <c r="E149" s="285" t="str">
        <f>'Investīciju plāns_2023_2027'!E133</f>
        <v>Izveidot piekrastes dabas izzinošas pastaigu takas Kalnciema palieņu pļavu teritorijā (Kalnciema un Valgundes pagastu teritorijā) un Lielupes palieņu pļavu teritorijā (Jaunsvirlaukas pagasts, Jelgavas pilsēta); Pastaigu laipu un gar laipām informatīvu stendu ar sastopamajiem augiem, dzīvniekiem, kukaiņiem, putniem, u.c. izvietošana. Vismaz viena skatu torņa izvietošana katrā no takām. Skatu torņa uzstādīšana Svētes palienes pļavās, piegulošās teritorijas labiekārtošana. Ģimenes atpūtas laukumu izveidošana novada ciemos, kas ietver rotaļu laukumus bērniem, sporta aktivitāšu laukumus jauniešiem, āra trenažierus pieaugušiem cilvēkiem vienuviet. Auces upes teritorijas labiekārtošana Nākotnes ciemā, izveidojot latvisko tradīciju iepazīšanas un izzināšanas laukumu. Novadpētniecības takas izveide Ūziņu parkā u.c.</v>
      </c>
      <c r="F149" s="161" t="str">
        <f>'Investīciju plāns_2023_2027'!F133</f>
        <v>Vides aizsardzība</v>
      </c>
      <c r="G149" s="367" t="str">
        <f>'Investīciju plāns_2023_2027'!G133</f>
        <v>Kopīgs/J/Pag/Iedz</v>
      </c>
      <c r="H149" s="278">
        <f>'Investīciju plāns_2023_2027'!H133</f>
        <v>600000</v>
      </c>
      <c r="I149" s="303">
        <f>'Investīciju plāns_2023_2027'!I133</f>
        <v>0</v>
      </c>
      <c r="J149" s="304">
        <f>'Investīciju plāns_2023_2027'!J133</f>
        <v>0</v>
      </c>
      <c r="K149" s="305">
        <f>'Investīciju plāns_2023_2027'!K133</f>
        <v>0</v>
      </c>
      <c r="L149" s="306">
        <f>'Investīciju plāns_2023_2027'!L133</f>
        <v>0</v>
      </c>
      <c r="M149" s="307">
        <f>'Investīciju plāns_2023_2027'!M133</f>
        <v>600000</v>
      </c>
      <c r="N149" s="195" t="str">
        <f>'Investīciju plāns_2023_2027'!N133</f>
        <v>P3 V RV9</v>
      </c>
      <c r="O149" s="151" t="str">
        <f>'Investīciju plāns_2023_2027'!O133</f>
        <v>P</v>
      </c>
      <c r="P149" s="286" t="str">
        <f>'Investīciju plāns_2023_2027'!P133</f>
        <v>VP2</v>
      </c>
      <c r="Q149" s="145" t="str">
        <f>'Investīciju plāns_2023_2027'!Q133</f>
        <v>RV6</v>
      </c>
      <c r="R149" s="196" t="str">
        <f>'Investīciju plāns_2023_2027'!R133</f>
        <v>U.6.1.</v>
      </c>
      <c r="S149" s="161" t="str">
        <f>'Investīciju plāns_2023_2027'!S133</f>
        <v>Īpašuma pārvaldības nodaļa</v>
      </c>
      <c r="T149" s="310">
        <f>'Investīciju plāns_2023_2027'!T133</f>
        <v>0</v>
      </c>
      <c r="U149" s="282" t="str">
        <f>'Investīciju plāns_2023_2027'!U133</f>
        <v>2022-2027</v>
      </c>
    </row>
    <row r="150" spans="1:21" ht="63.75" x14ac:dyDescent="0.25">
      <c r="A150" s="196">
        <f>'Investīciju plāns_2023_2027'!A134</f>
        <v>132</v>
      </c>
      <c r="B150" s="279" t="str">
        <f>'Investīciju plāns_2023_2027'!B134</f>
        <v>05</v>
      </c>
      <c r="C150" s="196" t="str">
        <f>'Investīciju plāns_2023_2027'!C134</f>
        <v>Novads</v>
      </c>
      <c r="D150" s="261" t="str">
        <f>'Investīciju plāns_2023_2027'!D134</f>
        <v xml:space="preserve">Ūdenstilpju un ūdensteču caurplūdes palielināšanas un piekrastes labiekārtošanas darbi </v>
      </c>
      <c r="E150" s="285" t="str">
        <f>'Investīciju plāns_2023_2027'!E134</f>
        <v>Izvērtēt upju palieņu ainavisko potenciālu, tai skaitā mazo upju aizaugušo ūdensmalu kopšanas plānošanu un īstenot pasākumus to iekļaušanai pilsētvidē; 
Veikt upju gultņu tīrīšanas darbus caurplūduma atjaunošanai; Veikt ūdenstilpju tīrīšanas darbus (t.sk. krastu tīrīšanu)</v>
      </c>
      <c r="F150" s="161" t="str">
        <f>'Investīciju plāns_2023_2027'!F134</f>
        <v>Vides aizsardzība</v>
      </c>
      <c r="G150" s="367" t="str">
        <f>'Investīciju plāns_2023_2027'!G134</f>
        <v>Kopīgs/J/Pag/Iedz</v>
      </c>
      <c r="H150" s="278">
        <f>'Investīciju plāns_2023_2027'!H134</f>
        <v>350000</v>
      </c>
      <c r="I150" s="303">
        <f>'Investīciju plāns_2023_2027'!I134</f>
        <v>0</v>
      </c>
      <c r="J150" s="304">
        <f>'Investīciju plāns_2023_2027'!J134</f>
        <v>0</v>
      </c>
      <c r="K150" s="305">
        <f>'Investīciju plāns_2023_2027'!K134</f>
        <v>0</v>
      </c>
      <c r="L150" s="306">
        <f>'Investīciju plāns_2023_2027'!L134</f>
        <v>0</v>
      </c>
      <c r="M150" s="307">
        <f>'Investīciju plāns_2023_2027'!M134</f>
        <v>350000</v>
      </c>
      <c r="N150" s="195" t="str">
        <f>'Investīciju plāns_2023_2027'!N134</f>
        <v>P3 V RV9</v>
      </c>
      <c r="O150" s="161" t="str">
        <f>'Investīciju plāns_2023_2027'!O134</f>
        <v>D</v>
      </c>
      <c r="P150" s="145" t="str">
        <f>'Investīciju plāns_2023_2027'!P134</f>
        <v>VP2</v>
      </c>
      <c r="Q150" s="145" t="str">
        <f>'Investīciju plāns_2023_2027'!Q134</f>
        <v>RV6</v>
      </c>
      <c r="R150" s="196" t="str">
        <f>'Investīciju plāns_2023_2027'!R134</f>
        <v>U.6.1.</v>
      </c>
      <c r="S150" s="161" t="str">
        <f>'Investīciju plāns_2023_2027'!S134</f>
        <v>Infrastruktūras un saimnieciskā nodrošinājuma nodaļa</v>
      </c>
      <c r="T150" s="310">
        <f>'Investīciju plāns_2023_2027'!T134</f>
        <v>0</v>
      </c>
      <c r="U150" s="282" t="str">
        <f>'Investīciju plāns_2023_2027'!U134</f>
        <v>2022-2027</v>
      </c>
    </row>
    <row r="151" spans="1:21" ht="127.5" x14ac:dyDescent="0.25">
      <c r="A151" s="161">
        <f>'Investīciju plāns_2023_2027'!A135</f>
        <v>133</v>
      </c>
      <c r="B151" s="279" t="str">
        <f>'Investīciju plāns_2023_2027'!B135</f>
        <v>05</v>
      </c>
      <c r="C151" s="196" t="str">
        <f>'Investīciju plāns_2023_2027'!C135</f>
        <v>Novads</v>
      </c>
      <c r="D151" s="285" t="str">
        <f>'Investīciju plāns_2023_2027'!D135</f>
        <v>Zaļo un dārza atkritumu kompostēšanas vietu izveide Jelgavas novada kapu teritorijās</v>
      </c>
      <c r="E151" s="285" t="str">
        <f>'Investīciju plāns_2023_2027'!E135</f>
        <v xml:space="preserve">Zaļo un dārza atkritumu kompostēšanas vietas izveide katrā Jelgavas novada kapsētu teritorijā,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Zaļo un dārza atkritumu kompostēšanas vietas projektēšana, kurā jāparedz ūdens necaurlaidīgs segums  un kompostēšanas laukuma iežogojums (aptuvena 1 kompostēšanas laukuma platība 4mx4m). </v>
      </c>
      <c r="F151" s="283" t="str">
        <f>'Investīciju plāns_2023_2027'!F135</f>
        <v>Vides aizsardzība</v>
      </c>
      <c r="G151" s="367" t="str">
        <f>'Investīciju plāns_2023_2027'!G135</f>
        <v>Kopīgs/J/Pag/Iedz</v>
      </c>
      <c r="H151" s="278">
        <f>'Investīciju plāns_2023_2027'!H135</f>
        <v>500000</v>
      </c>
      <c r="I151" s="303">
        <f>'Investīciju plāns_2023_2027'!I135</f>
        <v>0</v>
      </c>
      <c r="J151" s="304">
        <f>'Investīciju plāns_2023_2027'!J135</f>
        <v>0</v>
      </c>
      <c r="K151" s="305">
        <f>'Investīciju plāns_2023_2027'!K135</f>
        <v>0</v>
      </c>
      <c r="L151" s="306">
        <f>'Investīciju plāns_2023_2027'!L135</f>
        <v>0</v>
      </c>
      <c r="M151" s="307">
        <f>'Investīciju plāns_2023_2027'!M135</f>
        <v>500000</v>
      </c>
      <c r="N151" s="289" t="str">
        <f>'Investīciju plāns_2023_2027'!N135</f>
        <v>P3 V RV9</v>
      </c>
      <c r="O151" s="283" t="str">
        <f>'Investīciju plāns_2023_2027'!O135</f>
        <v>P</v>
      </c>
      <c r="P151" s="288" t="str">
        <f>'Investīciju plāns_2023_2027'!P135</f>
        <v>VP2</v>
      </c>
      <c r="Q151" s="195" t="str">
        <f>'Investīciju plāns_2023_2027'!Q135</f>
        <v>RV5</v>
      </c>
      <c r="R151" s="280" t="str">
        <f>'Investīciju plāns_2023_2027'!R135</f>
        <v>U.5.3.</v>
      </c>
      <c r="S151" s="161" t="str">
        <f>'Investīciju plāns_2023_2027'!S135</f>
        <v>Īpašuma pārvaldības nodaļa</v>
      </c>
      <c r="T151" s="288">
        <f>'Investīciju plāns_2023_2027'!T135</f>
        <v>0</v>
      </c>
      <c r="U151" s="282" t="str">
        <f>'Investīciju plāns_2023_2027'!U135</f>
        <v>2022-2027</v>
      </c>
    </row>
    <row r="152" spans="1:21" ht="127.5" x14ac:dyDescent="0.25">
      <c r="A152" s="161">
        <f>'Investīciju plāns_2023_2027'!A136</f>
        <v>134</v>
      </c>
      <c r="B152" s="279" t="str">
        <f>'Investīciju plāns_2023_2027'!B136</f>
        <v>05</v>
      </c>
      <c r="C152" s="196" t="str">
        <f>'Investīciju plāns_2023_2027'!C136</f>
        <v>Novads</v>
      </c>
      <c r="D152" s="285" t="str">
        <f>'Investīciju plāns_2023_2027'!D136</f>
        <v xml:space="preserve">Kompostēšanas laukumu izveide Jelgavas novadā </v>
      </c>
      <c r="E152" s="285" t="str">
        <f>'Investīciju plāns_2023_2027'!E136</f>
        <v>Kompostēšanas laukumu izveide Jelgavas novadā 3. pagastos (Elejā, Elejas pagastā, Nākotnē, Glūdas pagastā, Ozolniekos, Ozolnieku pagastā) jo saskaņā ar plānotajiem jaunajiem Saistošajiem noteikumiem "Par sadzīves atkritumu apsaimniekošanu Jelgavas novada administratīvajā teritorijā" zāles un lapu dedzināšana ir aizliegta. Koku lapas un zāle ir bioloģiski noārdāmi atkritumi (atkritumu klase 200201).
Veicamie darbi:
Kompostēšanas laukuma projektēšana un izveidošana atbilstoši MK noteikumu  prasībām, projektēšanu uzsākt ar 2022.gadu</v>
      </c>
      <c r="F152" s="161" t="str">
        <f>'Investīciju plāns_2023_2027'!F136</f>
        <v>Vides aizsardzība</v>
      </c>
      <c r="G152" s="367" t="str">
        <f>'Investīciju plāns_2023_2027'!G136</f>
        <v>Kopīgs/J/Pag/Iedz
Dep/ieros</v>
      </c>
      <c r="H152" s="278">
        <f>'Investīciju plāns_2023_2027'!H136</f>
        <v>500000</v>
      </c>
      <c r="I152" s="303">
        <f>'Investīciju plāns_2023_2027'!I136</f>
        <v>0</v>
      </c>
      <c r="J152" s="304">
        <f>'Investīciju plāns_2023_2027'!J136</f>
        <v>0</v>
      </c>
      <c r="K152" s="305">
        <f>'Investīciju plāns_2023_2027'!K136</f>
        <v>0</v>
      </c>
      <c r="L152" s="306">
        <f>'Investīciju plāns_2023_2027'!L136</f>
        <v>500000</v>
      </c>
      <c r="M152" s="307">
        <f>'Investīciju plāns_2023_2027'!M136</f>
        <v>0</v>
      </c>
      <c r="N152" s="195" t="str">
        <f>'Investīciju plāns_2023_2027'!N136</f>
        <v>P3 V RV9</v>
      </c>
      <c r="O152" s="161" t="str">
        <f>'Investīciju plāns_2023_2027'!O136</f>
        <v>P</v>
      </c>
      <c r="P152" s="286" t="str">
        <f>'Investīciju plāns_2023_2027'!P136</f>
        <v>VP2</v>
      </c>
      <c r="Q152" s="145" t="str">
        <f>'Investīciju plāns_2023_2027'!Q136</f>
        <v>RV5</v>
      </c>
      <c r="R152" s="268" t="str">
        <f>'Investīciju plāns_2023_2027'!R136</f>
        <v>U.5.3.</v>
      </c>
      <c r="S152" s="258" t="str">
        <f>'Investīciju plāns_2023_2027'!S136</f>
        <v>Īpašuma pārvaldības nodaļa</v>
      </c>
      <c r="T152" s="310">
        <f>'Investīciju plāns_2023_2027'!T136</f>
        <v>0</v>
      </c>
      <c r="U152" s="282" t="str">
        <f>'Investīciju plāns_2023_2027'!U136</f>
        <v>2022-2027</v>
      </c>
    </row>
    <row r="153" spans="1:21" ht="114.75" x14ac:dyDescent="0.25">
      <c r="A153" s="196">
        <f>'Investīciju plāns_2023_2027'!A137</f>
        <v>135</v>
      </c>
      <c r="B153" s="279" t="str">
        <f>'Investīciju plāns_2023_2027'!B137</f>
        <v>05</v>
      </c>
      <c r="C153" s="196" t="str">
        <f>'Investīciju plāns_2023_2027'!C137</f>
        <v>Novads</v>
      </c>
      <c r="D153" s="285" t="str">
        <f>'Investīciju plāns_2023_2027'!D137</f>
        <v>Vides un dabas aizsardzības veicināšana Jelgavas novada teritorijā</v>
      </c>
      <c r="E153" s="285" t="str">
        <f>'Investīciju plāns_2023_2027'!E137</f>
        <v>Vides un dabas aizsardzības veicināšana Jelgavas novada teritorijā, tai skaitā zivju resursu pavairošana un atražošana publiskajās ūdenstilpēs un ūdenstilpēs, kurās zvejas tiesības pieder valstij, citās ūdenstilpēs, kas ir valsts vai pašvaldību īpašumā, kā arī privātajās upēs, kurās ir atļauta makšķerēšana, vēžošana vai zemūdens medības​, t.sk tehnikas iegāde, plānots papildus atjaunot zivju mazuļus Lielupē. Makšķerēšanas vietu labiekārtošana pamatojoties uz spēkā esošiem pašvaldības saistošiem noteikumiem un citiem normatīviem aktiem. Tehnikas iegāde</v>
      </c>
      <c r="F153" s="283" t="str">
        <f>'Investīciju plāns_2023_2027'!F137</f>
        <v>Vides aizsardzība</v>
      </c>
      <c r="G153" s="367" t="str">
        <f>'Investīciju plāns_2023_2027'!G137</f>
        <v>Kopīgs/J/Pag/Iedz
Dep/ieros</v>
      </c>
      <c r="H153" s="278">
        <f>'Investīciju plāns_2023_2027'!H137</f>
        <v>600000</v>
      </c>
      <c r="I153" s="303">
        <f>'Investīciju plāns_2023_2027'!I137</f>
        <v>0</v>
      </c>
      <c r="J153" s="304">
        <f>'Investīciju plāns_2023_2027'!J137</f>
        <v>0</v>
      </c>
      <c r="K153" s="305">
        <f>'Investīciju plāns_2023_2027'!K137</f>
        <v>0</v>
      </c>
      <c r="L153" s="306">
        <f>'Investīciju plāns_2023_2027'!L137</f>
        <v>0</v>
      </c>
      <c r="M153" s="307">
        <f>'Investīciju plāns_2023_2027'!M137</f>
        <v>600000</v>
      </c>
      <c r="N153" s="289" t="str">
        <f>'Investīciju plāns_2023_2027'!N137</f>
        <v>P3 V RV9</v>
      </c>
      <c r="O153" s="283" t="str">
        <f>'Investīciju plāns_2023_2027'!O137</f>
        <v>D</v>
      </c>
      <c r="P153" s="288" t="str">
        <f>'Investīciju plāns_2023_2027'!P137</f>
        <v>VP2</v>
      </c>
      <c r="Q153" s="195" t="str">
        <f>'Investīciju plāns_2023_2027'!Q137</f>
        <v>RV6</v>
      </c>
      <c r="R153" s="280" t="str">
        <f>'Investīciju plāns_2023_2027'!R137</f>
        <v>U.6.1.</v>
      </c>
      <c r="S153" s="258" t="str">
        <f>'Investīciju plāns_2023_2027'!S137</f>
        <v>Īpašuma pārvaldības nodaļa</v>
      </c>
      <c r="T153" s="288">
        <f>'Investīciju plāns_2023_2027'!T137</f>
        <v>0</v>
      </c>
      <c r="U153" s="282" t="str">
        <f>'Investīciju plāns_2023_2027'!U137</f>
        <v>2022-2027</v>
      </c>
    </row>
    <row r="154" spans="1:21" ht="127.5" x14ac:dyDescent="0.25">
      <c r="A154" s="161">
        <f>'Investīciju plāns_2023_2027'!A138</f>
        <v>136</v>
      </c>
      <c r="B154" s="279" t="str">
        <f>'Investīciju plāns_2023_2027'!B138</f>
        <v>05</v>
      </c>
      <c r="C154" s="196" t="str">
        <f>'Investīciju plāns_2023_2027'!C138</f>
        <v>Novads</v>
      </c>
      <c r="D154" s="285" t="str">
        <f>'Investīciju plāns_2023_2027'!D138</f>
        <v>Plūdu monitorings Lielupes baseina upēs</v>
      </c>
      <c r="E154" s="285" t="str">
        <f>'Investīciju plāns_2023_2027'!E138</f>
        <v>Veikt Lielupes upes baseina plūdu modelēšanu; 
Izstrādāt un ieviest elektronisko sistēmu plūdu monitoringam Lielupes upes baseinā; 
Nodrošinot iespēju paredzēt plūdus pēc iespējas savlaicīgāk; 
Izstrādāt tiešsaistes rīku, kas nodrošinātu publisku pieeju plūdu monitoringa datiem; 
Izstrādāt agrās brīdināšanas sistēmu plūdu gadījumā, lai maksimāli samazinātu potenciālos plūdu radītos zaudējumus; 
Izstrādāt pasākumu plānu reaģēšanai plūdu gadījumā un sadarbībā ar valstspilsētu Jelgavu</v>
      </c>
      <c r="F154" s="161" t="str">
        <f>'Investīciju plāns_2023_2027'!F138</f>
        <v>Vides aizsardzība</v>
      </c>
      <c r="G154" s="367" t="str">
        <f>'Investīciju plāns_2023_2027'!G138</f>
        <v>Kopīgs/J/Pag/Iedz</v>
      </c>
      <c r="H154" s="278">
        <f>'Investīciju plāns_2023_2027'!H138</f>
        <v>120000</v>
      </c>
      <c r="I154" s="303">
        <f>'Investīciju plāns_2023_2027'!I138</f>
        <v>0</v>
      </c>
      <c r="J154" s="304">
        <f>'Investīciju plāns_2023_2027'!J138</f>
        <v>0</v>
      </c>
      <c r="K154" s="305">
        <f>'Investīciju plāns_2023_2027'!K138</f>
        <v>0</v>
      </c>
      <c r="L154" s="306">
        <f>'Investīciju plāns_2023_2027'!L138</f>
        <v>120000</v>
      </c>
      <c r="M154" s="307">
        <f>'Investīciju plāns_2023_2027'!M138</f>
        <v>0</v>
      </c>
      <c r="N154" s="195" t="str">
        <f>'Investīciju plāns_2023_2027'!N138</f>
        <v>P1 A RV1</v>
      </c>
      <c r="O154" s="151" t="str">
        <f>'Investīciju plāns_2023_2027'!O138</f>
        <v>P</v>
      </c>
      <c r="P154" s="145" t="str">
        <f>'Investīciju plāns_2023_2027'!P138</f>
        <v>VP2</v>
      </c>
      <c r="Q154" s="145" t="str">
        <f>'Investīciju plāns_2023_2027'!Q138</f>
        <v>RV6</v>
      </c>
      <c r="R154" s="268" t="str">
        <f>'Investīciju plāns_2023_2027'!R138</f>
        <v>U.6.1.</v>
      </c>
      <c r="S154" s="161" t="str">
        <f>'Investīciju plāns_2023_2027'!S138</f>
        <v>Īpašuma pārvaldības nodaļa</v>
      </c>
      <c r="T154" s="310">
        <f>'Investīciju plāns_2023_2027'!T138</f>
        <v>0</v>
      </c>
      <c r="U154" s="282" t="str">
        <f>'Investīciju plāns_2023_2027'!U138</f>
        <v>2022-2027</v>
      </c>
    </row>
    <row r="155" spans="1:21" x14ac:dyDescent="0.25">
      <c r="A155" s="161" t="e">
        <f>'Investīciju plāns_2023_2027'!#REF!</f>
        <v>#REF!</v>
      </c>
      <c r="B155" s="279" t="e">
        <f>'Investīciju plāns_2023_2027'!#REF!</f>
        <v>#REF!</v>
      </c>
      <c r="C155" s="196" t="e">
        <f>'Investīciju plāns_2023_2027'!#REF!</f>
        <v>#REF!</v>
      </c>
      <c r="D155" s="285" t="e">
        <f>'Investīciju plāns_2023_2027'!#REF!</f>
        <v>#REF!</v>
      </c>
      <c r="E155" s="285" t="e">
        <f>'Investīciju plāns_2023_2027'!#REF!</f>
        <v>#REF!</v>
      </c>
      <c r="F155" s="161" t="e">
        <f>'Investīciju plāns_2023_2027'!#REF!</f>
        <v>#REF!</v>
      </c>
      <c r="G155" s="367" t="e">
        <f>'Investīciju plāns_2023_2027'!#REF!</f>
        <v>#REF!</v>
      </c>
      <c r="H155" s="278" t="e">
        <f>'Investīciju plāns_2023_2027'!#REF!</f>
        <v>#REF!</v>
      </c>
      <c r="I155" s="303" t="e">
        <f>'Investīciju plāns_2023_2027'!#REF!</f>
        <v>#REF!</v>
      </c>
      <c r="J155" s="304" t="e">
        <f>'Investīciju plāns_2023_2027'!#REF!</f>
        <v>#REF!</v>
      </c>
      <c r="K155" s="305" t="e">
        <f>'Investīciju plāns_2023_2027'!#REF!</f>
        <v>#REF!</v>
      </c>
      <c r="L155" s="306" t="e">
        <f>'Investīciju plāns_2023_2027'!#REF!</f>
        <v>#REF!</v>
      </c>
      <c r="M155" s="307" t="e">
        <f>'Investīciju plāns_2023_2027'!#REF!</f>
        <v>#REF!</v>
      </c>
      <c r="N155" s="161" t="e">
        <f>'Investīciju plāns_2023_2027'!#REF!</f>
        <v>#REF!</v>
      </c>
      <c r="O155" s="161" t="e">
        <f>'Investīciju plāns_2023_2027'!#REF!</f>
        <v>#REF!</v>
      </c>
      <c r="P155" s="284" t="e">
        <f>'Investīciju plāns_2023_2027'!#REF!</f>
        <v>#REF!</v>
      </c>
      <c r="Q155" s="161" t="e">
        <f>'Investīciju plāns_2023_2027'!#REF!</f>
        <v>#REF!</v>
      </c>
      <c r="R155" s="160" t="e">
        <f>'Investīciju plāns_2023_2027'!#REF!</f>
        <v>#REF!</v>
      </c>
      <c r="S155" s="385" t="e">
        <f>'Investīciju plāns_2023_2027'!#REF!</f>
        <v>#REF!</v>
      </c>
      <c r="T155" s="284" t="e">
        <f>'Investīciju plāns_2023_2027'!#REF!</f>
        <v>#REF!</v>
      </c>
      <c r="U155" s="282" t="e">
        <f>'Investīciju plāns_2023_2027'!#REF!</f>
        <v>#REF!</v>
      </c>
    </row>
    <row r="156" spans="1:21" ht="38.25" x14ac:dyDescent="0.25">
      <c r="A156" s="196">
        <f>'Investīciju plāns_2023_2027'!A139</f>
        <v>137</v>
      </c>
      <c r="B156" s="279" t="str">
        <f>'Investīciju plāns_2023_2027'!B139</f>
        <v>05</v>
      </c>
      <c r="C156" s="196" t="str">
        <f>'Investīciju plāns_2023_2027'!C139</f>
        <v>Novads</v>
      </c>
      <c r="D156" s="285" t="str">
        <f>'Investīciju plāns_2023_2027'!D139</f>
        <v>Veicināt pielāgošanos klimata pārmaiņām, risku novēršanu un noturību pret katastrofām</v>
      </c>
      <c r="E156" s="285" t="str">
        <f>'Investīciju plāns_2023_2027'!E139</f>
        <v>Pielāgošanās klimata pārmaiņām pasākumi, tai skaitā vietējā līmenī</v>
      </c>
      <c r="F156" s="283" t="str">
        <f>'Investīciju plāns_2023_2027'!F139</f>
        <v>Vides aizsardzība</v>
      </c>
      <c r="G156" s="367" t="str">
        <f>'Investīciju plāns_2023_2027'!G139</f>
        <v>SAM</v>
      </c>
      <c r="H156" s="278">
        <f>'Investīciju plāns_2023_2027'!H139</f>
        <v>500000</v>
      </c>
      <c r="I156" s="303">
        <f>'Investīciju plāns_2023_2027'!I139</f>
        <v>0</v>
      </c>
      <c r="J156" s="304">
        <f>'Investīciju plāns_2023_2027'!J139</f>
        <v>0</v>
      </c>
      <c r="K156" s="305">
        <f>'Investīciju plāns_2023_2027'!K139</f>
        <v>0</v>
      </c>
      <c r="L156" s="306">
        <f>'Investīciju plāns_2023_2027'!L139</f>
        <v>0</v>
      </c>
      <c r="M156" s="307">
        <f>'Investīciju plāns_2023_2027'!M139</f>
        <v>500000</v>
      </c>
      <c r="N156" s="317" t="str">
        <f>'Investīciju plāns_2023_2027'!N139</f>
        <v>P3 V RV9</v>
      </c>
      <c r="O156" s="283" t="str">
        <f>'Investīciju plāns_2023_2027'!O139</f>
        <v>D</v>
      </c>
      <c r="P156" s="284" t="str">
        <f>'Investīciju plāns_2023_2027'!P139</f>
        <v>VP2</v>
      </c>
      <c r="Q156" s="161" t="str">
        <f>'Investīciju plāns_2023_2027'!Q139</f>
        <v>RV6</v>
      </c>
      <c r="R156" s="339" t="str">
        <f>'Investīciju plāns_2023_2027'!R139</f>
        <v>U.6.1.</v>
      </c>
      <c r="S156" s="385" t="str">
        <f>'Investīciju plāns_2023_2027'!S139</f>
        <v>Īpašuma pārvaldības nodaļa</v>
      </c>
      <c r="T156" s="318">
        <f>'Investīciju plāns_2023_2027'!T139</f>
        <v>0</v>
      </c>
      <c r="U156" s="282" t="str">
        <f>'Investīciju plāns_2023_2027'!U139</f>
        <v>2022-2027</v>
      </c>
    </row>
    <row r="157" spans="1:21" ht="38.25" x14ac:dyDescent="0.25">
      <c r="A157" s="161">
        <f>'Investīciju plāns_2023_2027'!A140</f>
        <v>138</v>
      </c>
      <c r="B157" s="279" t="str">
        <f>'Investīciju plāns_2023_2027'!B140</f>
        <v>05</v>
      </c>
      <c r="C157" s="196" t="str">
        <f>'Investīciju plāns_2023_2027'!C140</f>
        <v>Novads</v>
      </c>
      <c r="D157" s="335" t="str">
        <f>'Investīciju plāns_2023_2027'!D140</f>
        <v>Pārejas uz aprites ekonomiku veicināšana</v>
      </c>
      <c r="E157" s="335" t="str">
        <f>'Investīciju plāns_2023_2027'!E140</f>
        <v>Atkritumsaimniecības un atkritumu pārstrādes un tālākas izmantošanas attīstība un atkritumu rašanās novēršanas pasākumi, t.sk. dalīto atkritumu laukumu izbūve uzsākt ar 2022.gadu</v>
      </c>
      <c r="F157" s="161" t="str">
        <f>'Investīciju plāns_2023_2027'!F140</f>
        <v>Vides aizsardzība</v>
      </c>
      <c r="G157" s="367" t="str">
        <f>'Investīciju plāns_2023_2027'!G140</f>
        <v>SAM
Dep/ieros</v>
      </c>
      <c r="H157" s="278">
        <f>'Investīciju plāns_2023_2027'!H140</f>
        <v>3000000</v>
      </c>
      <c r="I157" s="303">
        <f>'Investīciju plāns_2023_2027'!I140</f>
        <v>0</v>
      </c>
      <c r="J157" s="304">
        <f>'Investīciju plāns_2023_2027'!J140</f>
        <v>0</v>
      </c>
      <c r="K157" s="305">
        <f>'Investīciju plāns_2023_2027'!K140</f>
        <v>0</v>
      </c>
      <c r="L157" s="306">
        <f>'Investīciju plāns_2023_2027'!L140</f>
        <v>0</v>
      </c>
      <c r="M157" s="307">
        <f>'Investīciju plāns_2023_2027'!M140</f>
        <v>3000000</v>
      </c>
      <c r="N157" s="160" t="str">
        <f>'Investīciju plāns_2023_2027'!N140</f>
        <v>P3 V RV9</v>
      </c>
      <c r="O157" s="161" t="str">
        <f>'Investīciju plāns_2023_2027'!O140</f>
        <v>D</v>
      </c>
      <c r="P157" s="347" t="str">
        <f>'Investīciju plāns_2023_2027'!P140</f>
        <v>VP2</v>
      </c>
      <c r="Q157" s="161" t="str">
        <f>'Investīciju plāns_2023_2027'!Q140</f>
        <v>RV5</v>
      </c>
      <c r="R157" s="339" t="str">
        <f>'Investīciju plāns_2023_2027'!R140</f>
        <v>U.5.3.</v>
      </c>
      <c r="S157" s="336" t="str">
        <f>'Investīciju plāns_2023_2027'!S140</f>
        <v>Īpašuma pārvaldības nodaļa</v>
      </c>
      <c r="T157" s="287">
        <f>'Investīciju plāns_2023_2027'!T140</f>
        <v>0</v>
      </c>
      <c r="U157" s="196" t="str">
        <f>'Investīciju plāns_2023_2027'!U140</f>
        <v>2022-2027</v>
      </c>
    </row>
    <row r="158" spans="1:21" ht="51" x14ac:dyDescent="0.25">
      <c r="A158" s="161">
        <f>'Investīciju plāns_2023_2027'!A141</f>
        <v>139</v>
      </c>
      <c r="B158" s="277" t="str">
        <f>'Investīciju plāns_2023_2027'!B141</f>
        <v>06</v>
      </c>
      <c r="C158" s="281" t="str">
        <f>'Investīciju plāns_2023_2027'!C141</f>
        <v>Novads</v>
      </c>
      <c r="D158" s="285" t="str">
        <f>'Investīciju plāns_2023_2027'!D141</f>
        <v>Muiža parku apstādījumu iekopšana/atjaunošana Jelgavas novada teritorijā</v>
      </c>
      <c r="E158" s="285" t="str">
        <f>'Investīciju plāns_2023_2027'!E141</f>
        <v>Muiža parku apstādījumu iekopšana/atjaunošana Jelgavas novada teritorijā - Lielvircavas, Lielplatones, Staļģenes, Elejas muižas parka, Teteles parka apstādījumu iekopšana, jaunu koku, krūmu stādīšana</v>
      </c>
      <c r="F158" s="161" t="str">
        <f>'Investīciju plāns_2023_2027'!F141</f>
        <v xml:space="preserve">Vides objektu teritoriju izveidošana un sakopšana </v>
      </c>
      <c r="G158" s="367" t="str">
        <f>'Investīciju plāns_2023_2027'!G141</f>
        <v>Kopīgs/J/Pag/Iedz</v>
      </c>
      <c r="H158" s="278">
        <f>'Investīciju plāns_2023_2027'!H141</f>
        <v>205000</v>
      </c>
      <c r="I158" s="303">
        <f>'Investīciju plāns_2023_2027'!I141</f>
        <v>0</v>
      </c>
      <c r="J158" s="304">
        <f>'Investīciju plāns_2023_2027'!J141</f>
        <v>0</v>
      </c>
      <c r="K158" s="305">
        <f>'Investīciju plāns_2023_2027'!K141</f>
        <v>0</v>
      </c>
      <c r="L158" s="306">
        <f>'Investīciju plāns_2023_2027'!L141</f>
        <v>5000</v>
      </c>
      <c r="M158" s="307">
        <f>'Investīciju plāns_2023_2027'!M141</f>
        <v>200000</v>
      </c>
      <c r="N158" s="196" t="str">
        <f>'Investīciju plāns_2023_2027'!N141</f>
        <v>P3 V RV9</v>
      </c>
      <c r="O158" s="161" t="str">
        <f>'Investīciju plāns_2023_2027'!O141</f>
        <v>P</v>
      </c>
      <c r="P158" s="196" t="str">
        <f>'Investīciju plāns_2023_2027'!P141</f>
        <v>VP1</v>
      </c>
      <c r="Q158" s="196" t="str">
        <f>'Investīciju plāns_2023_2027'!Q141</f>
        <v>RV3</v>
      </c>
      <c r="R158" s="196" t="str">
        <f>'Investīciju plāns_2023_2027'!R141</f>
        <v>3.4.</v>
      </c>
      <c r="S158" s="161" t="str">
        <f>'Investīciju plāns_2023_2027'!S141</f>
        <v>Īpašuma pārvaldības nodaļa</v>
      </c>
      <c r="T158" s="309">
        <f>'Investīciju plāns_2023_2027'!T141</f>
        <v>0</v>
      </c>
      <c r="U158" s="282" t="str">
        <f>'Investīciju plāns_2023_2027'!U141</f>
        <v>2022-2027</v>
      </c>
    </row>
    <row r="159" spans="1:21" x14ac:dyDescent="0.25">
      <c r="A159" s="196" t="e">
        <f>'Investīciju plāns_2023_2027'!#REF!</f>
        <v>#REF!</v>
      </c>
      <c r="B159" s="279" t="e">
        <f>'Investīciju plāns_2023_2027'!#REF!</f>
        <v>#REF!</v>
      </c>
      <c r="C159" s="196" t="e">
        <f>'Investīciju plāns_2023_2027'!#REF!</f>
        <v>#REF!</v>
      </c>
      <c r="D159" s="285" t="e">
        <f>'Investīciju plāns_2023_2027'!#REF!</f>
        <v>#REF!</v>
      </c>
      <c r="E159" s="225" t="e">
        <f>'Investīciju plāns_2023_2027'!#REF!</f>
        <v>#REF!</v>
      </c>
      <c r="F159" s="161" t="e">
        <f>'Investīciju plāns_2023_2027'!#REF!</f>
        <v>#REF!</v>
      </c>
      <c r="G159" s="366" t="e">
        <f>'Investīciju plāns_2023_2027'!#REF!</f>
        <v>#REF!</v>
      </c>
      <c r="H159" s="278" t="e">
        <f>'Investīciju plāns_2023_2027'!#REF!</f>
        <v>#REF!</v>
      </c>
      <c r="I159" s="303" t="e">
        <f>'Investīciju plāns_2023_2027'!#REF!</f>
        <v>#REF!</v>
      </c>
      <c r="J159" s="304" t="e">
        <f>'Investīciju plāns_2023_2027'!#REF!</f>
        <v>#REF!</v>
      </c>
      <c r="K159" s="305" t="e">
        <f>'Investīciju plāns_2023_2027'!#REF!</f>
        <v>#REF!</v>
      </c>
      <c r="L159" s="306" t="e">
        <f>'Investīciju plāns_2023_2027'!#REF!</f>
        <v>#REF!</v>
      </c>
      <c r="M159" s="307" t="e">
        <f>'Investīciju plāns_2023_2027'!#REF!</f>
        <v>#REF!</v>
      </c>
      <c r="N159" s="166" t="e">
        <f>'Investīciju plāns_2023_2027'!#REF!</f>
        <v>#REF!</v>
      </c>
      <c r="O159" s="151" t="e">
        <f>'Investīciju plāns_2023_2027'!#REF!</f>
        <v>#REF!</v>
      </c>
      <c r="P159" s="275" t="e">
        <f>'Investīciju plāns_2023_2027'!#REF!</f>
        <v>#REF!</v>
      </c>
      <c r="Q159" s="156" t="e">
        <f>'Investīciju plāns_2023_2027'!#REF!</f>
        <v>#REF!</v>
      </c>
      <c r="R159" s="268" t="e">
        <f>'Investīciju plāns_2023_2027'!#REF!</f>
        <v>#REF!</v>
      </c>
      <c r="S159" s="161" t="e">
        <f>'Investīciju plāns_2023_2027'!#REF!</f>
        <v>#REF!</v>
      </c>
      <c r="T159" s="291" t="e">
        <f>'Investīciju plāns_2023_2027'!#REF!</f>
        <v>#REF!</v>
      </c>
      <c r="U159" s="282" t="e">
        <f>'Investīciju plāns_2023_2027'!#REF!</f>
        <v>#REF!</v>
      </c>
    </row>
    <row r="160" spans="1:21" ht="242.25" x14ac:dyDescent="0.25">
      <c r="A160" s="161">
        <f>'Investīciju plāns_2023_2027'!A142</f>
        <v>140</v>
      </c>
      <c r="B160" s="279">
        <f>'Investīciju plāns_2023_2027'!B142</f>
        <v>0</v>
      </c>
      <c r="C160" s="312" t="e">
        <f>'Investīciju plāns_2023_2027'!#REF!</f>
        <v>#REF!</v>
      </c>
      <c r="D160" s="285" t="str">
        <f>'Investīciju plāns_2023_2027'!D142</f>
        <v>Jaunu, inovatīvu un viedu  risinājumu attīstīšana sabiedrības attīstībai nepieciešamo pakalpojumu un infrastruktūras nodrošināšanai jaunveidojamajā Jelgavas novada pašvaldības teritorijā</v>
      </c>
      <c r="E160" s="335" t="str">
        <f>'Investīciju plāns_2023_2027'!E142</f>
        <v>Organizēt iedzīvotājiem komunālos pakalpojumus.
Gādāt par administratīvās teritorijas labiekārtošanu un sanitāro tīrību (ielu, ceļu un laukumu būvniecība, rekonstruēšana un uzturēšana; ielu, laukumu un citu publiskai lietošanai paredzēto teritoriju apgaismošana; parku, skvēru un zaļo zonu iekārtošana un uzturēšana; atkritumu savāšanas un izvešanas kontrole; pretplūdu pasākumi),noteikt kārtību, kādā izmantojami publiskā lietošanā esošie meži un ūdeņi.
Pasākumi iedzīvotāju izglītības veicināšanai.
Kultūras un tradicionālās kultūras vērtību saglabāšana un tautas jaunrades attīstība.
Sociālo pakalpojumu pieejamības un efektivitātes uzlabošana (digitālā transformācija).
Gādāt par aizgādnību, aizbildnību, adopciju un bērnu personisko un mantisko tiesību un interešu aizsardzību.
Sniegt palīdzību iedzīvotājiem dzīvokļa jautājumu risināšanā.
Piedalīties sabiedriskās kārtības nodrošināšanā.
Veikt attiecīgajā administratīvajā teritorijā dzīvojošo bērnu uzskaiti.
Īstenot bērnu tiesību aizsardzību attiecīgajā administratīvajā teritorijā</v>
      </c>
      <c r="F160" s="161">
        <f>'Investīciju plāns_2023_2027'!F142</f>
        <v>0</v>
      </c>
      <c r="G160" s="366">
        <f>'Investīciju plāns_2023_2027'!G142</f>
        <v>0</v>
      </c>
      <c r="H160" s="278">
        <f>'Investīciju plāns_2023_2027'!H142</f>
        <v>2000000</v>
      </c>
      <c r="I160" s="303">
        <f>'Investīciju plāns_2023_2027'!I142</f>
        <v>0</v>
      </c>
      <c r="J160" s="304">
        <f>'Investīciju plāns_2023_2027'!J142</f>
        <v>0</v>
      </c>
      <c r="K160" s="305">
        <f>'Investīciju plāns_2023_2027'!K142</f>
        <v>0</v>
      </c>
      <c r="L160" s="306">
        <f>'Investīciju plāns_2023_2027'!L142</f>
        <v>0</v>
      </c>
      <c r="M160" s="307">
        <f>'Investīciju plāns_2023_2027'!M142</f>
        <v>2000000</v>
      </c>
      <c r="N160" s="166">
        <f>'Investīciju plāns_2023_2027'!N142</f>
        <v>0</v>
      </c>
      <c r="O160" s="151">
        <f>'Investīciju plāns_2023_2027'!O142</f>
        <v>0</v>
      </c>
      <c r="P160" s="275">
        <f>'Investīciju plāns_2023_2027'!P142</f>
        <v>0</v>
      </c>
      <c r="Q160" s="156">
        <f>'Investīciju plāns_2023_2027'!Q142</f>
        <v>0</v>
      </c>
      <c r="R160" s="268">
        <f>'Investīciju plāns_2023_2027'!R142</f>
        <v>0</v>
      </c>
      <c r="S160" s="258">
        <f>'Investīciju plāns_2023_2027'!S142</f>
        <v>0</v>
      </c>
      <c r="T160" s="291">
        <f>'Investīciju plāns_2023_2027'!T142</f>
        <v>0</v>
      </c>
      <c r="U160" s="282">
        <f>'Investīciju plāns_2023_2027'!U142</f>
        <v>0</v>
      </c>
    </row>
    <row r="161" spans="1:21" x14ac:dyDescent="0.25">
      <c r="A161" s="161" t="e">
        <f>'Investīciju plāns_2023_2027'!#REF!</f>
        <v>#REF!</v>
      </c>
      <c r="B161" s="279" t="e">
        <f>'Investīciju plāns_2023_2027'!#REF!</f>
        <v>#REF!</v>
      </c>
      <c r="C161" s="196" t="e">
        <f>'Investīciju plāns_2023_2027'!#REF!</f>
        <v>#REF!</v>
      </c>
      <c r="D161" s="285" t="e">
        <f>'Investīciju plāns_2023_2027'!#REF!</f>
        <v>#REF!</v>
      </c>
      <c r="E161" s="285" t="e">
        <f>'Investīciju plāns_2023_2027'!#REF!</f>
        <v>#REF!</v>
      </c>
      <c r="F161" s="161" t="e">
        <f>'Investīciju plāns_2023_2027'!#REF!</f>
        <v>#REF!</v>
      </c>
      <c r="G161" s="366" t="e">
        <f>'Investīciju plāns_2023_2027'!#REF!</f>
        <v>#REF!</v>
      </c>
      <c r="H161" s="278" t="e">
        <f>'Investīciju plāns_2023_2027'!#REF!</f>
        <v>#REF!</v>
      </c>
      <c r="I161" s="303" t="e">
        <f>'Investīciju plāns_2023_2027'!#REF!</f>
        <v>#REF!</v>
      </c>
      <c r="J161" s="304" t="e">
        <f>'Investīciju plāns_2023_2027'!#REF!</f>
        <v>#REF!</v>
      </c>
      <c r="K161" s="305" t="e">
        <f>'Investīciju plāns_2023_2027'!#REF!</f>
        <v>#REF!</v>
      </c>
      <c r="L161" s="306" t="e">
        <f>'Investīciju plāns_2023_2027'!#REF!</f>
        <v>#REF!</v>
      </c>
      <c r="M161" s="307" t="e">
        <f>'Investīciju plāns_2023_2027'!#REF!</f>
        <v>#REF!</v>
      </c>
      <c r="N161" s="166" t="e">
        <f>'Investīciju plāns_2023_2027'!#REF!</f>
        <v>#REF!</v>
      </c>
      <c r="O161" s="151" t="e">
        <f>'Investīciju plāns_2023_2027'!#REF!</f>
        <v>#REF!</v>
      </c>
      <c r="P161" s="275" t="e">
        <f>'Investīciju plāns_2023_2027'!#REF!</f>
        <v>#REF!</v>
      </c>
      <c r="Q161" s="156" t="e">
        <f>'Investīciju plāns_2023_2027'!#REF!</f>
        <v>#REF!</v>
      </c>
      <c r="R161" s="268" t="e">
        <f>'Investīciju plāns_2023_2027'!#REF!</f>
        <v>#REF!</v>
      </c>
      <c r="S161" s="258" t="e">
        <f>'Investīciju plāns_2023_2027'!#REF!</f>
        <v>#REF!</v>
      </c>
      <c r="T161" s="291" t="e">
        <f>'Investīciju plāns_2023_2027'!#REF!</f>
        <v>#REF!</v>
      </c>
      <c r="U161" s="282" t="e">
        <f>'Investīciju plāns_2023_2027'!#REF!</f>
        <v>#REF!</v>
      </c>
    </row>
    <row r="162" spans="1:21" x14ac:dyDescent="0.25">
      <c r="A162" s="196" t="e">
        <f>'Investīciju plāns_2023_2027'!#REF!</f>
        <v>#REF!</v>
      </c>
      <c r="B162" s="279" t="e">
        <f>'Investīciju plāns_2023_2027'!#REF!</f>
        <v>#REF!</v>
      </c>
      <c r="C162" s="196" t="e">
        <f>'Investīciju plāns_2023_2027'!#REF!</f>
        <v>#REF!</v>
      </c>
      <c r="D162" s="285" t="e">
        <f>'Investīciju plāns_2023_2027'!#REF!</f>
        <v>#REF!</v>
      </c>
      <c r="E162" s="335" t="e">
        <f>'Investīciju plāns_2023_2027'!#REF!</f>
        <v>#REF!</v>
      </c>
      <c r="F162" s="161" t="e">
        <f>'Investīciju plāns_2023_2027'!#REF!</f>
        <v>#REF!</v>
      </c>
      <c r="G162" s="366" t="e">
        <f>'Investīciju plāns_2023_2027'!#REF!</f>
        <v>#REF!</v>
      </c>
      <c r="H162" s="278" t="e">
        <f>'Investīciju plāns_2023_2027'!#REF!</f>
        <v>#REF!</v>
      </c>
      <c r="I162" s="303" t="e">
        <f>'Investīciju plāns_2023_2027'!#REF!</f>
        <v>#REF!</v>
      </c>
      <c r="J162" s="304" t="e">
        <f>'Investīciju plāns_2023_2027'!#REF!</f>
        <v>#REF!</v>
      </c>
      <c r="K162" s="305" t="e">
        <f>'Investīciju plāns_2023_2027'!#REF!</f>
        <v>#REF!</v>
      </c>
      <c r="L162" s="306" t="e">
        <f>'Investīciju plāns_2023_2027'!#REF!</f>
        <v>#REF!</v>
      </c>
      <c r="M162" s="307" t="e">
        <f>'Investīciju plāns_2023_2027'!#REF!</f>
        <v>#REF!</v>
      </c>
      <c r="N162" s="166" t="e">
        <f>'Investīciju plāns_2023_2027'!#REF!</f>
        <v>#REF!</v>
      </c>
      <c r="O162" s="273" t="e">
        <f>'Investīciju plāns_2023_2027'!#REF!</f>
        <v>#REF!</v>
      </c>
      <c r="P162" s="275" t="e">
        <f>'Investīciju plāns_2023_2027'!#REF!</f>
        <v>#REF!</v>
      </c>
      <c r="Q162" s="156" t="e">
        <f>'Investīciju plāns_2023_2027'!#REF!</f>
        <v>#REF!</v>
      </c>
      <c r="R162" s="268" t="e">
        <f>'Investīciju plāns_2023_2027'!#REF!</f>
        <v>#REF!</v>
      </c>
      <c r="S162" s="258" t="e">
        <f>'Investīciju plāns_2023_2027'!#REF!</f>
        <v>#REF!</v>
      </c>
      <c r="T162" s="291" t="e">
        <f>'Investīciju plāns_2023_2027'!#REF!</f>
        <v>#REF!</v>
      </c>
      <c r="U162" s="282" t="e">
        <f>'Investīciju plāns_2023_2027'!#REF!</f>
        <v>#REF!</v>
      </c>
    </row>
    <row r="163" spans="1:21" ht="25.5" x14ac:dyDescent="0.25">
      <c r="A163" s="161">
        <f>'Investīciju plāns_2023_2027'!A144</f>
        <v>142</v>
      </c>
      <c r="B163" s="279">
        <f>'Investīciju plāns_2023_2027'!B144</f>
        <v>0</v>
      </c>
      <c r="C163" s="312" t="str">
        <f>'Investīciju plāns_2023_2027'!C144</f>
        <v>Novads</v>
      </c>
      <c r="D163" s="285" t="str">
        <f>'Investīciju plāns_2023_2027'!D144</f>
        <v>Ziemas sporta tūrisma attīstība Jelgavas novadā</v>
      </c>
      <c r="E163" s="285" t="str">
        <f>'Investīciju plāns_2023_2027'!E144</f>
        <v>Ziemas sporta tūrisma infrastruktūras izveide muižu un dabas parkos - Zaļenieki, Vilces, Eleja, Lielplatone u.c.</v>
      </c>
      <c r="F163" s="161">
        <f>'Investīciju plāns_2023_2027'!F144</f>
        <v>0</v>
      </c>
      <c r="G163" s="366">
        <f>'Investīciju plāns_2023_2027'!G144</f>
        <v>0</v>
      </c>
      <c r="H163" s="278">
        <f>'Investīciju plāns_2023_2027'!H144</f>
        <v>1000000</v>
      </c>
      <c r="I163" s="303">
        <f>'Investīciju plāns_2023_2027'!I144</f>
        <v>0</v>
      </c>
      <c r="J163" s="304">
        <f>'Investīciju plāns_2023_2027'!J144</f>
        <v>0</v>
      </c>
      <c r="K163" s="305">
        <f>'Investīciju plāns_2023_2027'!K144</f>
        <v>0</v>
      </c>
      <c r="L163" s="306">
        <f>'Investīciju plāns_2023_2027'!L144</f>
        <v>0</v>
      </c>
      <c r="M163" s="307">
        <f>'Investīciju plāns_2023_2027'!M144</f>
        <v>1000000</v>
      </c>
      <c r="N163" s="166">
        <f>'Investīciju plāns_2023_2027'!N144</f>
        <v>0</v>
      </c>
      <c r="O163" s="273">
        <f>'Investīciju plāns_2023_2027'!O144</f>
        <v>0</v>
      </c>
      <c r="P163" s="275">
        <f>'Investīciju plāns_2023_2027'!P144</f>
        <v>0</v>
      </c>
      <c r="Q163" s="156">
        <f>'Investīciju plāns_2023_2027'!Q144</f>
        <v>0</v>
      </c>
      <c r="R163" s="268">
        <f>'Investīciju plāns_2023_2027'!R144</f>
        <v>0</v>
      </c>
      <c r="S163" s="380">
        <f>'Investīciju plāns_2023_2027'!S144</f>
        <v>0</v>
      </c>
      <c r="T163" s="291">
        <f>'Investīciju plāns_2023_2027'!T144</f>
        <v>0</v>
      </c>
      <c r="U163" s="282">
        <f>'Investīciju plāns_2023_2027'!U144</f>
        <v>0</v>
      </c>
    </row>
    <row r="164" spans="1:21" x14ac:dyDescent="0.25">
      <c r="A164" s="161" t="e">
        <f>'Investīciju plāns_2023_2027'!#REF!</f>
        <v>#REF!</v>
      </c>
      <c r="B164" s="279" t="e">
        <f>'Investīciju plāns_2023_2027'!#REF!</f>
        <v>#REF!</v>
      </c>
      <c r="C164" s="312" t="e">
        <f>'Investīciju plāns_2023_2027'!#REF!</f>
        <v>#REF!</v>
      </c>
      <c r="D164" s="285" t="e">
        <f>'Investīciju plāns_2023_2027'!#REF!</f>
        <v>#REF!</v>
      </c>
      <c r="E164" s="285" t="e">
        <f>'Investīciju plāns_2023_2027'!#REF!</f>
        <v>#REF!</v>
      </c>
      <c r="F164" s="161" t="e">
        <f>'Investīciju plāns_2023_2027'!#REF!</f>
        <v>#REF!</v>
      </c>
      <c r="G164" s="366" t="e">
        <f>'Investīciju plāns_2023_2027'!#REF!</f>
        <v>#REF!</v>
      </c>
      <c r="H164" s="278" t="e">
        <f>'Investīciju plāns_2023_2027'!#REF!</f>
        <v>#REF!</v>
      </c>
      <c r="I164" s="303" t="e">
        <f>'Investīciju plāns_2023_2027'!#REF!</f>
        <v>#REF!</v>
      </c>
      <c r="J164" s="304" t="e">
        <f>'Investīciju plāns_2023_2027'!#REF!</f>
        <v>#REF!</v>
      </c>
      <c r="K164" s="305" t="e">
        <f>'Investīciju plāns_2023_2027'!#REF!</f>
        <v>#REF!</v>
      </c>
      <c r="L164" s="306" t="e">
        <f>'Investīciju plāns_2023_2027'!#REF!</f>
        <v>#REF!</v>
      </c>
      <c r="M164" s="307" t="e">
        <f>'Investīciju plāns_2023_2027'!#REF!</f>
        <v>#REF!</v>
      </c>
      <c r="N164" s="166" t="e">
        <f>'Investīciju plāns_2023_2027'!#REF!</f>
        <v>#REF!</v>
      </c>
      <c r="O164" s="151" t="e">
        <f>'Investīciju plāns_2023_2027'!#REF!</f>
        <v>#REF!</v>
      </c>
      <c r="P164" s="275" t="e">
        <f>'Investīciju plāns_2023_2027'!#REF!</f>
        <v>#REF!</v>
      </c>
      <c r="Q164" s="156" t="e">
        <f>'Investīciju plāns_2023_2027'!#REF!</f>
        <v>#REF!</v>
      </c>
      <c r="R164" s="268" t="e">
        <f>'Investīciju plāns_2023_2027'!#REF!</f>
        <v>#REF!</v>
      </c>
      <c r="S164" s="380" t="e">
        <f>'Investīciju plāns_2023_2027'!#REF!</f>
        <v>#REF!</v>
      </c>
      <c r="T164" s="291" t="e">
        <f>'Investīciju plāns_2023_2027'!#REF!</f>
        <v>#REF!</v>
      </c>
      <c r="U164" s="282" t="e">
        <f>'Investīciju plāns_2023_2027'!#REF!</f>
        <v>#REF!</v>
      </c>
    </row>
    <row r="165" spans="1:21" x14ac:dyDescent="0.25">
      <c r="A165" s="196" t="e">
        <f>'Investīciju plāns_2023_2027'!#REF!</f>
        <v>#REF!</v>
      </c>
      <c r="B165" s="279" t="e">
        <f>'Investīciju plāns_2023_2027'!#REF!</f>
        <v>#REF!</v>
      </c>
      <c r="C165" s="196" t="e">
        <f>'Investīciju plāns_2023_2027'!#REF!</f>
        <v>#REF!</v>
      </c>
      <c r="D165" s="285" t="e">
        <f>'Investīciju plāns_2023_2027'!#REF!</f>
        <v>#REF!</v>
      </c>
      <c r="E165" s="285" t="e">
        <f>'Investīciju plāns_2023_2027'!#REF!</f>
        <v>#REF!</v>
      </c>
      <c r="F165" s="161" t="e">
        <f>'Investīciju plāns_2023_2027'!#REF!</f>
        <v>#REF!</v>
      </c>
      <c r="G165" s="366" t="e">
        <f>'Investīciju plāns_2023_2027'!#REF!</f>
        <v>#REF!</v>
      </c>
      <c r="H165" s="278" t="e">
        <f>'Investīciju plāns_2023_2027'!#REF!</f>
        <v>#REF!</v>
      </c>
      <c r="I165" s="303" t="e">
        <f>'Investīciju plāns_2023_2027'!#REF!</f>
        <v>#REF!</v>
      </c>
      <c r="J165" s="304" t="e">
        <f>'Investīciju plāns_2023_2027'!#REF!</f>
        <v>#REF!</v>
      </c>
      <c r="K165" s="305" t="e">
        <f>'Investīciju plāns_2023_2027'!#REF!</f>
        <v>#REF!</v>
      </c>
      <c r="L165" s="306" t="e">
        <f>'Investīciju plāns_2023_2027'!#REF!</f>
        <v>#REF!</v>
      </c>
      <c r="M165" s="307" t="e">
        <f>'Investīciju plāns_2023_2027'!#REF!</f>
        <v>#REF!</v>
      </c>
      <c r="N165" s="161" t="e">
        <f>'Investīciju plāns_2023_2027'!#REF!</f>
        <v>#REF!</v>
      </c>
      <c r="O165" s="272" t="e">
        <f>'Investīciju plāns_2023_2027'!#REF!</f>
        <v>#REF!</v>
      </c>
      <c r="P165" s="284" t="e">
        <f>'Investīciju plāns_2023_2027'!#REF!</f>
        <v>#REF!</v>
      </c>
      <c r="Q165" s="161" t="e">
        <f>'Investīciju plāns_2023_2027'!#REF!</f>
        <v>#REF!</v>
      </c>
      <c r="R165" s="160" t="e">
        <f>'Investīciju plāns_2023_2027'!#REF!</f>
        <v>#REF!</v>
      </c>
      <c r="S165" s="380" t="e">
        <f>'Investīciju plāns_2023_2027'!#REF!</f>
        <v>#REF!</v>
      </c>
      <c r="T165" s="284" t="e">
        <f>'Investīciju plāns_2023_2027'!#REF!</f>
        <v>#REF!</v>
      </c>
      <c r="U165" s="282" t="e">
        <f>'Investīciju plāns_2023_2027'!#REF!</f>
        <v>#REF!</v>
      </c>
    </row>
    <row r="166" spans="1:21" ht="63.75" x14ac:dyDescent="0.25">
      <c r="A166" s="161">
        <f>'Investīciju plāns_2023_2027'!A145</f>
        <v>143</v>
      </c>
      <c r="B166" s="279">
        <f>'Investīciju plāns_2023_2027'!B145</f>
        <v>0</v>
      </c>
      <c r="C166" s="312" t="str">
        <f>'Investīciju plāns_2023_2027'!C145</f>
        <v>Novads</v>
      </c>
      <c r="D166" s="335" t="str">
        <f>'Investīciju plāns_2023_2027'!D145</f>
        <v>Āra apgaismojuma infrastruktūras palielināšana, lai veicinātu reģionālas nozīmes infrastruktūras attīstību</v>
      </c>
      <c r="E166" s="285" t="str">
        <f>'Investīciju plāns_2023_2027'!E145</f>
        <v>Veicinās reģionālo un novada āra apgaismojuma infrastruktūras attīstību tās iedzīvotāju dzīves kvalitātes uzlabošanai.
Āra apgaismojuma energoefektivitātes uzlabošana, samazinot siltumnīcefekta gāzu emisijas un elektroenerģijas izmaksas.</v>
      </c>
      <c r="F166" s="161">
        <f>'Investīciju plāns_2023_2027'!F145</f>
        <v>0</v>
      </c>
      <c r="G166" s="368">
        <f>'Investīciju plāns_2023_2027'!G145</f>
        <v>0</v>
      </c>
      <c r="H166" s="278">
        <f>'Investīciju plāns_2023_2027'!H145</f>
        <v>2000000</v>
      </c>
      <c r="I166" s="319">
        <f>'Investīciju plāns_2023_2027'!I145</f>
        <v>0</v>
      </c>
      <c r="J166" s="320">
        <f>'Investīciju plāns_2023_2027'!J145</f>
        <v>0</v>
      </c>
      <c r="K166" s="321">
        <f>'Investīciju plāns_2023_2027'!K145</f>
        <v>0</v>
      </c>
      <c r="L166" s="306">
        <f>'Investīciju plāns_2023_2027'!L145</f>
        <v>0</v>
      </c>
      <c r="M166" s="307">
        <f>'Investīciju plāns_2023_2027'!M145</f>
        <v>2000000</v>
      </c>
      <c r="N166" s="161">
        <f>'Investīciju plāns_2023_2027'!N145</f>
        <v>0</v>
      </c>
      <c r="O166" s="161">
        <f>'Investīciju plāns_2023_2027'!O145</f>
        <v>0</v>
      </c>
      <c r="P166" s="161">
        <f>'Investīciju plāns_2023_2027'!P145</f>
        <v>0</v>
      </c>
      <c r="Q166" s="161">
        <f>'Investīciju plāns_2023_2027'!Q145</f>
        <v>0</v>
      </c>
      <c r="R166" s="160">
        <f>'Investīciju plāns_2023_2027'!R145</f>
        <v>0</v>
      </c>
      <c r="S166" s="380">
        <f>'Investīciju plāns_2023_2027'!S145</f>
        <v>0</v>
      </c>
      <c r="T166" s="284">
        <f>'Investīciju plāns_2023_2027'!T145</f>
        <v>0</v>
      </c>
      <c r="U166" s="282">
        <f>'Investīciju plāns_2023_2027'!U145</f>
        <v>0</v>
      </c>
    </row>
    <row r="167" spans="1:21" ht="102" x14ac:dyDescent="0.25">
      <c r="A167" s="161">
        <f>'Investīciju plāns_2023_2027'!A146</f>
        <v>144</v>
      </c>
      <c r="B167" s="279">
        <f>'Investīciju plāns_2023_2027'!B146</f>
        <v>0</v>
      </c>
      <c r="C167" s="196" t="str">
        <f>'Investīciju plāns_2023_2027'!C146</f>
        <v>Novads</v>
      </c>
      <c r="D167" s="285" t="str">
        <f>'Investīciju plāns_2023_2027'!D146</f>
        <v>Ilgtspējīga, veselīga, bezatkritumu (zaļais kurss) ēdināšanas pakalpojuma attīstīšana izglītības iestādēs</v>
      </c>
      <c r="E167" s="370" t="str">
        <f>'Investīciju plāns_2023_2027'!E146</f>
        <v xml:space="preserve">Ilgtspējīga, veselīga, bezatkritumu (zaļais kurss) ēdināšanas pakalpojuma attīstīšana izglītības iestādēs, pārņemot Skandināvu pieredzi. Atvērtā virtuve – vaļējie stendi (skolēns pats izvēlas porcijas sastāvu un daudzumu). Tātad, jāiekārto atbilstoša vide, trauki. Ēdiens gatavots no vietējiem, sezonāliem produktiem, atbilstoši dažādām diētām, piemēram, bezglutēna, vegānu, u.tml. (ēdienkartes sastādīšana, sadarbībā ar LLU. Iepirkuma veidošana pārtikas iegādei no vietējiem uzņēmējiem). Skolu, ēdinātāju apmācība. </v>
      </c>
      <c r="F167" s="161">
        <f>'Investīciju plāns_2023_2027'!F146</f>
        <v>0</v>
      </c>
      <c r="G167" s="366">
        <f>'Investīciju plāns_2023_2027'!G146</f>
        <v>0</v>
      </c>
      <c r="H167" s="278">
        <f>'Investīciju plāns_2023_2027'!H146</f>
        <v>0</v>
      </c>
      <c r="I167" s="303">
        <f>'Investīciju plāns_2023_2027'!I146</f>
        <v>0</v>
      </c>
      <c r="J167" s="304">
        <f>'Investīciju plāns_2023_2027'!J146</f>
        <v>0</v>
      </c>
      <c r="K167" s="305">
        <f>'Investīciju plāns_2023_2027'!K146</f>
        <v>0</v>
      </c>
      <c r="L167" s="306">
        <f>'Investīciju plāns_2023_2027'!L146</f>
        <v>0</v>
      </c>
      <c r="M167" s="307">
        <f>'Investīciju plāns_2023_2027'!M146</f>
        <v>0</v>
      </c>
      <c r="N167" s="161">
        <f>'Investīciju plāns_2023_2027'!N146</f>
        <v>0</v>
      </c>
      <c r="O167" s="161">
        <f>'Investīciju plāns_2023_2027'!O146</f>
        <v>0</v>
      </c>
      <c r="P167" s="284">
        <f>'Investīciju plāns_2023_2027'!P146</f>
        <v>0</v>
      </c>
      <c r="Q167" s="161">
        <f>'Investīciju plāns_2023_2027'!Q146</f>
        <v>0</v>
      </c>
      <c r="R167" s="160">
        <f>'Investīciju plāns_2023_2027'!R146</f>
        <v>0</v>
      </c>
      <c r="S167" s="380">
        <f>'Investīciju plāns_2023_2027'!S146</f>
        <v>0</v>
      </c>
      <c r="T167" s="284">
        <f>'Investīciju plāns_2023_2027'!T146</f>
        <v>0</v>
      </c>
      <c r="U167" s="282">
        <f>'Investīciju plāns_2023_2027'!U146</f>
        <v>0</v>
      </c>
    </row>
    <row r="168" spans="1:21" ht="76.5" x14ac:dyDescent="0.25">
      <c r="A168" s="196">
        <f>'Investīciju plāns_2023_2027'!A147</f>
        <v>145</v>
      </c>
      <c r="B168" s="279" t="str">
        <f>'Investīciju plāns_2023_2027'!B147</f>
        <v>05</v>
      </c>
      <c r="C168" s="196" t="str">
        <f>'Investīciju plāns_2023_2027'!C147</f>
        <v xml:space="preserve">Novads </v>
      </c>
      <c r="D168" s="285" t="str">
        <f>'Investīciju plāns_2023_2027'!D147</f>
        <v>Upju, dīķu un ūdenstilpju sakopšana un atbrīvošana no apauguma veicot apkārtējās teritorijas labiekārtošanu</v>
      </c>
      <c r="E168" s="285" t="str">
        <f>'Investīciju plāns_2023_2027'!E147</f>
        <v xml:space="preserve">Ūdenstilpju krastu sakopšana un atbrīvošana no ūdensaugiem, kas novērš tālāku to aizaugšanu, iedzīvotājiem rodas jauna atpūtas vieta un tiek uzlabota dzīves kvalitāte
</v>
      </c>
      <c r="F168" s="161" t="str">
        <f>'Investīciju plāns_2023_2027'!F147</f>
        <v>Vides aizsardzība</v>
      </c>
      <c r="G168" s="366" t="str">
        <f>'Investīciju plāns_2023_2027'!G147</f>
        <v>Kopīgs
J/Pag/Iedz</v>
      </c>
      <c r="H168" s="278">
        <f>'Investīciju plāns_2023_2027'!H147</f>
        <v>350000</v>
      </c>
      <c r="I168" s="303">
        <f>'Investīciju plāns_2023_2027'!I147</f>
        <v>0</v>
      </c>
      <c r="J168" s="304">
        <f>'Investīciju plāns_2023_2027'!J147</f>
        <v>0</v>
      </c>
      <c r="K168" s="305">
        <f>'Investīciju plāns_2023_2027'!K147</f>
        <v>0</v>
      </c>
      <c r="L168" s="306">
        <f>'Investīciju plāns_2023_2027'!L147</f>
        <v>0</v>
      </c>
      <c r="M168" s="307">
        <f>'Investīciju plāns_2023_2027'!M147</f>
        <v>350000</v>
      </c>
      <c r="N168" s="161" t="str">
        <f>'Investīciju plāns_2023_2027'!N147</f>
        <v>P3 V RV9</v>
      </c>
      <c r="O168" s="161" t="str">
        <f>'Investīciju plāns_2023_2027'!O147</f>
        <v>D</v>
      </c>
      <c r="P168" s="161" t="str">
        <f>'Investīciju plāns_2023_2027'!P147</f>
        <v>VP2</v>
      </c>
      <c r="Q168" s="161" t="str">
        <f>'Investīciju plāns_2023_2027'!Q147</f>
        <v>RV6</v>
      </c>
      <c r="R168" s="160" t="str">
        <f>'Investīciju plāns_2023_2027'!R147</f>
        <v>U.6.1.</v>
      </c>
      <c r="S168" s="380" t="str">
        <f>'Investīciju plāns_2023_2027'!S147</f>
        <v>Īpašuma pārvaldības nodaļa</v>
      </c>
      <c r="T168" s="284">
        <f>'Investīciju plāns_2023_2027'!T147</f>
        <v>0</v>
      </c>
      <c r="U168" s="282" t="str">
        <f>'Investīciju plāns_2023_2027'!U147</f>
        <v>2022-2027</v>
      </c>
    </row>
    <row r="169" spans="1:21" ht="255" x14ac:dyDescent="0.25">
      <c r="A169" s="161">
        <f>'Investīciju plāns_2023_2027'!A148</f>
        <v>146</v>
      </c>
      <c r="B169" s="279">
        <f>'Investīciju plāns_2023_2027'!B148</f>
        <v>0</v>
      </c>
      <c r="C169" s="196" t="str">
        <f>'Investīciju plāns_2023_2027'!C148</f>
        <v>Novads+pilsēta</v>
      </c>
      <c r="D169" s="285" t="str">
        <f>'Investīciju plāns_2023_2027'!D148</f>
        <v xml:space="preserve">Gājēju-velo celiņu izbūve gar reģionālajiem ceļiem </v>
      </c>
      <c r="E169" s="335" t="str">
        <f>'Investīciju plāns_2023_2027'!E148</f>
        <v>Izbūvēti velo-gājēju celiņi ar velosipēdu apkopes punktiem, uzlabojot satiksmes drošību un nodrošinot piekļuvi tūrisma un kultūras objektiem, veicinot uzņēmējdarbību. Nodrošināta darba spēka migrācija uz/no darba vietām un uzlabota iedzīvotāju dzīves kvalitāte.
Maršrutos:
Jelgava-  Eleja- Bauska- tūrismus, kultūra, darba spēka migrācija+ (ar kultūras mantojuma izmantošanu saistīta būvniecība un brīvdabas estrāde Elejas muižas parkā)
Jelgava Eleja- Tērvete - tūrisms, kultūra, darba spēka migrācija
Jegava- Jaunsvirlauka - tūrisms, kultūra, darba spēka migrācija
Jelgava-Zaļenieki- Tērvete- tūrisms, kultūra,  darba spēka migrācija
Jelgava-Glūda- Dobele -  darba spēka migrācija, tūrisms, kultūra
Jelgava- Līvbērze-Jaunbērze-darba spēka un skolēnu migrācija, kultūra, tūrisms
Jelgava- Kalnciems - Jūrmala- tūrisms, kultūra,  darba spēka migrācija
Dalbe - Ozolnieki - darb spēka un skolēnu migracija
Āne - Jelgava - darb spēka un skolēnu migracija 
Emburga - Staļģene - tūrisms, kultūra, darba spēka un skolēnu migracija
Garoza - Āne - darba spēka un skolēnu migracija</v>
      </c>
      <c r="F169" s="161" t="str">
        <f>'Investīciju plāns_2023_2027'!F148</f>
        <v>Transporta infrastruktūra</v>
      </c>
      <c r="G169" s="366" t="str">
        <f>'Investīciju plāns_2023_2027'!G148</f>
        <v>Reģionāls projekts
ZPR</v>
      </c>
      <c r="H169" s="278">
        <f>'Investīciju plāns_2023_2027'!H148</f>
        <v>0</v>
      </c>
      <c r="I169" s="303">
        <f>'Investīciju plāns_2023_2027'!I148</f>
        <v>0</v>
      </c>
      <c r="J169" s="304">
        <f>'Investīciju plāns_2023_2027'!J148</f>
        <v>0</v>
      </c>
      <c r="K169" s="305">
        <f>'Investīciju plāns_2023_2027'!K148</f>
        <v>0</v>
      </c>
      <c r="L169" s="306">
        <f>'Investīciju plāns_2023_2027'!L148</f>
        <v>0</v>
      </c>
      <c r="M169" s="307">
        <f>'Investīciju plāns_2023_2027'!M148</f>
        <v>0</v>
      </c>
      <c r="N169" s="196" t="str">
        <f>'Investīciju plāns_2023_2027'!N148</f>
        <v>P2 V RV1</v>
      </c>
      <c r="O169" s="336">
        <f>'Investīciju plāns_2023_2027'!O148</f>
        <v>0</v>
      </c>
      <c r="P169" s="336">
        <f>'Investīciju plāns_2023_2027'!P148</f>
        <v>0</v>
      </c>
      <c r="Q169" s="344">
        <f>'Investīciju plāns_2023_2027'!Q148</f>
        <v>0</v>
      </c>
      <c r="R169" s="160">
        <f>'Investīciju plāns_2023_2027'!R148</f>
        <v>0</v>
      </c>
      <c r="S169" s="380">
        <f>'Investīciju plāns_2023_2027'!S148</f>
        <v>0</v>
      </c>
      <c r="T169" s="309">
        <f>'Investīciju plāns_2023_2027'!T148</f>
        <v>0</v>
      </c>
      <c r="U169" s="282">
        <f>'Investīciju plāns_2023_2027'!U148</f>
        <v>0</v>
      </c>
    </row>
    <row r="170" spans="1:21" ht="242.25" x14ac:dyDescent="0.25">
      <c r="A170" s="161">
        <f>'Investīciju plāns_2023_2027'!A149</f>
        <v>147</v>
      </c>
      <c r="B170" s="279">
        <f>'Investīciju plāns_2023_2027'!B149</f>
        <v>0</v>
      </c>
      <c r="C170" s="196" t="str">
        <f>'Investīciju plāns_2023_2027'!C149</f>
        <v>Novads+pilsēta</v>
      </c>
      <c r="D170" s="285" t="str">
        <f>'Investīciju plāns_2023_2027'!D149</f>
        <v xml:space="preserve">Jaunu, inovatīvu un viedu  risinājumu attīstīšana pakalpojumu nodrošināšanai </v>
      </c>
      <c r="E170" s="285" t="str">
        <f>'Investīciju plāns_2023_2027'!E149</f>
        <v>Sakārtota infrastruktūra, izveidota  jauna, ieviesti un attīstīti viedi pakalpojumi - Informācijas sistēmu integrācija (valsts IS + pašvaldību IS). Interneta jaudas nodrošināšana lauku teritorijā. Bezvadu (WiFi) infrastruktūras attīstīšana. Drošības pārvaldības risinājumu ieviešana.
C02 uzskaite, kas mēra izmešus apdzīvotās vietās un publiskās telpās, kā arī ietaupīto C02 apjomu.
Publisko pakalpojumu infrastruktūras un viedu monotoringa instrumentu attīstība (ūdens apgāde, kanalizācija,atkritumu apsaimniekošana utml.). 
Automatizēta ēku pārvaldības sistēmas attīstīšana un energoefektīvu pasākumu nodrošināšana.
Viedais āra apgaismojums, kas ļauj ieekonomēt elektroenerģiju, kā arī monitorēt infrastruktūras kvalitāti (piem.ja tiek izsista vai izdeg spuldze, ziņojums pienāk atbildīgajiem dienestiem).
Transporta plūsmu monitorings un vieda pārvaldība ceļu infrastruktūras saudzēšanai. Numuru lasīšana un viedas ceļazīmes var palīdzēt optimizēt kravu transporta radītos bojājumus ceļu infrastruktūrā.
Viedas gājēju pārejas ar satiksmes monitoringa sistēmu.</v>
      </c>
      <c r="F170" s="161">
        <f>'Investīciju plāns_2023_2027'!F149</f>
        <v>0</v>
      </c>
      <c r="G170" s="366" t="str">
        <f>'Investīciju plāns_2023_2027'!G149</f>
        <v>Reģionāls projekts</v>
      </c>
      <c r="H170" s="278">
        <f>'Investīciju plāns_2023_2027'!H149</f>
        <v>0</v>
      </c>
      <c r="I170" s="303">
        <f>'Investīciju plāns_2023_2027'!I149</f>
        <v>0</v>
      </c>
      <c r="J170" s="304">
        <f>'Investīciju plāns_2023_2027'!J149</f>
        <v>0</v>
      </c>
      <c r="K170" s="305">
        <f>'Investīciju plāns_2023_2027'!K149</f>
        <v>0</v>
      </c>
      <c r="L170" s="306">
        <f>'Investīciju plāns_2023_2027'!L149</f>
        <v>0</v>
      </c>
      <c r="M170" s="307">
        <f>'Investīciju plāns_2023_2027'!M149</f>
        <v>0</v>
      </c>
      <c r="N170" s="196">
        <f>'Investīciju plāns_2023_2027'!N149</f>
        <v>0</v>
      </c>
      <c r="O170" s="272">
        <f>'Investīciju plāns_2023_2027'!O149</f>
        <v>0</v>
      </c>
      <c r="P170" s="161">
        <f>'Investīciju plāns_2023_2027'!P149</f>
        <v>0</v>
      </c>
      <c r="Q170" s="161">
        <f>'Investīciju plāns_2023_2027'!Q149</f>
        <v>0</v>
      </c>
      <c r="R170" s="196">
        <f>'Investīciju plāns_2023_2027'!R149</f>
        <v>0</v>
      </c>
      <c r="S170" s="380">
        <f>'Investīciju plāns_2023_2027'!S149</f>
        <v>0</v>
      </c>
      <c r="T170" s="309">
        <f>'Investīciju plāns_2023_2027'!T149</f>
        <v>0</v>
      </c>
      <c r="U170" s="282">
        <f>'Investīciju plāns_2023_2027'!U149</f>
        <v>0</v>
      </c>
    </row>
    <row r="171" spans="1:21" ht="102" x14ac:dyDescent="0.25">
      <c r="A171" s="196">
        <f>'Investīciju plāns_2023_2027'!A150</f>
        <v>148</v>
      </c>
      <c r="B171" s="279" t="str">
        <f>'Investīciju plāns_2023_2027'!B150</f>
        <v>06</v>
      </c>
      <c r="C171" s="196" t="str">
        <f>'Investīciju plāns_2023_2027'!C150</f>
        <v>Ozolnieki</v>
      </c>
      <c r="D171" s="285" t="str">
        <f>'Investīciju plāns_2023_2027'!D150</f>
        <v>Pirmsskolas izglītības iestāde “Pūcīte” filiāles, Rīgas iela 29, Ozolnieki, energoefektivitātes paaugstināšana</v>
      </c>
      <c r="E171" s="285" t="str">
        <f>'Investīciju plāns_2023_2027'!E150</f>
        <v xml:space="preserve">Ēkas ārsienu, logu, durvju siltināšana, ventilācijas sistēmu pārbūve.
Būvniecības ieceres dokumentācijas izstrādes un autoruzraudzības pakalpojumi  energoefektivitātes paaugstināšanas pasākumu realizēšanas ietvaros 
Plānots uzsākt projektēšanu 2023.gada otrajā pusē, izmaksas plānot 2024.gadā </v>
      </c>
      <c r="F171" s="161" t="str">
        <f>'Investīciju plāns_2023_2027'!F150</f>
        <v>Energoefektivitāte</v>
      </c>
      <c r="G171" s="366" t="str">
        <f>'Investīciju plāns_2023_2027'!G150</f>
        <v xml:space="preserve">J/Pag/Iedz
</v>
      </c>
      <c r="H171" s="278">
        <f>'Investīciju plāns_2023_2027'!H150</f>
        <v>700000</v>
      </c>
      <c r="I171" s="303">
        <f>'Investīciju plāns_2023_2027'!I150</f>
        <v>0</v>
      </c>
      <c r="J171" s="304">
        <f>'Investīciju plāns_2023_2027'!J150</f>
        <v>0</v>
      </c>
      <c r="K171" s="305">
        <f>'Investīciju plāns_2023_2027'!K150</f>
        <v>0</v>
      </c>
      <c r="L171" s="306">
        <f>'Investīciju plāns_2023_2027'!L150</f>
        <v>0</v>
      </c>
      <c r="M171" s="307">
        <f>'Investīciju plāns_2023_2027'!M150</f>
        <v>700000</v>
      </c>
      <c r="N171" s="196" t="str">
        <f>'Investīciju plāns_2023_2027'!N150</f>
        <v>P2 V RV8</v>
      </c>
      <c r="O171" s="272" t="str">
        <f>'Investīciju plāns_2023_2027'!O150</f>
        <v>P</v>
      </c>
      <c r="P171" s="161" t="str">
        <f>'Investīciju plāns_2023_2027'!P150</f>
        <v>VP2</v>
      </c>
      <c r="Q171" s="161" t="str">
        <f>'Investīciju plāns_2023_2027'!Q150</f>
        <v>RV5</v>
      </c>
      <c r="R171" s="160" t="str">
        <f>'Investīciju plāns_2023_2027'!R150</f>
        <v>U.5.4.</v>
      </c>
      <c r="S171" s="380" t="str">
        <f>'Investīciju plāns_2023_2027'!S150</f>
        <v>Infrastruktūras un saimnieciskā nodrošinājuma nodaļa/Kultūras pārvalde/Pagasta pārvalde</v>
      </c>
      <c r="T171" s="309">
        <f>'Investīciju plāns_2023_2027'!T150</f>
        <v>0</v>
      </c>
      <c r="U171" s="282" t="str">
        <f>'Investīciju plāns_2023_2027'!U150</f>
        <v>2022-2027</v>
      </c>
    </row>
    <row r="172" spans="1:21" ht="102" x14ac:dyDescent="0.25">
      <c r="A172" s="161">
        <f>'Investīciju plāns_2023_2027'!A151</f>
        <v>149</v>
      </c>
      <c r="B172" s="279" t="str">
        <f>'Investīciju plāns_2023_2027'!B151</f>
        <v>09</v>
      </c>
      <c r="C172" s="196" t="str">
        <f>'Investīciju plāns_2023_2027'!C151</f>
        <v>Ozolnieki</v>
      </c>
      <c r="D172" s="285" t="str">
        <f>'Investīciju plāns_2023_2027'!D151</f>
        <v>Ozolnieku sporta skolas energoefektivitātes paaugstināšana</v>
      </c>
      <c r="E172" s="285" t="str">
        <f>'Investīciju plāns_2023_2027'!E151</f>
        <v xml:space="preserve">Siltuma zudumu novēršanai un uzturēšanas izdevumu samazināšanai,  nepieciešams veikt ēkas pamatu, ārsienu siltināšanu, logu, durvju, ventilācijas sistēmu izbūvi, 3.stāva telpu remonts.
</v>
      </c>
      <c r="F172" s="161" t="str">
        <f>'Investīciju plāns_2023_2027'!F151</f>
        <v>Energoefektivitāte</v>
      </c>
      <c r="G172" s="366" t="str">
        <f>'Investīciju plāns_2023_2027'!G151</f>
        <v xml:space="preserve">J/Pag/Iedz
</v>
      </c>
      <c r="H172" s="278">
        <f>'Investīciju plāns_2023_2027'!H151</f>
        <v>1200000</v>
      </c>
      <c r="I172" s="303">
        <f>'Investīciju plāns_2023_2027'!I151</f>
        <v>0</v>
      </c>
      <c r="J172" s="304">
        <f>'Investīciju plāns_2023_2027'!J151</f>
        <v>0</v>
      </c>
      <c r="K172" s="305">
        <f>'Investīciju plāns_2023_2027'!K151</f>
        <v>0</v>
      </c>
      <c r="L172" s="306">
        <f>'Investīciju plāns_2023_2027'!L151</f>
        <v>0</v>
      </c>
      <c r="M172" s="307">
        <f>'Investīciju plāns_2023_2027'!M151</f>
        <v>1200000</v>
      </c>
      <c r="N172" s="196" t="str">
        <f>'Investīciju plāns_2023_2027'!N151</f>
        <v>P2 V RV8</v>
      </c>
      <c r="O172" s="161" t="str">
        <f>'Investīciju plāns_2023_2027'!O151</f>
        <v>P</v>
      </c>
      <c r="P172" s="161" t="str">
        <f>'Investīciju plāns_2023_2027'!P151</f>
        <v>VP1</v>
      </c>
      <c r="Q172" s="161" t="str">
        <f>'Investīciju plāns_2023_2027'!Q151</f>
        <v>RV3</v>
      </c>
      <c r="R172" s="160" t="str">
        <f>'Investīciju plāns_2023_2027'!R151</f>
        <v>3.2.</v>
      </c>
      <c r="S172" s="380" t="str">
        <f>'Investīciju plāns_2023_2027'!S151</f>
        <v>Infrastruktūras un saimnieciskā nodrošinājuma nodaļa/Kultūras pārvalde/Pagasta pārvalde</v>
      </c>
      <c r="T172" s="309">
        <f>'Investīciju plāns_2023_2027'!T151</f>
        <v>0</v>
      </c>
      <c r="U172" s="282" t="str">
        <f>'Investīciju plāns_2023_2027'!U151</f>
        <v>2022-2027</v>
      </c>
    </row>
    <row r="173" spans="1:21" ht="102" x14ac:dyDescent="0.25">
      <c r="A173" s="161">
        <f>'Investīciju plāns_2023_2027'!A152</f>
        <v>150</v>
      </c>
      <c r="B173" s="279" t="str">
        <f>'Investīciju plāns_2023_2027'!B152</f>
        <v>06</v>
      </c>
      <c r="C173" s="196" t="str">
        <f>'Investīciju plāns_2023_2027'!C152</f>
        <v>Ozolnieki</v>
      </c>
      <c r="D173" s="285" t="str">
        <f>'Investīciju plāns_2023_2027'!D152</f>
        <v>Administrācijas ēkas Stadiona iela 10 , Ozolniekos energoefektivitātes paaugstināšana</v>
      </c>
      <c r="E173" s="285" t="str">
        <f>'Investīciju plāns_2023_2027'!E152</f>
        <v>Nepieciešams energoaudits, projektēšana, būvniecība, arī ventilācijas sistēmas izbūve</v>
      </c>
      <c r="F173" s="161" t="str">
        <f>'Investīciju plāns_2023_2027'!F152</f>
        <v>Energoefektivitāte</v>
      </c>
      <c r="G173" s="366" t="str">
        <f>'Investīciju plāns_2023_2027'!G152</f>
        <v xml:space="preserve">J/Pag/Iedz
</v>
      </c>
      <c r="H173" s="278">
        <f>'Investīciju plāns_2023_2027'!H152</f>
        <v>700000</v>
      </c>
      <c r="I173" s="303">
        <f>'Investīciju plāns_2023_2027'!I152</f>
        <v>0</v>
      </c>
      <c r="J173" s="304">
        <f>'Investīciju plāns_2023_2027'!J152</f>
        <v>0</v>
      </c>
      <c r="K173" s="305">
        <f>'Investīciju plāns_2023_2027'!K152</f>
        <v>0</v>
      </c>
      <c r="L173" s="306">
        <f>'Investīciju plāns_2023_2027'!L152</f>
        <v>0</v>
      </c>
      <c r="M173" s="307">
        <f>'Investīciju plāns_2023_2027'!M152</f>
        <v>700000</v>
      </c>
      <c r="N173" s="196" t="str">
        <f>'Investīciju plāns_2023_2027'!N152</f>
        <v>P2 V RV8</v>
      </c>
      <c r="O173" s="151" t="str">
        <f>'Investīciju plāns_2023_2027'!O152</f>
        <v>P</v>
      </c>
      <c r="P173" s="161" t="str">
        <f>'Investīciju plāns_2023_2027'!P152</f>
        <v>VP2</v>
      </c>
      <c r="Q173" s="161" t="str">
        <f>'Investīciju plāns_2023_2027'!Q152</f>
        <v>RV5</v>
      </c>
      <c r="R173" s="268" t="str">
        <f>'Investīciju plāns_2023_2027'!R152</f>
        <v>U.5.4.</v>
      </c>
      <c r="S173" s="380" t="str">
        <f>'Investīciju plāns_2023_2027'!S152</f>
        <v>Infrastruktūras un saimnieciskā nodrošinājuma nodaļa/Kultūras pārvalde/Pagasta pārvalde</v>
      </c>
      <c r="T173" s="309">
        <f>'Investīciju plāns_2023_2027'!T152</f>
        <v>0</v>
      </c>
      <c r="U173" s="282" t="str">
        <f>'Investīciju plāns_2023_2027'!U152</f>
        <v>2022-2027</v>
      </c>
    </row>
    <row r="174" spans="1:21" ht="102" x14ac:dyDescent="0.25">
      <c r="A174" s="196">
        <f>'Investīciju plāns_2023_2027'!A153</f>
        <v>151</v>
      </c>
      <c r="B174" s="279" t="str">
        <f>'Investīciju plāns_2023_2027'!B153</f>
        <v>09</v>
      </c>
      <c r="C174" s="196" t="str">
        <f>'Investīciju plāns_2023_2027'!C153</f>
        <v>Ozolnieki</v>
      </c>
      <c r="D174" s="285" t="str">
        <f>'Investīciju plāns_2023_2027'!D153</f>
        <v>Ozolnieku vidusskolas stadiona labiekārtošana, skrejceļa atjaunošana</v>
      </c>
      <c r="E174" s="285" t="str">
        <f>'Investīciju plāns_2023_2027'!E153</f>
        <v xml:space="preserve">Tehniskās specifikācijas/ darba uzdevuma izstrāde atbilstoši darba grupas izveidotajam sarakstam, t.sk. skrejceļš, skeitparks un rotaļu iekārtu uzstādīšana.
Ozolnieku vidusskolas stadiona spēļu laukumu izgaismošanai
</v>
      </c>
      <c r="F174" s="161" t="str">
        <f>'Investīciju plāns_2023_2027'!F153</f>
        <v>Izglītības iestāžu infrastruktūra</v>
      </c>
      <c r="G174" s="366" t="str">
        <f>'Investīciju plāns_2023_2027'!G153</f>
        <v xml:space="preserve">J/Pag/Iedz
</v>
      </c>
      <c r="H174" s="278">
        <f>'Investīciju plāns_2023_2027'!H153</f>
        <v>400000</v>
      </c>
      <c r="I174" s="303">
        <f>'Investīciju plāns_2023_2027'!I153</f>
        <v>0</v>
      </c>
      <c r="J174" s="304">
        <f>'Investīciju plāns_2023_2027'!J153</f>
        <v>0</v>
      </c>
      <c r="K174" s="305">
        <f>'Investīciju plāns_2023_2027'!K153</f>
        <v>0</v>
      </c>
      <c r="L174" s="306">
        <f>'Investīciju plāns_2023_2027'!L153</f>
        <v>0</v>
      </c>
      <c r="M174" s="307">
        <f>'Investīciju plāns_2023_2027'!M153</f>
        <v>400000</v>
      </c>
      <c r="N174" s="196" t="str">
        <f>'Investīciju plāns_2023_2027'!N153</f>
        <v>P2 I RV1</v>
      </c>
      <c r="O174" s="161" t="str">
        <f>'Investīciju plāns_2023_2027'!O153</f>
        <v>P</v>
      </c>
      <c r="P174" s="161" t="str">
        <f>'Investīciju plāns_2023_2027'!P153</f>
        <v>VP1</v>
      </c>
      <c r="Q174" s="161" t="str">
        <f>'Investīciju plāns_2023_2027'!Q153</f>
        <v>RV1</v>
      </c>
      <c r="R174" s="358" t="str">
        <f>'Investīciju plāns_2023_2027'!R153</f>
        <v>1.1.</v>
      </c>
      <c r="S174" s="380" t="str">
        <f>'Investīciju plāns_2023_2027'!S153</f>
        <v>Infrastruktūras un saimnieciskā nodrošinājuma nodaļa/Kultūras pārvalde/Pagasta pārvalde</v>
      </c>
      <c r="T174" s="309">
        <f>'Investīciju plāns_2023_2027'!T153</f>
        <v>0</v>
      </c>
      <c r="U174" s="282" t="str">
        <f>'Investīciju plāns_2023_2027'!U153</f>
        <v>2022-2027</v>
      </c>
    </row>
    <row r="175" spans="1:21" ht="102" x14ac:dyDescent="0.25">
      <c r="A175" s="161">
        <f>'Investīciju plāns_2023_2027'!A154</f>
        <v>152</v>
      </c>
      <c r="B175" s="279" t="str">
        <f>'Investīciju plāns_2023_2027'!B154</f>
        <v>09</v>
      </c>
      <c r="C175" s="196" t="str">
        <f>'Investīciju plāns_2023_2027'!C154</f>
        <v>Ozolnieki</v>
      </c>
      <c r="D175" s="285" t="str">
        <f>'Investīciju plāns_2023_2027'!D154</f>
        <v xml:space="preserve">Ozolnieku vidusskolas teritorijas labiekārtošana </v>
      </c>
      <c r="E175" s="285" t="str">
        <f>'Investīciju plāns_2023_2027'!E154</f>
        <v>Iekšpagalma labiekārtošana pie ozoliem; 
stāvvietas izveide pie C korpusa; Ietvju seguma atjaunošana, 
ieejas kāpņu un kāpņu  laukuma seguma atjaunošana; 
Asfaltēto celiņu seguma virskārtas atjaunošana
Stāvlaukuma labiekārtošana</v>
      </c>
      <c r="F175" s="161" t="str">
        <f>'Investīciju plāns_2023_2027'!F154</f>
        <v>Izglītības iestāžu infrastruktūra</v>
      </c>
      <c r="G175" s="366" t="str">
        <f>'Investīciju plāns_2023_2027'!G154</f>
        <v>J/Pag/Iedz
Dep/ieros</v>
      </c>
      <c r="H175" s="278">
        <f>'Investīciju plāns_2023_2027'!H154</f>
        <v>200000</v>
      </c>
      <c r="I175" s="303">
        <f>'Investīciju plāns_2023_2027'!I154</f>
        <v>0</v>
      </c>
      <c r="J175" s="304">
        <f>'Investīciju plāns_2023_2027'!J154</f>
        <v>0</v>
      </c>
      <c r="K175" s="305">
        <f>'Investīciju plāns_2023_2027'!K154</f>
        <v>0</v>
      </c>
      <c r="L175" s="306">
        <f>'Investīciju plāns_2023_2027'!L154</f>
        <v>0</v>
      </c>
      <c r="M175" s="307">
        <f>'Investīciju plāns_2023_2027'!M154</f>
        <v>200000</v>
      </c>
      <c r="N175" s="196" t="str">
        <f>'Investīciju plāns_2023_2027'!N154</f>
        <v>P2 I RV1</v>
      </c>
      <c r="O175" s="273" t="str">
        <f>'Investīciju plāns_2023_2027'!O154</f>
        <v>P</v>
      </c>
      <c r="P175" s="166" t="str">
        <f>'Investīciju plāns_2023_2027'!P154</f>
        <v>VP1</v>
      </c>
      <c r="Q175" s="166" t="str">
        <f>'Investīciju plāns_2023_2027'!Q154</f>
        <v>RV1</v>
      </c>
      <c r="R175" s="268" t="str">
        <f>'Investīciju plāns_2023_2027'!R154</f>
        <v>1.1.</v>
      </c>
      <c r="S175" s="380" t="str">
        <f>'Investīciju plāns_2023_2027'!S154</f>
        <v>Infrastruktūras un saimnieciskā nodrošinājuma nodaļa/Kultūras pārvalde/Pagasta pārvalde</v>
      </c>
      <c r="T175" s="309">
        <f>'Investīciju plāns_2023_2027'!T154</f>
        <v>0</v>
      </c>
      <c r="U175" s="282" t="str">
        <f>'Investīciju plāns_2023_2027'!U154</f>
        <v>2022-2027</v>
      </c>
    </row>
    <row r="176" spans="1:21" ht="102" x14ac:dyDescent="0.25">
      <c r="A176" s="161">
        <f>'Investīciju plāns_2023_2027'!A155</f>
        <v>153</v>
      </c>
      <c r="B176" s="279" t="str">
        <f>'Investīciju plāns_2023_2027'!B155</f>
        <v>09</v>
      </c>
      <c r="C176" s="196" t="str">
        <f>'Investīciju plāns_2023_2027'!C155</f>
        <v>Ozolnieki</v>
      </c>
      <c r="D176" s="313" t="str">
        <f>'Investīciju plāns_2023_2027'!D155</f>
        <v>Ozolnieku vidusskolas telpu atjaunošana un labiekārtošana</v>
      </c>
      <c r="E176" s="285" t="str">
        <f>'Investīciju plāns_2023_2027'!E155</f>
        <v xml:space="preserve">Telpu atjaunošana un labiekārtošana, t.sk.:
Esošās ventilācijas sistēmas remontdarbi un jaunu atzaru būvniecība;
Balss izziņošanas sistēmas iegāde un uzstādīšana
</v>
      </c>
      <c r="F176" s="161" t="str">
        <f>'Investīciju plāns_2023_2027'!F155</f>
        <v>Izglītības iestāžu infrastruktūra</v>
      </c>
      <c r="G176" s="366" t="str">
        <f>'Investīciju plāns_2023_2027'!G155</f>
        <v xml:space="preserve">J/Pag/Iedz
</v>
      </c>
      <c r="H176" s="278">
        <f>'Investīciju plāns_2023_2027'!H155</f>
        <v>200000</v>
      </c>
      <c r="I176" s="303">
        <f>'Investīciju plāns_2023_2027'!I155</f>
        <v>0</v>
      </c>
      <c r="J176" s="304">
        <f>'Investīciju plāns_2023_2027'!J155</f>
        <v>0</v>
      </c>
      <c r="K176" s="305">
        <f>'Investīciju plāns_2023_2027'!K155</f>
        <v>0</v>
      </c>
      <c r="L176" s="306">
        <f>'Investīciju plāns_2023_2027'!L155</f>
        <v>0</v>
      </c>
      <c r="M176" s="307">
        <f>'Investīciju plāns_2023_2027'!M155</f>
        <v>200000</v>
      </c>
      <c r="N176" s="196" t="str">
        <f>'Investīciju plāns_2023_2027'!N155</f>
        <v>P2 I RV1</v>
      </c>
      <c r="O176" s="161" t="str">
        <f>'Investīciju plāns_2023_2027'!O155</f>
        <v>P</v>
      </c>
      <c r="P176" s="284" t="str">
        <f>'Investīciju plāns_2023_2027'!P155</f>
        <v>VP1</v>
      </c>
      <c r="Q176" s="166" t="str">
        <f>'Investīciju plāns_2023_2027'!Q155</f>
        <v>RV1</v>
      </c>
      <c r="R176" s="268" t="str">
        <f>'Investīciju plāns_2023_2027'!R155</f>
        <v>1.1.</v>
      </c>
      <c r="S176" s="380" t="str">
        <f>'Investīciju plāns_2023_2027'!S155</f>
        <v>Infrastruktūras un saimnieciskā nodrošinājuma nodaļa/Kultūras pārvalde/Pagasta pārvalde</v>
      </c>
      <c r="T176" s="309">
        <f>'Investīciju plāns_2023_2027'!T155</f>
        <v>0</v>
      </c>
      <c r="U176" s="282" t="str">
        <f>'Investīciju plāns_2023_2027'!U155</f>
        <v>2022-2027</v>
      </c>
    </row>
    <row r="177" spans="1:21" ht="102" x14ac:dyDescent="0.25">
      <c r="A177" s="196">
        <f>'Investīciju plāns_2023_2027'!A156</f>
        <v>154</v>
      </c>
      <c r="B177" s="279" t="str">
        <f>'Investīciju plāns_2023_2027'!B156</f>
        <v>09</v>
      </c>
      <c r="C177" s="196" t="str">
        <f>'Investīciju plāns_2023_2027'!C156</f>
        <v>Ozolnieki</v>
      </c>
      <c r="D177" s="285" t="str">
        <f>'Investīciju plāns_2023_2027'!D156</f>
        <v>Ozolnieku mūzikas skolas telpu atjaunošana un labiekārtošana</v>
      </c>
      <c r="E177" s="285" t="str">
        <f>'Investīciju plāns_2023_2027'!E156</f>
        <v>Telpu atjaunošana un labiekārtošana, t.sk. gaiteņu remonts, āra kāpņu remonts</v>
      </c>
      <c r="F177" s="161" t="str">
        <f>'Investīciju plāns_2023_2027'!F156</f>
        <v>Izglītības iestāžu infrastruktūra</v>
      </c>
      <c r="G177" s="366" t="str">
        <f>'Investīciju plāns_2023_2027'!G156</f>
        <v xml:space="preserve">J/Pag/Iedz
</v>
      </c>
      <c r="H177" s="278">
        <f>'Investīciju plāns_2023_2027'!H156</f>
        <v>100000</v>
      </c>
      <c r="I177" s="303">
        <f>'Investīciju plāns_2023_2027'!I156</f>
        <v>0</v>
      </c>
      <c r="J177" s="304">
        <f>'Investīciju plāns_2023_2027'!J156</f>
        <v>0</v>
      </c>
      <c r="K177" s="305">
        <f>'Investīciju plāns_2023_2027'!K156</f>
        <v>0</v>
      </c>
      <c r="L177" s="306">
        <f>'Investīciju plāns_2023_2027'!L156</f>
        <v>0</v>
      </c>
      <c r="M177" s="307">
        <f>'Investīciju plāns_2023_2027'!M156</f>
        <v>100000</v>
      </c>
      <c r="N177" s="161" t="str">
        <f>'Investīciju plāns_2023_2027'!N156</f>
        <v>P2 I RV1</v>
      </c>
      <c r="O177" s="273" t="str">
        <f>'Investīciju plāns_2023_2027'!O156</f>
        <v>P</v>
      </c>
      <c r="P177" s="151" t="str">
        <f>'Investīciju plāns_2023_2027'!P156</f>
        <v>VP1</v>
      </c>
      <c r="Q177" s="151" t="str">
        <f>'Investīciju plāns_2023_2027'!Q156</f>
        <v>RV1</v>
      </c>
      <c r="R177" s="268" t="str">
        <f>'Investīciju plāns_2023_2027'!R156</f>
        <v>1.1.</v>
      </c>
      <c r="S177" s="380" t="str">
        <f>'Investīciju plāns_2023_2027'!S156</f>
        <v>Infrastruktūras un saimnieciskā nodrošinājuma nodaļa/Kultūras pārvalde/Pagasta pārvalde</v>
      </c>
      <c r="T177" s="284">
        <f>'Investīciju plāns_2023_2027'!T156</f>
        <v>0</v>
      </c>
      <c r="U177" s="282" t="str">
        <f>'Investīciju plāns_2023_2027'!U156</f>
        <v>2022-2027</v>
      </c>
    </row>
    <row r="178" spans="1:21" ht="102" x14ac:dyDescent="0.25">
      <c r="A178" s="161">
        <f>'Investīciju plāns_2023_2027'!A157</f>
        <v>155</v>
      </c>
      <c r="B178" s="279" t="str">
        <f>'Investīciju plāns_2023_2027'!B157</f>
        <v>09</v>
      </c>
      <c r="C178" s="196" t="str">
        <f>'Investīciju plāns_2023_2027'!C157</f>
        <v>Ozolnieki</v>
      </c>
      <c r="D178" s="285" t="str">
        <f>'Investīciju plāns_2023_2027'!D157</f>
        <v>PII Zīlīte teritorijas labiekārtošana</v>
      </c>
      <c r="E178" s="285" t="str">
        <f>'Investīciju plāns_2023_2027'!E157</f>
        <v>Esošā rotaļu laukuma rīku papildināšana, teritorijas labiekārtošana</v>
      </c>
      <c r="F178" s="161" t="str">
        <f>'Investīciju plāns_2023_2027'!F157</f>
        <v>Izglītības iestāžu infrastruktūra</v>
      </c>
      <c r="G178" s="366" t="str">
        <f>'Investīciju plāns_2023_2027'!G157</f>
        <v xml:space="preserve">J/Pag/Iedz
</v>
      </c>
      <c r="H178" s="278">
        <f>'Investīciju plāns_2023_2027'!H157</f>
        <v>70000</v>
      </c>
      <c r="I178" s="303">
        <f>'Investīciju plāns_2023_2027'!I157</f>
        <v>0</v>
      </c>
      <c r="J178" s="304">
        <f>'Investīciju plāns_2023_2027'!J157</f>
        <v>0</v>
      </c>
      <c r="K178" s="305">
        <f>'Investīciju plāns_2023_2027'!K157</f>
        <v>0</v>
      </c>
      <c r="L178" s="306">
        <f>'Investīciju plāns_2023_2027'!L157</f>
        <v>0</v>
      </c>
      <c r="M178" s="307">
        <f>'Investīciju plāns_2023_2027'!M157</f>
        <v>70000</v>
      </c>
      <c r="N178" s="161" t="str">
        <f>'Investīciju plāns_2023_2027'!N157</f>
        <v>P2 I RV1</v>
      </c>
      <c r="O178" s="274" t="str">
        <f>'Investīciju plāns_2023_2027'!O157</f>
        <v>D</v>
      </c>
      <c r="P178" s="151" t="str">
        <f>'Investīciju plāns_2023_2027'!P157</f>
        <v>VP1</v>
      </c>
      <c r="Q178" s="151" t="str">
        <f>'Investīciju plāns_2023_2027'!Q157</f>
        <v>RV1</v>
      </c>
      <c r="R178" s="268" t="str">
        <f>'Investīciju plāns_2023_2027'!R157</f>
        <v>1.1.</v>
      </c>
      <c r="S178" s="380" t="str">
        <f>'Investīciju plāns_2023_2027'!S157</f>
        <v>Infrastruktūras un saimnieciskā nodrošinājuma nodaļa/Kultūras pārvalde/Pagasta pārvalde</v>
      </c>
      <c r="T178" s="284">
        <f>'Investīciju plāns_2023_2027'!T157</f>
        <v>0</v>
      </c>
      <c r="U178" s="282" t="str">
        <f>'Investīciju plāns_2023_2027'!U157</f>
        <v>2022-2027</v>
      </c>
    </row>
    <row r="179" spans="1:21" ht="102" x14ac:dyDescent="0.25">
      <c r="A179" s="161">
        <f>'Investīciju plāns_2023_2027'!A158</f>
        <v>156</v>
      </c>
      <c r="B179" s="279" t="str">
        <f>'Investīciju plāns_2023_2027'!B158</f>
        <v>09</v>
      </c>
      <c r="C179" s="196" t="str">
        <f>'Investīciju plāns_2023_2027'!C158</f>
        <v>Ozolnieki</v>
      </c>
      <c r="D179" s="285" t="str">
        <f>'Investīciju plāns_2023_2027'!D158</f>
        <v>Daudzfunkcionāla laukuma izveide un teritorijas labiekārtošana Stadiona ielā 10</v>
      </c>
      <c r="E179" s="285" t="str">
        <f>'Investīciju plāns_2023_2027'!E158</f>
        <v>Meta konkurss. Stadiona ielas piegulošās teritorijas labiekārtošanai un satiksmes drošības organizācija posmā no Skolas ielas līdz Meliorācijas ielai un domei piegulošās teritorijas labiekārtošana, izveidojot bērnu un pieaugušo atpūtas infrastruktūru. Ir izstrādāta labiekārtojuma skice. Projektēšana un būvniecība pēc metu konkursa rezultātiem</v>
      </c>
      <c r="F179" s="161" t="str">
        <f>'Investīciju plāns_2023_2027'!F158</f>
        <v>Izglītības iestāžu infrastruktūra</v>
      </c>
      <c r="G179" s="366" t="str">
        <f>'Investīciju plāns_2023_2027'!G158</f>
        <v xml:space="preserve">J/Pag/Iedz
</v>
      </c>
      <c r="H179" s="278">
        <f>'Investīciju plāns_2023_2027'!H158</f>
        <v>50000</v>
      </c>
      <c r="I179" s="303">
        <f>'Investīciju plāns_2023_2027'!I158</f>
        <v>0</v>
      </c>
      <c r="J179" s="304">
        <f>'Investīciju plāns_2023_2027'!J158</f>
        <v>0</v>
      </c>
      <c r="K179" s="305">
        <f>'Investīciju plāns_2023_2027'!K158</f>
        <v>0</v>
      </c>
      <c r="L179" s="306">
        <f>'Investīciju plāns_2023_2027'!L158</f>
        <v>0</v>
      </c>
      <c r="M179" s="307">
        <f>'Investīciju plāns_2023_2027'!M158</f>
        <v>50000</v>
      </c>
      <c r="N179" s="161" t="str">
        <f>'Investīciju plāns_2023_2027'!N158</f>
        <v>P2 I RV1</v>
      </c>
      <c r="O179" s="151" t="str">
        <f>'Investīciju plāns_2023_2027'!O158</f>
        <v>P</v>
      </c>
      <c r="P179" s="151" t="str">
        <f>'Investīciju plāns_2023_2027'!P158</f>
        <v>VP2</v>
      </c>
      <c r="Q179" s="151" t="str">
        <f>'Investīciju plāns_2023_2027'!Q158</f>
        <v>RV5</v>
      </c>
      <c r="R179" s="268" t="str">
        <f>'Investīciju plāns_2023_2027'!R158</f>
        <v>U.5.5.</v>
      </c>
      <c r="S179" s="380" t="str">
        <f>'Investīciju plāns_2023_2027'!S158</f>
        <v>Infrastruktūras un saimnieciskā nodrošinājuma nodaļa/Kultūras pārvalde/Pagasta pārvalde</v>
      </c>
      <c r="T179" s="284">
        <f>'Investīciju plāns_2023_2027'!T158</f>
        <v>0</v>
      </c>
      <c r="U179" s="282" t="str">
        <f>'Investīciju plāns_2023_2027'!U158</f>
        <v>2022-2027</v>
      </c>
    </row>
    <row r="180" spans="1:21" ht="140.25" x14ac:dyDescent="0.25">
      <c r="A180" s="196">
        <f>'Investīciju plāns_2023_2027'!A159</f>
        <v>157</v>
      </c>
      <c r="B180" s="279" t="str">
        <f>'Investīciju plāns_2023_2027'!B159</f>
        <v>09</v>
      </c>
      <c r="C180" s="312" t="str">
        <f>'Investīciju plāns_2023_2027'!C159</f>
        <v>Ozolnieki</v>
      </c>
      <c r="D180" s="285" t="str">
        <f>'Investīciju plāns_2023_2027'!D159</f>
        <v>Ozolnieku vidusskolas ēkas piebūves un aktu (multifunkcionālas)  zāles izveide</v>
      </c>
      <c r="E180" s="285" t="str">
        <f>'Investīciju plāns_2023_2027'!E159</f>
        <v>Būvprojekta izstrāde, secīgi būvniecība.
Piebūve Ozolnieku vidusskolai, kurā centrējas dabaszinību speciāli aprīkoti kabineti, laboratorijas, lai modernizētu mācību vidi un paplašinātu skolas telpas, kuras šobrīd jau ir par šauru esošajam un prognozējamam skolēnu skaitam, t.sk. Ozolnieku Mūzikas skolai pielāgotas mūzikas klases un aktu zāle (jo mūzikas skolai jau trūkst telpu patreizējo izglītības programmu realizācijai). Mūzikas skolas izglītības programmu klāsts tiek papildināts ar mākslas izglītības programmām. 
2022/2023.gads: 
būvprojekta izstrāde ~350 000EUR</v>
      </c>
      <c r="F180" s="161" t="str">
        <f>'Investīciju plāns_2023_2027'!F159</f>
        <v>Izglītības iestāžu infrastruktūra</v>
      </c>
      <c r="G180" s="366" t="str">
        <f>'Investīciju plāns_2023_2027'!G159</f>
        <v xml:space="preserve">AG2023
J/Pag/Iedz
</v>
      </c>
      <c r="H180" s="278">
        <f>'Investīciju plāns_2023_2027'!H159</f>
        <v>6350000</v>
      </c>
      <c r="I180" s="303">
        <f>'Investīciju plāns_2023_2027'!I159</f>
        <v>350000</v>
      </c>
      <c r="J180" s="304">
        <f>'Investīciju plāns_2023_2027'!J159</f>
        <v>35000</v>
      </c>
      <c r="K180" s="305">
        <f>'Investīciju plāns_2023_2027'!K159</f>
        <v>315000</v>
      </c>
      <c r="L180" s="306">
        <f>'Investīciju plāns_2023_2027'!L159</f>
        <v>0</v>
      </c>
      <c r="M180" s="307">
        <f>'Investīciju plāns_2023_2027'!M159</f>
        <v>6000000</v>
      </c>
      <c r="N180" s="161" t="str">
        <f>'Investīciju plāns_2023_2027'!N159</f>
        <v>P2 I RV1</v>
      </c>
      <c r="O180" s="267" t="str">
        <f>'Investīciju plāns_2023_2027'!O159</f>
        <v>P</v>
      </c>
      <c r="P180" s="267" t="str">
        <f>'Investīciju plāns_2023_2027'!P159</f>
        <v>VP1</v>
      </c>
      <c r="Q180" s="267" t="str">
        <f>'Investīciju plāns_2023_2027'!Q159</f>
        <v>RV1</v>
      </c>
      <c r="R180" s="362" t="str">
        <f>'Investīciju plāns_2023_2027'!R159</f>
        <v>1.1.</v>
      </c>
      <c r="S180" s="380" t="str">
        <f>'Investīciju plāns_2023_2027'!S159</f>
        <v>Infrastruktūras un saimnieciskā nodrošinājuma nodaļa/Kultūras pārvalde/Pagasta pārvalde</v>
      </c>
      <c r="T180" s="284">
        <f>'Investīciju plāns_2023_2027'!T159</f>
        <v>0</v>
      </c>
      <c r="U180" s="282" t="str">
        <f>'Investīciju plāns_2023_2027'!U159</f>
        <v>2022-2027</v>
      </c>
    </row>
    <row r="181" spans="1:21" ht="76.5" x14ac:dyDescent="0.25">
      <c r="A181" s="161">
        <f>'Investīciju plāns_2023_2027'!A160</f>
        <v>158</v>
      </c>
      <c r="B181" s="279" t="str">
        <f>'Investīciju plāns_2023_2027'!B160</f>
        <v>06</v>
      </c>
      <c r="C181" s="196" t="str">
        <f>'Investīciju plāns_2023_2027'!C160</f>
        <v>Ozolnieki</v>
      </c>
      <c r="D181" s="285" t="str">
        <f>'Investīciju plāns_2023_2027'!D160</f>
        <v>Ozolnieku Sporta skolas jumta atjaunošana</v>
      </c>
      <c r="E181" s="285" t="str">
        <f>'Investīciju plāns_2023_2027'!E160</f>
        <v>Sporta skolas jumta remontdarbi
Atbilstoši izstrādātajam būvprojektam, 2021. gadā tika uzsākti  un 2022.gadā tika pabeigti tikai viena daļa no jumta pārbūves.
2023.gadā - jāparedz finansējums Sporta skolas jumta remontdarbi jumta otrai daļai ~46 000 EUR- jāizsludina jauna iepirkumu prcedūra, summa jāprecizē</v>
      </c>
      <c r="F181" s="161" t="str">
        <f>'Investīciju plāns_2023_2027'!F160</f>
        <v>Izglītības iestāžu infrastruktūra</v>
      </c>
      <c r="G181" s="366" t="str">
        <f>'Investīciju plāns_2023_2027'!G160</f>
        <v>PP
AG2023
J/Pag/Iedz</v>
      </c>
      <c r="H181" s="278">
        <f>'Investīciju plāns_2023_2027'!H160</f>
        <v>70000</v>
      </c>
      <c r="I181" s="303">
        <f>'Investīciju plāns_2023_2027'!I160</f>
        <v>70000</v>
      </c>
      <c r="J181" s="304">
        <f>'Investīciju plāns_2023_2027'!J160</f>
        <v>70000</v>
      </c>
      <c r="K181" s="305">
        <f>'Investīciju plāns_2023_2027'!K160</f>
        <v>0</v>
      </c>
      <c r="L181" s="306">
        <f>'Investīciju plāns_2023_2027'!L160</f>
        <v>0</v>
      </c>
      <c r="M181" s="307">
        <f>'Investīciju plāns_2023_2027'!M160</f>
        <v>0</v>
      </c>
      <c r="N181" s="161" t="str">
        <f>'Investīciju plāns_2023_2027'!N160</f>
        <v>P2 V RV1</v>
      </c>
      <c r="O181" s="267" t="str">
        <f>'Investīciju plāns_2023_2027'!O160</f>
        <v>P</v>
      </c>
      <c r="P181" s="267" t="str">
        <f>'Investīciju plāns_2023_2027'!P160</f>
        <v>VP2</v>
      </c>
      <c r="Q181" s="267" t="str">
        <f>'Investīciju plāns_2023_2027'!Q160</f>
        <v>RV4</v>
      </c>
      <c r="R181" s="362" t="str">
        <f>'Investīciju plāns_2023_2027'!R160</f>
        <v>4.3.</v>
      </c>
      <c r="S181" s="380" t="str">
        <f>'Investīciju plāns_2023_2027'!S160</f>
        <v>Infrastruktūras un saimnieciskā nodrošinājuma nodaļa/Pagasta pārvalde</v>
      </c>
      <c r="T181" s="284">
        <f>'Investīciju plāns_2023_2027'!T160</f>
        <v>0</v>
      </c>
      <c r="U181" s="282" t="str">
        <f>'Investīciju plāns_2023_2027'!U160</f>
        <v>2022-2027</v>
      </c>
    </row>
    <row r="182" spans="1:21" ht="76.5" x14ac:dyDescent="0.25">
      <c r="A182" s="161">
        <f>'Investīciju plāns_2023_2027'!A161</f>
        <v>159</v>
      </c>
      <c r="B182" s="279" t="str">
        <f>'Investīciju plāns_2023_2027'!B161</f>
        <v>06</v>
      </c>
      <c r="C182" s="196" t="str">
        <f>'Investīciju plāns_2023_2027'!C161</f>
        <v>Ozolnieki</v>
      </c>
      <c r="D182" s="285" t="str">
        <f>'Investīciju plāns_2023_2027'!D161</f>
        <v>Pirmsskolas izglītības iestādes jaunbūve Jelgavas iela 35, Ozolnieki</v>
      </c>
      <c r="E182" s="285" t="str">
        <f>'Investīciju plāns_2023_2027'!E161</f>
        <v>Būvprojekta "Jaunas PII ēkas būvniecība, Alejas ielā, Ozolniekos" realizācija
Iepirkumu procedūra projektēšanai uzsākta 2022.gadā
Jāprecizē, cik % no plānotajiem būvdarbiem iespējams veikt 2023.gadā, atbilstoši likumam Par valsts budžeta 2023.gadam nosacījumiem</v>
      </c>
      <c r="F182" s="161" t="str">
        <f>'Investīciju plāns_2023_2027'!F161</f>
        <v>Izglītības iestāžu infrastruktūra</v>
      </c>
      <c r="G182" s="366" t="str">
        <f>'Investīciju plāns_2023_2027'!G161</f>
        <v>AG2023
J/Pag/Iedz
Dep/ieros</v>
      </c>
      <c r="H182" s="278">
        <f>'Investīciju plāns_2023_2027'!H161</f>
        <v>5350000</v>
      </c>
      <c r="I182" s="303">
        <f>'Investīciju plāns_2023_2027'!I161</f>
        <v>350000</v>
      </c>
      <c r="J182" s="304">
        <f>'Investīciju plāns_2023_2027'!J161</f>
        <v>35000</v>
      </c>
      <c r="K182" s="305">
        <f>'Investīciju plāns_2023_2027'!K161</f>
        <v>315000</v>
      </c>
      <c r="L182" s="306">
        <f>'Investīciju plāns_2023_2027'!L161</f>
        <v>0</v>
      </c>
      <c r="M182" s="307">
        <f>'Investīciju plāns_2023_2027'!M161</f>
        <v>5000000</v>
      </c>
      <c r="N182" s="161" t="str">
        <f>'Investīciju plāns_2023_2027'!N161</f>
        <v>P2 I RV1</v>
      </c>
      <c r="O182" s="258" t="str">
        <f>'Investīciju plāns_2023_2027'!O161</f>
        <v>P</v>
      </c>
      <c r="P182" s="258" t="str">
        <f>'Investīciju plāns_2023_2027'!P161</f>
        <v>VP1</v>
      </c>
      <c r="Q182" s="258" t="str">
        <f>'Investīciju plāns_2023_2027'!Q161</f>
        <v>RV1</v>
      </c>
      <c r="R182" s="266" t="str">
        <f>'Investīciju plāns_2023_2027'!R161</f>
        <v>1.1.</v>
      </c>
      <c r="S182" s="380" t="str">
        <f>'Investīciju plāns_2023_2027'!S161</f>
        <v>Infrastruktūras un saimnieciskā nodrošinājuma nodaļa/Pagasta pārvalde</v>
      </c>
      <c r="T182" s="284" t="str">
        <f>'Investīciju plāns_2023_2027'!T161</f>
        <v>2022-2027</v>
      </c>
      <c r="U182" s="282" t="str">
        <f>'Investīciju plāns_2023_2027'!U161</f>
        <v>2022-2027</v>
      </c>
    </row>
    <row r="183" spans="1:21" ht="102" x14ac:dyDescent="0.25">
      <c r="A183" s="196">
        <f>'Investīciju plāns_2023_2027'!A162</f>
        <v>160</v>
      </c>
      <c r="B183" s="279" t="str">
        <f>'Investīciju plāns_2023_2027'!B162</f>
        <v>10</v>
      </c>
      <c r="C183" s="196" t="str">
        <f>'Investīciju plāns_2023_2027'!C162</f>
        <v>Ozolnieki</v>
      </c>
      <c r="D183" s="285" t="str">
        <f>'Investīciju plāns_2023_2027'!D162</f>
        <v>SAC "Zemgale" paaugstināta komforta pakalpojumu ēkas projektēšana un izbūve</v>
      </c>
      <c r="E183" s="316" t="str">
        <f>'Investīciju plāns_2023_2027'!E162</f>
        <v>Pieaugot pieprasījumam pēc paaugstināta komforta pakalpojumiem, projektēt jaunu ēku, būvniecība</v>
      </c>
      <c r="F183" s="161" t="str">
        <f>'Investīciju plāns_2023_2027'!F162</f>
        <v>Sociālo pakalpojumu infrastruktūra</v>
      </c>
      <c r="G183" s="366" t="str">
        <f>'Investīciju plāns_2023_2027'!G162</f>
        <v xml:space="preserve">J/Pag/Iedz
</v>
      </c>
      <c r="H183" s="278">
        <f>'Investīciju plāns_2023_2027'!H162</f>
        <v>2000000</v>
      </c>
      <c r="I183" s="303">
        <f>'Investīciju plāns_2023_2027'!I162</f>
        <v>0</v>
      </c>
      <c r="J183" s="304">
        <f>'Investīciju plāns_2023_2027'!J162</f>
        <v>0</v>
      </c>
      <c r="K183" s="305">
        <f>'Investīciju plāns_2023_2027'!K162</f>
        <v>0</v>
      </c>
      <c r="L183" s="306">
        <f>'Investīciju plāns_2023_2027'!L162</f>
        <v>0</v>
      </c>
      <c r="M183" s="307">
        <f>'Investīciju plāns_2023_2027'!M162</f>
        <v>2000000</v>
      </c>
      <c r="N183" s="161" t="str">
        <f>'Investīciju plāns_2023_2027'!N162</f>
        <v>P2 L RV2</v>
      </c>
      <c r="O183" s="267" t="str">
        <f>'Investīciju plāns_2023_2027'!O162</f>
        <v>P</v>
      </c>
      <c r="P183" s="267" t="str">
        <f>'Investīciju plāns_2023_2027'!P162</f>
        <v>VP1</v>
      </c>
      <c r="Q183" s="267" t="str">
        <f>'Investīciju plāns_2023_2027'!Q162</f>
        <v>RV2</v>
      </c>
      <c r="R183" s="362" t="str">
        <f>'Investīciju plāns_2023_2027'!R162</f>
        <v>2.2.</v>
      </c>
      <c r="S183" s="380" t="str">
        <f>'Investīciju plāns_2023_2027'!S162</f>
        <v>Infrastruktūras un saimnieciskā nodrošinājuma nodaļa/pagasta pārvalde/Labklājības pārvalde</v>
      </c>
      <c r="T183" s="284">
        <f>'Investīciju plāns_2023_2027'!T162</f>
        <v>0</v>
      </c>
      <c r="U183" s="282" t="str">
        <f>'Investīciju plāns_2023_2027'!U162</f>
        <v>2022-2027</v>
      </c>
    </row>
    <row r="184" spans="1:21" ht="76.5" x14ac:dyDescent="0.25">
      <c r="A184" s="161">
        <f>'Investīciju plāns_2023_2027'!A163</f>
        <v>161</v>
      </c>
      <c r="B184" s="279" t="str">
        <f>'Investīciju plāns_2023_2027'!B163</f>
        <v>09</v>
      </c>
      <c r="C184" s="196" t="str">
        <f>'Investīciju plāns_2023_2027'!C163</f>
        <v>Ozolnieki</v>
      </c>
      <c r="D184" s="285" t="str">
        <f>'Investīciju plāns_2023_2027'!D163</f>
        <v>Sporta skolas ēkas atjaunošana</v>
      </c>
      <c r="E184" s="316" t="str">
        <f>'Investīciju plāns_2023_2027'!E163</f>
        <v>2021.gadā 2.stāva un sporta zāles remontdarbi, 2022.gadā 1.stāva ģērbtuvju un ieejas halles remonts - izstrādāta apliecinājuma karte, nav būvvaldes skaņojuma</v>
      </c>
      <c r="F184" s="161" t="str">
        <f>'Investīciju plāns_2023_2027'!F163</f>
        <v>Sporta infrastruktūra</v>
      </c>
      <c r="G184" s="366" t="str">
        <f>'Investīciju plāns_2023_2027'!G163</f>
        <v xml:space="preserve">J/Pag/Iedz
</v>
      </c>
      <c r="H184" s="278">
        <f>'Investīciju plāns_2023_2027'!H163</f>
        <v>400000</v>
      </c>
      <c r="I184" s="303">
        <f>'Investīciju plāns_2023_2027'!I163</f>
        <v>0</v>
      </c>
      <c r="J184" s="304">
        <f>'Investīciju plāns_2023_2027'!J163</f>
        <v>0</v>
      </c>
      <c r="K184" s="305">
        <f>'Investīciju plāns_2023_2027'!K163</f>
        <v>0</v>
      </c>
      <c r="L184" s="306">
        <f>'Investīciju plāns_2023_2027'!L163</f>
        <v>0</v>
      </c>
      <c r="M184" s="307">
        <f>'Investīciju plāns_2023_2027'!M163</f>
        <v>400000</v>
      </c>
      <c r="N184" s="161" t="str">
        <f>'Investīciju plāns_2023_2027'!N163</f>
        <v>P2 S RV1</v>
      </c>
      <c r="O184" s="267" t="str">
        <f>'Investīciju plāns_2023_2027'!O163</f>
        <v>P</v>
      </c>
      <c r="P184" s="267" t="str">
        <f>'Investīciju plāns_2023_2027'!P163</f>
        <v>VP1</v>
      </c>
      <c r="Q184" s="267" t="str">
        <f>'Investīciju plāns_2023_2027'!Q163</f>
        <v>RV3</v>
      </c>
      <c r="R184" s="362" t="str">
        <f>'Investīciju plāns_2023_2027'!R163</f>
        <v>3.2.</v>
      </c>
      <c r="S184" s="380" t="str">
        <f>'Investīciju plāns_2023_2027'!S163</f>
        <v>Infrastruktūras un saimnieciskā nodrošinājuma nodaļa/Sporta centrs</v>
      </c>
      <c r="T184" s="284">
        <f>'Investīciju plāns_2023_2027'!T163</f>
        <v>0</v>
      </c>
      <c r="U184" s="282" t="str">
        <f>'Investīciju plāns_2023_2027'!U163</f>
        <v>2022-2027</v>
      </c>
    </row>
    <row r="185" spans="1:21" ht="76.5" x14ac:dyDescent="0.25">
      <c r="A185" s="161">
        <f>'Investīciju plāns_2023_2027'!A164</f>
        <v>162</v>
      </c>
      <c r="B185" s="279" t="str">
        <f>'Investīciju plāns_2023_2027'!B164</f>
        <v>09</v>
      </c>
      <c r="C185" s="196" t="str">
        <f>'Investīciju plāns_2023_2027'!C164</f>
        <v>Ozolnieki</v>
      </c>
      <c r="D185" s="285" t="str">
        <f>'Investīciju plāns_2023_2027'!D164</f>
        <v>Sporta skolas sporta spēļu laukumu atjaunošana</v>
      </c>
      <c r="E185" s="316" t="str">
        <f>'Investīciju plāns_2023_2027'!E164</f>
        <v>Sporta spēļu laukumu atjaunošana atbilstoši Sporta skolas programmai
darbi uzsākti 09.2021
Pārejošas līguma saistības "Ozolnieku sporta skolas stadiona pārbūve Stadiona ielā 5, Ozolniekos" par garantijas ieturējuma naudu saskaņā ar 31.10.2022 būvdarbu nodošanas pieņemšanas aktu</v>
      </c>
      <c r="F185" s="161" t="str">
        <f>'Investīciju plāns_2023_2027'!F164</f>
        <v>Sporta infrastruktūra</v>
      </c>
      <c r="G185" s="369" t="str">
        <f>'Investīciju plāns_2023_2027'!G164</f>
        <v>PP</v>
      </c>
      <c r="H185" s="278">
        <f>'Investīciju plāns_2023_2027'!H164</f>
        <v>117642</v>
      </c>
      <c r="I185" s="319">
        <f>'Investīciju plāns_2023_2027'!I164</f>
        <v>117642</v>
      </c>
      <c r="J185" s="320">
        <f>'Investīciju plāns_2023_2027'!J164</f>
        <v>117642</v>
      </c>
      <c r="K185" s="321">
        <f>'Investīciju plāns_2023_2027'!K164</f>
        <v>0</v>
      </c>
      <c r="L185" s="306">
        <f>'Investīciju plāns_2023_2027'!L164</f>
        <v>0</v>
      </c>
      <c r="M185" s="307">
        <f>'Investīciju plāns_2023_2027'!M164</f>
        <v>0</v>
      </c>
      <c r="N185" s="161" t="str">
        <f>'Investīciju plāns_2023_2027'!N164</f>
        <v>P2 S RV1</v>
      </c>
      <c r="O185" s="273" t="str">
        <f>'Investīciju plāns_2023_2027'!O164</f>
        <v>P</v>
      </c>
      <c r="P185" s="270" t="str">
        <f>'Investīciju plāns_2023_2027'!P164</f>
        <v>VP1</v>
      </c>
      <c r="Q185" s="151" t="str">
        <f>'Investīciju plāns_2023_2027'!Q164</f>
        <v>RV3</v>
      </c>
      <c r="R185" s="280" t="str">
        <f>'Investīciju plāns_2023_2027'!R164</f>
        <v>3.2.</v>
      </c>
      <c r="S185" s="380" t="str">
        <f>'Investīciju plāns_2023_2027'!S164</f>
        <v>Infrastruktūras un saimnieciskā nodrošinājuma nodaļa/Sporta centrs</v>
      </c>
      <c r="T185" s="284">
        <f>'Investīciju plāns_2023_2027'!T164</f>
        <v>0</v>
      </c>
      <c r="U185" s="282" t="str">
        <f>'Investīciju plāns_2023_2027'!U164</f>
        <v>2022-2027</v>
      </c>
    </row>
    <row r="186" spans="1:21" ht="76.5" x14ac:dyDescent="0.25">
      <c r="A186" s="196">
        <f>'Investīciju plāns_2023_2027'!A165</f>
        <v>163</v>
      </c>
      <c r="B186" s="279" t="str">
        <f>'Investīciju plāns_2023_2027'!B165</f>
        <v>09</v>
      </c>
      <c r="C186" s="196" t="str">
        <f>'Investīciju plāns_2023_2027'!C165</f>
        <v>Ozolnieki</v>
      </c>
      <c r="D186" s="285" t="str">
        <f>'Investīciju plāns_2023_2027'!D165</f>
        <v>Airēšanas programmas infrastruktūras attīstība</v>
      </c>
      <c r="E186" s="285" t="str">
        <f>'Investīciju plāns_2023_2027'!E165</f>
        <v>Sporta skolas izglītības programmas - airēšanas slaloms- infrastruktūras izveide Eglaines ielā</v>
      </c>
      <c r="F186" s="161" t="str">
        <f>'Investīciju plāns_2023_2027'!F165</f>
        <v>Sporta infrastruktūra</v>
      </c>
      <c r="G186" s="366" t="str">
        <f>'Investīciju plāns_2023_2027'!G165</f>
        <v xml:space="preserve">J/Pag/Iedz
</v>
      </c>
      <c r="H186" s="278">
        <f>'Investīciju plāns_2023_2027'!H165</f>
        <v>50000</v>
      </c>
      <c r="I186" s="303">
        <f>'Investīciju plāns_2023_2027'!I165</f>
        <v>0</v>
      </c>
      <c r="J186" s="304">
        <f>'Investīciju plāns_2023_2027'!J165</f>
        <v>0</v>
      </c>
      <c r="K186" s="305">
        <f>'Investīciju plāns_2023_2027'!K165</f>
        <v>0</v>
      </c>
      <c r="L186" s="306">
        <f>'Investīciju plāns_2023_2027'!L165</f>
        <v>0</v>
      </c>
      <c r="M186" s="307">
        <f>'Investīciju plāns_2023_2027'!M165</f>
        <v>50000</v>
      </c>
      <c r="N186" s="161" t="str">
        <f>'Investīciju plāns_2023_2027'!N165</f>
        <v>P2 S RV1</v>
      </c>
      <c r="O186" s="267" t="str">
        <f>'Investīciju plāns_2023_2027'!O165</f>
        <v>P</v>
      </c>
      <c r="P186" s="267" t="str">
        <f>'Investīciju plāns_2023_2027'!P165</f>
        <v>VP1</v>
      </c>
      <c r="Q186" s="267" t="str">
        <f>'Investīciju plāns_2023_2027'!Q165</f>
        <v>RV3</v>
      </c>
      <c r="R186" s="363" t="str">
        <f>'Investīciju plāns_2023_2027'!R165</f>
        <v>3.2.</v>
      </c>
      <c r="S186" s="382" t="str">
        <f>'Investīciju plāns_2023_2027'!S165</f>
        <v>Infrastruktūras un saimnieciskā nodrošinājuma nodaļa/Sporta centrs</v>
      </c>
      <c r="T186" s="284">
        <f>'Investīciju plāns_2023_2027'!T165</f>
        <v>0</v>
      </c>
      <c r="U186" s="282" t="str">
        <f>'Investīciju plāns_2023_2027'!U165</f>
        <v>2022-2027</v>
      </c>
    </row>
    <row r="187" spans="1:21" x14ac:dyDescent="0.25">
      <c r="A187" s="161" t="e">
        <f>'Investīciju plāns_2023_2027'!#REF!</f>
        <v>#REF!</v>
      </c>
      <c r="B187" s="279" t="e">
        <f>'Investīciju plāns_2023_2027'!#REF!</f>
        <v>#REF!</v>
      </c>
      <c r="C187" s="196" t="e">
        <f>'Investīciju plāns_2023_2027'!#REF!</f>
        <v>#REF!</v>
      </c>
      <c r="D187" s="285" t="e">
        <f>'Investīciju plāns_2023_2027'!#REF!</f>
        <v>#REF!</v>
      </c>
      <c r="E187" s="285" t="e">
        <f>'Investīciju plāns_2023_2027'!#REF!</f>
        <v>#REF!</v>
      </c>
      <c r="F187" s="161" t="e">
        <f>'Investīciju plāns_2023_2027'!#REF!</f>
        <v>#REF!</v>
      </c>
      <c r="G187" s="366" t="e">
        <f>'Investīciju plāns_2023_2027'!#REF!</f>
        <v>#REF!</v>
      </c>
      <c r="H187" s="278" t="e">
        <f>'Investīciju plāns_2023_2027'!#REF!</f>
        <v>#REF!</v>
      </c>
      <c r="I187" s="303" t="e">
        <f>'Investīciju plāns_2023_2027'!#REF!</f>
        <v>#REF!</v>
      </c>
      <c r="J187" s="304" t="e">
        <f>'Investīciju plāns_2023_2027'!#REF!</f>
        <v>#REF!</v>
      </c>
      <c r="K187" s="305" t="e">
        <f>'Investīciju plāns_2023_2027'!#REF!</f>
        <v>#REF!</v>
      </c>
      <c r="L187" s="306" t="e">
        <f>'Investīciju plāns_2023_2027'!#REF!</f>
        <v>#REF!</v>
      </c>
      <c r="M187" s="307" t="e">
        <f>'Investīciju plāns_2023_2027'!#REF!</f>
        <v>#REF!</v>
      </c>
      <c r="N187" s="161" t="e">
        <f>'Investīciju plāns_2023_2027'!#REF!</f>
        <v>#REF!</v>
      </c>
      <c r="O187" s="258" t="e">
        <f>'Investīciju plāns_2023_2027'!#REF!</f>
        <v>#REF!</v>
      </c>
      <c r="P187" s="258" t="e">
        <f>'Investīciju plāns_2023_2027'!#REF!</f>
        <v>#REF!</v>
      </c>
      <c r="Q187" s="258" t="e">
        <f>'Investīciju plāns_2023_2027'!#REF!</f>
        <v>#REF!</v>
      </c>
      <c r="R187" s="259" t="e">
        <f>'Investīciju plāns_2023_2027'!#REF!</f>
        <v>#REF!</v>
      </c>
      <c r="S187" s="382" t="e">
        <f>'Investīciju plāns_2023_2027'!#REF!</f>
        <v>#REF!</v>
      </c>
      <c r="T187" s="284" t="e">
        <f>'Investīciju plāns_2023_2027'!#REF!</f>
        <v>#REF!</v>
      </c>
      <c r="U187" s="282" t="e">
        <f>'Investīciju plāns_2023_2027'!#REF!</f>
        <v>#REF!</v>
      </c>
    </row>
    <row r="188" spans="1:21" ht="114.75" x14ac:dyDescent="0.25">
      <c r="A188" s="161">
        <f>'Investīciju plāns_2023_2027'!A166</f>
        <v>164</v>
      </c>
      <c r="B188" s="279" t="str">
        <f>'Investīciju plāns_2023_2027'!B166</f>
        <v>06</v>
      </c>
      <c r="C188" s="196" t="str">
        <f>'Investīciju plāns_2023_2027'!C166</f>
        <v>Ozolnieki</v>
      </c>
      <c r="D188" s="285" t="str">
        <f>'Investīciju plāns_2023_2027'!D166</f>
        <v>Mežaparka un Bulderberga kalna teritorijas labiekārtošana un attīstība</v>
      </c>
      <c r="E188" s="285" t="str">
        <f>'Investīciju plāns_2023_2027'!E166</f>
        <v xml:space="preserve">2021.gadā uzstādīts kompleksais vingrošanas rīks, uzsākta "pump-truk" trases izveide, gājēju laipu uzstādīšana.
Paredzētie darbi: kalna profila veidošana, kalna un piegulošās teritorijas izgaismošana, labiekārtojuma elementu uzstādīšana, gājēju taku labiekārtošana, auto stāvvietas no Druvenieku ceļa puses izveide, Skolas ielas un Kastaņu ielas krustojuma pārbūve, teritorijas labiekārtošana, kalna nogāzes labiekārtošana.
Mežaparka kalna teritorijas izgaismošana.
</v>
      </c>
      <c r="F188" s="161" t="str">
        <f>'Investīciju plāns_2023_2027'!F166</f>
        <v>Teritorijas labiekārtošana</v>
      </c>
      <c r="G188" s="368" t="str">
        <f>'Investīciju plāns_2023_2027'!G166</f>
        <v xml:space="preserve">J/Pag/Iedz
</v>
      </c>
      <c r="H188" s="324">
        <f>'Investīciju plāns_2023_2027'!H166</f>
        <v>200000</v>
      </c>
      <c r="I188" s="303">
        <f>'Investīciju plāns_2023_2027'!I166</f>
        <v>0</v>
      </c>
      <c r="J188" s="304">
        <f>'Investīciju plāns_2023_2027'!J166</f>
        <v>0</v>
      </c>
      <c r="K188" s="305">
        <f>'Investīciju plāns_2023_2027'!K166</f>
        <v>0</v>
      </c>
      <c r="L188" s="329">
        <f>'Investīciju plāns_2023_2027'!L166</f>
        <v>0</v>
      </c>
      <c r="M188" s="330">
        <f>'Investīciju plāns_2023_2027'!M166</f>
        <v>200000</v>
      </c>
      <c r="N188" s="161" t="str">
        <f>'Investīciju plāns_2023_2027'!N166</f>
        <v>P3 V RV9</v>
      </c>
      <c r="O188" s="372" t="str">
        <f>'Investīciju plāns_2023_2027'!O166</f>
        <v>P</v>
      </c>
      <c r="P188" s="372" t="str">
        <f>'Investīciju plāns_2023_2027'!P166</f>
        <v>VP2</v>
      </c>
      <c r="Q188" s="372" t="str">
        <f>'Investīciju plāns_2023_2027'!Q166</f>
        <v>RV5</v>
      </c>
      <c r="R188" s="375" t="str">
        <f>'Investīciju plāns_2023_2027'!R166</f>
        <v>U.5.5.</v>
      </c>
      <c r="S188" s="382" t="str">
        <f>'Investīciju plāns_2023_2027'!S166</f>
        <v>Infrastruktūras un saimnieciskā nodrošinājuma nodaļa/Kultūras pārvalde/Pagasta pārvalde</v>
      </c>
      <c r="T188" s="284">
        <f>'Investīciju plāns_2023_2027'!T166</f>
        <v>0</v>
      </c>
      <c r="U188" s="196" t="str">
        <f>'Investīciju plāns_2023_2027'!U166</f>
        <v>2022-2027</v>
      </c>
    </row>
    <row r="189" spans="1:21" ht="102" x14ac:dyDescent="0.25">
      <c r="A189" s="196">
        <f>'Investīciju plāns_2023_2027'!A167</f>
        <v>165</v>
      </c>
      <c r="B189" s="279" t="str">
        <f>'Investīciju plāns_2023_2027'!B167</f>
        <v>06</v>
      </c>
      <c r="C189" s="196" t="str">
        <f>'Investīciju plāns_2023_2027'!C167</f>
        <v>Ozolnieki</v>
      </c>
      <c r="D189" s="285" t="str">
        <f>'Investīciju plāns_2023_2027'!D167</f>
        <v>Veselības takas teritorijas labiekārtošana</v>
      </c>
      <c r="E189" s="285" t="str">
        <f>'Investīciju plāns_2023_2027'!E167</f>
        <v>Vingrošanas elementu papildināšana, atpūtas vietas senioriem izveide, atpūtas vietas māmiņām izveide</v>
      </c>
      <c r="F189" s="161" t="str">
        <f>'Investīciju plāns_2023_2027'!F167</f>
        <v>Teritorijas labiekārtošana</v>
      </c>
      <c r="G189" s="366" t="str">
        <f>'Investīciju plāns_2023_2027'!G167</f>
        <v xml:space="preserve">J/Pag/Iedz
</v>
      </c>
      <c r="H189" s="278">
        <f>'Investīciju plāns_2023_2027'!H167</f>
        <v>50000</v>
      </c>
      <c r="I189" s="303">
        <f>'Investīciju plāns_2023_2027'!I167</f>
        <v>0</v>
      </c>
      <c r="J189" s="304">
        <f>'Investīciju plāns_2023_2027'!J167</f>
        <v>0</v>
      </c>
      <c r="K189" s="305">
        <f>'Investīciju plāns_2023_2027'!K167</f>
        <v>0</v>
      </c>
      <c r="L189" s="306">
        <f>'Investīciju plāns_2023_2027'!L167</f>
        <v>0</v>
      </c>
      <c r="M189" s="307">
        <f>'Investīciju plāns_2023_2027'!M167</f>
        <v>50000</v>
      </c>
      <c r="N189" s="161" t="str">
        <f>'Investīciju plāns_2023_2027'!N167</f>
        <v>P3 V RV9</v>
      </c>
      <c r="O189" s="267" t="str">
        <f>'Investīciju plāns_2023_2027'!O167</f>
        <v>P</v>
      </c>
      <c r="P189" s="267" t="str">
        <f>'Investīciju plāns_2023_2027'!P167</f>
        <v>VP1</v>
      </c>
      <c r="Q189" s="265" t="str">
        <f>'Investīciju plāns_2023_2027'!Q167</f>
        <v>RV3</v>
      </c>
      <c r="R189" s="362" t="str">
        <f>'Investīciju plāns_2023_2027'!R167</f>
        <v>3.1.</v>
      </c>
      <c r="S189" s="386" t="str">
        <f>'Investīciju plāns_2023_2027'!S167</f>
        <v>Infrastruktūras un saimnieciskā nodrošinājuma nodaļa/Kultūras pārvalde/Pagasta pārvalde</v>
      </c>
      <c r="T189" s="284">
        <f>'Investīciju plāns_2023_2027'!T167</f>
        <v>0</v>
      </c>
      <c r="U189" s="282" t="str">
        <f>'Investīciju plāns_2023_2027'!U167</f>
        <v>2022-2027</v>
      </c>
    </row>
    <row r="190" spans="1:21" x14ac:dyDescent="0.25">
      <c r="A190" s="161" t="e">
        <f>'Investīciju plāns_2023_2027'!#REF!</f>
        <v>#REF!</v>
      </c>
      <c r="B190" s="279" t="e">
        <f>'Investīciju plāns_2023_2027'!#REF!</f>
        <v>#REF!</v>
      </c>
      <c r="C190" s="196" t="e">
        <f>'Investīciju plāns_2023_2027'!#REF!</f>
        <v>#REF!</v>
      </c>
      <c r="D190" s="285" t="e">
        <f>'Investīciju plāns_2023_2027'!#REF!</f>
        <v>#REF!</v>
      </c>
      <c r="E190" s="285" t="e">
        <f>'Investīciju plāns_2023_2027'!#REF!</f>
        <v>#REF!</v>
      </c>
      <c r="F190" s="161" t="e">
        <f>'Investīciju plāns_2023_2027'!#REF!</f>
        <v>#REF!</v>
      </c>
      <c r="G190" s="366" t="e">
        <f>'Investīciju plāns_2023_2027'!#REF!</f>
        <v>#REF!</v>
      </c>
      <c r="H190" s="278" t="e">
        <f>'Investīciju plāns_2023_2027'!#REF!</f>
        <v>#REF!</v>
      </c>
      <c r="I190" s="303" t="e">
        <f>'Investīciju plāns_2023_2027'!#REF!</f>
        <v>#REF!</v>
      </c>
      <c r="J190" s="304" t="e">
        <f>'Investīciju plāns_2023_2027'!#REF!</f>
        <v>#REF!</v>
      </c>
      <c r="K190" s="305" t="e">
        <f>'Investīciju plāns_2023_2027'!#REF!</f>
        <v>#REF!</v>
      </c>
      <c r="L190" s="306" t="e">
        <f>'Investīciju plāns_2023_2027'!#REF!</f>
        <v>#REF!</v>
      </c>
      <c r="M190" s="307" t="e">
        <f>'Investīciju plāns_2023_2027'!#REF!</f>
        <v>#REF!</v>
      </c>
      <c r="N190" s="196" t="e">
        <f>'Investīciju plāns_2023_2027'!#REF!</f>
        <v>#REF!</v>
      </c>
      <c r="O190" s="267" t="e">
        <f>'Investīciju plāns_2023_2027'!#REF!</f>
        <v>#REF!</v>
      </c>
      <c r="P190" s="266" t="e">
        <f>'Investīciju plāns_2023_2027'!#REF!</f>
        <v>#REF!</v>
      </c>
      <c r="Q190" s="265" t="e">
        <f>'Investīciju plāns_2023_2027'!#REF!</f>
        <v>#REF!</v>
      </c>
      <c r="R190" s="362" t="e">
        <f>'Investīciju plāns_2023_2027'!#REF!</f>
        <v>#REF!</v>
      </c>
      <c r="S190" s="386" t="e">
        <f>'Investīciju plāns_2023_2027'!#REF!</f>
        <v>#REF!</v>
      </c>
      <c r="T190" s="309" t="e">
        <f>'Investīciju plāns_2023_2027'!#REF!</f>
        <v>#REF!</v>
      </c>
      <c r="U190" s="282" t="e">
        <f>'Investīciju plāns_2023_2027'!#REF!</f>
        <v>#REF!</v>
      </c>
    </row>
    <row r="191" spans="1:21" ht="102" x14ac:dyDescent="0.25">
      <c r="A191" s="161">
        <f>'Investīciju plāns_2023_2027'!A168</f>
        <v>166</v>
      </c>
      <c r="B191" s="279" t="str">
        <f>'Investīciju plāns_2023_2027'!B168</f>
        <v>06</v>
      </c>
      <c r="C191" s="196" t="str">
        <f>'Investīciju plāns_2023_2027'!C168</f>
        <v>Ozolnieki</v>
      </c>
      <c r="D191" s="285" t="str">
        <f>'Investīciju plāns_2023_2027'!D168</f>
        <v>Novadgrāvja pārtīrīšana no Alejas ielas līdz Iecavas upei</v>
      </c>
      <c r="E191" s="285" t="str">
        <f>'Investīciju plāns_2023_2027'!E168</f>
        <v>Projekts secīgs Alejas ielas pārbūves projektam</v>
      </c>
      <c r="F191" s="161" t="str">
        <f>'Investīciju plāns_2023_2027'!F168</f>
        <v>Teritorijas labiekārtošana</v>
      </c>
      <c r="G191" s="366" t="str">
        <f>'Investīciju plāns_2023_2027'!G168</f>
        <v xml:space="preserve">J/Pag/Iedz
</v>
      </c>
      <c r="H191" s="278">
        <f>'Investīciju plāns_2023_2027'!H168</f>
        <v>75000</v>
      </c>
      <c r="I191" s="303">
        <f>'Investīciju plāns_2023_2027'!I168</f>
        <v>0</v>
      </c>
      <c r="J191" s="304">
        <f>'Investīciju plāns_2023_2027'!J168</f>
        <v>0</v>
      </c>
      <c r="K191" s="305">
        <f>'Investīciju plāns_2023_2027'!K168</f>
        <v>0</v>
      </c>
      <c r="L191" s="306">
        <f>'Investīciju plāns_2023_2027'!L168</f>
        <v>0</v>
      </c>
      <c r="M191" s="307">
        <f>'Investīciju plāns_2023_2027'!M168</f>
        <v>75000</v>
      </c>
      <c r="N191" s="196" t="str">
        <f>'Investīciju plāns_2023_2027'!N168</f>
        <v>P3 V RV9</v>
      </c>
      <c r="O191" s="267" t="str">
        <f>'Investīciju plāns_2023_2027'!O168</f>
        <v>P</v>
      </c>
      <c r="P191" s="266" t="str">
        <f>'Investīciju plāns_2023_2027'!P168</f>
        <v>VP2</v>
      </c>
      <c r="Q191" s="265" t="str">
        <f>'Investīciju plāns_2023_2027'!Q168</f>
        <v>RV5</v>
      </c>
      <c r="R191" s="362" t="str">
        <f>'Investīciju plāns_2023_2027'!R168</f>
        <v>U.5.2.</v>
      </c>
      <c r="S191" s="386" t="str">
        <f>'Investīciju plāns_2023_2027'!S168</f>
        <v>Infrastruktūras un saimnieciskā nodrošinājuma nodaļa/Kultūras pārvalde/Pagasta pārvalde</v>
      </c>
      <c r="T191" s="309">
        <f>'Investīciju plāns_2023_2027'!T168</f>
        <v>0</v>
      </c>
      <c r="U191" s="282" t="str">
        <f>'Investīciju plāns_2023_2027'!U168</f>
        <v>2022-2027</v>
      </c>
    </row>
    <row r="192" spans="1:21" x14ac:dyDescent="0.25">
      <c r="A192" s="196" t="e">
        <f>'Investīciju plāns_2023_2027'!#REF!</f>
        <v>#REF!</v>
      </c>
      <c r="B192" s="277" t="e">
        <f>'Investīciju plāns_2023_2027'!#REF!</f>
        <v>#REF!</v>
      </c>
      <c r="C192" s="161" t="e">
        <f>'Investīciju plāns_2023_2027'!#REF!</f>
        <v>#REF!</v>
      </c>
      <c r="D192" s="285" t="e">
        <f>'Investīciju plāns_2023_2027'!#REF!</f>
        <v>#REF!</v>
      </c>
      <c r="E192" s="295" t="e">
        <f>'Investīciju plāns_2023_2027'!#REF!</f>
        <v>#REF!</v>
      </c>
      <c r="F192" s="161" t="e">
        <f>'Investīciju plāns_2023_2027'!#REF!</f>
        <v>#REF!</v>
      </c>
      <c r="G192" s="366" t="e">
        <f>'Investīciju plāns_2023_2027'!#REF!</f>
        <v>#REF!</v>
      </c>
      <c r="H192" s="290" t="e">
        <f>'Investīciju plāns_2023_2027'!#REF!</f>
        <v>#REF!</v>
      </c>
      <c r="I192" s="303" t="e">
        <f>'Investīciju plāns_2023_2027'!#REF!</f>
        <v>#REF!</v>
      </c>
      <c r="J192" s="304" t="e">
        <f>'Investīciju plāns_2023_2027'!#REF!</f>
        <v>#REF!</v>
      </c>
      <c r="K192" s="305" t="e">
        <f>'Investīciju plāns_2023_2027'!#REF!</f>
        <v>#REF!</v>
      </c>
      <c r="L192" s="306" t="e">
        <f>'Investīciju plāns_2023_2027'!#REF!</f>
        <v>#REF!</v>
      </c>
      <c r="M192" s="307" t="e">
        <f>'Investīciju plāns_2023_2027'!#REF!</f>
        <v>#REF!</v>
      </c>
      <c r="N192" s="166" t="e">
        <f>'Investīciju plāns_2023_2027'!#REF!</f>
        <v>#REF!</v>
      </c>
      <c r="O192" s="267" t="e">
        <f>'Investīciju plāns_2023_2027'!#REF!</f>
        <v>#REF!</v>
      </c>
      <c r="P192" s="258" t="e">
        <f>'Investīciju plāns_2023_2027'!#REF!</f>
        <v>#REF!</v>
      </c>
      <c r="Q192" s="258" t="e">
        <f>'Investīciju plāns_2023_2027'!#REF!</f>
        <v>#REF!</v>
      </c>
      <c r="R192" s="362" t="e">
        <f>'Investīciju plāns_2023_2027'!#REF!</f>
        <v>#REF!</v>
      </c>
      <c r="S192" s="161" t="e">
        <f>'Investīciju plāns_2023_2027'!#REF!</f>
        <v>#REF!</v>
      </c>
      <c r="T192" s="291" t="e">
        <f>'Investīciju plāns_2023_2027'!#REF!</f>
        <v>#REF!</v>
      </c>
      <c r="U192" s="282" t="e">
        <f>'Investīciju plāns_2023_2027'!#REF!</f>
        <v>#REF!</v>
      </c>
    </row>
    <row r="193" spans="1:21" x14ac:dyDescent="0.25">
      <c r="A193" s="161" t="e">
        <f>'Investīciju plāns_2023_2027'!#REF!</f>
        <v>#REF!</v>
      </c>
      <c r="B193" s="277" t="e">
        <f>'Investīciju plāns_2023_2027'!#REF!</f>
        <v>#REF!</v>
      </c>
      <c r="C193" s="161" t="e">
        <f>'Investīciju plāns_2023_2027'!#REF!</f>
        <v>#REF!</v>
      </c>
      <c r="D193" s="285" t="e">
        <f>'Investīciju plāns_2023_2027'!#REF!</f>
        <v>#REF!</v>
      </c>
      <c r="E193" s="295" t="e">
        <f>'Investīciju plāns_2023_2027'!#REF!</f>
        <v>#REF!</v>
      </c>
      <c r="F193" s="161" t="e">
        <f>'Investīciju plāns_2023_2027'!#REF!</f>
        <v>#REF!</v>
      </c>
      <c r="G193" s="366" t="e">
        <f>'Investīciju plāns_2023_2027'!#REF!</f>
        <v>#REF!</v>
      </c>
      <c r="H193" s="290" t="e">
        <f>'Investīciju plāns_2023_2027'!#REF!</f>
        <v>#REF!</v>
      </c>
      <c r="I193" s="303" t="e">
        <f>'Investīciju plāns_2023_2027'!#REF!</f>
        <v>#REF!</v>
      </c>
      <c r="J193" s="304" t="e">
        <f>'Investīciju plāns_2023_2027'!#REF!</f>
        <v>#REF!</v>
      </c>
      <c r="K193" s="305" t="e">
        <f>'Investīciju plāns_2023_2027'!#REF!</f>
        <v>#REF!</v>
      </c>
      <c r="L193" s="306" t="e">
        <f>'Investīciju plāns_2023_2027'!#REF!</f>
        <v>#REF!</v>
      </c>
      <c r="M193" s="307" t="e">
        <f>'Investīciju plāns_2023_2027'!#REF!</f>
        <v>#REF!</v>
      </c>
      <c r="N193" s="166" t="e">
        <f>'Investīciju plāns_2023_2027'!#REF!</f>
        <v>#REF!</v>
      </c>
      <c r="O193" s="267" t="e">
        <f>'Investīciju plāns_2023_2027'!#REF!</f>
        <v>#REF!</v>
      </c>
      <c r="P193" s="258" t="e">
        <f>'Investīciju plāns_2023_2027'!#REF!</f>
        <v>#REF!</v>
      </c>
      <c r="Q193" s="258" t="e">
        <f>'Investīciju plāns_2023_2027'!#REF!</f>
        <v>#REF!</v>
      </c>
      <c r="R193" s="363" t="e">
        <f>'Investīciju plāns_2023_2027'!#REF!</f>
        <v>#REF!</v>
      </c>
      <c r="S193" s="161" t="e">
        <f>'Investīciju plāns_2023_2027'!#REF!</f>
        <v>#REF!</v>
      </c>
      <c r="T193" s="291" t="e">
        <f>'Investīciju plāns_2023_2027'!#REF!</f>
        <v>#REF!</v>
      </c>
      <c r="U193" s="282" t="e">
        <f>'Investīciju plāns_2023_2027'!#REF!</f>
        <v>#REF!</v>
      </c>
    </row>
    <row r="194" spans="1:21" ht="102" x14ac:dyDescent="0.25">
      <c r="A194" s="161">
        <f>'Investīciju plāns_2023_2027'!A169</f>
        <v>167</v>
      </c>
      <c r="B194" s="279" t="str">
        <f>'Investīciju plāns_2023_2027'!B169</f>
        <v>06</v>
      </c>
      <c r="C194" s="196" t="str">
        <f>'Investīciju plāns_2023_2027'!C169</f>
        <v>Ozolnieki</v>
      </c>
      <c r="D194" s="285" t="str">
        <f>'Investīciju plāns_2023_2027'!D169</f>
        <v>Eglaines ielas stāvlaukuma izveide</v>
      </c>
      <c r="E194" s="285" t="str">
        <f>'Investīciju plāns_2023_2027'!E169</f>
        <v>Gar Eglaines ielu jāizveido stāvlaukums ar apgaismojumu. Tehniskie noteikumi jau LVC ir paprasīti</v>
      </c>
      <c r="F194" s="161" t="str">
        <f>'Investīciju plāns_2023_2027'!F169</f>
        <v>Teritorijas labiekārtošana</v>
      </c>
      <c r="G194" s="366" t="str">
        <f>'Investīciju plāns_2023_2027'!G169</f>
        <v xml:space="preserve">J/Pag/Iedz
</v>
      </c>
      <c r="H194" s="278">
        <f>'Investīciju plāns_2023_2027'!H169</f>
        <v>100000</v>
      </c>
      <c r="I194" s="303">
        <f>'Investīciju plāns_2023_2027'!I169</f>
        <v>0</v>
      </c>
      <c r="J194" s="304">
        <f>'Investīciju plāns_2023_2027'!J169</f>
        <v>0</v>
      </c>
      <c r="K194" s="305">
        <f>'Investīciju plāns_2023_2027'!K169</f>
        <v>0</v>
      </c>
      <c r="L194" s="306">
        <f>'Investīciju plāns_2023_2027'!L169</f>
        <v>0</v>
      </c>
      <c r="M194" s="307">
        <f>'Investīciju plāns_2023_2027'!M169</f>
        <v>100000</v>
      </c>
      <c r="N194" s="166" t="str">
        <f>'Investīciju plāns_2023_2027'!N169</f>
        <v>P3 V RV9</v>
      </c>
      <c r="O194" s="267" t="str">
        <f>'Investīciju plāns_2023_2027'!O169</f>
        <v>P</v>
      </c>
      <c r="P194" s="258" t="str">
        <f>'Investīciju plāns_2023_2027'!P169</f>
        <v>VP2</v>
      </c>
      <c r="Q194" s="258" t="str">
        <f>'Investīciju plāns_2023_2027'!Q169</f>
        <v>RV4</v>
      </c>
      <c r="R194" s="363" t="str">
        <f>'Investīciju plāns_2023_2027'!R169</f>
        <v>4.2.</v>
      </c>
      <c r="S194" s="161" t="str">
        <f>'Investīciju plāns_2023_2027'!S169</f>
        <v>Infrastruktūras un saimnieciskā nodrošinājuma nodaļa/Kultūras pārvalde/Pagasta pārvalde</v>
      </c>
      <c r="T194" s="291">
        <f>'Investīciju plāns_2023_2027'!T169</f>
        <v>0</v>
      </c>
      <c r="U194" s="282" t="str">
        <f>'Investīciju plāns_2023_2027'!U169</f>
        <v>2022-2027</v>
      </c>
    </row>
    <row r="195" spans="1:21" ht="102" x14ac:dyDescent="0.25">
      <c r="A195" s="196">
        <f>'Investīciju plāns_2023_2027'!A170</f>
        <v>168</v>
      </c>
      <c r="B195" s="279" t="str">
        <f>'Investīciju plāns_2023_2027'!B170</f>
        <v>06</v>
      </c>
      <c r="C195" s="196" t="str">
        <f>'Investīciju plāns_2023_2027'!C170</f>
        <v>Ozolnieki</v>
      </c>
      <c r="D195" s="285" t="str">
        <f>'Investīciju plāns_2023_2027'!D170</f>
        <v>Teritorijas starp Rīgas ielas rotācijas apli un Meliorācijas ielu labiekārtošana</v>
      </c>
      <c r="E195" s="285" t="str">
        <f>'Investīciju plāns_2023_2027'!E170</f>
        <v>Meta konkurss teritorijas labiekārtošanai ar mērķi uzlabot teritorijas vizuālo izskatu, sakārtot stāvvietas un gājēju celiņus, koku audzes, labiekārtot ielu tirdzniecības vietu. Projektēšana un būvniecība pēc metu konkursa rezultātiem</v>
      </c>
      <c r="F195" s="161" t="str">
        <f>'Investīciju plāns_2023_2027'!F170</f>
        <v>Teritorijas labiekārtošana</v>
      </c>
      <c r="G195" s="366" t="str">
        <f>'Investīciju plāns_2023_2027'!G170</f>
        <v xml:space="preserve">J/Pag/Iedz
</v>
      </c>
      <c r="H195" s="278">
        <f>'Investīciju plāns_2023_2027'!H170</f>
        <v>300000</v>
      </c>
      <c r="I195" s="303">
        <f>'Investīciju plāns_2023_2027'!I170</f>
        <v>0</v>
      </c>
      <c r="J195" s="304">
        <f>'Investīciju plāns_2023_2027'!J170</f>
        <v>0</v>
      </c>
      <c r="K195" s="305">
        <f>'Investīciju plāns_2023_2027'!K170</f>
        <v>0</v>
      </c>
      <c r="L195" s="306">
        <f>'Investīciju plāns_2023_2027'!L170</f>
        <v>0</v>
      </c>
      <c r="M195" s="307">
        <f>'Investīciju plāns_2023_2027'!M170</f>
        <v>300000</v>
      </c>
      <c r="N195" s="166" t="str">
        <f>'Investīciju plāns_2023_2027'!N170</f>
        <v>P3 V RV9</v>
      </c>
      <c r="O195" s="267" t="str">
        <f>'Investīciju plāns_2023_2027'!O170</f>
        <v>P</v>
      </c>
      <c r="P195" s="258" t="str">
        <f>'Investīciju plāns_2023_2027'!P170</f>
        <v>VP2</v>
      </c>
      <c r="Q195" s="258" t="str">
        <f>'Investīciju plāns_2023_2027'!Q170</f>
        <v>RV4</v>
      </c>
      <c r="R195" s="362" t="str">
        <f>'Investīciju plāns_2023_2027'!R170</f>
        <v>4.2.</v>
      </c>
      <c r="S195" s="161" t="str">
        <f>'Investīciju plāns_2023_2027'!S170</f>
        <v>Infrastruktūras un saimnieciskā nodrošinājuma nodaļa/Kultūras pārvalde/Pagasta pārvalde</v>
      </c>
      <c r="T195" s="291">
        <f>'Investīciju plāns_2023_2027'!T170</f>
        <v>0</v>
      </c>
      <c r="U195" s="282" t="str">
        <f>'Investīciju plāns_2023_2027'!U170</f>
        <v>2022-2027</v>
      </c>
    </row>
    <row r="196" spans="1:21" ht="102" x14ac:dyDescent="0.25">
      <c r="A196" s="161">
        <f>'Investīciju plāns_2023_2027'!A171</f>
        <v>169</v>
      </c>
      <c r="B196" s="279" t="str">
        <f>'Investīciju plāns_2023_2027'!B171</f>
        <v>10</v>
      </c>
      <c r="C196" s="196" t="str">
        <f>'Investīciju plāns_2023_2027'!C171</f>
        <v>Ozolnieki</v>
      </c>
      <c r="D196" s="285" t="str">
        <f>'Investīciju plāns_2023_2027'!D171</f>
        <v>SAC Zemgale teritorijas labiekārtošana</v>
      </c>
      <c r="E196" s="285" t="str">
        <f>'Investīciju plāns_2023_2027'!E171</f>
        <v>SAC Zemgale teritorijas labiekārtošana:
Piebraucamo ceļu rekonstrukcija - seguma nomaiņa
Lietus kanalizācijas izbūve pie A, C un S korpusiem</v>
      </c>
      <c r="F196" s="161" t="str">
        <f>'Investīciju plāns_2023_2027'!F171</f>
        <v>Teritorijas labiekārtošana</v>
      </c>
      <c r="G196" s="366" t="str">
        <f>'Investīciju plāns_2023_2027'!G171</f>
        <v xml:space="preserve">J/Pag/Iedz
</v>
      </c>
      <c r="H196" s="278">
        <f>'Investīciju plāns_2023_2027'!H171</f>
        <v>150000</v>
      </c>
      <c r="I196" s="303">
        <f>'Investīciju plāns_2023_2027'!I171</f>
        <v>0</v>
      </c>
      <c r="J196" s="304">
        <f>'Investīciju plāns_2023_2027'!J171</f>
        <v>0</v>
      </c>
      <c r="K196" s="305">
        <f>'Investīciju plāns_2023_2027'!K171</f>
        <v>0</v>
      </c>
      <c r="L196" s="306">
        <f>'Investīciju plāns_2023_2027'!L171</f>
        <v>50000</v>
      </c>
      <c r="M196" s="307">
        <f>'Investīciju plāns_2023_2027'!M171</f>
        <v>100000</v>
      </c>
      <c r="N196" s="166" t="str">
        <f>'Investīciju plāns_2023_2027'!N171</f>
        <v>P3 V RV9</v>
      </c>
      <c r="O196" s="267" t="str">
        <f>'Investīciju plāns_2023_2027'!O171</f>
        <v>P</v>
      </c>
      <c r="P196" s="364" t="str">
        <f>'Investīciju plāns_2023_2027'!P171</f>
        <v>VP1</v>
      </c>
      <c r="Q196" s="267" t="str">
        <f>'Investīciju plāns_2023_2027'!Q171</f>
        <v>RV2</v>
      </c>
      <c r="R196" s="362" t="str">
        <f>'Investīciju plāns_2023_2027'!R171</f>
        <v>2.2.</v>
      </c>
      <c r="S196" s="161" t="str">
        <f>'Investīciju plāns_2023_2027'!S171</f>
        <v>Infrastruktūras un saimnieciskā nodrošinājuma nodaļa/pagasta pārvalde/Labklājības pārvalde</v>
      </c>
      <c r="T196" s="291">
        <f>'Investīciju plāns_2023_2027'!T171</f>
        <v>0</v>
      </c>
      <c r="U196" s="282" t="str">
        <f>'Investīciju plāns_2023_2027'!U171</f>
        <v>2022-2027</v>
      </c>
    </row>
    <row r="197" spans="1:21" ht="114.75" x14ac:dyDescent="0.25">
      <c r="A197" s="161">
        <f>'Investīciju plāns_2023_2027'!A172</f>
        <v>170</v>
      </c>
      <c r="B197" s="279" t="str">
        <f>'Investīciju plāns_2023_2027'!B172</f>
        <v>06</v>
      </c>
      <c r="C197" s="196" t="str">
        <f>'Investīciju plāns_2023_2027'!C172</f>
        <v>Ozolnieki</v>
      </c>
      <c r="D197" s="285" t="str">
        <f>'Investīciju plāns_2023_2027'!D172</f>
        <v>Ozolnieku pagasta  transporta infrastruktūras attīstība</v>
      </c>
      <c r="E197" s="285" t="str">
        <f>'Investīciju plāns_2023_2027'!E172</f>
        <v>Transporta infrastruktūras attīstība, t.sk.: 
2022./2023.gads
1. Stadiona ielas  posma no Iecavas ielas līdz Spartaka ielai izbūve
Projektēšana 1815 EUR, būvdarbi ~ 80000 EUR)
2. Viktorijas ielas, Ozolnieku pagasts- asfaltēšana (~50m) (projektēšana 2783 EUR, autoruzraudzība 605 EUR,  būvdarbi ~ 30 000EUR)
Iepirkumu procedūra projektēšanai uzsākta 2022.gadā, noslēgti līgumi par projektēšanu</v>
      </c>
      <c r="F197" s="161" t="str">
        <f>'Investīciju plāns_2023_2027'!F172</f>
        <v>Transporta infrastruktūra, t.sk. Apgaismojums</v>
      </c>
      <c r="G197" s="367" t="str">
        <f>'Investīciju plāns_2023_2027'!G172</f>
        <v>AG2023
J/Pag/Iedz
Dep/ieros</v>
      </c>
      <c r="H197" s="278">
        <f>'Investīciju plāns_2023_2027'!H172</f>
        <v>115203</v>
      </c>
      <c r="I197" s="303">
        <f>'Investīciju plāns_2023_2027'!I172</f>
        <v>115203</v>
      </c>
      <c r="J197" s="304">
        <f>'Investīciju plāns_2023_2027'!J172</f>
        <v>47203</v>
      </c>
      <c r="K197" s="305">
        <f>'Investīciju plāns_2023_2027'!K172</f>
        <v>68000</v>
      </c>
      <c r="L197" s="306">
        <f>'Investīciju plāns_2023_2027'!L172</f>
        <v>0</v>
      </c>
      <c r="M197" s="307">
        <f>'Investīciju plāns_2023_2027'!M172</f>
        <v>0</v>
      </c>
      <c r="N197" s="166" t="str">
        <f>'Investīciju plāns_2023_2027'!N172</f>
        <v>P2 V RV1</v>
      </c>
      <c r="O197" s="267" t="str">
        <f>'Investīciju plāns_2023_2027'!O172</f>
        <v>P</v>
      </c>
      <c r="P197" s="364" t="str">
        <f>'Investīciju plāns_2023_2027'!P172</f>
        <v>VP2</v>
      </c>
      <c r="Q197" s="267" t="str">
        <f>'Investīciju plāns_2023_2027'!Q172</f>
        <v>RV4</v>
      </c>
      <c r="R197" s="362" t="str">
        <f>'Investīciju plāns_2023_2027'!R172</f>
        <v>4.1.</v>
      </c>
      <c r="S197" s="387" t="str">
        <f>'Investīciju plāns_2023_2027'!S172</f>
        <v>Infrastruktūras un saimnieciskā nodrošinājuma nodaļa/Pagasta pārvalde</v>
      </c>
      <c r="T197" s="291">
        <f>'Investīciju plāns_2023_2027'!T172</f>
        <v>0</v>
      </c>
      <c r="U197" s="282" t="str">
        <f>'Investīciju plāns_2023_2027'!U172</f>
        <v>2022-2027</v>
      </c>
    </row>
    <row r="198" spans="1:21" ht="102" x14ac:dyDescent="0.25">
      <c r="A198" s="196">
        <f>'Investīciju plāns_2023_2027'!A174</f>
        <v>172</v>
      </c>
      <c r="B198" s="279" t="str">
        <f>'Investīciju plāns_2023_2027'!B174</f>
        <v>06</v>
      </c>
      <c r="C198" s="161" t="str">
        <f>'Investīciju plāns_2023_2027'!C174</f>
        <v>Ozolnieki</v>
      </c>
      <c r="D198" s="285" t="str">
        <f>'Investīciju plāns_2023_2027'!D174</f>
        <v>Ozolnieku pagasta  transporta infrastruktūras attīstība</v>
      </c>
      <c r="E198" s="285" t="str">
        <f>'Investīciju plāns_2023_2027'!E174</f>
        <v>Satiksmes ministrijas un Latvijas valsts ceļu atbildība un secīgi darbi, lai nodrošinātu gājēju drošību</v>
      </c>
      <c r="F198" s="161" t="str">
        <f>'Investīciju plāns_2023_2027'!F174</f>
        <v>Transporta infrastruktūra, t.sk. Apgaismojums</v>
      </c>
      <c r="G198" s="366" t="str">
        <f>'Investīciju plāns_2023_2027'!G174</f>
        <v>J/Pag/Iedz
Dep/ieros</v>
      </c>
      <c r="H198" s="278">
        <f>'Investīciju plāns_2023_2027'!H174</f>
        <v>0</v>
      </c>
      <c r="I198" s="303">
        <f>'Investīciju plāns_2023_2027'!I174</f>
        <v>0</v>
      </c>
      <c r="J198" s="304">
        <f>'Investīciju plāns_2023_2027'!J174</f>
        <v>0</v>
      </c>
      <c r="K198" s="305">
        <f>'Investīciju plāns_2023_2027'!K174</f>
        <v>0</v>
      </c>
      <c r="L198" s="306">
        <f>'Investīciju plāns_2023_2027'!L174</f>
        <v>0</v>
      </c>
      <c r="M198" s="307">
        <f>'Investīciju plāns_2023_2027'!M174</f>
        <v>0</v>
      </c>
      <c r="N198" s="166" t="str">
        <f>'Investīciju plāns_2023_2027'!N174</f>
        <v>P2 V RV1</v>
      </c>
      <c r="O198" s="267" t="str">
        <f>'Investīciju plāns_2023_2027'!O174</f>
        <v>P</v>
      </c>
      <c r="P198" s="364" t="str">
        <f>'Investīciju plāns_2023_2027'!P174</f>
        <v>VP2</v>
      </c>
      <c r="Q198" s="364" t="str">
        <f>'Investīciju plāns_2023_2027'!Q174</f>
        <v>RV4</v>
      </c>
      <c r="R198" s="362" t="str">
        <f>'Investīciju plāns_2023_2027'!R174</f>
        <v>4.3.</v>
      </c>
      <c r="S198" s="161" t="str">
        <f>'Investīciju plāns_2023_2027'!S174</f>
        <v>Infrastruktūras un saimnieciskā nodrošinājuma nodaļa/Kultūras pārvalde/Pagasta pārvalde</v>
      </c>
      <c r="T198" s="291">
        <f>'Investīciju plāns_2023_2027'!T174</f>
        <v>0</v>
      </c>
      <c r="U198" s="282" t="str">
        <f>'Investīciju plāns_2023_2027'!U174</f>
        <v>2022-2027</v>
      </c>
    </row>
    <row r="199" spans="1:21" ht="102" x14ac:dyDescent="0.25">
      <c r="A199" s="161">
        <f>'Investīciju plāns_2023_2027'!A175</f>
        <v>173</v>
      </c>
      <c r="B199" s="279" t="str">
        <f>'Investīciju plāns_2023_2027'!B175</f>
        <v>06</v>
      </c>
      <c r="C199" s="161" t="str">
        <f>'Investīciju plāns_2023_2027'!C175</f>
        <v>Ozolnieki</v>
      </c>
      <c r="D199" s="285" t="str">
        <f>'Investīciju plāns_2023_2027'!D175</f>
        <v>Ūdenssaimniecības attīstība Ozolnieku pagastā, Ozolnieku novadā</v>
      </c>
      <c r="E199" s="285" t="str">
        <f>'Investīciju plāns_2023_2027'!E175</f>
        <v>Ūdenssaimniecības attīstība Ozolnieku pagastā ar pašvaldības līdzfinansējuma daļu - pašvaldības transporta infrastruktūras attīstība Ozolnieku ciemā
2023.gadā pārejošās līguma saistības saistībā ar noslēguma darbiem un noslēguma maksājumiem</v>
      </c>
      <c r="F199" s="161" t="str">
        <f>'Investīciju plāns_2023_2027'!F175</f>
        <v>Ūdenssaimniecības attīstība</v>
      </c>
      <c r="G199" s="366" t="str">
        <f>'Investīciju plāns_2023_2027'!G175</f>
        <v>PP</v>
      </c>
      <c r="H199" s="278">
        <f>'Investīciju plāns_2023_2027'!H175</f>
        <v>1124115</v>
      </c>
      <c r="I199" s="303">
        <f>'Investīciju plāns_2023_2027'!I175</f>
        <v>1124115</v>
      </c>
      <c r="J199" s="304">
        <f>'Investīciju plāns_2023_2027'!J175</f>
        <v>1124115</v>
      </c>
      <c r="K199" s="305">
        <f>'Investīciju plāns_2023_2027'!K175</f>
        <v>0</v>
      </c>
      <c r="L199" s="306">
        <f>'Investīciju plāns_2023_2027'!L175</f>
        <v>0</v>
      </c>
      <c r="M199" s="307">
        <f>'Investīciju plāns_2023_2027'!M175</f>
        <v>0</v>
      </c>
      <c r="N199" s="166" t="str">
        <f>'Investīciju plāns_2023_2027'!N175</f>
        <v>P2 V RV3</v>
      </c>
      <c r="O199" s="267" t="str">
        <f>'Investīciju plāns_2023_2027'!O175</f>
        <v>P</v>
      </c>
      <c r="P199" s="364" t="str">
        <f>'Investīciju plāns_2023_2027'!P175</f>
        <v>VP2</v>
      </c>
      <c r="Q199" s="364" t="str">
        <f>'Investīciju plāns_2023_2027'!Q175</f>
        <v>RV5</v>
      </c>
      <c r="R199" s="362" t="str">
        <f>'Investīciju plāns_2023_2027'!R175</f>
        <v>U.5.1.</v>
      </c>
      <c r="S199" s="161" t="str">
        <f>'Investīciju plāns_2023_2027'!S175</f>
        <v>Infrastruktūras un saimnieciskā nodrošinājuma nodaļa/Kultūras pārvalde/Pagasta pārvalde</v>
      </c>
      <c r="T199" s="291">
        <f>'Investīciju plāns_2023_2027'!T175</f>
        <v>0</v>
      </c>
      <c r="U199" s="282" t="str">
        <f>'Investīciju plāns_2023_2027'!U175</f>
        <v>2022-2027</v>
      </c>
    </row>
    <row r="200" spans="1:21" ht="293.25" x14ac:dyDescent="0.25">
      <c r="A200" s="161">
        <f>'Investīciju plāns_2023_2027'!A176</f>
        <v>174</v>
      </c>
      <c r="B200" s="279" t="str">
        <f>'Investīciju plāns_2023_2027'!B176</f>
        <v>06</v>
      </c>
      <c r="C200" s="196" t="str">
        <f>'Investīciju plāns_2023_2027'!C176</f>
        <v>Ozolnieki</v>
      </c>
      <c r="D200" s="285" t="str">
        <f>'Investīciju plāns_2023_2027'!D176</f>
        <v xml:space="preserve">Ūdenssaimniecības pakalpojumu attīstība OZOLNIEKU ciema AIZUPES savrupmāju rajonā - ūdens, sadzīves kanalizācija, NAI, LŪK, ietve Vidus ielā, Druvenieku ceļa apakšzemes komunikāciju pārbūve līdz NAI
</v>
      </c>
      <c r="E200" s="285" t="str">
        <f>'Investīciju plāns_2023_2027'!E176</f>
        <v>Aizupes apbūve, Druvenieku ceļš, Eglaines iela un attīrīšanas iekārtas. 
Ūdenssaimniecības pakalpojumu attīstība OZOLNIEKU ciema AIZUPES savrupmāju rajonā - ūdens, sadzīves kanalizācija, NAI, LŪK, ietve Vidus ielā, Druvenieku ceļa apakšzemes komunikāciju pārbūve līdz NAI
Projekta izstrāde pabeigta 2022.gadā. (projekta izstrādātājs SIA"INŽENIERTEHNISKIE PROJEKTI" - centralizētā ūdensvada un centralizētās sadzīves kanalizācijas izbūve, kanalizācijas sūkņu stacijas izbūve": “Aizupe”, Eglaines ielā un spiedvada pārbūve Druvenieku ceļā)
2023./2024.gadā plānots uzsākt būvdarbus? Kas to darīs JNP vai JNKU?
Provizoriskās izmaksas kopā 4436361EUR no būvprojekta izstādātājiem, t.sk.:
1.Centralizētā ūdensvada, centralizētās sadzīves kanalizācijas un kanalizācijas sūkņu stacijas izbūve "Aizupē" Ozolniekos, Ozolnieku pagasts, Jelgavas novads. Tāmes izmaksas EUR 3 438 442 ar PVN
2.Centralizētā ūdensvada izbūve  Eglaines ielā, Ozolnieku pagastā, Jelgavas novadā. Tāmes izmaksas EUR 182 073 ar PVN
3.Centralizētā ūdensvada, centralizētās sadzīves kanalizācijas , kanalizācijas sūkņu stacijas izbūve un spiedvada pārbūve Druvvenieku ceļā, Ozolniekos, Ozolnieku pagastā, Jelgavas novadā. Tāmes izmaksas EUR 815 846 ar PVN</v>
      </c>
      <c r="F200" s="161" t="str">
        <f>'Investīciju plāns_2023_2027'!F176</f>
        <v>Ūdenssaimniecības attīstība</v>
      </c>
      <c r="G200" s="367" t="str">
        <f>'Investīciju plāns_2023_2027'!G176</f>
        <v>AG
J/Pag/Iedz
Dep/ieros</v>
      </c>
      <c r="H200" s="278">
        <f>'Investīciju plāns_2023_2027'!H176</f>
        <v>4436361</v>
      </c>
      <c r="I200" s="303">
        <f>'Investīciju plāns_2023_2027'!I176</f>
        <v>0</v>
      </c>
      <c r="J200" s="304">
        <f>'Investīciju plāns_2023_2027'!J176</f>
        <v>0</v>
      </c>
      <c r="K200" s="305">
        <f>'Investīciju plāns_2023_2027'!K176</f>
        <v>0</v>
      </c>
      <c r="L200" s="306">
        <f>'Investīciju plāns_2023_2027'!L176</f>
        <v>0</v>
      </c>
      <c r="M200" s="307">
        <f>'Investīciju plāns_2023_2027'!M176</f>
        <v>4436361</v>
      </c>
      <c r="N200" s="161" t="str">
        <f>'Investīciju plāns_2023_2027'!N176</f>
        <v>P2 V RV3</v>
      </c>
      <c r="O200" s="267" t="str">
        <f>'Investīciju plāns_2023_2027'!O176</f>
        <v>P</v>
      </c>
      <c r="P200" s="267" t="str">
        <f>'Investīciju plāns_2023_2027'!P176</f>
        <v>VP2</v>
      </c>
      <c r="Q200" s="267" t="str">
        <f>'Investīciju plāns_2023_2027'!Q176</f>
        <v>RV5</v>
      </c>
      <c r="R200" s="363" t="str">
        <f>'Investīciju plāns_2023_2027'!R176</f>
        <v>U.5.1.</v>
      </c>
      <c r="S200" s="385" t="str">
        <f>'Investīciju plāns_2023_2027'!S176</f>
        <v>Infrastruktūras un saimnieciskā nodrošinājuma nodaļa/Kultūras pārvalde/Pagasta pārvalde</v>
      </c>
      <c r="T200" s="284">
        <f>'Investīciju plāns_2023_2027'!T176</f>
        <v>0</v>
      </c>
      <c r="U200" s="282" t="str">
        <f>'Investīciju plāns_2023_2027'!U176</f>
        <v>2022-2027</v>
      </c>
    </row>
    <row r="201" spans="1:21" x14ac:dyDescent="0.25">
      <c r="A201" s="196" t="e">
        <f>'Investīciju plāns_2023_2027'!#REF!</f>
        <v>#REF!</v>
      </c>
      <c r="B201" s="279" t="e">
        <f>'Investīciju plāns_2023_2027'!#REF!</f>
        <v>#REF!</v>
      </c>
      <c r="C201" s="196" t="e">
        <f>'Investīciju plāns_2023_2027'!#REF!</f>
        <v>#REF!</v>
      </c>
      <c r="D201" s="285" t="e">
        <f>'Investīciju plāns_2023_2027'!#REF!</f>
        <v>#REF!</v>
      </c>
      <c r="E201" s="285" t="e">
        <f>'Investīciju plāns_2023_2027'!#REF!</f>
        <v>#REF!</v>
      </c>
      <c r="F201" s="161" t="e">
        <f>'Investīciju plāns_2023_2027'!#REF!</f>
        <v>#REF!</v>
      </c>
      <c r="G201" s="366" t="e">
        <f>'Investīciju plāns_2023_2027'!#REF!</f>
        <v>#REF!</v>
      </c>
      <c r="H201" s="278" t="e">
        <f>'Investīciju plāns_2023_2027'!#REF!</f>
        <v>#REF!</v>
      </c>
      <c r="I201" s="303" t="e">
        <f>'Investīciju plāns_2023_2027'!#REF!</f>
        <v>#REF!</v>
      </c>
      <c r="J201" s="304" t="e">
        <f>'Investīciju plāns_2023_2027'!#REF!</f>
        <v>#REF!</v>
      </c>
      <c r="K201" s="305" t="e">
        <f>'Investīciju plāns_2023_2027'!#REF!</f>
        <v>#REF!</v>
      </c>
      <c r="L201" s="306" t="e">
        <f>'Investīciju plāns_2023_2027'!#REF!</f>
        <v>#REF!</v>
      </c>
      <c r="M201" s="307" t="e">
        <f>'Investīciju plāns_2023_2027'!#REF!</f>
        <v>#REF!</v>
      </c>
      <c r="N201" s="166" t="e">
        <f>'Investīciju plāns_2023_2027'!#REF!</f>
        <v>#REF!</v>
      </c>
      <c r="O201" s="267" t="e">
        <f>'Investīciju plāns_2023_2027'!#REF!</f>
        <v>#REF!</v>
      </c>
      <c r="P201" s="364" t="e">
        <f>'Investīciju plāns_2023_2027'!#REF!</f>
        <v>#REF!</v>
      </c>
      <c r="Q201" s="364" t="e">
        <f>'Investīciju plāns_2023_2027'!#REF!</f>
        <v>#REF!</v>
      </c>
      <c r="R201" s="362" t="e">
        <f>'Investīciju plāns_2023_2027'!#REF!</f>
        <v>#REF!</v>
      </c>
      <c r="S201" s="161" t="e">
        <f>'Investīciju plāns_2023_2027'!#REF!</f>
        <v>#REF!</v>
      </c>
      <c r="T201" s="291" t="e">
        <f>'Investīciju plāns_2023_2027'!#REF!</f>
        <v>#REF!</v>
      </c>
      <c r="U201" s="282" t="e">
        <f>'Investīciju plāns_2023_2027'!#REF!</f>
        <v>#REF!</v>
      </c>
    </row>
    <row r="202" spans="1:21" x14ac:dyDescent="0.25">
      <c r="A202" s="161" t="e">
        <f>'Investīciju plāns_2023_2027'!#REF!</f>
        <v>#REF!</v>
      </c>
      <c r="B202" s="279" t="e">
        <f>'Investīciju plāns_2023_2027'!#REF!</f>
        <v>#REF!</v>
      </c>
      <c r="C202" s="196" t="e">
        <f>'Investīciju plāns_2023_2027'!#REF!</f>
        <v>#REF!</v>
      </c>
      <c r="D202" s="285" t="e">
        <f>'Investīciju plāns_2023_2027'!#REF!</f>
        <v>#REF!</v>
      </c>
      <c r="E202" s="285" t="e">
        <f>'Investīciju plāns_2023_2027'!#REF!</f>
        <v>#REF!</v>
      </c>
      <c r="F202" s="161" t="e">
        <f>'Investīciju plāns_2023_2027'!#REF!</f>
        <v>#REF!</v>
      </c>
      <c r="G202" s="366" t="e">
        <f>'Investīciju plāns_2023_2027'!#REF!</f>
        <v>#REF!</v>
      </c>
      <c r="H202" s="278" t="e">
        <f>'Investīciju plāns_2023_2027'!#REF!</f>
        <v>#REF!</v>
      </c>
      <c r="I202" s="303" t="e">
        <f>'Investīciju plāns_2023_2027'!#REF!</f>
        <v>#REF!</v>
      </c>
      <c r="J202" s="304" t="e">
        <f>'Investīciju plāns_2023_2027'!#REF!</f>
        <v>#REF!</v>
      </c>
      <c r="K202" s="305" t="e">
        <f>'Investīciju plāns_2023_2027'!#REF!</f>
        <v>#REF!</v>
      </c>
      <c r="L202" s="306" t="e">
        <f>'Investīciju plāns_2023_2027'!#REF!</f>
        <v>#REF!</v>
      </c>
      <c r="M202" s="307" t="e">
        <f>'Investīciju plāns_2023_2027'!#REF!</f>
        <v>#REF!</v>
      </c>
      <c r="N202" s="166" t="e">
        <f>'Investīciju plāns_2023_2027'!#REF!</f>
        <v>#REF!</v>
      </c>
      <c r="O202" s="258" t="e">
        <f>'Investīciju plāns_2023_2027'!#REF!</f>
        <v>#REF!</v>
      </c>
      <c r="P202" s="364" t="e">
        <f>'Investīciju plāns_2023_2027'!#REF!</f>
        <v>#REF!</v>
      </c>
      <c r="Q202" s="364" t="e">
        <f>'Investīciju plāns_2023_2027'!#REF!</f>
        <v>#REF!</v>
      </c>
      <c r="R202" s="362" t="e">
        <f>'Investīciju plāns_2023_2027'!#REF!</f>
        <v>#REF!</v>
      </c>
      <c r="S202" s="161" t="e">
        <f>'Investīciju plāns_2023_2027'!#REF!</f>
        <v>#REF!</v>
      </c>
      <c r="T202" s="291" t="e">
        <f>'Investīciju plāns_2023_2027'!#REF!</f>
        <v>#REF!</v>
      </c>
      <c r="U202" s="282" t="e">
        <f>'Investīciju plāns_2023_2027'!#REF!</f>
        <v>#REF!</v>
      </c>
    </row>
    <row r="203" spans="1:21" x14ac:dyDescent="0.25">
      <c r="A203" s="161" t="e">
        <f>'Investīciju plāns_2023_2027'!#REF!</f>
        <v>#REF!</v>
      </c>
      <c r="B203" s="279" t="e">
        <f>'Investīciju plāns_2023_2027'!#REF!</f>
        <v>#REF!</v>
      </c>
      <c r="C203" s="312" t="e">
        <f>'Investīciju plāns_2023_2027'!#REF!</f>
        <v>#REF!</v>
      </c>
      <c r="D203" s="285" t="e">
        <f>'Investīciju plāns_2023_2027'!#REF!</f>
        <v>#REF!</v>
      </c>
      <c r="E203" s="285" t="e">
        <f>'Investīciju plāns_2023_2027'!#REF!</f>
        <v>#REF!</v>
      </c>
      <c r="F203" s="161" t="e">
        <f>'Investīciju plāns_2023_2027'!#REF!</f>
        <v>#REF!</v>
      </c>
      <c r="G203" s="366" t="e">
        <f>'Investīciju plāns_2023_2027'!#REF!</f>
        <v>#REF!</v>
      </c>
      <c r="H203" s="278" t="e">
        <f>'Investīciju plāns_2023_2027'!#REF!</f>
        <v>#REF!</v>
      </c>
      <c r="I203" s="303" t="e">
        <f>'Investīciju plāns_2023_2027'!#REF!</f>
        <v>#REF!</v>
      </c>
      <c r="J203" s="304" t="e">
        <f>'Investīciju plāns_2023_2027'!#REF!</f>
        <v>#REF!</v>
      </c>
      <c r="K203" s="305" t="e">
        <f>'Investīciju plāns_2023_2027'!#REF!</f>
        <v>#REF!</v>
      </c>
      <c r="L203" s="306" t="e">
        <f>'Investīciju plāns_2023_2027'!#REF!</f>
        <v>#REF!</v>
      </c>
      <c r="M203" s="307" t="e">
        <f>'Investīciju plāns_2023_2027'!#REF!</f>
        <v>#REF!</v>
      </c>
      <c r="N203" s="166" t="e">
        <f>'Investīciju plāns_2023_2027'!#REF!</f>
        <v>#REF!</v>
      </c>
      <c r="O203" s="258" t="e">
        <f>'Investīciju plāns_2023_2027'!#REF!</f>
        <v>#REF!</v>
      </c>
      <c r="P203" s="364" t="e">
        <f>'Investīciju plāns_2023_2027'!#REF!</f>
        <v>#REF!</v>
      </c>
      <c r="Q203" s="364" t="e">
        <f>'Investīciju plāns_2023_2027'!#REF!</f>
        <v>#REF!</v>
      </c>
      <c r="R203" s="362" t="e">
        <f>'Investīciju plāns_2023_2027'!#REF!</f>
        <v>#REF!</v>
      </c>
      <c r="S203" s="161" t="e">
        <f>'Investīciju plāns_2023_2027'!#REF!</f>
        <v>#REF!</v>
      </c>
      <c r="T203" s="291" t="e">
        <f>'Investīciju plāns_2023_2027'!#REF!</f>
        <v>#REF!</v>
      </c>
      <c r="U203" s="282" t="e">
        <f>'Investīciju plāns_2023_2027'!#REF!</f>
        <v>#REF!</v>
      </c>
    </row>
    <row r="204" spans="1:21" x14ac:dyDescent="0.25">
      <c r="A204" s="196" t="e">
        <f>'Investīciju plāns_2023_2027'!#REF!</f>
        <v>#REF!</v>
      </c>
      <c r="B204" s="279" t="e">
        <f>'Investīciju plāns_2023_2027'!#REF!</f>
        <v>#REF!</v>
      </c>
      <c r="C204" s="196" t="e">
        <f>'Investīciju plāns_2023_2027'!#REF!</f>
        <v>#REF!</v>
      </c>
      <c r="D204" s="285" t="e">
        <f>'Investīciju plāns_2023_2027'!#REF!</f>
        <v>#REF!</v>
      </c>
      <c r="E204" s="285" t="e">
        <f>'Investīciju plāns_2023_2027'!#REF!</f>
        <v>#REF!</v>
      </c>
      <c r="F204" s="161" t="e">
        <f>'Investīciju plāns_2023_2027'!#REF!</f>
        <v>#REF!</v>
      </c>
      <c r="G204" s="366" t="e">
        <f>'Investīciju plāns_2023_2027'!#REF!</f>
        <v>#REF!</v>
      </c>
      <c r="H204" s="278" t="e">
        <f>'Investīciju plāns_2023_2027'!#REF!</f>
        <v>#REF!</v>
      </c>
      <c r="I204" s="303" t="e">
        <f>'Investīciju plāns_2023_2027'!#REF!</f>
        <v>#REF!</v>
      </c>
      <c r="J204" s="304" t="e">
        <f>'Investīciju plāns_2023_2027'!#REF!</f>
        <v>#REF!</v>
      </c>
      <c r="K204" s="305" t="e">
        <f>'Investīciju plāns_2023_2027'!#REF!</f>
        <v>#REF!</v>
      </c>
      <c r="L204" s="306" t="e">
        <f>'Investīciju plāns_2023_2027'!#REF!</f>
        <v>#REF!</v>
      </c>
      <c r="M204" s="307" t="e">
        <f>'Investīciju plāns_2023_2027'!#REF!</f>
        <v>#REF!</v>
      </c>
      <c r="N204" s="166" t="e">
        <f>'Investīciju plāns_2023_2027'!#REF!</f>
        <v>#REF!</v>
      </c>
      <c r="O204" s="267" t="e">
        <f>'Investīciju plāns_2023_2027'!#REF!</f>
        <v>#REF!</v>
      </c>
      <c r="P204" s="364" t="e">
        <f>'Investīciju plāns_2023_2027'!#REF!</f>
        <v>#REF!</v>
      </c>
      <c r="Q204" s="364" t="e">
        <f>'Investīciju plāns_2023_2027'!#REF!</f>
        <v>#REF!</v>
      </c>
      <c r="R204" s="362" t="e">
        <f>'Investīciju plāns_2023_2027'!#REF!</f>
        <v>#REF!</v>
      </c>
      <c r="S204" s="258" t="e">
        <f>'Investīciju plāns_2023_2027'!#REF!</f>
        <v>#REF!</v>
      </c>
      <c r="T204" s="291" t="e">
        <f>'Investīciju plāns_2023_2027'!#REF!</f>
        <v>#REF!</v>
      </c>
      <c r="U204" s="282" t="e">
        <f>'Investīciju plāns_2023_2027'!#REF!</f>
        <v>#REF!</v>
      </c>
    </row>
    <row r="205" spans="1:21" x14ac:dyDescent="0.25">
      <c r="A205" s="161" t="e">
        <f>'Investīciju plāns_2023_2027'!#REF!</f>
        <v>#REF!</v>
      </c>
      <c r="B205" s="279" t="e">
        <f>'Investīciju plāns_2023_2027'!#REF!</f>
        <v>#REF!</v>
      </c>
      <c r="C205" s="196" t="e">
        <f>'Investīciju plāns_2023_2027'!#REF!</f>
        <v>#REF!</v>
      </c>
      <c r="D205" s="285" t="e">
        <f>'Investīciju plāns_2023_2027'!#REF!</f>
        <v>#REF!</v>
      </c>
      <c r="E205" s="285" t="e">
        <f>'Investīciju plāns_2023_2027'!#REF!</f>
        <v>#REF!</v>
      </c>
      <c r="F205" s="161" t="e">
        <f>'Investīciju plāns_2023_2027'!#REF!</f>
        <v>#REF!</v>
      </c>
      <c r="G205" s="366" t="e">
        <f>'Investīciju plāns_2023_2027'!#REF!</f>
        <v>#REF!</v>
      </c>
      <c r="H205" s="278" t="e">
        <f>'Investīciju plāns_2023_2027'!#REF!</f>
        <v>#REF!</v>
      </c>
      <c r="I205" s="303" t="e">
        <f>'Investīciju plāns_2023_2027'!#REF!</f>
        <v>#REF!</v>
      </c>
      <c r="J205" s="304" t="e">
        <f>'Investīciju plāns_2023_2027'!#REF!</f>
        <v>#REF!</v>
      </c>
      <c r="K205" s="305" t="e">
        <f>'Investīciju plāns_2023_2027'!#REF!</f>
        <v>#REF!</v>
      </c>
      <c r="L205" s="306" t="e">
        <f>'Investīciju plāns_2023_2027'!#REF!</f>
        <v>#REF!</v>
      </c>
      <c r="M205" s="307" t="e">
        <f>'Investīciju plāns_2023_2027'!#REF!</f>
        <v>#REF!</v>
      </c>
      <c r="N205" s="166" t="e">
        <f>'Investīciju plāns_2023_2027'!#REF!</f>
        <v>#REF!</v>
      </c>
      <c r="O205" s="258" t="e">
        <f>'Investīciju plāns_2023_2027'!#REF!</f>
        <v>#REF!</v>
      </c>
      <c r="P205" s="364" t="e">
        <f>'Investīciju plāns_2023_2027'!#REF!</f>
        <v>#REF!</v>
      </c>
      <c r="Q205" s="364" t="e">
        <f>'Investīciju plāns_2023_2027'!#REF!</f>
        <v>#REF!</v>
      </c>
      <c r="R205" s="362" t="e">
        <f>'Investīciju plāns_2023_2027'!#REF!</f>
        <v>#REF!</v>
      </c>
      <c r="S205" s="258" t="e">
        <f>'Investīciju plāns_2023_2027'!#REF!</f>
        <v>#REF!</v>
      </c>
      <c r="T205" s="291" t="e">
        <f>'Investīciju plāns_2023_2027'!#REF!</f>
        <v>#REF!</v>
      </c>
      <c r="U205" s="282" t="e">
        <f>'Investīciju plāns_2023_2027'!#REF!</f>
        <v>#REF!</v>
      </c>
    </row>
    <row r="206" spans="1:21" ht="102" x14ac:dyDescent="0.25">
      <c r="A206" s="161">
        <f>'Investīciju plāns_2023_2027'!A178</f>
        <v>176</v>
      </c>
      <c r="B206" s="279" t="str">
        <f>'Investīciju plāns_2023_2027'!B178</f>
        <v>06</v>
      </c>
      <c r="C206" s="196" t="str">
        <f>'Investīciju plāns_2023_2027'!C178</f>
        <v>Ozolnieki</v>
      </c>
      <c r="D206" s="285" t="str">
        <f>'Investīciju plāns_2023_2027'!D178</f>
        <v>Atbalsta pasākumi iedzīvotāju nekustamā īpašuma pievienošanai centralizētiem kanalizācijas un ūdensapgādes tīkliem Ozolnieku novadā</v>
      </c>
      <c r="E206" s="285" t="str">
        <f>'Investīciju plāns_2023_2027'!E178</f>
        <v>Atbalsts iedzīvotāju nekustamā īpašuma pievienošanai centralizētiem kanalizācijas tīkliem, Ozolnieku KSDU realizētā projekta "'Ūdenssaimniecības attīstība Ozolniekos" ietvaros (27.07.2022 SN Nr. 26) - parezdot PB  līdzfinanējumu līdz 2023.01.06.2023
Savukārt turpmākajos gados paredzēt finansējumu visā novadā atbilstoši 27.07.2022 SN Nr. 26 nosacījumiem</v>
      </c>
      <c r="F206" s="161" t="str">
        <f>'Investīciju plāns_2023_2027'!F178</f>
        <v>Ūdenssaimniecības attīstība</v>
      </c>
      <c r="G206" s="366" t="str">
        <f>'Investīciju plāns_2023_2027'!G178</f>
        <v>PP</v>
      </c>
      <c r="H206" s="278">
        <f>'Investīciju plāns_2023_2027'!H178</f>
        <v>230000</v>
      </c>
      <c r="I206" s="303">
        <f>'Investīciju plāns_2023_2027'!I178</f>
        <v>30000</v>
      </c>
      <c r="J206" s="304">
        <f>'Investīciju plāns_2023_2027'!J178</f>
        <v>30000</v>
      </c>
      <c r="K206" s="305">
        <f>'Investīciju plāns_2023_2027'!K178</f>
        <v>0</v>
      </c>
      <c r="L206" s="306">
        <f>'Investīciju plāns_2023_2027'!L178</f>
        <v>100000</v>
      </c>
      <c r="M206" s="307">
        <f>'Investīciju plāns_2023_2027'!M178</f>
        <v>100000</v>
      </c>
      <c r="N206" s="166" t="str">
        <f>'Investīciju plāns_2023_2027'!N178</f>
        <v>P2 V RV3</v>
      </c>
      <c r="O206" s="267" t="str">
        <f>'Investīciju plāns_2023_2027'!O178</f>
        <v>P</v>
      </c>
      <c r="P206" s="364" t="str">
        <f>'Investīciju plāns_2023_2027'!P178</f>
        <v>VP2</v>
      </c>
      <c r="Q206" s="364" t="str">
        <f>'Investīciju plāns_2023_2027'!Q178</f>
        <v>RV5</v>
      </c>
      <c r="R206" s="362" t="str">
        <f>'Investīciju plāns_2023_2027'!R178</f>
        <v>U.5.1.</v>
      </c>
      <c r="S206" s="161" t="str">
        <f>'Investīciju plāns_2023_2027'!S178</f>
        <v>Infrastruktūras un saimnieciskā nodrošinājuma nodaļa/Kultūras pārvalde/Pagasta pārvalde</v>
      </c>
      <c r="T206" s="291">
        <f>'Investīciju plāns_2023_2027'!T178</f>
        <v>0</v>
      </c>
      <c r="U206" s="282">
        <f>'Investīciju plāns_2023_2027'!U178</f>
        <v>0</v>
      </c>
    </row>
    <row r="207" spans="1:21" ht="63.75" x14ac:dyDescent="0.25">
      <c r="A207" s="196">
        <f>'Investīciju plāns_2023_2027'!A179</f>
        <v>177</v>
      </c>
      <c r="B207" s="279" t="str">
        <f>'Investīciju plāns_2023_2027'!B179</f>
        <v>09</v>
      </c>
      <c r="C207" s="196" t="str">
        <f>'Investīciju plāns_2023_2027'!C179</f>
        <v>Platone</v>
      </c>
      <c r="D207" s="285" t="str">
        <f>'Investīciju plāns_2023_2027'!D179</f>
        <v>Vircavas pamatskolas Platones filiāles teritorijas labiekārtošana</v>
      </c>
      <c r="E207" s="285" t="str">
        <f>'Investīciju plāns_2023_2027'!E179</f>
        <v xml:space="preserve">Jauna sporta laukuma izbūve, meliorācijas sistēmu sakārtošana 2020/2021.gadā, teritorijas labiekārtošana. Jāaktualizē būvprojekts
</v>
      </c>
      <c r="F207" s="161" t="str">
        <f>'Investīciju plāns_2023_2027'!F179</f>
        <v>Izglītības iestāžu infrastruktūra</v>
      </c>
      <c r="G207" s="366" t="str">
        <f>'Investīciju plāns_2023_2027'!G179</f>
        <v xml:space="preserve">J/Pag/Iedz
</v>
      </c>
      <c r="H207" s="278">
        <f>'Investīciju plāns_2023_2027'!H179</f>
        <v>400000</v>
      </c>
      <c r="I207" s="303">
        <f>'Investīciju plāns_2023_2027'!I179</f>
        <v>0</v>
      </c>
      <c r="J207" s="304">
        <f>'Investīciju plāns_2023_2027'!J179</f>
        <v>0</v>
      </c>
      <c r="K207" s="305">
        <f>'Investīciju plāns_2023_2027'!K179</f>
        <v>0</v>
      </c>
      <c r="L207" s="306">
        <f>'Investīciju plāns_2023_2027'!L179</f>
        <v>400000</v>
      </c>
      <c r="M207" s="307">
        <f>'Investīciju plāns_2023_2027'!M179</f>
        <v>0</v>
      </c>
      <c r="N207" s="166" t="str">
        <f>'Investīciju plāns_2023_2027'!N179</f>
        <v>P2 I RV1</v>
      </c>
      <c r="O207" s="258" t="str">
        <f>'Investīciju plāns_2023_2027'!O179</f>
        <v>P</v>
      </c>
      <c r="P207" s="258" t="str">
        <f>'Investīciju plāns_2023_2027'!P179</f>
        <v>VP1</v>
      </c>
      <c r="Q207" s="258" t="str">
        <f>'Investīciju plāns_2023_2027'!Q179</f>
        <v>RV1</v>
      </c>
      <c r="R207" s="363" t="str">
        <f>'Investīciju plāns_2023_2027'!R179</f>
        <v>1.1.</v>
      </c>
      <c r="S207" s="385" t="str">
        <f>'Investīciju plāns_2023_2027'!S179</f>
        <v>Infrastruktūras un saimnieciskā nodrošinājuma nodaļa</v>
      </c>
      <c r="T207" s="291">
        <f>'Investīciju plāns_2023_2027'!T179</f>
        <v>0</v>
      </c>
      <c r="U207" s="282" t="str">
        <f>'Investīciju plāns_2023_2027'!U179</f>
        <v>2022-2027</v>
      </c>
    </row>
    <row r="208" spans="1:21" ht="63.75" x14ac:dyDescent="0.25">
      <c r="A208" s="161">
        <f>'Investīciju plāns_2023_2027'!A181</f>
        <v>179</v>
      </c>
      <c r="B208" s="279" t="str">
        <f>'Investīciju plāns_2023_2027'!B181</f>
        <v>08</v>
      </c>
      <c r="C208" s="196" t="str">
        <f>'Investīciju plāns_2023_2027'!C181</f>
        <v>Platone</v>
      </c>
      <c r="D208" s="285" t="str">
        <f>'Investīciju plāns_2023_2027'!D181</f>
        <v>Brīvdabas vietas izveide pasākumu un svētku svinēšanai Platones pagastā</v>
      </c>
      <c r="E208" s="295" t="str">
        <f>'Investīciju plāns_2023_2027'!E181</f>
        <v>Palielināt Jelgavas novada vietas potenciālu un pievilcību, kas ir kā priekšnosacījums jaunu kultūras un citu saistītu pakalpojumu un aktivitāšu attīstībai, izbūvējot Platones pagasta Platones ciemā brīvdabas estrādi. Izstrādāts būvprojekts (derīgs līdz 2024.gadam)</v>
      </c>
      <c r="F208" s="281" t="str">
        <f>'Investīciju plāns_2023_2027'!F181</f>
        <v>Teritorijas labiekārtošana</v>
      </c>
      <c r="G208" s="366" t="str">
        <f>'Investīciju plāns_2023_2027'!G181</f>
        <v xml:space="preserve">AG
J/Pag/Iedz
</v>
      </c>
      <c r="H208" s="278">
        <f>'Investīciju plāns_2023_2027'!H181</f>
        <v>75000</v>
      </c>
      <c r="I208" s="303">
        <f>'Investīciju plāns_2023_2027'!I181</f>
        <v>0</v>
      </c>
      <c r="J208" s="304">
        <f>'Investīciju plāns_2023_2027'!J181</f>
        <v>0</v>
      </c>
      <c r="K208" s="305">
        <f>'Investīciju plāns_2023_2027'!K181</f>
        <v>0</v>
      </c>
      <c r="L208" s="306">
        <f>'Investīciju plāns_2023_2027'!L181</f>
        <v>75000</v>
      </c>
      <c r="M208" s="307">
        <f>'Investīciju plāns_2023_2027'!M181</f>
        <v>0</v>
      </c>
      <c r="N208" s="283" t="str">
        <f>'Investīciju plāns_2023_2027'!N181</f>
        <v>P2 K RV1</v>
      </c>
      <c r="O208" s="258" t="str">
        <f>'Investīciju plāns_2023_2027'!O181</f>
        <v>P</v>
      </c>
      <c r="P208" s="258" t="str">
        <f>'Investīciju plāns_2023_2027'!P181</f>
        <v>VP1</v>
      </c>
      <c r="Q208" s="258" t="str">
        <f>'Investīciju plāns_2023_2027'!Q181</f>
        <v>RV3</v>
      </c>
      <c r="R208" s="266" t="str">
        <f>'Investīciju plāns_2023_2027'!R181</f>
        <v>3.3.</v>
      </c>
      <c r="S208" s="385" t="str">
        <f>'Investīciju plāns_2023_2027'!S181</f>
        <v>Infrastruktūras un saimnieciskā nodrošinājuma nodaļa</v>
      </c>
      <c r="T208" s="311">
        <f>'Investīciju plāns_2023_2027'!T181</f>
        <v>0</v>
      </c>
      <c r="U208" s="282" t="str">
        <f>'Investīciju plāns_2023_2027'!U181</f>
        <v>2022-2027</v>
      </c>
    </row>
    <row r="209" spans="1:21" ht="76.5" x14ac:dyDescent="0.25">
      <c r="A209" s="161">
        <f>'Investīciju plāns_2023_2027'!A182</f>
        <v>180</v>
      </c>
      <c r="B209" s="279">
        <f>'Investīciju plāns_2023_2027'!B182</f>
        <v>0</v>
      </c>
      <c r="C209" s="312" t="str">
        <f>'Investīciju plāns_2023_2027'!C182</f>
        <v>Platone</v>
      </c>
      <c r="D209" s="285" t="str">
        <f>'Investīciju plāns_2023_2027'!D182</f>
        <v>Platones pagasta  transporta infrastruktūras attīstība</v>
      </c>
      <c r="E209" s="285" t="str">
        <f>'Investīciju plāns_2023_2027'!E182</f>
        <v>Transporta infrastruktūras attīstība, t.sk.: 
2023.gads:
Centra iela asfalta virskārtas atjaunošana 780 m (projektēšana 3812 EUR,  būvdarbi ~ 120 000 EUR)
Iepirkumu procedūra projektēšanai uzsākta 2022.gadā, noslēgti līgumi par projektēšanu</v>
      </c>
      <c r="F209" s="161" t="str">
        <f>'Investīciju plāns_2023_2027'!F182</f>
        <v>Transporta infrastruktūra, t.sk. Apgaismojums</v>
      </c>
      <c r="G209" s="366" t="str">
        <f>'Investīciju plāns_2023_2027'!G182</f>
        <v xml:space="preserve">AG2023
J/Pag/Iedz
</v>
      </c>
      <c r="H209" s="278">
        <f>'Investīciju plāns_2023_2027'!H182</f>
        <v>123812</v>
      </c>
      <c r="I209" s="303">
        <f>'Investīciju plāns_2023_2027'!I182</f>
        <v>123812</v>
      </c>
      <c r="J209" s="304">
        <f>'Investīciju plāns_2023_2027'!J182</f>
        <v>21812</v>
      </c>
      <c r="K209" s="305">
        <f>'Investīciju plāns_2023_2027'!K182</f>
        <v>102000</v>
      </c>
      <c r="L209" s="306">
        <f>'Investīciju plāns_2023_2027'!L182</f>
        <v>0</v>
      </c>
      <c r="M209" s="307">
        <f>'Investīciju plāns_2023_2027'!M182</f>
        <v>0</v>
      </c>
      <c r="N209" s="196" t="str">
        <f>'Investīciju plāns_2023_2027'!N182</f>
        <v>P2 V RV1</v>
      </c>
      <c r="O209" s="258">
        <f>'Investīciju plāns_2023_2027'!O182</f>
        <v>0</v>
      </c>
      <c r="P209" s="258">
        <f>'Investīciju plāns_2023_2027'!P182</f>
        <v>0</v>
      </c>
      <c r="Q209" s="258">
        <f>'Investīciju plāns_2023_2027'!Q182</f>
        <v>0</v>
      </c>
      <c r="R209" s="266">
        <f>'Investīciju plāns_2023_2027'!R182</f>
        <v>0</v>
      </c>
      <c r="S209" s="336" t="str">
        <f>'Investīciju plāns_2023_2027'!S182</f>
        <v>Infrastruktūras un saimnieciskā nodrošinājuma nodaļa</v>
      </c>
      <c r="T209" s="309">
        <f>'Investīciju plāns_2023_2027'!T182</f>
        <v>0</v>
      </c>
      <c r="U209" s="282" t="str">
        <f>'Investīciju plāns_2023_2027'!U182</f>
        <v>2022-2027</v>
      </c>
    </row>
    <row r="210" spans="1:21" ht="89.25" x14ac:dyDescent="0.25">
      <c r="A210" s="196">
        <f>'Investīciju plāns_2023_2027'!A183</f>
        <v>181</v>
      </c>
      <c r="B210" s="279" t="str">
        <f>'Investīciju plāns_2023_2027'!B183</f>
        <v>04</v>
      </c>
      <c r="C210" s="196" t="str">
        <f>'Investīciju plāns_2023_2027'!C183</f>
        <v>Platone</v>
      </c>
      <c r="D210" s="285" t="str">
        <f>'Investīciju plāns_2023_2027'!D183</f>
        <v>Apgaismota gājēju celiņa no A-8 līdz Platones centram izbūve</v>
      </c>
      <c r="E210" s="285" t="str">
        <f>'Investīciju plāns_2023_2027'!E183</f>
        <v>Uzlabota satiksmes infrastruktūra. Gājēju celiņa izbūve. Izstrādāts būvprojekts (derīgs līdz 2025.gadam)
2022.gadā uzsākts īstenot projektu, kopējās izmaksas būvdarbi 622784.91, būvuzraudzība 8457.90, kopā 631242.81
Finansējums pa gadiem 
2022.gads 315 621EUR
2023.gads 315 621EUR</v>
      </c>
      <c r="F210" s="161" t="str">
        <f>'Investīciju plāns_2023_2027'!F183</f>
        <v>Transporta infrastruktūra, t.sk. Apgaismojums</v>
      </c>
      <c r="G210" s="366" t="str">
        <f>'Investīciju plāns_2023_2027'!G183</f>
        <v xml:space="preserve">
PP
</v>
      </c>
      <c r="H210" s="278">
        <f>'Investīciju plāns_2023_2027'!H183</f>
        <v>315621</v>
      </c>
      <c r="I210" s="303">
        <f>'Investīciju plāns_2023_2027'!I183</f>
        <v>315621</v>
      </c>
      <c r="J210" s="304">
        <f>'Investīciju plāns_2023_2027'!J183</f>
        <v>50934</v>
      </c>
      <c r="K210" s="305">
        <f>'Investīciju plāns_2023_2027'!K183</f>
        <v>264687</v>
      </c>
      <c r="L210" s="306">
        <f>'Investīciju plāns_2023_2027'!L183</f>
        <v>0</v>
      </c>
      <c r="M210" s="307">
        <f>'Investīciju plāns_2023_2027'!M183</f>
        <v>0</v>
      </c>
      <c r="N210" s="196" t="str">
        <f>'Investīciju plāns_2023_2027'!N183</f>
        <v>P2 V RV1</v>
      </c>
      <c r="O210" s="258" t="str">
        <f>'Investīciju plāns_2023_2027'!O183</f>
        <v>P</v>
      </c>
      <c r="P210" s="258" t="str">
        <f>'Investīciju plāns_2023_2027'!P183</f>
        <v>VP2</v>
      </c>
      <c r="Q210" s="258" t="str">
        <f>'Investīciju plāns_2023_2027'!Q183</f>
        <v>RV4</v>
      </c>
      <c r="R210" s="266" t="str">
        <f>'Investīciju plāns_2023_2027'!R183</f>
        <v>4.3.</v>
      </c>
      <c r="S210" s="336" t="str">
        <f>'Investīciju plāns_2023_2027'!S183</f>
        <v>Infrastruktūras un saimnieciskā nodrošinājuma nodaļa</v>
      </c>
      <c r="T210" s="309">
        <f>'Investīciju plāns_2023_2027'!T183</f>
        <v>0</v>
      </c>
      <c r="U210" s="282" t="str">
        <f>'Investīciju plāns_2023_2027'!U183</f>
        <v>2022-2027</v>
      </c>
    </row>
    <row r="211" spans="1:21" ht="114.75" x14ac:dyDescent="0.25">
      <c r="A211" s="161">
        <f>'Investīciju plāns_2023_2027'!A184</f>
        <v>182</v>
      </c>
      <c r="B211" s="279" t="str">
        <f>'Investīciju plāns_2023_2027'!B184</f>
        <v>04</v>
      </c>
      <c r="C211" s="196" t="str">
        <f>'Investīciju plāns_2023_2027'!C184</f>
        <v>Platone</v>
      </c>
      <c r="D211" s="285" t="str">
        <f>'Investīciju plāns_2023_2027'!D184</f>
        <v>Platones pagasta  transporta infrastruktūras attīstība</v>
      </c>
      <c r="E211" s="285" t="str">
        <f>'Investīciju plāns_2023_2027'!E184</f>
        <v xml:space="preserve">Transporta infrastruktūras attīstība, t.sk.: 
2023.-2027.gads:
2. Kveldes iela asfalta virskārtas atjaunošana 100 m;
3. Dzelzceļa pārbrauktuve -"Austrumi" -virskārtas atjaunošana 140 m
Plānots (1.un2) uzsākt projektēšanu 2023.gada otrajā pusē, izmaksas plānot 2024.gadā 
3. Gājēju un veloceliņa  un apgaismojuma izbūve Platones pagasta Lielvircavas ciema teritorijā
</v>
      </c>
      <c r="F211" s="161" t="str">
        <f>'Investīciju plāns_2023_2027'!F184</f>
        <v>Transporta infrastruktūra, t.sk. Apgaismojums</v>
      </c>
      <c r="G211" s="366" t="str">
        <f>'Investīciju plāns_2023_2027'!G184</f>
        <v xml:space="preserve">J/Pag/Iedz
</v>
      </c>
      <c r="H211" s="278">
        <f>'Investīciju plāns_2023_2027'!H184</f>
        <v>850000</v>
      </c>
      <c r="I211" s="303">
        <f>'Investīciju plāns_2023_2027'!I184</f>
        <v>0</v>
      </c>
      <c r="J211" s="304">
        <f>'Investīciju plāns_2023_2027'!J184</f>
        <v>0</v>
      </c>
      <c r="K211" s="305">
        <f>'Investīciju plāns_2023_2027'!K184</f>
        <v>0</v>
      </c>
      <c r="L211" s="306">
        <f>'Investīciju plāns_2023_2027'!L184</f>
        <v>150000</v>
      </c>
      <c r="M211" s="307">
        <f>'Investīciju plāns_2023_2027'!M184</f>
        <v>700000</v>
      </c>
      <c r="N211" s="161" t="str">
        <f>'Investīciju plāns_2023_2027'!N184</f>
        <v>P2 V RV1</v>
      </c>
      <c r="O211" s="267" t="str">
        <f>'Investīciju plāns_2023_2027'!O184</f>
        <v>P</v>
      </c>
      <c r="P211" s="267" t="str">
        <f>'Investīciju plāns_2023_2027'!P184</f>
        <v>VP2</v>
      </c>
      <c r="Q211" s="267" t="str">
        <f>'Investīciju plāns_2023_2027'!Q184</f>
        <v>RV4</v>
      </c>
      <c r="R211" s="362" t="str">
        <f>'Investīciju plāns_2023_2027'!R184</f>
        <v>4.3.</v>
      </c>
      <c r="S211" s="336" t="str">
        <f>'Investīciju plāns_2023_2027'!S184</f>
        <v>Infrastruktūras un saimnieciskā nodrošinājuma nodaļa</v>
      </c>
      <c r="T211" s="284">
        <f>'Investīciju plāns_2023_2027'!T184</f>
        <v>0</v>
      </c>
      <c r="U211" s="282" t="str">
        <f>'Investīciju plāns_2023_2027'!U184</f>
        <v>2022-2027</v>
      </c>
    </row>
    <row r="212" spans="1:21" ht="89.25" x14ac:dyDescent="0.25">
      <c r="A212" s="161">
        <f>'Investīciju plāns_2023_2027'!A185</f>
        <v>183</v>
      </c>
      <c r="B212" s="279" t="str">
        <f>'Investīciju plāns_2023_2027'!B185</f>
        <v>08</v>
      </c>
      <c r="C212" s="196" t="str">
        <f>'Investīciju plāns_2023_2027'!C185</f>
        <v>Platone</v>
      </c>
      <c r="D212" s="285" t="str">
        <f>'Investīciju plāns_2023_2027'!D185</f>
        <v>Lielvircavas muižas kungu nama telpu atjaunošana</v>
      </c>
      <c r="E212" s="285" t="str">
        <f>'Investīciju plāns_2023_2027'!E185</f>
        <v>Veicināt kultūrvēsturisko vērtību pieejamību, saglabāšanu un objektu sakārtošanu, infrastruktūras attīstību tūristu un iedzīvotāju vajadzībām. Jumta nomaiņa (2021.gads), ieejas portāla atjaunošana - restaurācija (durvis, kolonas un grīda) un vēsturiskās terases izbūve (vietējas nozīmes kultūras piemineklis) utml. darbi. Muižas atjaunošanai piesaistīti vairāki ES fondu projektu  un pašvaldības finansējums.</v>
      </c>
      <c r="F212" s="161" t="str">
        <f>'Investīciju plāns_2023_2027'!F185</f>
        <v>Vēstures mantojums - ēkas</v>
      </c>
      <c r="G212" s="366" t="str">
        <f>'Investīciju plāns_2023_2027'!G185</f>
        <v xml:space="preserve">J/Pag/Iedz
</v>
      </c>
      <c r="H212" s="278">
        <f>'Investīciju plāns_2023_2027'!H185</f>
        <v>350000</v>
      </c>
      <c r="I212" s="303">
        <f>'Investīciju plāns_2023_2027'!I185</f>
        <v>0</v>
      </c>
      <c r="J212" s="304">
        <f>'Investīciju plāns_2023_2027'!J185</f>
        <v>0</v>
      </c>
      <c r="K212" s="305">
        <f>'Investīciju plāns_2023_2027'!K185</f>
        <v>0</v>
      </c>
      <c r="L212" s="306">
        <f>'Investīciju plāns_2023_2027'!L185</f>
        <v>0</v>
      </c>
      <c r="M212" s="307">
        <f>'Investīciju plāns_2023_2027'!M185</f>
        <v>350000</v>
      </c>
      <c r="N212" s="161" t="str">
        <f>'Investīciju plāns_2023_2027'!N185</f>
        <v>P4 T RV2</v>
      </c>
      <c r="O212" s="267" t="str">
        <f>'Investīciju plāns_2023_2027'!O185</f>
        <v>P</v>
      </c>
      <c r="P212" s="267" t="str">
        <f>'Investīciju plāns_2023_2027'!P185</f>
        <v>VP1</v>
      </c>
      <c r="Q212" s="267" t="str">
        <f>'Investīciju plāns_2023_2027'!Q185</f>
        <v>RV3</v>
      </c>
      <c r="R212" s="362" t="str">
        <f>'Investīciju plāns_2023_2027'!R185</f>
        <v>3.4.</v>
      </c>
      <c r="S212" s="336" t="str">
        <f>'Investīciju plāns_2023_2027'!S185</f>
        <v>Attīstības nodaļa/Infrastruktūras un saimnieciskā nodrošinājuma nodaļa/pagasta pārvalde</v>
      </c>
      <c r="T212" s="284">
        <f>'Investīciju plāns_2023_2027'!T185</f>
        <v>0</v>
      </c>
      <c r="U212" s="282" t="str">
        <f>'Investīciju plāns_2023_2027'!U185</f>
        <v>2022-2027</v>
      </c>
    </row>
    <row r="213" spans="1:21" x14ac:dyDescent="0.25">
      <c r="A213" s="196" t="e">
        <f>'Investīciju plāns_2023_2027'!#REF!</f>
        <v>#REF!</v>
      </c>
      <c r="B213" s="279" t="e">
        <f>'Investīciju plāns_2023_2027'!#REF!</f>
        <v>#REF!</v>
      </c>
      <c r="C213" s="196" t="e">
        <f>'Investīciju plāns_2023_2027'!#REF!</f>
        <v>#REF!</v>
      </c>
      <c r="D213" s="285" t="e">
        <f>'Investīciju plāns_2023_2027'!#REF!</f>
        <v>#REF!</v>
      </c>
      <c r="E213" s="316" t="e">
        <f>'Investīciju plāns_2023_2027'!#REF!</f>
        <v>#REF!</v>
      </c>
      <c r="F213" s="161" t="e">
        <f>'Investīciju plāns_2023_2027'!#REF!</f>
        <v>#REF!</v>
      </c>
      <c r="G213" s="366" t="e">
        <f>'Investīciju plāns_2023_2027'!#REF!</f>
        <v>#REF!</v>
      </c>
      <c r="H213" s="278" t="e">
        <f>'Investīciju plāns_2023_2027'!#REF!</f>
        <v>#REF!</v>
      </c>
      <c r="I213" s="303" t="e">
        <f>'Investīciju plāns_2023_2027'!#REF!</f>
        <v>#REF!</v>
      </c>
      <c r="J213" s="304" t="e">
        <f>'Investīciju plāns_2023_2027'!#REF!</f>
        <v>#REF!</v>
      </c>
      <c r="K213" s="305" t="e">
        <f>'Investīciju plāns_2023_2027'!#REF!</f>
        <v>#REF!</v>
      </c>
      <c r="L213" s="306" t="e">
        <f>'Investīciju plāns_2023_2027'!#REF!</f>
        <v>#REF!</v>
      </c>
      <c r="M213" s="307" t="e">
        <f>'Investīciju plāns_2023_2027'!#REF!</f>
        <v>#REF!</v>
      </c>
      <c r="N213" s="161" t="e">
        <f>'Investīciju plāns_2023_2027'!#REF!</f>
        <v>#REF!</v>
      </c>
      <c r="O213" s="258" t="e">
        <f>'Investīciju plāns_2023_2027'!#REF!</f>
        <v>#REF!</v>
      </c>
      <c r="P213" s="264" t="e">
        <f>'Investīciju plāns_2023_2027'!#REF!</f>
        <v>#REF!</v>
      </c>
      <c r="Q213" s="264" t="e">
        <f>'Investīciju plāns_2023_2027'!#REF!</f>
        <v>#REF!</v>
      </c>
      <c r="R213" s="362" t="e">
        <f>'Investīciju plāns_2023_2027'!#REF!</f>
        <v>#REF!</v>
      </c>
      <c r="S213" s="161" t="e">
        <f>'Investīciju plāns_2023_2027'!#REF!</f>
        <v>#REF!</v>
      </c>
      <c r="T213" s="284" t="e">
        <f>'Investīciju plāns_2023_2027'!#REF!</f>
        <v>#REF!</v>
      </c>
      <c r="U213" s="282" t="e">
        <f>'Investīciju plāns_2023_2027'!#REF!</f>
        <v>#REF!</v>
      </c>
    </row>
    <row r="214" spans="1:21" ht="102" x14ac:dyDescent="0.25">
      <c r="A214" s="161">
        <f>'Investīciju plāns_2023_2027'!A186</f>
        <v>184</v>
      </c>
      <c r="B214" s="277" t="str">
        <f>'Investīciju plāns_2023_2027'!B186</f>
        <v>04</v>
      </c>
      <c r="C214" s="161" t="str">
        <f>'Investīciju plāns_2023_2027'!C186</f>
        <v>Platone</v>
      </c>
      <c r="D214" s="285" t="str">
        <f>'Investīciju plāns_2023_2027'!D186</f>
        <v>Ģ. Eliasa dzimtas māju “Zīlēni" rekonstrukcija</v>
      </c>
      <c r="E214" s="295" t="str">
        <f>'Investīciju plāns_2023_2027'!E186</f>
        <v>Saglabāt kultūrvēsturisko vērtību pieejamību,  un objektu sakārtošanu, infrastruktūras attīstību tūristu un iedzīvotāju vajadzībām.
Būvprojekta izstrāde, būvdarbi</v>
      </c>
      <c r="F214" s="161" t="str">
        <f>'Investīciju plāns_2023_2027'!F186</f>
        <v>Vēstures mantojums - ēkas</v>
      </c>
      <c r="G214" s="366" t="str">
        <f>'Investīciju plāns_2023_2027'!G186</f>
        <v>J/Pag/Iedz</v>
      </c>
      <c r="H214" s="290">
        <f>'Investīciju plāns_2023_2027'!H186</f>
        <v>200000</v>
      </c>
      <c r="I214" s="303">
        <f>'Investīciju plāns_2023_2027'!I186</f>
        <v>0</v>
      </c>
      <c r="J214" s="304">
        <f>'Investīciju plāns_2023_2027'!J186</f>
        <v>0</v>
      </c>
      <c r="K214" s="305">
        <f>'Investīciju plāns_2023_2027'!K186</f>
        <v>0</v>
      </c>
      <c r="L214" s="306">
        <f>'Investīciju plāns_2023_2027'!L186</f>
        <v>0</v>
      </c>
      <c r="M214" s="307">
        <f>'Investīciju plāns_2023_2027'!M186</f>
        <v>200000</v>
      </c>
      <c r="N214" s="195" t="str">
        <f>'Investīciju plāns_2023_2027'!N186</f>
        <v>P4 T RV2</v>
      </c>
      <c r="O214" s="267" t="str">
        <f>'Investīciju plāns_2023_2027'!O186</f>
        <v>P</v>
      </c>
      <c r="P214" s="365" t="str">
        <f>'Investīciju plāns_2023_2027'!P186</f>
        <v>VP1</v>
      </c>
      <c r="Q214" s="267" t="str">
        <f>'Investīciju plāns_2023_2027'!Q186</f>
        <v>RV3</v>
      </c>
      <c r="R214" s="362" t="str">
        <f>'Investīciju plāns_2023_2027'!R186</f>
        <v>3.4.</v>
      </c>
      <c r="S214" s="161" t="str">
        <f>'Investīciju plāns_2023_2027'!S186</f>
        <v>Infrastruktūras un saimnieciskā nodrošinājuma nodaļa/Kultūras pārvalde/Pagasta pārvalde</v>
      </c>
      <c r="T214" s="310">
        <f>'Investīciju plāns_2023_2027'!T186</f>
        <v>0</v>
      </c>
      <c r="U214" s="282" t="str">
        <f>'Investīciju plāns_2023_2027'!U186</f>
        <v>2022-2027</v>
      </c>
    </row>
    <row r="215" spans="1:21" ht="102" x14ac:dyDescent="0.25">
      <c r="A215" s="161">
        <f>'Investīciju plāns_2023_2027'!A188</f>
        <v>186</v>
      </c>
      <c r="B215" s="279">
        <f>'Investīciju plāns_2023_2027'!B188</f>
        <v>0</v>
      </c>
      <c r="C215" s="196" t="str">
        <f>'Investīciju plāns_2023_2027'!C188</f>
        <v>Salgale</v>
      </c>
      <c r="D215" s="285" t="str">
        <f>'Investīciju plāns_2023_2027'!D188</f>
        <v>Salgales pamatskolas ēkas infrastruktūras attīstība</v>
      </c>
      <c r="E215" s="285" t="str">
        <f>'Investīciju plāns_2023_2027'!E188</f>
        <v>2023.gadā granulu apkures katla  ierīkošana bijušajā Salgales pamatskolas ēkā, 1.maija ielā 9, Emburgā, Salgales pagastā, kurā šobrīd darbojas Salgales mūzikas un mākslas skola, Staļģenes vidusskolas pirmsskolas grupas, Salgales pagasta sporta bāze un bibliotēkas ārējais apkalpošanas punkts. Ņemot vērā katras iestādes atšķirīgo darba laiku un specifiku, ļoti efektīga būtu apkures sistēmas regulēšanas iespēja, kas šobrīd, kurinot nolietotus malkas katlus, nav iespējama.</v>
      </c>
      <c r="F215" s="161" t="str">
        <f>'Investīciju plāns_2023_2027'!F188</f>
        <v>Izglītības iestāžu infrastruktūra</v>
      </c>
      <c r="G215" s="366" t="str">
        <f>'Investīciju plāns_2023_2027'!G188</f>
        <v>J/Pag/Iedz</v>
      </c>
      <c r="H215" s="278">
        <f>'Investīciju plāns_2023_2027'!H188</f>
        <v>100000</v>
      </c>
      <c r="I215" s="303">
        <f>'Investīciju plāns_2023_2027'!I188</f>
        <v>100000</v>
      </c>
      <c r="J215" s="304">
        <f>'Investīciju plāns_2023_2027'!J188</f>
        <v>100000</v>
      </c>
      <c r="K215" s="305">
        <f>'Investīciju plāns_2023_2027'!K188</f>
        <v>0</v>
      </c>
      <c r="L215" s="306">
        <f>'Investīciju plāns_2023_2027'!L188</f>
        <v>0</v>
      </c>
      <c r="M215" s="307">
        <f>'Investīciju plāns_2023_2027'!M188</f>
        <v>0</v>
      </c>
      <c r="N215" s="166" t="str">
        <f>'Investīciju plāns_2023_2027'!N188</f>
        <v>P2 I RV1</v>
      </c>
      <c r="O215" s="267">
        <f>'Investīciju plāns_2023_2027'!O188</f>
        <v>0</v>
      </c>
      <c r="P215" s="258">
        <f>'Investīciju plāns_2023_2027'!P188</f>
        <v>0</v>
      </c>
      <c r="Q215" s="258">
        <f>'Investīciju plāns_2023_2027'!Q188</f>
        <v>0</v>
      </c>
      <c r="R215" s="362">
        <f>'Investīciju plāns_2023_2027'!R188</f>
        <v>0</v>
      </c>
      <c r="S215" s="161" t="str">
        <f>'Investīciju plāns_2023_2027'!S188</f>
        <v>Infrastruktūras un saimnieciskā nodrošinājuma nodaļa/Pagasta pārvalde</v>
      </c>
      <c r="T215" s="291">
        <f>'Investīciju plāns_2023_2027'!T188</f>
        <v>0</v>
      </c>
      <c r="U215" s="282" t="str">
        <f>'Investīciju plāns_2023_2027'!U188</f>
        <v>2022-2027</v>
      </c>
    </row>
    <row r="216" spans="1:21" ht="76.5" x14ac:dyDescent="0.25">
      <c r="A216" s="196">
        <f>'Investīciju plāns_2023_2027'!A189</f>
        <v>187</v>
      </c>
      <c r="B216" s="277" t="str">
        <f>'Investīciju plāns_2023_2027'!B189</f>
        <v>09</v>
      </c>
      <c r="C216" s="161" t="str">
        <f>'Investīciju plāns_2023_2027'!C189</f>
        <v>Salgale</v>
      </c>
      <c r="D216" s="285" t="str">
        <f>'Investīciju plāns_2023_2027'!D189</f>
        <v>Salgales pamatskolas teritorijas labiekārtošana</v>
      </c>
      <c r="E216" s="285" t="str">
        <f>'Investīciju plāns_2023_2027'!E189</f>
        <v>Bruģēto segumu remontdarbi, jauna bruģa ieklāšana rotaļu laukumā</v>
      </c>
      <c r="F216" s="161" t="str">
        <f>'Investīciju plāns_2023_2027'!F189</f>
        <v>Izglītības iestāžu infrastruktūra</v>
      </c>
      <c r="G216" s="366" t="str">
        <f>'Investīciju plāns_2023_2027'!G189</f>
        <v xml:space="preserve">J/Pag/Iedz
</v>
      </c>
      <c r="H216" s="278">
        <f>'Investīciju plāns_2023_2027'!H189</f>
        <v>50000</v>
      </c>
      <c r="I216" s="303">
        <f>'Investīciju plāns_2023_2027'!I189</f>
        <v>0</v>
      </c>
      <c r="J216" s="304">
        <f>'Investīciju plāns_2023_2027'!J189</f>
        <v>0</v>
      </c>
      <c r="K216" s="305">
        <f>'Investīciju plāns_2023_2027'!K189</f>
        <v>0</v>
      </c>
      <c r="L216" s="306">
        <f>'Investīciju plāns_2023_2027'!L189</f>
        <v>0</v>
      </c>
      <c r="M216" s="307">
        <f>'Investīciju plāns_2023_2027'!M189</f>
        <v>50000</v>
      </c>
      <c r="N216" s="196" t="str">
        <f>'Investīciju plāns_2023_2027'!N189</f>
        <v>P2 I RV1</v>
      </c>
      <c r="O216" s="267" t="str">
        <f>'Investīciju plāns_2023_2027'!O189</f>
        <v>D</v>
      </c>
      <c r="P216" s="258" t="str">
        <f>'Investīciju plāns_2023_2027'!P189</f>
        <v>VP1</v>
      </c>
      <c r="Q216" s="258" t="str">
        <f>'Investīciju plāns_2023_2027'!Q189</f>
        <v>RV1</v>
      </c>
      <c r="R216" s="362" t="str">
        <f>'Investīciju plāns_2023_2027'!R189</f>
        <v>1.1.</v>
      </c>
      <c r="S216" s="161" t="str">
        <f>'Investīciju plāns_2023_2027'!S189</f>
        <v>Infrastruktūras un saimnieciskā nodrošinājuma nodaļa/Pagasta pārvalde</v>
      </c>
      <c r="T216" s="309">
        <f>'Investīciju plāns_2023_2027'!T189</f>
        <v>0</v>
      </c>
      <c r="U216" s="282" t="str">
        <f>'Investīciju plāns_2023_2027'!U189</f>
        <v>2022-2027</v>
      </c>
    </row>
    <row r="217" spans="1:21" ht="76.5" x14ac:dyDescent="0.25">
      <c r="A217" s="161">
        <f>'Investīciju plāns_2023_2027'!A190</f>
        <v>188</v>
      </c>
      <c r="B217" s="277" t="str">
        <f>'Investīciju plāns_2023_2027'!B190</f>
        <v>09</v>
      </c>
      <c r="C217" s="161" t="str">
        <f>'Investīciju plāns_2023_2027'!C190</f>
        <v>Salgale</v>
      </c>
      <c r="D217" s="285" t="str">
        <f>'Investīciju plāns_2023_2027'!D190</f>
        <v>Garozas pamatskolas teritorijas labiekārtošana</v>
      </c>
      <c r="E217" s="285" t="str">
        <f>'Investīciju plāns_2023_2027'!E190</f>
        <v xml:space="preserve">Skolas svinību laukuma bruģēšana, soliņu izvietošana, ūdens ņemšanas vietas izveide ugunsdzēsībai, bruģēti celiņi uz muzeju.
Plānots uzsākt projektēšanu 2023.gada otrajā pusē, izmaksas plānot 2024.gadā </v>
      </c>
      <c r="F217" s="161" t="str">
        <f>'Investīciju plāns_2023_2027'!F190</f>
        <v>Izglītības iestāžu infrastruktūra</v>
      </c>
      <c r="G217" s="366" t="str">
        <f>'Investīciju plāns_2023_2027'!G190</f>
        <v xml:space="preserve">J/Pag/Iedz
</v>
      </c>
      <c r="H217" s="278">
        <f>'Investīciju plāns_2023_2027'!H190</f>
        <v>250000</v>
      </c>
      <c r="I217" s="303">
        <f>'Investīciju plāns_2023_2027'!I190</f>
        <v>0</v>
      </c>
      <c r="J217" s="304">
        <f>'Investīciju plāns_2023_2027'!J190</f>
        <v>0</v>
      </c>
      <c r="K217" s="305">
        <f>'Investīciju plāns_2023_2027'!K190</f>
        <v>0</v>
      </c>
      <c r="L217" s="306">
        <f>'Investīciju plāns_2023_2027'!L190</f>
        <v>50000</v>
      </c>
      <c r="M217" s="307">
        <f>'Investīciju plāns_2023_2027'!M190</f>
        <v>200000</v>
      </c>
      <c r="N217" s="196" t="str">
        <f>'Investīciju plāns_2023_2027'!N190</f>
        <v>P2 I RV1</v>
      </c>
      <c r="O217" s="258" t="str">
        <f>'Investīciju plāns_2023_2027'!O190</f>
        <v>D</v>
      </c>
      <c r="P217" s="258" t="str">
        <f>'Investīciju plāns_2023_2027'!P190</f>
        <v>VP1</v>
      </c>
      <c r="Q217" s="258" t="str">
        <f>'Investīciju plāns_2023_2027'!Q190</f>
        <v>RV1</v>
      </c>
      <c r="R217" s="266" t="str">
        <f>'Investīciju plāns_2023_2027'!R190</f>
        <v>1.1.</v>
      </c>
      <c r="S217" s="161" t="str">
        <f>'Investīciju plāns_2023_2027'!S190</f>
        <v>Infrastruktūras un saimnieciskā nodrošinājuma nodaļa/Pagasta pārvalde</v>
      </c>
      <c r="T217" s="309">
        <f>'Investīciju plāns_2023_2027'!T190</f>
        <v>0</v>
      </c>
      <c r="U217" s="282" t="str">
        <f>'Investīciju plāns_2023_2027'!U190</f>
        <v>2022-2027</v>
      </c>
    </row>
    <row r="218" spans="1:21" x14ac:dyDescent="0.25">
      <c r="A218" s="161" t="e">
        <f>'Investīciju plāns_2023_2027'!#REF!</f>
        <v>#REF!</v>
      </c>
      <c r="B218" s="277" t="e">
        <f>'Investīciju plāns_2023_2027'!#REF!</f>
        <v>#REF!</v>
      </c>
      <c r="C218" s="161" t="e">
        <f>'Investīciju plāns_2023_2027'!#REF!</f>
        <v>#REF!</v>
      </c>
      <c r="D218" s="285" t="e">
        <f>'Investīciju plāns_2023_2027'!#REF!</f>
        <v>#REF!</v>
      </c>
      <c r="E218" s="285" t="e">
        <f>'Investīciju plāns_2023_2027'!#REF!</f>
        <v>#REF!</v>
      </c>
      <c r="F218" s="161" t="e">
        <f>'Investīciju plāns_2023_2027'!#REF!</f>
        <v>#REF!</v>
      </c>
      <c r="G218" s="366" t="e">
        <f>'Investīciju plāns_2023_2027'!#REF!</f>
        <v>#REF!</v>
      </c>
      <c r="H218" s="278" t="e">
        <f>'Investīciju plāns_2023_2027'!#REF!</f>
        <v>#REF!</v>
      </c>
      <c r="I218" s="303" t="e">
        <f>'Investīciju plāns_2023_2027'!#REF!</f>
        <v>#REF!</v>
      </c>
      <c r="J218" s="304" t="e">
        <f>'Investīciju plāns_2023_2027'!#REF!</f>
        <v>#REF!</v>
      </c>
      <c r="K218" s="305" t="e">
        <f>'Investīciju plāns_2023_2027'!#REF!</f>
        <v>#REF!</v>
      </c>
      <c r="L218" s="306" t="e">
        <f>'Investīciju plāns_2023_2027'!#REF!</f>
        <v>#REF!</v>
      </c>
      <c r="M218" s="307" t="e">
        <f>'Investīciju plāns_2023_2027'!#REF!</f>
        <v>#REF!</v>
      </c>
      <c r="N218" s="196" t="e">
        <f>'Investīciju plāns_2023_2027'!#REF!</f>
        <v>#REF!</v>
      </c>
      <c r="O218" s="267" t="e">
        <f>'Investīciju plāns_2023_2027'!#REF!</f>
        <v>#REF!</v>
      </c>
      <c r="P218" s="264" t="e">
        <f>'Investīciju plāns_2023_2027'!#REF!</f>
        <v>#REF!</v>
      </c>
      <c r="Q218" s="264" t="e">
        <f>'Investīciju plāns_2023_2027'!#REF!</f>
        <v>#REF!</v>
      </c>
      <c r="R218" s="362" t="e">
        <f>'Investīciju plāns_2023_2027'!#REF!</f>
        <v>#REF!</v>
      </c>
      <c r="S218" s="161" t="e">
        <f>'Investīciju plāns_2023_2027'!#REF!</f>
        <v>#REF!</v>
      </c>
      <c r="T218" s="309" t="e">
        <f>'Investīciju plāns_2023_2027'!#REF!</f>
        <v>#REF!</v>
      </c>
      <c r="U218" s="282" t="e">
        <f>'Investīciju plāns_2023_2027'!#REF!</f>
        <v>#REF!</v>
      </c>
    </row>
    <row r="219" spans="1:21" ht="127.5" x14ac:dyDescent="0.25">
      <c r="A219" s="196">
        <f>'Investīciju plāns_2023_2027'!A194</f>
        <v>192</v>
      </c>
      <c r="B219" s="277" t="str">
        <f>'Investīciju plāns_2023_2027'!B194</f>
        <v>06</v>
      </c>
      <c r="C219" s="161" t="str">
        <f>'Investīciju plāns_2023_2027'!C194</f>
        <v>Salgale</v>
      </c>
      <c r="D219" s="285" t="str">
        <f>'Investīciju plāns_2023_2027'!D194</f>
        <v>Salgales pagasta  transporta infrastruktūras attīstība</v>
      </c>
      <c r="E219" s="285" t="str">
        <f>'Investīciju plāns_2023_2027'!E194</f>
        <v>Transporta infrastruktūras attīstība, t.sk.: 
 2023-2027.gads:
1.Salgales pagasta Garozas ciema virskārtas asfaltēšana (Kļavu iela 440 m, Meža iela 200 m, Krasta iela 740 m)
Plānots uzsākt projektēšanu 2023.gada otrajā pusē, izmaksas plānot 2024.gadā 
2. Garozas ciema Upes ielas seguma atjaunošana 450m
3. Pļavu ielas asfaltbetona seguma izbūve, Salgales ciemā 
4. Ielu apgaismojuma balstu nomaiņa 1.maija ielā, Emburgā
5. Jaunbērziņi - Roņu tilts ceļa seguma atjaunošana</v>
      </c>
      <c r="F219" s="161" t="str">
        <f>'Investīciju plāns_2023_2027'!F194</f>
        <v>Transporta infrastruktūra, t.sk. Apgaismojums</v>
      </c>
      <c r="G219" s="366" t="str">
        <f>'Investīciju plāns_2023_2027'!G194</f>
        <v>J/Pag/Iedz
Dep/ieros</v>
      </c>
      <c r="H219" s="278">
        <f>'Investīciju plāns_2023_2027'!H194</f>
        <v>550000</v>
      </c>
      <c r="I219" s="303">
        <f>'Investīciju plāns_2023_2027'!I194</f>
        <v>0</v>
      </c>
      <c r="J219" s="304">
        <f>'Investīciju plāns_2023_2027'!J194</f>
        <v>0</v>
      </c>
      <c r="K219" s="305">
        <f>'Investīciju plāns_2023_2027'!K194</f>
        <v>0</v>
      </c>
      <c r="L219" s="306">
        <f>'Investīciju plāns_2023_2027'!L194</f>
        <v>150000</v>
      </c>
      <c r="M219" s="307">
        <f>'Investīciju plāns_2023_2027'!M194</f>
        <v>400000</v>
      </c>
      <c r="N219" s="196" t="str">
        <f>'Investīciju plāns_2023_2027'!N194</f>
        <v>P2 V RV1</v>
      </c>
      <c r="O219" s="258" t="str">
        <f>'Investīciju plāns_2023_2027'!O194</f>
        <v>P</v>
      </c>
      <c r="P219" s="264" t="str">
        <f>'Investīciju plāns_2023_2027'!P194</f>
        <v>VP2</v>
      </c>
      <c r="Q219" s="264" t="str">
        <f>'Investīciju plāns_2023_2027'!Q194</f>
        <v>RV4</v>
      </c>
      <c r="R219" s="362" t="str">
        <f>'Investīciju plāns_2023_2027'!R194</f>
        <v>4.1.</v>
      </c>
      <c r="S219" s="161" t="str">
        <f>'Investīciju plāns_2023_2027'!S194</f>
        <v>Infrastruktūras un saimnieciskā nodrošinājuma nodaļa/Pagasta pārvalde</v>
      </c>
      <c r="T219" s="309">
        <f>'Investīciju plāns_2023_2027'!T194</f>
        <v>0</v>
      </c>
      <c r="U219" s="282" t="str">
        <f>'Investīciju plāns_2023_2027'!U194</f>
        <v>2022-2027</v>
      </c>
    </row>
    <row r="220" spans="1:21" ht="102" x14ac:dyDescent="0.25">
      <c r="A220" s="161">
        <f>'Investīciju plāns_2023_2027'!A191</f>
        <v>189</v>
      </c>
      <c r="B220" s="279" t="str">
        <f>'Investīciju plāns_2023_2027'!B191</f>
        <v>06</v>
      </c>
      <c r="C220" s="196" t="str">
        <f>'Investīciju plāns_2023_2027'!C191</f>
        <v>Salgale</v>
      </c>
      <c r="D220" s="285" t="str">
        <f>'Investīciju plāns_2023_2027'!D191</f>
        <v xml:space="preserve">Daudzfunkcionāla kultūras, izglītības, sociālā un administratīvā centra izveide Emburgas ciemā
</v>
      </c>
      <c r="E220" s="285" t="str">
        <f>'Investīciju plāns_2023_2027'!E191</f>
        <v xml:space="preserve">Salgales pagasta pārvaldes ēkas "Vīgriezes" īpašuma tiesību sakārtošana un daudzfunkcionālā kultūras, izglītības, sociālā un administratīvā centra izveidei Emburgas ciemā. </v>
      </c>
      <c r="F220" s="161" t="str">
        <f>'Investīciju plāns_2023_2027'!F191</f>
        <v>Nekustamo īpašumu pārvaldība un citu pašvaldības teritorijā esošu zemju pārvaldība</v>
      </c>
      <c r="G220" s="366" t="str">
        <f>'Investīciju plāns_2023_2027'!G191</f>
        <v xml:space="preserve">J/Pag/Iedz
</v>
      </c>
      <c r="H220" s="278">
        <f>'Investīciju plāns_2023_2027'!H191</f>
        <v>120000</v>
      </c>
      <c r="I220" s="303">
        <f>'Investīciju plāns_2023_2027'!I191</f>
        <v>0</v>
      </c>
      <c r="J220" s="304">
        <f>'Investīciju plāns_2023_2027'!J191</f>
        <v>0</v>
      </c>
      <c r="K220" s="305">
        <f>'Investīciju plāns_2023_2027'!K191</f>
        <v>0</v>
      </c>
      <c r="L220" s="306">
        <f>'Investīciju plāns_2023_2027'!L191</f>
        <v>120000</v>
      </c>
      <c r="M220" s="307">
        <f>'Investīciju plāns_2023_2027'!M191</f>
        <v>0</v>
      </c>
      <c r="N220" s="196" t="str">
        <f>'Investīciju plāns_2023_2027'!N191</f>
        <v>P2 V RV10</v>
      </c>
      <c r="O220" s="267" t="str">
        <f>'Investīciju plāns_2023_2027'!O191</f>
        <v>P</v>
      </c>
      <c r="P220" s="266" t="str">
        <f>'Investīciju plāns_2023_2027'!P191</f>
        <v>VP2</v>
      </c>
      <c r="Q220" s="265" t="str">
        <f>'Investīciju plāns_2023_2027'!Q191</f>
        <v>RV5</v>
      </c>
      <c r="R220" s="362" t="str">
        <f>'Investīciju plāns_2023_2027'!R191</f>
        <v>U.5.4.</v>
      </c>
      <c r="S220" s="161" t="str">
        <f>'Investīciju plāns_2023_2027'!S191</f>
        <v>Īpašuma pārvaldības nodaļa</v>
      </c>
      <c r="T220" s="309">
        <f>'Investīciju plāns_2023_2027'!T191</f>
        <v>0</v>
      </c>
      <c r="U220" s="282" t="str">
        <f>'Investīciju plāns_2023_2027'!U191</f>
        <v>2022-2027</v>
      </c>
    </row>
    <row r="221" spans="1:21" ht="63.75" x14ac:dyDescent="0.25">
      <c r="A221" s="161">
        <f>'Investīciju plāns_2023_2027'!A196</f>
        <v>194</v>
      </c>
      <c r="B221" s="277" t="str">
        <f>'Investīciju plāns_2023_2027'!B196</f>
        <v>06</v>
      </c>
      <c r="C221" s="161" t="str">
        <f>'Investīciju plāns_2023_2027'!C196</f>
        <v>Sesava</v>
      </c>
      <c r="D221" s="285" t="str">
        <f>'Investīciju plāns_2023_2027'!D196</f>
        <v>Sesavas pagasta administratīvo siltumapgādes ēku  pārbūve un apkures sistēmu rekonstrukcija</v>
      </c>
      <c r="E221" s="285" t="str">
        <f>'Investīciju plāns_2023_2027'!E196</f>
        <v>Siltumapgādes ēku pārbūve un apkures sistēmu rekonstrukcija</v>
      </c>
      <c r="F221" s="161" t="str">
        <f>'Investīciju plāns_2023_2027'!F196</f>
        <v>Energoefektivitāte</v>
      </c>
      <c r="G221" s="366" t="str">
        <f>'Investīciju plāns_2023_2027'!G196</f>
        <v xml:space="preserve">AG
J/Pag/Iedz
</v>
      </c>
      <c r="H221" s="278">
        <f>'Investīciju plāns_2023_2027'!H196</f>
        <v>200000</v>
      </c>
      <c r="I221" s="303">
        <f>'Investīciju plāns_2023_2027'!I196</f>
        <v>0</v>
      </c>
      <c r="J221" s="304">
        <f>'Investīciju plāns_2023_2027'!J196</f>
        <v>0</v>
      </c>
      <c r="K221" s="305">
        <f>'Investīciju plāns_2023_2027'!K196</f>
        <v>0</v>
      </c>
      <c r="L221" s="306">
        <f>'Investīciju plāns_2023_2027'!L196</f>
        <v>200000</v>
      </c>
      <c r="M221" s="307">
        <f>'Investīciju plāns_2023_2027'!M196</f>
        <v>0</v>
      </c>
      <c r="N221" s="196" t="str">
        <f>'Investīciju plāns_2023_2027'!N196</f>
        <v>P2 V RV8</v>
      </c>
      <c r="O221" s="258" t="str">
        <f>'Investīciju plāns_2023_2027'!O196</f>
        <v>D</v>
      </c>
      <c r="P221" s="269" t="str">
        <f>'Investīciju plāns_2023_2027'!P196</f>
        <v>VP2</v>
      </c>
      <c r="Q221" s="264" t="str">
        <f>'Investīciju plāns_2023_2027'!Q196</f>
        <v>RV5</v>
      </c>
      <c r="R221" s="268" t="str">
        <f>'Investīciju plāns_2023_2027'!R196</f>
        <v>U.5.1.</v>
      </c>
      <c r="S221" s="161" t="str">
        <f>'Investīciju plāns_2023_2027'!S196</f>
        <v>Infrastruktūras un saimnieciskā nodrošinājuma nodaļa</v>
      </c>
      <c r="T221" s="309">
        <f>'Investīciju plāns_2023_2027'!T196</f>
        <v>0</v>
      </c>
      <c r="U221" s="282" t="str">
        <f>'Investīciju plāns_2023_2027'!U196</f>
        <v>2022-2027</v>
      </c>
    </row>
    <row r="222" spans="1:21" ht="76.5" x14ac:dyDescent="0.25">
      <c r="A222" s="196">
        <f>'Investīciju plāns_2023_2027'!A197</f>
        <v>195</v>
      </c>
      <c r="B222" s="277" t="str">
        <f>'Investīciju plāns_2023_2027'!B197</f>
        <v>06</v>
      </c>
      <c r="C222" s="161" t="str">
        <f>'Investīciju plāns_2023_2027'!C197</f>
        <v>Sesava</v>
      </c>
      <c r="D222" s="285" t="str">
        <f>'Investīciju plāns_2023_2027'!D197</f>
        <v xml:space="preserve">Pašvaldības funkciju nodrošināšanai doktorāta izveide Sesavas pagastā </v>
      </c>
      <c r="E222" s="295" t="str">
        <f>'Investīciju plāns_2023_2027'!E197</f>
        <v>Doktorāta izveide:
2022.gadā uzsākts īstenot projektu par doktorāta izveidi, kopējās izmaksas būvdarbi 204334.48, būvuzraudzība 7381, kopā 211715.48EUR
Finansējums pa gadiem 
2022.gads 148201EUR
2023.gads 63514EUR</v>
      </c>
      <c r="F222" s="161" t="str">
        <f>'Investīciju plāns_2023_2027'!F197</f>
        <v>Ēku apsaimniekošana</v>
      </c>
      <c r="G222" s="366" t="str">
        <f>'Investīciju plāns_2023_2027'!G197</f>
        <v>AG
J/Pag/Iedz
Dep/ieros</v>
      </c>
      <c r="H222" s="278">
        <f>'Investīciju plāns_2023_2027'!H197</f>
        <v>63514</v>
      </c>
      <c r="I222" s="303">
        <f>'Investīciju plāns_2023_2027'!I197</f>
        <v>63514</v>
      </c>
      <c r="J222" s="304">
        <f>'Investīciju plāns_2023_2027'!J197</f>
        <v>11409</v>
      </c>
      <c r="K222" s="305">
        <f>'Investīciju plāns_2023_2027'!K197</f>
        <v>52105</v>
      </c>
      <c r="L222" s="306">
        <f>'Investīciju plāns_2023_2027'!L197</f>
        <v>0</v>
      </c>
      <c r="M222" s="307">
        <f>'Investīciju plāns_2023_2027'!M197</f>
        <v>0</v>
      </c>
      <c r="N222" s="166" t="str">
        <f>'Investīciju plāns_2023_2027'!N197</f>
        <v>P2 V RV10</v>
      </c>
      <c r="O222" s="267" t="str">
        <f>'Investīciju plāns_2023_2027'!O197</f>
        <v>P</v>
      </c>
      <c r="P222" s="258" t="str">
        <f>'Investīciju plāns_2023_2027'!P197</f>
        <v>VP1</v>
      </c>
      <c r="Q222" s="258" t="str">
        <f>'Investīciju plāns_2023_2027'!Q197</f>
        <v>RV2</v>
      </c>
      <c r="R222" s="362" t="str">
        <f>'Investīciju plāns_2023_2027'!R197</f>
        <v>2.1.</v>
      </c>
      <c r="S222" s="161" t="str">
        <f>'Investīciju plāns_2023_2027'!S197</f>
        <v>Īpašuma pārvaldības nodaļa</v>
      </c>
      <c r="T222" s="291">
        <f>'Investīciju plāns_2023_2027'!T197</f>
        <v>0</v>
      </c>
      <c r="U222" s="282" t="str">
        <f>'Investīciju plāns_2023_2027'!U197</f>
        <v>2022-2027</v>
      </c>
    </row>
    <row r="223" spans="1:21" ht="102" x14ac:dyDescent="0.25">
      <c r="A223" s="161">
        <f>'Investīciju plāns_2023_2027'!A198</f>
        <v>196</v>
      </c>
      <c r="B223" s="279" t="str">
        <f>'Investīciju plāns_2023_2027'!B198</f>
        <v>09</v>
      </c>
      <c r="C223" s="161" t="str">
        <f>'Investīciju plāns_2023_2027'!C198</f>
        <v>Sesava</v>
      </c>
      <c r="D223" s="285" t="str">
        <f>'Investīciju plāns_2023_2027'!D198</f>
        <v>Sesavas sporta halles remonts un sporta zāles siltuma sistēmas sakārtošana un energoefektivitātes paaugstināšana</v>
      </c>
      <c r="E223" s="285" t="str">
        <f>'Investīciju plāns_2023_2027'!E198</f>
        <v>Sporta zāles siltuma sistēmas sakārtošana- TP izstrāde un būvdarbi, jo esošā siltumapgādes sistēma sporta zālē ziemas periodā nenodrošina MK noteikumos noteikto temperatūru. Secīgi darbi pēc Sesavas pagasta administratīvo siltumapgādes ēku  pārbūve un   apkures sistēmu rekonstrukcijas.
Telpu remonts, ēkas pamatu hidroizolācija, ārsienu, nesošo sienu plaisu novēršana
(projektēšana ~8000 EUR, būvdarbi ~100000 EUR)</v>
      </c>
      <c r="F223" s="161" t="str">
        <f>'Investīciju plāns_2023_2027'!F198</f>
        <v>Sporta infrastruktūra</v>
      </c>
      <c r="G223" s="366" t="str">
        <f>'Investīciju plāns_2023_2027'!G198</f>
        <v xml:space="preserve">AG2023
J/Pag/Iedz
</v>
      </c>
      <c r="H223" s="278">
        <f>'Investīciju plāns_2023_2027'!H198</f>
        <v>108000</v>
      </c>
      <c r="I223" s="303">
        <f>'Investīciju plāns_2023_2027'!I198</f>
        <v>108000</v>
      </c>
      <c r="J223" s="304">
        <f>'Investīciju plāns_2023_2027'!J198</f>
        <v>23000</v>
      </c>
      <c r="K223" s="305">
        <f>'Investīciju plāns_2023_2027'!K198</f>
        <v>85000</v>
      </c>
      <c r="L223" s="306">
        <f>'Investīciju plāns_2023_2027'!L198</f>
        <v>0</v>
      </c>
      <c r="M223" s="307">
        <f>'Investīciju plāns_2023_2027'!M198</f>
        <v>0</v>
      </c>
      <c r="N223" s="166" t="str">
        <f>'Investīciju plāns_2023_2027'!N198</f>
        <v>P2 S RV2</v>
      </c>
      <c r="O223" s="267" t="str">
        <f>'Investīciju plāns_2023_2027'!O198</f>
        <v>P</v>
      </c>
      <c r="P223" s="364" t="str">
        <f>'Investīciju plāns_2023_2027'!P198</f>
        <v>VP1</v>
      </c>
      <c r="Q223" s="267" t="str">
        <f>'Investīciju plāns_2023_2027'!Q198</f>
        <v>RV3</v>
      </c>
      <c r="R223" s="362" t="str">
        <f>'Investīciju plāns_2023_2027'!R198</f>
        <v>3.2.</v>
      </c>
      <c r="S223" s="161" t="str">
        <f>'Investīciju plāns_2023_2027'!S198</f>
        <v>Infrastruktūras un saimnieciskā nodrošinājuma nodaļa/Sporta centrs/pagasta pārvalde</v>
      </c>
      <c r="T223" s="291">
        <f>'Investīciju plāns_2023_2027'!T198</f>
        <v>0</v>
      </c>
      <c r="U223" s="282" t="str">
        <f>'Investīciju plāns_2023_2027'!U198</f>
        <v>2022-2027</v>
      </c>
    </row>
    <row r="224" spans="1:21" ht="76.5" x14ac:dyDescent="0.25">
      <c r="A224" s="161">
        <f>'Investīciju plāns_2023_2027'!A199</f>
        <v>197</v>
      </c>
      <c r="B224" s="279" t="str">
        <f>'Investīciju plāns_2023_2027'!B199</f>
        <v>09</v>
      </c>
      <c r="C224" s="161" t="str">
        <f>'Investīciju plāns_2023_2027'!C199</f>
        <v>Sesava</v>
      </c>
      <c r="D224" s="285" t="str">
        <f>'Investīciju plāns_2023_2027'!D199</f>
        <v>Sesavas pamatskolas teritorijas labiekārtošana</v>
      </c>
      <c r="E224" s="285" t="str">
        <f>'Investīciju plāns_2023_2027'!E199</f>
        <v>Pagraba atjaunošanu, bērnu rotaļu laukuma un žoga ap to izbūve, uzlabojot bērnu drošību skolas teritorijā, pilnveidojot bērnu vispusīgās iemaņas. Izstrādāts būvprojekts (derīgs līdz 2024.gadam)</v>
      </c>
      <c r="F224" s="161" t="str">
        <f>'Investīciju plāns_2023_2027'!F199</f>
        <v>Teritorijas labiekārtošana</v>
      </c>
      <c r="G224" s="366" t="str">
        <f>'Investīciju plāns_2023_2027'!G199</f>
        <v>AG
J/Pag/Iedz
Dep/ieros</v>
      </c>
      <c r="H224" s="278">
        <f>'Investīciju plāns_2023_2027'!H199</f>
        <v>630000</v>
      </c>
      <c r="I224" s="303">
        <f>'Investīciju plāns_2023_2027'!I199</f>
        <v>0</v>
      </c>
      <c r="J224" s="304">
        <f>'Investīciju plāns_2023_2027'!J199</f>
        <v>0</v>
      </c>
      <c r="K224" s="305">
        <f>'Investīciju plāns_2023_2027'!K199</f>
        <v>0</v>
      </c>
      <c r="L224" s="306">
        <f>'Investīciju plāns_2023_2027'!L199</f>
        <v>130000</v>
      </c>
      <c r="M224" s="307">
        <f>'Investīciju plāns_2023_2027'!M199</f>
        <v>500000</v>
      </c>
      <c r="N224" s="196" t="str">
        <f>'Investīciju plāns_2023_2027'!N199</f>
        <v>P2 S RV2</v>
      </c>
      <c r="O224" s="267" t="str">
        <f>'Investīciju plāns_2023_2027'!O199</f>
        <v>P</v>
      </c>
      <c r="P224" s="266" t="str">
        <f>'Investīciju plāns_2023_2027'!P199</f>
        <v>VP1</v>
      </c>
      <c r="Q224" s="267" t="str">
        <f>'Investīciju plāns_2023_2027'!Q199</f>
        <v>RV1</v>
      </c>
      <c r="R224" s="362" t="str">
        <f>'Investīciju plāns_2023_2027'!R199</f>
        <v>1.1.</v>
      </c>
      <c r="S224" s="161" t="str">
        <f>'Investīciju plāns_2023_2027'!S199</f>
        <v>Infrastruktūras un saimnieciskā nodrošinājuma nodaļa/Izglītības pārvalde</v>
      </c>
      <c r="T224" s="309">
        <f>'Investīciju plāns_2023_2027'!T199</f>
        <v>0</v>
      </c>
      <c r="U224" s="282" t="str">
        <f>'Investīciju plāns_2023_2027'!U199</f>
        <v>2022-2027</v>
      </c>
    </row>
    <row r="225" spans="1:21" ht="89.25" x14ac:dyDescent="0.25">
      <c r="A225" s="196">
        <f>'Investīciju plāns_2023_2027'!A200</f>
        <v>198</v>
      </c>
      <c r="B225" s="279" t="str">
        <f>'Investīciju plāns_2023_2027'!B200</f>
        <v>09</v>
      </c>
      <c r="C225" s="161" t="str">
        <f>'Investīciju plāns_2023_2027'!C200</f>
        <v>Sesava</v>
      </c>
      <c r="D225" s="285" t="str">
        <f>'Investīciju plāns_2023_2027'!D200</f>
        <v>Aktīvās atpūtas laukuma izveide Bērvircavas ciemā</v>
      </c>
      <c r="E225" s="285" t="str">
        <f>'Investīciju plāns_2023_2027'!E200</f>
        <v>Projekta “Aktīvās atpūtas laukuma izveide Bērvircavas ciemā” mērķis ir izveidot aktīvās atpūtas laukumu Bērvircavas ciemā, izveidojot jaunu sporta un veselības pakalpojumu, nodrošinot nepieciešamo infrastruktūru un aprīkojumu sporta aktivitāšu dažādošanai un aktīvās atpūtas pilnveidošanai. Sagatavots paskaidrojuma raksts.</v>
      </c>
      <c r="F225" s="161" t="str">
        <f>'Investīciju plāns_2023_2027'!F200</f>
        <v>Teritorijas labiekārtošana</v>
      </c>
      <c r="G225" s="366" t="str">
        <f>'Investīciju plāns_2023_2027'!G200</f>
        <v>J/Pag/Iedz
Dep/ieros</v>
      </c>
      <c r="H225" s="278">
        <f>'Investīciju plāns_2023_2027'!H200</f>
        <v>80000</v>
      </c>
      <c r="I225" s="303">
        <f>'Investīciju plāns_2023_2027'!I200</f>
        <v>0</v>
      </c>
      <c r="J225" s="304">
        <f>'Investīciju plāns_2023_2027'!J200</f>
        <v>0</v>
      </c>
      <c r="K225" s="305">
        <f>'Investīciju plāns_2023_2027'!K200</f>
        <v>0</v>
      </c>
      <c r="L225" s="306">
        <f>'Investīciju plāns_2023_2027'!L200</f>
        <v>80000</v>
      </c>
      <c r="M225" s="307">
        <f>'Investīciju plāns_2023_2027'!M200</f>
        <v>0</v>
      </c>
      <c r="N225" s="166" t="str">
        <f>'Investīciju plāns_2023_2027'!N200</f>
        <v>P2 S RV2</v>
      </c>
      <c r="O225" s="258" t="str">
        <f>'Investīciju plāns_2023_2027'!O200</f>
        <v>P</v>
      </c>
      <c r="P225" s="264" t="str">
        <f>'Investīciju plāns_2023_2027'!P200</f>
        <v>VP1</v>
      </c>
      <c r="Q225" s="258" t="str">
        <f>'Investīciju plāns_2023_2027'!Q200</f>
        <v>RV3</v>
      </c>
      <c r="R225" s="362" t="str">
        <f>'Investīciju plāns_2023_2027'!R200</f>
        <v>3.1.</v>
      </c>
      <c r="S225" s="161" t="str">
        <f>'Investīciju plāns_2023_2027'!S200</f>
        <v>Infrastruktūras un saimnieciskā nodrošinājuma nodaļa/Sporta centrs/pagasta pārvalde</v>
      </c>
      <c r="T225" s="291">
        <f>'Investīciju plāns_2023_2027'!T200</f>
        <v>0</v>
      </c>
      <c r="U225" s="282" t="str">
        <f>'Investīciju plāns_2023_2027'!U200</f>
        <v>2022-2027</v>
      </c>
    </row>
    <row r="226" spans="1:21" x14ac:dyDescent="0.25">
      <c r="A226" s="161" t="e">
        <f>'Investīciju plāns_2023_2027'!#REF!</f>
        <v>#REF!</v>
      </c>
      <c r="B226" s="279" t="e">
        <f>'Investīciju plāns_2023_2027'!#REF!</f>
        <v>#REF!</v>
      </c>
      <c r="C226" s="196" t="e">
        <f>'Investīciju plāns_2023_2027'!#REF!</f>
        <v>#REF!</v>
      </c>
      <c r="D226" s="285" t="e">
        <f>'Investīciju plāns_2023_2027'!#REF!</f>
        <v>#REF!</v>
      </c>
      <c r="E226" s="285" t="e">
        <f>'Investīciju plāns_2023_2027'!#REF!</f>
        <v>#REF!</v>
      </c>
      <c r="F226" s="161" t="e">
        <f>'Investīciju plāns_2023_2027'!#REF!</f>
        <v>#REF!</v>
      </c>
      <c r="G226" s="367" t="e">
        <f>'Investīciju plāns_2023_2027'!#REF!</f>
        <v>#REF!</v>
      </c>
      <c r="H226" s="278" t="e">
        <f>'Investīciju plāns_2023_2027'!#REF!</f>
        <v>#REF!</v>
      </c>
      <c r="I226" s="303" t="e">
        <f>'Investīciju plāns_2023_2027'!#REF!</f>
        <v>#REF!</v>
      </c>
      <c r="J226" s="304" t="e">
        <f>'Investīciju plāns_2023_2027'!#REF!</f>
        <v>#REF!</v>
      </c>
      <c r="K226" s="305" t="e">
        <f>'Investīciju plāns_2023_2027'!#REF!</f>
        <v>#REF!</v>
      </c>
      <c r="L226" s="306" t="e">
        <f>'Investīciju plāns_2023_2027'!#REF!</f>
        <v>#REF!</v>
      </c>
      <c r="M226" s="307" t="e">
        <f>'Investīciju plāns_2023_2027'!#REF!</f>
        <v>#REF!</v>
      </c>
      <c r="N226" s="161" t="e">
        <f>'Investīciju plāns_2023_2027'!#REF!</f>
        <v>#REF!</v>
      </c>
      <c r="O226" s="258" t="e">
        <f>'Investīciju plāns_2023_2027'!#REF!</f>
        <v>#REF!</v>
      </c>
      <c r="P226" s="258" t="e">
        <f>'Investīciju plāns_2023_2027'!#REF!</f>
        <v>#REF!</v>
      </c>
      <c r="Q226" s="258" t="e">
        <f>'Investīciju plāns_2023_2027'!#REF!</f>
        <v>#REF!</v>
      </c>
      <c r="R226" s="363" t="e">
        <f>'Investīciju plāns_2023_2027'!#REF!</f>
        <v>#REF!</v>
      </c>
      <c r="S226" s="336" t="e">
        <f>'Investīciju plāns_2023_2027'!#REF!</f>
        <v>#REF!</v>
      </c>
      <c r="T226" s="284" t="e">
        <f>'Investīciju plāns_2023_2027'!#REF!</f>
        <v>#REF!</v>
      </c>
      <c r="U226" s="282" t="e">
        <f>'Investīciju plāns_2023_2027'!#REF!</f>
        <v>#REF!</v>
      </c>
    </row>
    <row r="227" spans="1:21" ht="102" x14ac:dyDescent="0.25">
      <c r="A227" s="161">
        <f>'Investīciju plāns_2023_2027'!A201</f>
        <v>199</v>
      </c>
      <c r="B227" s="277" t="str">
        <f>'Investīciju plāns_2023_2027'!B201</f>
        <v>04</v>
      </c>
      <c r="C227" s="161" t="str">
        <f>'Investīciju plāns_2023_2027'!C201</f>
        <v>Sesava</v>
      </c>
      <c r="D227" s="285" t="str">
        <f>'Investīciju plāns_2023_2027'!D201</f>
        <v>Autoceļa Dobele- Bauska P103 - Bērvircavā (aptuveni 1.2km),  Sesavas pagastā ceļa seguma atjaunošana , t.sk. Upes ielas posma un Līvānu ielas posma seguma atjaunošana</v>
      </c>
      <c r="E227" s="285" t="str">
        <f>'Investīciju plāns_2023_2027'!E201</f>
        <v>Transporta infrastruktūras attīstība, t.sk.: 
2022/2023.gads:
2022. uzsākti darbi ceļa seguma atjaunošanai  par kopējo līguma summu - 217434.05 (būvprojekts, būvdarbi, autoruzraudzība), 1936.00 būvuzraudzība, kopā 219370.05EUR, bet atbilstoši pieejamam finansējumam, apmaksa par paveiktajiem darbiem sadalīta pa gadiem:
2022.gads 97000 EUR
2023.gads 122370.05 EUR</v>
      </c>
      <c r="F227" s="161" t="str">
        <f>'Investīciju plāns_2023_2027'!F201</f>
        <v>Transporta infrastruktūra, t.sk. Apgaismojums</v>
      </c>
      <c r="G227" s="366" t="str">
        <f>'Investīciju plāns_2023_2027'!G201</f>
        <v xml:space="preserve">
PP
</v>
      </c>
      <c r="H227" s="290">
        <f>'Investīciju plāns_2023_2027'!H201</f>
        <v>122370</v>
      </c>
      <c r="I227" s="303">
        <f>'Investīciju plāns_2023_2027'!I201</f>
        <v>122370</v>
      </c>
      <c r="J227" s="304">
        <f>'Investīciju plāns_2023_2027'!J201</f>
        <v>122370</v>
      </c>
      <c r="K227" s="305">
        <f>'Investīciju plāns_2023_2027'!K201</f>
        <v>0</v>
      </c>
      <c r="L227" s="306">
        <f>'Investīciju plāns_2023_2027'!L201</f>
        <v>0</v>
      </c>
      <c r="M227" s="307">
        <f>'Investīciju plāns_2023_2027'!M201</f>
        <v>0</v>
      </c>
      <c r="N227" s="195" t="str">
        <f>'Investīciju plāns_2023_2027'!N201</f>
        <v>P2 V RV1</v>
      </c>
      <c r="O227" s="267" t="str">
        <f>'Investīciju plāns_2023_2027'!O201</f>
        <v>D</v>
      </c>
      <c r="P227" s="365" t="str">
        <f>'Investīciju plāns_2023_2027'!P201</f>
        <v>VP2</v>
      </c>
      <c r="Q227" s="267" t="str">
        <f>'Investīciju plāns_2023_2027'!Q201</f>
        <v>RV4</v>
      </c>
      <c r="R227" s="362" t="str">
        <f>'Investīciju plāns_2023_2027'!R201</f>
        <v>4.1.</v>
      </c>
      <c r="S227" s="161" t="str">
        <f>'Investīciju plāns_2023_2027'!S201</f>
        <v>Infrastruktūras un saimnieciskā nodrošinājuma nodaļa/Pagasta pārvalde</v>
      </c>
      <c r="T227" s="310">
        <f>'Investīciju plāns_2023_2027'!T201</f>
        <v>0</v>
      </c>
      <c r="U227" s="282" t="str">
        <f>'Investīciju plāns_2023_2027'!U201</f>
        <v>2022-2027</v>
      </c>
    </row>
    <row r="228" spans="1:21" ht="89.25" x14ac:dyDescent="0.25">
      <c r="A228" s="196">
        <f>'Investīciju plāns_2023_2027'!A202</f>
        <v>200</v>
      </c>
      <c r="B228" s="277">
        <f>'Investīciju plāns_2023_2027'!B202</f>
        <v>0</v>
      </c>
      <c r="C228" s="161" t="str">
        <f>'Investīciju plāns_2023_2027'!C202</f>
        <v>Sesava</v>
      </c>
      <c r="D228" s="285" t="str">
        <f>'Investīciju plāns_2023_2027'!D202</f>
        <v>Sesavas pagasta  transporta infrastruktūras attīstība</v>
      </c>
      <c r="E228" s="285" t="str">
        <f>'Investīciju plāns_2023_2027'!E202</f>
        <v xml:space="preserve">Transporta infrastruktūras attīstība, t.sk.: 
2023.gads:
1.Kastaņu ielas, Bērvircavā seguma virskārtas atjaunošana (projektēšana 2178 EUR, būvdarbi ~ 92000 EUR)
Iepirkumu procedūra projektēšanai uzsākta 2022.gadā, noslēgti līgumi par projektēšanu
</v>
      </c>
      <c r="F228" s="161" t="str">
        <f>'Investīciju plāns_2023_2027'!F202</f>
        <v>Transporta infrastruktūra, t.sk. Apgaismojums</v>
      </c>
      <c r="G228" s="366" t="str">
        <f>'Investīciju plāns_2023_2027'!G202</f>
        <v xml:space="preserve">AG2023
J/Pag/Iedz
</v>
      </c>
      <c r="H228" s="290">
        <f>'Investīciju plāns_2023_2027'!H202</f>
        <v>94178</v>
      </c>
      <c r="I228" s="303">
        <f>'Investīciju plāns_2023_2027'!I202</f>
        <v>94178</v>
      </c>
      <c r="J228" s="304">
        <f>'Investīciju plāns_2023_2027'!J202</f>
        <v>15978</v>
      </c>
      <c r="K228" s="305">
        <f>'Investīciju plāns_2023_2027'!K202</f>
        <v>78200</v>
      </c>
      <c r="L228" s="306">
        <f>'Investīciju plāns_2023_2027'!L202</f>
        <v>0</v>
      </c>
      <c r="M228" s="307">
        <f>'Investīciju plāns_2023_2027'!M202</f>
        <v>0</v>
      </c>
      <c r="N228" s="195">
        <f>'Investīciju plāns_2023_2027'!N202</f>
        <v>0</v>
      </c>
      <c r="O228" s="267">
        <f>'Investīciju plāns_2023_2027'!O202</f>
        <v>0</v>
      </c>
      <c r="P228" s="365">
        <f>'Investīciju plāns_2023_2027'!P202</f>
        <v>0</v>
      </c>
      <c r="Q228" s="267">
        <f>'Investīciju plāns_2023_2027'!Q202</f>
        <v>0</v>
      </c>
      <c r="R228" s="362">
        <f>'Investīciju plāns_2023_2027'!R202</f>
        <v>0</v>
      </c>
      <c r="S228" s="161" t="str">
        <f>'Investīciju plāns_2023_2027'!S202</f>
        <v>Infrastruktūras un saimnieciskā nodrošinājuma nodaļa/Pagasta pārvalde</v>
      </c>
      <c r="T228" s="310">
        <f>'Investīciju plāns_2023_2027'!T202</f>
        <v>0</v>
      </c>
      <c r="U228" s="282" t="str">
        <f>'Investīciju plāns_2023_2027'!U202</f>
        <v>2022-2027</v>
      </c>
    </row>
    <row r="229" spans="1:21" ht="114.75" x14ac:dyDescent="0.25">
      <c r="A229" s="161">
        <f>'Investīciju plāns_2023_2027'!A204</f>
        <v>202</v>
      </c>
      <c r="B229" s="277">
        <f>'Investīciju plāns_2023_2027'!B204</f>
        <v>0</v>
      </c>
      <c r="C229" s="161" t="str">
        <f>'Investīciju plāns_2023_2027'!C204</f>
        <v>Sesava</v>
      </c>
      <c r="D229" s="285" t="str">
        <f>'Investīciju plāns_2023_2027'!D204</f>
        <v>Sesavas pagasta Bērvircavas muižas kungu mājas atjaunošana</v>
      </c>
      <c r="E229" s="285" t="str">
        <f>'Investīciju plāns_2023_2027'!E204</f>
        <v>Atbilstoši 2022.gada 23. decembra Kultūras ministrijas rīkojumam 2.5-1-202, Sesavas pagasta Bērvircavas muižai un parkam piešķirtsr reģiona nozīmes kultūras pieminekļa statuss. No 2023. gada 1. janvāra tiesiskais valdītājs ir Jelgavas novads, kā rezultātā, pašvaldībai jāparedz finanšu līdzekļi kultūras pieminekļa saglabāšanai, konservācijai un atjaunošanai.
2023.gadā iespējams pieteikties VKKP, NKMP finansējumam pieminekļa atjaunošanas dokumentācijas izstrādei un konservācijai. Provizoriskā summa dokumentu izstrādei 15000 EUR</v>
      </c>
      <c r="F229" s="161" t="str">
        <f>'Investīciju plāns_2023_2027'!F204</f>
        <v>Vēstures mantojums - ēkas</v>
      </c>
      <c r="G229" s="366" t="str">
        <f>'Investīciju plāns_2023_2027'!G204</f>
        <v>J/Pag/Iedz</v>
      </c>
      <c r="H229" s="278">
        <f>'Investīciju plāns_2023_2027'!H204</f>
        <v>15000</v>
      </c>
      <c r="I229" s="303">
        <f>'Investīciju plāns_2023_2027'!I204</f>
        <v>15000</v>
      </c>
      <c r="J229" s="304">
        <f>'Investīciju plāns_2023_2027'!J204</f>
        <v>15000</v>
      </c>
      <c r="K229" s="305">
        <f>'Investīciju plāns_2023_2027'!K204</f>
        <v>0</v>
      </c>
      <c r="L229" s="306">
        <f>'Investīciju plāns_2023_2027'!L204</f>
        <v>0</v>
      </c>
      <c r="M229" s="307">
        <f>'Investīciju plāns_2023_2027'!M204</f>
        <v>0</v>
      </c>
      <c r="N229" s="196" t="str">
        <f>'Investīciju plāns_2023_2027'!N204</f>
        <v>P4 T RV2</v>
      </c>
      <c r="O229" s="372">
        <f>'Investīciju plāns_2023_2027'!O204</f>
        <v>0</v>
      </c>
      <c r="P229" s="373">
        <f>'Investīciju plāns_2023_2027'!P204</f>
        <v>0</v>
      </c>
      <c r="Q229" s="373">
        <f>'Investīciju plāns_2023_2027'!Q204</f>
        <v>0</v>
      </c>
      <c r="R229" s="374">
        <f>'Investīciju plāns_2023_2027'!R204</f>
        <v>0</v>
      </c>
      <c r="S229" s="161" t="str">
        <f>'Investīciju plāns_2023_2027'!S204</f>
        <v>Infrastruktūras un saimnieciskā nodrošinājuma nodaļa/pagasta pārvalde</v>
      </c>
      <c r="T229" s="309">
        <f>'Investīciju plāns_2023_2027'!T204</f>
        <v>0</v>
      </c>
      <c r="U229" s="282">
        <f>'Investīciju plāns_2023_2027'!U204</f>
        <v>0</v>
      </c>
    </row>
    <row r="230" spans="1:21" x14ac:dyDescent="0.25">
      <c r="A230" s="161" t="e">
        <f>'Investīciju plāns_2023_2027'!#REF!</f>
        <v>#REF!</v>
      </c>
      <c r="B230" s="279" t="e">
        <f>'Investīciju plāns_2023_2027'!#REF!</f>
        <v>#REF!</v>
      </c>
      <c r="C230" s="196" t="e">
        <f>'Investīciju plāns_2023_2027'!#REF!</f>
        <v>#REF!</v>
      </c>
      <c r="D230" s="285" t="e">
        <f>'Investīciju plāns_2023_2027'!#REF!</f>
        <v>#REF!</v>
      </c>
      <c r="E230" s="285" t="e">
        <f>'Investīciju plāns_2023_2027'!#REF!</f>
        <v>#REF!</v>
      </c>
      <c r="F230" s="161" t="e">
        <f>'Investīciju plāns_2023_2027'!#REF!</f>
        <v>#REF!</v>
      </c>
      <c r="G230" s="366" t="e">
        <f>'Investīciju plāns_2023_2027'!#REF!</f>
        <v>#REF!</v>
      </c>
      <c r="H230" s="278" t="e">
        <f>'Investīciju plāns_2023_2027'!#REF!</f>
        <v>#REF!</v>
      </c>
      <c r="I230" s="303" t="e">
        <f>'Investīciju plāns_2023_2027'!#REF!</f>
        <v>#REF!</v>
      </c>
      <c r="J230" s="304" t="e">
        <f>'Investīciju plāns_2023_2027'!#REF!</f>
        <v>#REF!</v>
      </c>
      <c r="K230" s="305" t="e">
        <f>'Investīciju plāns_2023_2027'!#REF!</f>
        <v>#REF!</v>
      </c>
      <c r="L230" s="306" t="e">
        <f>'Investīciju plāns_2023_2027'!#REF!</f>
        <v>#REF!</v>
      </c>
      <c r="M230" s="307" t="e">
        <f>'Investīciju plāns_2023_2027'!#REF!</f>
        <v>#REF!</v>
      </c>
      <c r="N230" s="196" t="e">
        <f>'Investīciju plāns_2023_2027'!#REF!</f>
        <v>#REF!</v>
      </c>
      <c r="O230" s="372" t="e">
        <f>'Investīciju plāns_2023_2027'!#REF!</f>
        <v>#REF!</v>
      </c>
      <c r="P230" s="373" t="e">
        <f>'Investīciju plāns_2023_2027'!#REF!</f>
        <v>#REF!</v>
      </c>
      <c r="Q230" s="373" t="e">
        <f>'Investīciju plāns_2023_2027'!#REF!</f>
        <v>#REF!</v>
      </c>
      <c r="R230" s="374" t="e">
        <f>'Investīciju plāns_2023_2027'!#REF!</f>
        <v>#REF!</v>
      </c>
      <c r="S230" s="161" t="e">
        <f>'Investīciju plāns_2023_2027'!#REF!</f>
        <v>#REF!</v>
      </c>
      <c r="T230" s="309" t="e">
        <f>'Investīciju plāns_2023_2027'!#REF!</f>
        <v>#REF!</v>
      </c>
      <c r="U230" s="282" t="e">
        <f>'Investīciju plāns_2023_2027'!#REF!</f>
        <v>#REF!</v>
      </c>
    </row>
    <row r="231" spans="1:21" ht="76.5" x14ac:dyDescent="0.25">
      <c r="A231" s="196">
        <f>'Investīciju plāns_2023_2027'!A205</f>
        <v>203</v>
      </c>
      <c r="B231" s="279" t="str">
        <f>'Investīciju plāns_2023_2027'!B205</f>
        <v>09</v>
      </c>
      <c r="C231" s="196" t="str">
        <f>'Investīciju plāns_2023_2027'!C205</f>
        <v>Svēte</v>
      </c>
      <c r="D231" s="285" t="str">
        <f>'Investīciju plāns_2023_2027'!D205</f>
        <v>Svētes pamatskolas ēkas piebūve, kā jaunas multifunkcionālas mācību telpu izveide</v>
      </c>
      <c r="E231" s="285" t="str">
        <f>'Investīciju plāns_2023_2027'!E205</f>
        <v>Multifunkcionālas mācību telpu izveide - nodrošināt Svētes pamatskolas skolēniem iespēju apgūt mācību vielu mājturībā un tehnoloģijās , kā arī paredzēt telpas pilnvertīgam pielietojumam skolas vajadzībām
(2023.gadā projektēšana ~ 50 000 EUR, būvniecība 2024.gadā)</v>
      </c>
      <c r="F231" s="195" t="str">
        <f>'Investīciju plāns_2023_2027'!F205</f>
        <v>Izglītības iestāžu infrastruktūra</v>
      </c>
      <c r="G231" s="366" t="str">
        <f>'Investīciju plāns_2023_2027'!G205</f>
        <v xml:space="preserve">AG2023
J/Pag/Iedz
</v>
      </c>
      <c r="H231" s="278">
        <f>'Investīciju plāns_2023_2027'!H205</f>
        <v>550000</v>
      </c>
      <c r="I231" s="303">
        <f>'Investīciju plāns_2023_2027'!I205</f>
        <v>50000</v>
      </c>
      <c r="J231" s="304">
        <f>'Investīciju plāns_2023_2027'!J205</f>
        <v>50000</v>
      </c>
      <c r="K231" s="305">
        <f>'Investīciju plāns_2023_2027'!K205</f>
        <v>0</v>
      </c>
      <c r="L231" s="306">
        <f>'Investīciju plāns_2023_2027'!L205</f>
        <v>0</v>
      </c>
      <c r="M231" s="307">
        <f>'Investīciju plāns_2023_2027'!M205</f>
        <v>500000</v>
      </c>
      <c r="N231" s="166" t="str">
        <f>'Investīciju plāns_2023_2027'!N205</f>
        <v>P2 I RV1</v>
      </c>
      <c r="O231" s="372" t="str">
        <f>'Investīciju plāns_2023_2027'!O205</f>
        <v>P</v>
      </c>
      <c r="P231" s="372" t="str">
        <f>'Investīciju plāns_2023_2027'!P205</f>
        <v>VP1</v>
      </c>
      <c r="Q231" s="372" t="str">
        <f>'Investīciju plāns_2023_2027'!Q205</f>
        <v>RV1</v>
      </c>
      <c r="R231" s="375" t="str">
        <f>'Investīciju plāns_2023_2027'!R205</f>
        <v>1.1.</v>
      </c>
      <c r="S231" s="161" t="str">
        <f>'Investīciju plāns_2023_2027'!S205</f>
        <v xml:space="preserve">Izglītības pārvalde/Infrastruktūras un saimnieciskā nodrošinājuma nodaļa </v>
      </c>
      <c r="T231" s="291">
        <f>'Investīciju plāns_2023_2027'!T205</f>
        <v>0</v>
      </c>
      <c r="U231" s="282" t="str">
        <f>'Investīciju plāns_2023_2027'!U205</f>
        <v>2022-2027</v>
      </c>
    </row>
    <row r="232" spans="1:21" x14ac:dyDescent="0.25">
      <c r="A232" s="161" t="e">
        <f>'Investīciju plāns_2023_2027'!#REF!</f>
        <v>#REF!</v>
      </c>
      <c r="B232" s="277" t="e">
        <f>'Investīciju plāns_2023_2027'!#REF!</f>
        <v>#REF!</v>
      </c>
      <c r="C232" s="161" t="e">
        <f>'Investīciju plāns_2023_2027'!#REF!</f>
        <v>#REF!</v>
      </c>
      <c r="D232" s="285" t="e">
        <f>'Investīciju plāns_2023_2027'!#REF!</f>
        <v>#REF!</v>
      </c>
      <c r="E232" s="295" t="e">
        <f>'Investīciju plāns_2023_2027'!#REF!</f>
        <v>#REF!</v>
      </c>
      <c r="F232" s="161" t="e">
        <f>'Investīciju plāns_2023_2027'!#REF!</f>
        <v>#REF!</v>
      </c>
      <c r="G232" s="368" t="e">
        <f>'Investīciju plāns_2023_2027'!#REF!</f>
        <v>#REF!</v>
      </c>
      <c r="H232" s="278" t="e">
        <f>'Investīciju plāns_2023_2027'!#REF!</f>
        <v>#REF!</v>
      </c>
      <c r="I232" s="303" t="e">
        <f>'Investīciju plāns_2023_2027'!#REF!</f>
        <v>#REF!</v>
      </c>
      <c r="J232" s="304" t="e">
        <f>'Investīciju plāns_2023_2027'!#REF!</f>
        <v>#REF!</v>
      </c>
      <c r="K232" s="305" t="e">
        <f>'Investīciju plāns_2023_2027'!#REF!</f>
        <v>#REF!</v>
      </c>
      <c r="L232" s="306" t="e">
        <f>'Investīciju plāns_2023_2027'!#REF!</f>
        <v>#REF!</v>
      </c>
      <c r="M232" s="307" t="e">
        <f>'Investīciju plāns_2023_2027'!#REF!</f>
        <v>#REF!</v>
      </c>
      <c r="N232" s="196" t="e">
        <f>'Investīciju plāns_2023_2027'!#REF!</f>
        <v>#REF!</v>
      </c>
      <c r="O232" s="372" t="e">
        <f>'Investīciju plāns_2023_2027'!#REF!</f>
        <v>#REF!</v>
      </c>
      <c r="P232" s="372" t="e">
        <f>'Investīciju plāns_2023_2027'!#REF!</f>
        <v>#REF!</v>
      </c>
      <c r="Q232" s="372" t="e">
        <f>'Investīciju plāns_2023_2027'!#REF!</f>
        <v>#REF!</v>
      </c>
      <c r="R232" s="344" t="e">
        <f>'Investīciju plāns_2023_2027'!#REF!</f>
        <v>#REF!</v>
      </c>
      <c r="S232" s="161" t="e">
        <f>'Investīciju plāns_2023_2027'!#REF!</f>
        <v>#REF!</v>
      </c>
      <c r="T232" s="309" t="e">
        <f>'Investīciju plāns_2023_2027'!#REF!</f>
        <v>#REF!</v>
      </c>
      <c r="U232" s="282" t="e">
        <f>'Investīciju plāns_2023_2027'!#REF!</f>
        <v>#REF!</v>
      </c>
    </row>
    <row r="233" spans="1:21" ht="76.5" x14ac:dyDescent="0.25">
      <c r="A233" s="161">
        <f>'Investīciju plāns_2023_2027'!A206</f>
        <v>204</v>
      </c>
      <c r="B233" s="277" t="str">
        <f>'Investīciju plāns_2023_2027'!B206</f>
        <v>09</v>
      </c>
      <c r="C233" s="161" t="str">
        <f>'Investīciju plāns_2023_2027'!C206</f>
        <v>Svēte</v>
      </c>
      <c r="D233" s="285" t="str">
        <f>'Investīciju plāns_2023_2027'!D206</f>
        <v>Svētes bērnu un jauniešu izglītības un iniciatīvu centra vides pieejamības nodrošināšana</v>
      </c>
      <c r="E233" s="295" t="str">
        <f>'Investīciju plāns_2023_2027'!E206</f>
        <v>Vides pieejamības nodrošināšana</v>
      </c>
      <c r="F233" s="281" t="str">
        <f>'Investīciju plāns_2023_2027'!F206</f>
        <v>Izglītības iestāžu infrastruktūra</v>
      </c>
      <c r="G233" s="366" t="str">
        <f>'Investīciju plāns_2023_2027'!G206</f>
        <v>J/Pag/Iedz
SAM</v>
      </c>
      <c r="H233" s="278">
        <f>'Investīciju plāns_2023_2027'!H206</f>
        <v>80000</v>
      </c>
      <c r="I233" s="303">
        <f>'Investīciju plāns_2023_2027'!I206</f>
        <v>0</v>
      </c>
      <c r="J233" s="304">
        <f>'Investīciju plāns_2023_2027'!J206</f>
        <v>0</v>
      </c>
      <c r="K233" s="305">
        <f>'Investīciju plāns_2023_2027'!K206</f>
        <v>0</v>
      </c>
      <c r="L233" s="306">
        <f>'Investīciju plāns_2023_2027'!L206</f>
        <v>80000</v>
      </c>
      <c r="M233" s="307">
        <f>'Investīciju plāns_2023_2027'!M206</f>
        <v>0</v>
      </c>
      <c r="N233" s="196" t="str">
        <f>'Investīciju plāns_2023_2027'!N206</f>
        <v>P2 I RV1</v>
      </c>
      <c r="O233" s="372" t="str">
        <f>'Investīciju plāns_2023_2027'!O206</f>
        <v>P</v>
      </c>
      <c r="P233" s="372" t="str">
        <f>'Investīciju plāns_2023_2027'!P206</f>
        <v>VP1</v>
      </c>
      <c r="Q233" s="372" t="str">
        <f>'Investīciju plāns_2023_2027'!Q206</f>
        <v>RV1</v>
      </c>
      <c r="R233" s="375" t="str">
        <f>'Investīciju plāns_2023_2027'!R206</f>
        <v>1.1.</v>
      </c>
      <c r="S233" s="336" t="str">
        <f>'Investīciju plāns_2023_2027'!S206</f>
        <v>Infrastruktūras un saimnieciskā nodrošinājuma nodaļa/Attīstības nodaļa</v>
      </c>
      <c r="T233" s="309" t="str">
        <f>'Investīciju plāns_2023_2027'!T206</f>
        <v>2022-2027</v>
      </c>
      <c r="U233" s="282" t="str">
        <f>'Investīciju plāns_2023_2027'!U206</f>
        <v>2022-2027</v>
      </c>
    </row>
    <row r="234" spans="1:21" ht="76.5" x14ac:dyDescent="0.25">
      <c r="A234" s="196">
        <f>'Investīciju plāns_2023_2027'!A207</f>
        <v>205</v>
      </c>
      <c r="B234" s="279" t="str">
        <f>'Investīciju plāns_2023_2027'!B207</f>
        <v>09s</v>
      </c>
      <c r="C234" s="196" t="str">
        <f>'Investīciju plāns_2023_2027'!C207</f>
        <v>Svēte</v>
      </c>
      <c r="D234" s="285" t="str">
        <f>'Investīciju plāns_2023_2027'!D207</f>
        <v>Svētes pamatskolas sporta halles zāles grīdas atjaunošana</v>
      </c>
      <c r="E234" s="285" t="str">
        <f>'Investīciju plāns_2023_2027'!E207</f>
        <v>Grīdas segums bojāts (uzpūties), zaudējis pretslīdes īpašības- nepieciešama seguma nomaiņa</v>
      </c>
      <c r="F234" s="161" t="str">
        <f>'Investīciju plāns_2023_2027'!F207</f>
        <v>Sporta infrastruktūra</v>
      </c>
      <c r="G234" s="366" t="str">
        <f>'Investīciju plāns_2023_2027'!G207</f>
        <v>J/Pag/Iedz</v>
      </c>
      <c r="H234" s="278">
        <f>'Investīciju plāns_2023_2027'!H207</f>
        <v>50000</v>
      </c>
      <c r="I234" s="303">
        <f>'Investīciju plāns_2023_2027'!I207</f>
        <v>0</v>
      </c>
      <c r="J234" s="304">
        <f>'Investīciju plāns_2023_2027'!J207</f>
        <v>0</v>
      </c>
      <c r="K234" s="305">
        <f>'Investīciju plāns_2023_2027'!K207</f>
        <v>0</v>
      </c>
      <c r="L234" s="306">
        <f>'Investīciju plāns_2023_2027'!L207</f>
        <v>50000</v>
      </c>
      <c r="M234" s="307">
        <f>'Investīciju plāns_2023_2027'!M207</f>
        <v>0</v>
      </c>
      <c r="N234" s="196" t="str">
        <f>'Investīciju plāns_2023_2027'!N207</f>
        <v>P2 S RV2</v>
      </c>
      <c r="O234" s="372" t="str">
        <f>'Investīciju plāns_2023_2027'!O207</f>
        <v>D</v>
      </c>
      <c r="P234" s="373" t="str">
        <f>'Investīciju plāns_2023_2027'!P207</f>
        <v>VP1</v>
      </c>
      <c r="Q234" s="373" t="str">
        <f>'Investīciju plāns_2023_2027'!Q207</f>
        <v>RV1</v>
      </c>
      <c r="R234" s="375" t="str">
        <f>'Investīciju plāns_2023_2027'!R207</f>
        <v>1.1.</v>
      </c>
      <c r="S234" s="161" t="str">
        <f>'Investīciju plāns_2023_2027'!S207</f>
        <v xml:space="preserve">Izglītības pārvalde/Infrastruktūras un saimnieciskā nodrošinājuma nodaļa </v>
      </c>
      <c r="T234" s="309">
        <f>'Investīciju plāns_2023_2027'!T207</f>
        <v>0</v>
      </c>
      <c r="U234" s="282" t="str">
        <f>'Investīciju plāns_2023_2027'!U207</f>
        <v>2022-2027</v>
      </c>
    </row>
    <row r="235" spans="1:21" ht="76.5" x14ac:dyDescent="0.25">
      <c r="A235" s="161">
        <f>'Investīciju plāns_2023_2027'!A208</f>
        <v>206</v>
      </c>
      <c r="B235" s="279" t="str">
        <f>'Investīciju plāns_2023_2027'!B208</f>
        <v>09</v>
      </c>
      <c r="C235" s="196" t="str">
        <f>'Investīciju plāns_2023_2027'!C208</f>
        <v>Svēte</v>
      </c>
      <c r="D235" s="285" t="str">
        <f>'Investīciju plāns_2023_2027'!D208</f>
        <v>Ārējās kanalizācijas sakārtošana pie Svētes Bērnu un jauniešu izglītības un aktivitāšu centra</v>
      </c>
      <c r="E235" s="285" t="str">
        <f>'Investīciju plāns_2023_2027'!E208</f>
        <v>Pievienošanās pie kopējā kanalizācijas tīkla, jo  kanalizācijas tīkls pievienots pie privātā īpašumā 2 m3 esošās nosēdakas. Bieži jāveic asenizācijas pakalpojumi, kuru izmaksas ir lielākas nekā pieslēgumam pie kopējā tīkla. Akas īpašniekam ir pretenzijas pret esošo situāciju.</v>
      </c>
      <c r="F235" s="161" t="str">
        <f>'Investīciju plāns_2023_2027'!F208</f>
        <v>Teritorijas labiekārtošana</v>
      </c>
      <c r="G235" s="366" t="str">
        <f>'Investīciju plāns_2023_2027'!G208</f>
        <v>J/Pag/Iedz</v>
      </c>
      <c r="H235" s="278">
        <f>'Investīciju plāns_2023_2027'!H208</f>
        <v>110000</v>
      </c>
      <c r="I235" s="303">
        <f>'Investīciju plāns_2023_2027'!I208</f>
        <v>0</v>
      </c>
      <c r="J235" s="304">
        <f>'Investīciju plāns_2023_2027'!J208</f>
        <v>0</v>
      </c>
      <c r="K235" s="305">
        <f>'Investīciju plāns_2023_2027'!K208</f>
        <v>0</v>
      </c>
      <c r="L235" s="306">
        <f>'Investīciju plāns_2023_2027'!L208</f>
        <v>0</v>
      </c>
      <c r="M235" s="307">
        <f>'Investīciju plāns_2023_2027'!M208</f>
        <v>110000</v>
      </c>
      <c r="N235" s="166" t="str">
        <f>'Investīciju plāns_2023_2027'!N208</f>
        <v>P2 I RV1</v>
      </c>
      <c r="O235" s="372" t="str">
        <f>'Investīciju plāns_2023_2027'!O208</f>
        <v>D</v>
      </c>
      <c r="P235" s="372" t="str">
        <f>'Investīciju plāns_2023_2027'!P208</f>
        <v>VP1</v>
      </c>
      <c r="Q235" s="372" t="str">
        <f>'Investīciju plāns_2023_2027'!Q208</f>
        <v>RV1</v>
      </c>
      <c r="R235" s="374" t="str">
        <f>'Investīciju plāns_2023_2027'!R208</f>
        <v>1.1.</v>
      </c>
      <c r="S235" s="161" t="str">
        <f>'Investīciju plāns_2023_2027'!S208</f>
        <v xml:space="preserve">Izglītības pārvalde/Infrastruktūras un saimnieciskā nodrošinājuma nodaļa </v>
      </c>
      <c r="T235" s="291">
        <f>'Investīciju plāns_2023_2027'!T208</f>
        <v>0</v>
      </c>
      <c r="U235" s="282" t="str">
        <f>'Investīciju plāns_2023_2027'!U208</f>
        <v>2022-2027</v>
      </c>
    </row>
    <row r="236" spans="1:21" ht="76.5" x14ac:dyDescent="0.25">
      <c r="A236" s="161">
        <f>'Investīciju plāns_2023_2027'!A209</f>
        <v>207</v>
      </c>
      <c r="B236" s="279" t="str">
        <f>'Investīciju plāns_2023_2027'!B209</f>
        <v>06</v>
      </c>
      <c r="C236" s="196" t="str">
        <f>'Investīciju plāns_2023_2027'!C209</f>
        <v>Svēte</v>
      </c>
      <c r="D236" s="285" t="str">
        <f>'Investīciju plāns_2023_2027'!D209</f>
        <v>Svētes pagasta Jēkabnieku kultūras nama lietus ūdens novadīšanas sistēmas sakārtošana</v>
      </c>
      <c r="E236" s="285" t="str">
        <f>'Investīciju plāns_2023_2027'!E209</f>
        <v>LKT ar akām novadošā tīkla ierīkošana jumta lietus ūdens noteku savākšanai slēgtā sistēmā, ēkas apmales sakārtošana, pamatu cokola atjaunošana. Projektēšana 2022.gadā (DRN finansējums)
2023.gadā lietus ūdens un drenāžas sistēmas izbūve 78 000EUR</v>
      </c>
      <c r="F236" s="161" t="str">
        <f>'Investīciju plāns_2023_2027'!F209</f>
        <v xml:space="preserve">Teritorijas labiekārtošana </v>
      </c>
      <c r="G236" s="367" t="str">
        <f>'Investīciju plāns_2023_2027'!G209</f>
        <v xml:space="preserve">J/Pag/Iedz
</v>
      </c>
      <c r="H236" s="278">
        <f>'Investīciju plāns_2023_2027'!H209</f>
        <v>78000</v>
      </c>
      <c r="I236" s="303">
        <f>'Investīciju plāns_2023_2027'!I209</f>
        <v>78000</v>
      </c>
      <c r="J236" s="304">
        <f>'Investīciju plāns_2023_2027'!J209</f>
        <v>78000</v>
      </c>
      <c r="K236" s="305">
        <f>'Investīciju plāns_2023_2027'!K209</f>
        <v>0</v>
      </c>
      <c r="L236" s="306">
        <f>'Investīciju plāns_2023_2027'!L209</f>
        <v>0</v>
      </c>
      <c r="M236" s="307">
        <f>'Investīciju plāns_2023_2027'!M209</f>
        <v>0</v>
      </c>
      <c r="N236" s="166" t="str">
        <f>'Investīciju plāns_2023_2027'!N209</f>
        <v>P3 V RV9</v>
      </c>
      <c r="O236" s="372" t="str">
        <f>'Investīciju plāns_2023_2027'!O209</f>
        <v>P</v>
      </c>
      <c r="P236" s="376" t="str">
        <f>'Investīciju plāns_2023_2027'!P209</f>
        <v>VP1</v>
      </c>
      <c r="Q236" s="372" t="str">
        <f>'Investīciju plāns_2023_2027'!Q209</f>
        <v>RV3</v>
      </c>
      <c r="R236" s="374" t="str">
        <f>'Investīciju plāns_2023_2027'!R209</f>
        <v>3.3.</v>
      </c>
      <c r="S236" s="161" t="str">
        <f>'Investīciju plāns_2023_2027'!S209</f>
        <v>Infrastruktūras un saimnieciskā nodrošinājuma nodaļa/pagasta pārvalde</v>
      </c>
      <c r="T236" s="291">
        <f>'Investīciju plāns_2023_2027'!T209</f>
        <v>0</v>
      </c>
      <c r="U236" s="282" t="str">
        <f>'Investīciju plāns_2023_2027'!U209</f>
        <v>2022-2027</v>
      </c>
    </row>
    <row r="237" spans="1:21" ht="76.5" x14ac:dyDescent="0.25">
      <c r="A237" s="196">
        <f>'Investīciju plāns_2023_2027'!A210</f>
        <v>208</v>
      </c>
      <c r="B237" s="279">
        <f>'Investīciju plāns_2023_2027'!B210</f>
        <v>0</v>
      </c>
      <c r="C237" s="196" t="str">
        <f>'Investīciju plāns_2023_2027'!C210</f>
        <v>Svēte</v>
      </c>
      <c r="D237" s="285" t="str">
        <f>'Investīciju plāns_2023_2027'!D210</f>
        <v>Svētes pagasta  transporta infrastruktūras attīstība</v>
      </c>
      <c r="E237" s="285" t="str">
        <f>'Investīciju plāns_2023_2027'!E210</f>
        <v>Transporta infrastruktūras attīstība, t.sk.: 
2023.gads:
Straumes ielas, Jēkabniekos seguma virskārtas atjaunošana 120m (projektēšana 1936 EUR, būvdarbi ~ 23000 EUR)
Iepirkumu procedūra projektēšanai uzsākta 2022.gadā, noslēgti līgumi par projektēšanu</v>
      </c>
      <c r="F237" s="161" t="str">
        <f>'Investīciju plāns_2023_2027'!F210</f>
        <v>Transporta infrastruktūra, t.sk. Apgaismojums</v>
      </c>
      <c r="G237" s="367" t="str">
        <f>'Investīciju plāns_2023_2027'!G210</f>
        <v>AG2023
J/Pag/Iedz
Dep/ieros</v>
      </c>
      <c r="H237" s="278">
        <f>'Investīciju plāns_2023_2027'!H210</f>
        <v>24936</v>
      </c>
      <c r="I237" s="303">
        <f>'Investīciju plāns_2023_2027'!I210</f>
        <v>24936</v>
      </c>
      <c r="J237" s="304">
        <f>'Investīciju plāns_2023_2027'!J210</f>
        <v>24936</v>
      </c>
      <c r="K237" s="305">
        <f>'Investīciju plāns_2023_2027'!K210</f>
        <v>0</v>
      </c>
      <c r="L237" s="306">
        <f>'Investīciju plāns_2023_2027'!L210</f>
        <v>0</v>
      </c>
      <c r="M237" s="307">
        <f>'Investīciju plāns_2023_2027'!M210</f>
        <v>0</v>
      </c>
      <c r="N237" s="166">
        <f>'Investīciju plāns_2023_2027'!N210</f>
        <v>0</v>
      </c>
      <c r="O237" s="336">
        <f>'Investīciju plāns_2023_2027'!O210</f>
        <v>0</v>
      </c>
      <c r="P237" s="372">
        <f>'Investīciju plāns_2023_2027'!P210</f>
        <v>0</v>
      </c>
      <c r="Q237" s="377">
        <f>'Investīciju plāns_2023_2027'!Q210</f>
        <v>0</v>
      </c>
      <c r="R237" s="375">
        <f>'Investīciju plāns_2023_2027'!R210</f>
        <v>0</v>
      </c>
      <c r="S237" s="161" t="str">
        <f>'Investīciju plāns_2023_2027'!S210</f>
        <v>Infrastruktūras un saimnieciskā nodrošinājuma nodaļa/Pagasta pārvalde</v>
      </c>
      <c r="T237" s="291">
        <f>'Investīciju plāns_2023_2027'!T210</f>
        <v>0</v>
      </c>
      <c r="U237" s="282" t="str">
        <f>'Investīciju plāns_2023_2027'!U210</f>
        <v>2022-2027</v>
      </c>
    </row>
    <row r="238" spans="1:21" ht="76.5" x14ac:dyDescent="0.25">
      <c r="A238" s="161">
        <f>'Investīciju plāns_2023_2027'!A212</f>
        <v>210</v>
      </c>
      <c r="B238" s="279" t="str">
        <f>'Investīciju plāns_2023_2027'!B212</f>
        <v>06</v>
      </c>
      <c r="C238" s="196" t="str">
        <f>'Investīciju plāns_2023_2027'!C212</f>
        <v>Valgunde</v>
      </c>
      <c r="D238" s="285" t="str">
        <f>'Investīciju plāns_2023_2027'!D212</f>
        <v>Valgundes pagasta ēkas energoefektivitātes paaugstināšana</v>
      </c>
      <c r="E238" s="285" t="str">
        <f>'Investīciju plāns_2023_2027'!E212</f>
        <v>Pagasta pārvaldes ēkas energoefektivitātes paaugstināšana. Īstenojot projektu tiek ietaupīti energoresursi, novērsta ēkas bojājumi - plaisas sienās, uzlaboti darba apstākļi. Veicot telpu pārplānošanu,  nodrošināta to efektīvāka izmantošana, paaugstinot iedzīvotājiem sniedzamo pakalpojumu pieejamību.
(projektēšana ~ 10 000 EUR, būvdarbi ~ 590 000 EUR)</v>
      </c>
      <c r="F238" s="161" t="str">
        <f>'Investīciju plāns_2023_2027'!F212</f>
        <v>Energoefektivitāte</v>
      </c>
      <c r="G238" s="366" t="str">
        <f>'Investīciju plāns_2023_2027'!G212</f>
        <v xml:space="preserve">AG2024
J/Pag/Iedz
</v>
      </c>
      <c r="H238" s="278">
        <f>'Investīciju plāns_2023_2027'!H212</f>
        <v>600000</v>
      </c>
      <c r="I238" s="303">
        <f>'Investīciju plāns_2023_2027'!I212</f>
        <v>600000</v>
      </c>
      <c r="J238" s="304">
        <f>'Investīciju plāns_2023_2027'!J212</f>
        <v>98500</v>
      </c>
      <c r="K238" s="305">
        <f>'Investīciju plāns_2023_2027'!K212</f>
        <v>501500</v>
      </c>
      <c r="L238" s="306">
        <f>'Investīciju plāns_2023_2027'!L212</f>
        <v>0</v>
      </c>
      <c r="M238" s="307">
        <f>'Investīciju plāns_2023_2027'!M212</f>
        <v>0</v>
      </c>
      <c r="N238" s="161" t="str">
        <f>'Investīciju plāns_2023_2027'!N212</f>
        <v>P2 V RV8</v>
      </c>
      <c r="O238" s="372" t="str">
        <f>'Investīciju plāns_2023_2027'!O212</f>
        <v>P</v>
      </c>
      <c r="P238" s="373" t="str">
        <f>'Investīciju plāns_2023_2027'!P212</f>
        <v>VP2</v>
      </c>
      <c r="Q238" s="373" t="str">
        <f>'Investīciju plāns_2023_2027'!Q212</f>
        <v>RV5</v>
      </c>
      <c r="R238" s="374" t="str">
        <f>'Investīciju plāns_2023_2027'!R212</f>
        <v>U.5.4.</v>
      </c>
      <c r="S238" s="161" t="str">
        <f>'Investīciju plāns_2023_2027'!S212</f>
        <v>Infrastruktūras un saimnieciskā nodrošinājuma nodaļa/Pagasta pārvalde</v>
      </c>
      <c r="T238" s="284">
        <f>'Investīciju plāns_2023_2027'!T212</f>
        <v>0</v>
      </c>
      <c r="U238" s="282" t="str">
        <f>'Investīciju plāns_2023_2027'!U212</f>
        <v>2022-2027</v>
      </c>
    </row>
    <row r="239" spans="1:21" x14ac:dyDescent="0.25">
      <c r="A239" s="161" t="e">
        <f>'Investīciju plāns_2023_2027'!#REF!</f>
        <v>#REF!</v>
      </c>
      <c r="B239" s="279" t="e">
        <f>'Investīciju plāns_2023_2027'!#REF!</f>
        <v>#REF!</v>
      </c>
      <c r="C239" s="196" t="e">
        <f>'Investīciju plāns_2023_2027'!#REF!</f>
        <v>#REF!</v>
      </c>
      <c r="D239" s="285" t="e">
        <f>'Investīciju plāns_2023_2027'!#REF!</f>
        <v>#REF!</v>
      </c>
      <c r="E239" s="285" t="e">
        <f>'Investīciju plāns_2023_2027'!#REF!</f>
        <v>#REF!</v>
      </c>
      <c r="F239" s="161" t="e">
        <f>'Investīciju plāns_2023_2027'!#REF!</f>
        <v>#REF!</v>
      </c>
      <c r="G239" s="367" t="e">
        <f>'Investīciju plāns_2023_2027'!#REF!</f>
        <v>#REF!</v>
      </c>
      <c r="H239" s="278" t="e">
        <f>'Investīciju plāns_2023_2027'!#REF!</f>
        <v>#REF!</v>
      </c>
      <c r="I239" s="303" t="e">
        <f>'Investīciju plāns_2023_2027'!#REF!</f>
        <v>#REF!</v>
      </c>
      <c r="J239" s="304" t="e">
        <f>'Investīciju plāns_2023_2027'!#REF!</f>
        <v>#REF!</v>
      </c>
      <c r="K239" s="305" t="e">
        <f>'Investīciju plāns_2023_2027'!#REF!</f>
        <v>#REF!</v>
      </c>
      <c r="L239" s="306" t="e">
        <f>'Investīciju plāns_2023_2027'!#REF!</f>
        <v>#REF!</v>
      </c>
      <c r="M239" s="307" t="e">
        <f>'Investīciju plāns_2023_2027'!#REF!</f>
        <v>#REF!</v>
      </c>
      <c r="N239" s="195" t="e">
        <f>'Investīciju plāns_2023_2027'!#REF!</f>
        <v>#REF!</v>
      </c>
      <c r="O239" s="372" t="e">
        <f>'Investīciju plāns_2023_2027'!#REF!</f>
        <v>#REF!</v>
      </c>
      <c r="P239" s="373" t="e">
        <f>'Investīciju plāns_2023_2027'!#REF!</f>
        <v>#REF!</v>
      </c>
      <c r="Q239" s="373" t="e">
        <f>'Investīciju plāns_2023_2027'!#REF!</f>
        <v>#REF!</v>
      </c>
      <c r="R239" s="374" t="e">
        <f>'Investīciju plāns_2023_2027'!#REF!</f>
        <v>#REF!</v>
      </c>
      <c r="S239" s="161" t="e">
        <f>'Investīciju plāns_2023_2027'!#REF!</f>
        <v>#REF!</v>
      </c>
      <c r="T239" s="310" t="e">
        <f>'Investīciju plāns_2023_2027'!#REF!</f>
        <v>#REF!</v>
      </c>
      <c r="U239" s="282" t="e">
        <f>'Investīciju plāns_2023_2027'!#REF!</f>
        <v>#REF!</v>
      </c>
    </row>
    <row r="240" spans="1:21" ht="63.75" x14ac:dyDescent="0.25">
      <c r="A240" s="196">
        <f>'Investīciju plāns_2023_2027'!A213</f>
        <v>211</v>
      </c>
      <c r="B240" s="279" t="str">
        <f>'Investīciju plāns_2023_2027'!B213</f>
        <v>09</v>
      </c>
      <c r="C240" s="196" t="str">
        <f>'Investīciju plāns_2023_2027'!C213</f>
        <v>Valgunde</v>
      </c>
      <c r="D240" s="285" t="str">
        <f>'Investīciju plāns_2023_2027'!D213</f>
        <v>Radošās mājas pārbūve pie Kalnciema vidusskolas</v>
      </c>
      <c r="E240" s="285" t="str">
        <f>'Investīciju plāns_2023_2027'!E213</f>
        <v>Priekšizpēte, būvprojekta izstrāde.
Skolā ir mākslas un mūzikas skolas filiāle, Valsts aizsardzības mācību programma. Papildus telpas nepieciešamas, lai nodrošinātu prasībām atbilstošu mācību procesu un arī turpmāk varētu piedāvāt jaunas iespējas, tā palielinot skolēnu skaitu.</v>
      </c>
      <c r="F240" s="161" t="str">
        <f>'Investīciju plāns_2023_2027'!F213</f>
        <v>Izglītības iestāžu infrastruktūra</v>
      </c>
      <c r="G240" s="366" t="str">
        <f>'Investīciju plāns_2023_2027'!G213</f>
        <v>J/Pag/Iedz</v>
      </c>
      <c r="H240" s="278">
        <f>'Investīciju plāns_2023_2027'!H213</f>
        <v>500000</v>
      </c>
      <c r="I240" s="303">
        <f>'Investīciju plāns_2023_2027'!I213</f>
        <v>0</v>
      </c>
      <c r="J240" s="304">
        <f>'Investīciju plāns_2023_2027'!J213</f>
        <v>0</v>
      </c>
      <c r="K240" s="305">
        <f>'Investīciju plāns_2023_2027'!K213</f>
        <v>0</v>
      </c>
      <c r="L240" s="306">
        <f>'Investīciju plāns_2023_2027'!L213</f>
        <v>0</v>
      </c>
      <c r="M240" s="307">
        <f>'Investīciju plāns_2023_2027'!M213</f>
        <v>500000</v>
      </c>
      <c r="N240" s="166" t="str">
        <f>'Investīciju plāns_2023_2027'!N213</f>
        <v>P2 I RV1</v>
      </c>
      <c r="O240" s="372" t="str">
        <f>'Investīciju plāns_2023_2027'!O213</f>
        <v>P</v>
      </c>
      <c r="P240" s="375" t="str">
        <f>'Investīciju plāns_2023_2027'!P213</f>
        <v>VP1</v>
      </c>
      <c r="Q240" s="375" t="str">
        <f>'Investīciju plāns_2023_2027'!Q213</f>
        <v>RV1</v>
      </c>
      <c r="R240" s="375" t="str">
        <f>'Investīciju plāns_2023_2027'!R213</f>
        <v>1.1.</v>
      </c>
      <c r="S240" s="161" t="str">
        <f>'Investīciju plāns_2023_2027'!S213</f>
        <v>Izglītības pārvalde</v>
      </c>
      <c r="T240" s="291">
        <f>'Investīciju plāns_2023_2027'!T213</f>
        <v>0</v>
      </c>
      <c r="U240" s="282" t="str">
        <f>'Investīciju plāns_2023_2027'!U213</f>
        <v>2022-2027</v>
      </c>
    </row>
    <row r="241" spans="1:21" ht="63.75" x14ac:dyDescent="0.25">
      <c r="A241" s="161">
        <f>'Investīciju plāns_2023_2027'!A214</f>
        <v>212</v>
      </c>
      <c r="B241" s="315" t="str">
        <f>'Investīciju plāns_2023_2027'!B214</f>
        <v>09</v>
      </c>
      <c r="C241" s="196" t="str">
        <f>'Investīciju plāns_2023_2027'!C214</f>
        <v>Valgunde</v>
      </c>
      <c r="D241" s="313" t="str">
        <f>'Investīciju plāns_2023_2027'!D214</f>
        <v>Kalnciema vidusskolas profesionālās ievirzes programmas "Aizsardzības mācības" infrastruktūras papildināšana</v>
      </c>
      <c r="E241" s="313" t="str">
        <f>'Investīciju plāns_2023_2027'!E214</f>
        <v>Būvprojekta izstrāde, bāzes ēkas būvniecība, šautuves modernizācija/piebūve, lai īstenotu Valsts aizsardzības mācību programmu, kas no 2024.gada būs obligāta prasība. Sporta skolas interešu izglītībā ir iekļauta šaušanas programma.</v>
      </c>
      <c r="F241" s="161" t="str">
        <f>'Investīciju plāns_2023_2027'!F214</f>
        <v xml:space="preserve">Izglītības iestāžu materiāli tehniskā bāze </v>
      </c>
      <c r="G241" s="366" t="str">
        <f>'Investīciju plāns_2023_2027'!G214</f>
        <v>J/Pag/Iedz
IP/2021</v>
      </c>
      <c r="H241" s="278">
        <f>'Investīciju plāns_2023_2027'!H214</f>
        <v>700000</v>
      </c>
      <c r="I241" s="303">
        <f>'Investīciju plāns_2023_2027'!I214</f>
        <v>0</v>
      </c>
      <c r="J241" s="304">
        <f>'Investīciju plāns_2023_2027'!J214</f>
        <v>0</v>
      </c>
      <c r="K241" s="305">
        <f>'Investīciju plāns_2023_2027'!K214</f>
        <v>0</v>
      </c>
      <c r="L241" s="306">
        <f>'Investīciju plāns_2023_2027'!L214</f>
        <v>0</v>
      </c>
      <c r="M241" s="307">
        <f>'Investīciju plāns_2023_2027'!M214</f>
        <v>700000</v>
      </c>
      <c r="N241" s="166" t="str">
        <f>'Investīciju plāns_2023_2027'!N214</f>
        <v>P2 I RV1</v>
      </c>
      <c r="O241" s="372" t="str">
        <f>'Investīciju plāns_2023_2027'!O214</f>
        <v>P</v>
      </c>
      <c r="P241" s="372" t="str">
        <f>'Investīciju plāns_2023_2027'!P214</f>
        <v>VP1</v>
      </c>
      <c r="Q241" s="372" t="str">
        <f>'Investīciju plāns_2023_2027'!Q214</f>
        <v>RV1</v>
      </c>
      <c r="R241" s="374" t="str">
        <f>'Investīciju plāns_2023_2027'!R214</f>
        <v>1.1.</v>
      </c>
      <c r="S241" s="161" t="str">
        <f>'Investīciju plāns_2023_2027'!S214</f>
        <v>Izglītības pārvalde/Sporta centrs</v>
      </c>
      <c r="T241" s="291">
        <f>'Investīciju plāns_2023_2027'!T214</f>
        <v>0</v>
      </c>
      <c r="U241" s="282" t="str">
        <f>'Investīciju plāns_2023_2027'!U214</f>
        <v>2022-2027</v>
      </c>
    </row>
    <row r="242" spans="1:21" ht="76.5" x14ac:dyDescent="0.25">
      <c r="A242" s="161">
        <f>'Investīciju plāns_2023_2027'!A215</f>
        <v>213</v>
      </c>
      <c r="B242" s="277" t="str">
        <f>'Investīciju plāns_2023_2027'!B215</f>
        <v>06</v>
      </c>
      <c r="C242" s="161" t="str">
        <f>'Investīciju plāns_2023_2027'!C215</f>
        <v>Valgunde</v>
      </c>
      <c r="D242" s="285" t="str">
        <f>'Investīciju plāns_2023_2027'!D215</f>
        <v>Bērnu rotaļu laukuma izbūve Valgundes ciemā pie IKSC "Avoti"</v>
      </c>
      <c r="E242" s="285" t="str">
        <f>'Investīciju plāns_2023_2027'!E215</f>
        <v>Ierīkot drošu, būvnormatīvu prasībām atbilstošu bērnu rotaļu laukumu, secīgi darbi pēc IKSC "Avoti" rekonstrukcijas</v>
      </c>
      <c r="F242" s="161" t="str">
        <f>'Investīciju plāns_2023_2027'!F215</f>
        <v>Teritorijas labiekārtošana</v>
      </c>
      <c r="G242" s="367" t="str">
        <f>'Investīciju plāns_2023_2027'!G215</f>
        <v>J/Pag/Iedz
IP/2021</v>
      </c>
      <c r="H242" s="278">
        <f>'Investīciju plāns_2023_2027'!H215</f>
        <v>50000</v>
      </c>
      <c r="I242" s="303">
        <f>'Investīciju plāns_2023_2027'!I215</f>
        <v>0</v>
      </c>
      <c r="J242" s="304">
        <f>'Investīciju plāns_2023_2027'!J215</f>
        <v>0</v>
      </c>
      <c r="K242" s="305">
        <f>'Investīciju plāns_2023_2027'!K215</f>
        <v>0</v>
      </c>
      <c r="L242" s="306">
        <f>'Investīciju plāns_2023_2027'!L215</f>
        <v>50000</v>
      </c>
      <c r="M242" s="307">
        <f>'Investīciju plāns_2023_2027'!M215</f>
        <v>0</v>
      </c>
      <c r="N242" s="166" t="str">
        <f>'Investīciju plāns_2023_2027'!N215</f>
        <v>P3 V RV9</v>
      </c>
      <c r="O242" s="372" t="str">
        <f>'Investīciju plāns_2023_2027'!O215</f>
        <v>P</v>
      </c>
      <c r="P242" s="373" t="str">
        <f>'Investīciju plāns_2023_2027'!P215</f>
        <v>VP2</v>
      </c>
      <c r="Q242" s="373" t="str">
        <f>'Investīciju plāns_2023_2027'!Q215</f>
        <v>RV5</v>
      </c>
      <c r="R242" s="374" t="str">
        <f>'Investīciju plāns_2023_2027'!R215</f>
        <v>U.5.5.</v>
      </c>
      <c r="S242" s="161" t="str">
        <f>'Investīciju plāns_2023_2027'!S215</f>
        <v>Infrastruktūras un saimnieciskā nodrošinājuma nodaļa/pagasta pārvalde</v>
      </c>
      <c r="T242" s="291">
        <f>'Investīciju plāns_2023_2027'!T215</f>
        <v>0</v>
      </c>
      <c r="U242" s="282" t="str">
        <f>'Investīciju plāns_2023_2027'!U215</f>
        <v>2022-2027</v>
      </c>
    </row>
    <row r="243" spans="1:21" ht="63.75" x14ac:dyDescent="0.25">
      <c r="A243" s="196">
        <f>'Investīciju plāns_2023_2027'!A216</f>
        <v>214</v>
      </c>
      <c r="B243" s="279" t="str">
        <f>'Investīciju plāns_2023_2027'!B216</f>
        <v>04</v>
      </c>
      <c r="C243" s="196" t="str">
        <f>'Investīciju plāns_2023_2027'!C216</f>
        <v>Valgunde</v>
      </c>
      <c r="D243" s="285" t="str">
        <f>'Investīciju plāns_2023_2027'!D216</f>
        <v>Ugunsdzēsības dīķu sakārtošana Valgundes pagastā</v>
      </c>
      <c r="E243" s="285" t="str">
        <f>'Investīciju plāns_2023_2027'!E216</f>
        <v xml:space="preserve">Ugunsdzēsības dīķu sakārtošana Valgundes pagasta Vītoliņu, Valgundes un Tīreļu ciemos
</v>
      </c>
      <c r="F243" s="195" t="str">
        <f>'Investīciju plāns_2023_2027'!F216</f>
        <v>Teritorijas labiekārtošana</v>
      </c>
      <c r="G243" s="366" t="str">
        <f>'Investīciju plāns_2023_2027'!G216</f>
        <v>J/Pag/Iedz
IP/2021</v>
      </c>
      <c r="H243" s="278">
        <f>'Investīciju plāns_2023_2027'!H216</f>
        <v>80000</v>
      </c>
      <c r="I243" s="303">
        <f>'Investīciju plāns_2023_2027'!I216</f>
        <v>0</v>
      </c>
      <c r="J243" s="304">
        <f>'Investīciju plāns_2023_2027'!J216</f>
        <v>0</v>
      </c>
      <c r="K243" s="305">
        <f>'Investīciju plāns_2023_2027'!K216</f>
        <v>0</v>
      </c>
      <c r="L243" s="306">
        <f>'Investīciju plāns_2023_2027'!L216</f>
        <v>40000</v>
      </c>
      <c r="M243" s="307">
        <f>'Investīciju plāns_2023_2027'!M216</f>
        <v>40000</v>
      </c>
      <c r="N243" s="166" t="str">
        <f>'Investīciju plāns_2023_2027'!N216</f>
        <v xml:space="preserve">P2 V RV6 </v>
      </c>
      <c r="O243" s="378" t="str">
        <f>'Investīciju plāns_2023_2027'!O216</f>
        <v>P</v>
      </c>
      <c r="P243" s="375" t="str">
        <f>'Investīciju plāns_2023_2027'!P216</f>
        <v>VP1</v>
      </c>
      <c r="Q243" s="375" t="str">
        <f>'Investīciju plāns_2023_2027'!Q216</f>
        <v>RV5</v>
      </c>
      <c r="R243" s="375" t="str">
        <f>'Investīciju plāns_2023_2027'!R216</f>
        <v>U.5.7.</v>
      </c>
      <c r="S243" s="161" t="str">
        <f>'Investīciju plāns_2023_2027'!S216</f>
        <v>Infrastruktūras un saimnieciskā nodrošinājuma nodaļa</v>
      </c>
      <c r="T243" s="291">
        <f>'Investīciju plāns_2023_2027'!T216</f>
        <v>0</v>
      </c>
      <c r="U243" s="282" t="str">
        <f>'Investīciju plāns_2023_2027'!U216</f>
        <v>2022-2027</v>
      </c>
    </row>
    <row r="244" spans="1:21" ht="76.5" x14ac:dyDescent="0.25">
      <c r="A244" s="161">
        <f>'Investīciju plāns_2023_2027'!A217</f>
        <v>215</v>
      </c>
      <c r="B244" s="277">
        <f>'Investīciju plāns_2023_2027'!B217</f>
        <v>0</v>
      </c>
      <c r="C244" s="161" t="str">
        <f>'Investīciju plāns_2023_2027'!C217</f>
        <v>Valgunde</v>
      </c>
      <c r="D244" s="285" t="str">
        <f>'Investīciju plāns_2023_2027'!D217</f>
        <v>Valgundes pagasta  transporta infrastruktūras attīstība</v>
      </c>
      <c r="E244" s="295" t="str">
        <f>'Investīciju plāns_2023_2027'!E217</f>
        <v>Transporta infrastruktūras attīstība, t.sk.: 
2023.gads:
Celtnieku ielas virskārtas atjaunošana 1.3 km (projektēšana 3509 EUR, būvdarbi ~ 195 000 EUR)
Iepirkumu procedūra projektēšanai uzsākta 2022.gadā, noslēgti līgumi par projektēšanu</v>
      </c>
      <c r="F244" s="161" t="str">
        <f>'Investīciju plāns_2023_2027'!F217</f>
        <v>Transporta infrastruktūra, t.sk. Apgaismojums</v>
      </c>
      <c r="G244" s="366" t="str">
        <f>'Investīciju plāns_2023_2027'!G217</f>
        <v xml:space="preserve">AG2023
J/Pag/Iedz
</v>
      </c>
      <c r="H244" s="278">
        <f>'Investīciju plāns_2023_2027'!H217</f>
        <v>198509</v>
      </c>
      <c r="I244" s="303">
        <f>'Investīciju plāns_2023_2027'!I217</f>
        <v>198509</v>
      </c>
      <c r="J244" s="304">
        <f>'Investīciju plāns_2023_2027'!J217</f>
        <v>32759</v>
      </c>
      <c r="K244" s="305">
        <f>'Investīciju plāns_2023_2027'!K217</f>
        <v>165750</v>
      </c>
      <c r="L244" s="306">
        <f>'Investīciju plāns_2023_2027'!L217</f>
        <v>0</v>
      </c>
      <c r="M244" s="307">
        <f>'Investīciju plāns_2023_2027'!M217</f>
        <v>0</v>
      </c>
      <c r="N244" s="166">
        <f>'Investīciju plāns_2023_2027'!N217</f>
        <v>0</v>
      </c>
      <c r="O244" s="372">
        <f>'Investīciju plāns_2023_2027'!O217</f>
        <v>0</v>
      </c>
      <c r="P244" s="372">
        <f>'Investīciju plāns_2023_2027'!P217</f>
        <v>0</v>
      </c>
      <c r="Q244" s="372">
        <f>'Investīciju plāns_2023_2027'!Q217</f>
        <v>0</v>
      </c>
      <c r="R244" s="374">
        <f>'Investīciju plāns_2023_2027'!R217</f>
        <v>0</v>
      </c>
      <c r="S244" s="161" t="str">
        <f>'Investīciju plāns_2023_2027'!S217</f>
        <v>Infrastruktūras un saimnieciskā nodrošinājuma nodaļa/Pagasta pārvalde</v>
      </c>
      <c r="T244" s="291">
        <f>'Investīciju plāns_2023_2027'!T217</f>
        <v>0</v>
      </c>
      <c r="U244" s="282" t="str">
        <f>'Investīciju plāns_2023_2027'!U217</f>
        <v>2022-2027</v>
      </c>
    </row>
    <row r="245" spans="1:21" ht="127.5" x14ac:dyDescent="0.25">
      <c r="A245" s="161">
        <f>'Investīciju plāns_2023_2027'!A218</f>
        <v>216</v>
      </c>
      <c r="B245" s="279" t="str">
        <f>'Investīciju plāns_2023_2027'!B218</f>
        <v>04</v>
      </c>
      <c r="C245" s="161" t="str">
        <f>'Investīciju plāns_2023_2027'!C218</f>
        <v>Valgunde</v>
      </c>
      <c r="D245" s="285" t="str">
        <f>'Investīciju plāns_2023_2027'!D218</f>
        <v>Valgundes pagasta  transporta infrastruktūras attīstība</v>
      </c>
      <c r="E245" s="285" t="str">
        <f>'Investīciju plāns_2023_2027'!E218</f>
        <v>Transporta infrastruktūras attīstība, t.sk.: 
2023.-2027.gads:
1. Valgundes pagasta Rīgas ielas virskārtas atjaunošana 370 m
Plānots uzsākt projektēšanu 2023.gada otrajā pusē, izmaksas plānot 2024.gadā 
2. Lāču ielas pārbūve un apgaismojuma ierīkošana un ūdenssaimniecības attīstība -asfalta seguma atjaunošana, jauna asfalta seguma izveide, apgaismojuma ierīkošana. Projekta realizācija jāveic kompleksi ar ūdenssaimniecības attīstības projektu.
3. Valgundes pagasta ceļa Plēsumi - Vārpas pārbūve</v>
      </c>
      <c r="F245" s="161" t="str">
        <f>'Investīciju plāns_2023_2027'!F218</f>
        <v>Transporta infrastruktūra, t.sk. Apgaismojums</v>
      </c>
      <c r="G245" s="366" t="str">
        <f>'Investīciju plāns_2023_2027'!G218</f>
        <v>J/Pag/Iedz
Dep/ieros</v>
      </c>
      <c r="H245" s="278">
        <f>'Investīciju plāns_2023_2027'!H218</f>
        <v>600000</v>
      </c>
      <c r="I245" s="303">
        <f>'Investīciju plāns_2023_2027'!I218</f>
        <v>0</v>
      </c>
      <c r="J245" s="304">
        <f>'Investīciju plāns_2023_2027'!J218</f>
        <v>0</v>
      </c>
      <c r="K245" s="305">
        <f>'Investīciju plāns_2023_2027'!K218</f>
        <v>0</v>
      </c>
      <c r="L245" s="306">
        <f>'Investīciju plāns_2023_2027'!L218</f>
        <v>200000</v>
      </c>
      <c r="M245" s="307">
        <f>'Investīciju plāns_2023_2027'!M218</f>
        <v>400000</v>
      </c>
      <c r="N245" s="196" t="str">
        <f>'Investīciju plāns_2023_2027'!N218</f>
        <v>P2 V RV1</v>
      </c>
      <c r="O245" s="372" t="str">
        <f>'Investīciju plāns_2023_2027'!O218</f>
        <v>P</v>
      </c>
      <c r="P245" s="372" t="str">
        <f>'Investīciju plāns_2023_2027'!P218</f>
        <v>VP2</v>
      </c>
      <c r="Q245" s="372" t="str">
        <f>'Investīciju plāns_2023_2027'!Q218</f>
        <v>RV4</v>
      </c>
      <c r="R245" s="374" t="str">
        <f>'Investīciju plāns_2023_2027'!R218</f>
        <v>4.1.</v>
      </c>
      <c r="S245" s="161" t="str">
        <f>'Investīciju plāns_2023_2027'!S218</f>
        <v>Infrastruktūras un saimnieciskā nodrošinājuma nodaļa/Pagasta pārvalde</v>
      </c>
      <c r="T245" s="292">
        <f>'Investīciju plāns_2023_2027'!T218</f>
        <v>0</v>
      </c>
      <c r="U245" s="282" t="str">
        <f>'Investīciju plāns_2023_2027'!U218</f>
        <v>2022-2027</v>
      </c>
    </row>
    <row r="246" spans="1:21" ht="127.5" x14ac:dyDescent="0.25">
      <c r="A246" s="196">
        <f>'Investīciju plāns_2023_2027'!A219</f>
        <v>217</v>
      </c>
      <c r="B246" s="277" t="str">
        <f>'Investīciju plāns_2023_2027'!B219</f>
        <v>08k</v>
      </c>
      <c r="C246" s="161" t="str">
        <f>'Investīciju plāns_2023_2027'!C219</f>
        <v>Vilce</v>
      </c>
      <c r="D246" s="285" t="str">
        <f>'Investīciju plāns_2023_2027'!D219</f>
        <v xml:space="preserve">Vilces muižas kalpu ēkas energoefektivitātes paaugstināšana </v>
      </c>
      <c r="E246" s="285" t="str">
        <f>'Investīciju plāns_2023_2027'!E219</f>
        <v>Ēkas energoefektivitātes paaugstināšana t.sk. jumta seguma, fasādes atjaunošana, notekcauruļu nomaiņa, bēniņu siltināšana
(Vilces bibliotēka, doktorāts, aktivitāšu centrs)     
(projektēšana ~  22 000 EUR, būvdarbi ~ 778 000 EUR)
Jāprecizē, cik % no plānotajiem būvdarbiem iespējams veikt 2023.gadā, atbilstoši likumam Par valsts budžeta 2023.gadam nosacījumiem
Jumta un noteku sliktā tehniskā stāvokļa ietekmē, ēkas pamati un fasāde ir mitra un veidojas fasādē plaisas. Jumta seguma, notekcauruļu nomaiņa, bēniņu siltināšana, apmales izbūve. Vides pieejamības nodrošināšana</v>
      </c>
      <c r="F246" s="161" t="str">
        <f>'Investīciju plāns_2023_2027'!F219</f>
        <v>Energoefektivitāte</v>
      </c>
      <c r="G246" s="366" t="str">
        <f>'Investīciju plāns_2023_2027'!G219</f>
        <v xml:space="preserve">AG2024
J/Pag/Iedz
</v>
      </c>
      <c r="H246" s="290">
        <f>'Investīciju plāns_2023_2027'!H219</f>
        <v>800000</v>
      </c>
      <c r="I246" s="303">
        <f>'Investīciju plāns_2023_2027'!I219</f>
        <v>800000</v>
      </c>
      <c r="J246" s="304">
        <f>'Investīciju plāns_2023_2027'!J219</f>
        <v>138700</v>
      </c>
      <c r="K246" s="305">
        <f>'Investīciju plāns_2023_2027'!K219</f>
        <v>661300</v>
      </c>
      <c r="L246" s="306">
        <f>'Investīciju plāns_2023_2027'!L219</f>
        <v>0</v>
      </c>
      <c r="M246" s="307">
        <f>'Investīciju plāns_2023_2027'!M219</f>
        <v>0</v>
      </c>
      <c r="N246" s="195" t="str">
        <f>'Investīciju plāns_2023_2027'!N219</f>
        <v>P2 V RV8</v>
      </c>
      <c r="O246" s="372" t="str">
        <f>'Investīciju plāns_2023_2027'!O219</f>
        <v>P</v>
      </c>
      <c r="P246" s="372" t="str">
        <f>'Investīciju plāns_2023_2027'!P219</f>
        <v>VP1</v>
      </c>
      <c r="Q246" s="372" t="str">
        <f>'Investīciju plāns_2023_2027'!Q219</f>
        <v>RV3</v>
      </c>
      <c r="R246" s="374" t="str">
        <f>'Investīciju plāns_2023_2027'!R219</f>
        <v>3.4.</v>
      </c>
      <c r="S246" s="161" t="str">
        <f>'Investīciju plāns_2023_2027'!S219</f>
        <v>Infrastruktūras un saimnieciskā nodrošinājuma nodaļa</v>
      </c>
      <c r="T246" s="332">
        <f>'Investīciju plāns_2023_2027'!T219</f>
        <v>0</v>
      </c>
      <c r="U246" s="282" t="str">
        <f>'Investīciju plāns_2023_2027'!U219</f>
        <v>2022-2027</v>
      </c>
    </row>
    <row r="247" spans="1:21" ht="102" x14ac:dyDescent="0.25">
      <c r="A247" s="161">
        <f>'Investīciju plāns_2023_2027'!A220</f>
        <v>218</v>
      </c>
      <c r="B247" s="277" t="str">
        <f>'Investīciju plāns_2023_2027'!B220</f>
        <v>08k</v>
      </c>
      <c r="C247" s="161" t="str">
        <f>'Investīciju plāns_2023_2027'!C220</f>
        <v>Vilce</v>
      </c>
      <c r="D247" s="285" t="str">
        <f>'Investīciju plāns_2023_2027'!D220</f>
        <v>Vilces pagasta tautas nama piebūves – sanmezgla būvniecība, teritorijas labiekārtošana</v>
      </c>
      <c r="E247" s="295" t="str">
        <f>'Investīciju plāns_2023_2027'!E220</f>
        <v>Izveidot Vilces tautas namā papildus telpas (sanitārais mezgls, labierīcības, palīgtelpas), būvprojekta aktualizācija, jo būvprojekta termiņš beidzās 2021.gadā</v>
      </c>
      <c r="F247" s="161" t="str">
        <f>'Investīciju plāns_2023_2027'!F220</f>
        <v>Ēku remontdarbi</v>
      </c>
      <c r="G247" s="366" t="str">
        <f>'Investīciju plāns_2023_2027'!G220</f>
        <v>J/Pag/Iedz</v>
      </c>
      <c r="H247" s="290">
        <f>'Investīciju plāns_2023_2027'!H220</f>
        <v>100000</v>
      </c>
      <c r="I247" s="303">
        <f>'Investīciju plāns_2023_2027'!I220</f>
        <v>0</v>
      </c>
      <c r="J247" s="304">
        <f>'Investīciju plāns_2023_2027'!J220</f>
        <v>0</v>
      </c>
      <c r="K247" s="305">
        <f>'Investīciju plāns_2023_2027'!K220</f>
        <v>0</v>
      </c>
      <c r="L247" s="306">
        <f>'Investīciju plāns_2023_2027'!L220</f>
        <v>0</v>
      </c>
      <c r="M247" s="307">
        <f>'Investīciju plāns_2023_2027'!M220</f>
        <v>100000</v>
      </c>
      <c r="N247" s="195" t="str">
        <f>'Investīciju plāns_2023_2027'!N220</f>
        <v>P2 K RV1</v>
      </c>
      <c r="O247" s="372" t="str">
        <f>'Investīciju plāns_2023_2027'!O220</f>
        <v>P</v>
      </c>
      <c r="P247" s="378" t="str">
        <f>'Investīciju plāns_2023_2027'!P220</f>
        <v>VP1</v>
      </c>
      <c r="Q247" s="372" t="str">
        <f>'Investīciju plāns_2023_2027'!Q220</f>
        <v>RV3</v>
      </c>
      <c r="R247" s="374" t="str">
        <f>'Investīciju plāns_2023_2027'!R220</f>
        <v>3.3.</v>
      </c>
      <c r="S247" s="161" t="str">
        <f>'Investīciju plāns_2023_2027'!S220</f>
        <v>Infrastruktūras un saimnieciskā nodrošinājuma nodaļa/Kultūras pārvalde/Pagasta pārvalde</v>
      </c>
      <c r="T247" s="332">
        <f>'Investīciju plāns_2023_2027'!T220</f>
        <v>0</v>
      </c>
      <c r="U247" s="282" t="str">
        <f>'Investīciju plāns_2023_2027'!U220</f>
        <v>2022-2027</v>
      </c>
    </row>
    <row r="248" spans="1:21" ht="102" x14ac:dyDescent="0.25">
      <c r="A248" s="161">
        <f>'Investīciju plāns_2023_2027'!A221</f>
        <v>219</v>
      </c>
      <c r="B248" s="277" t="str">
        <f>'Investīciju plāns_2023_2027'!B221</f>
        <v>09</v>
      </c>
      <c r="C248" s="161" t="str">
        <f>'Investīciju plāns_2023_2027'!C221</f>
        <v>Vilce</v>
      </c>
      <c r="D248" s="285" t="str">
        <f>'Investīciju plāns_2023_2027'!D221</f>
        <v>Vilces pamatskolas ēkas jumta remonts</v>
      </c>
      <c r="E248" s="225" t="str">
        <f>'Investīciju plāns_2023_2027'!E221</f>
        <v>Ēkas (Madaru iela) jumta remonts (plakanais jumts). Būvniecības dokumentācijas sagatavošana</v>
      </c>
      <c r="F248" s="161" t="str">
        <f>'Investīciju plāns_2023_2027'!F221</f>
        <v>Ēku remontdarbi</v>
      </c>
      <c r="G248" s="366" t="str">
        <f>'Investīciju plāns_2023_2027'!G221</f>
        <v>J/Pag/Iedz</v>
      </c>
      <c r="H248" s="290">
        <f>'Investīciju plāns_2023_2027'!H221</f>
        <v>100000</v>
      </c>
      <c r="I248" s="303">
        <f>'Investīciju plāns_2023_2027'!I221</f>
        <v>0</v>
      </c>
      <c r="J248" s="304">
        <f>'Investīciju plāns_2023_2027'!J221</f>
        <v>0</v>
      </c>
      <c r="K248" s="305">
        <f>'Investīciju plāns_2023_2027'!K221</f>
        <v>0</v>
      </c>
      <c r="L248" s="306">
        <f>'Investīciju plāns_2023_2027'!L221</f>
        <v>100000</v>
      </c>
      <c r="M248" s="307">
        <f>'Investīciju plāns_2023_2027'!M221</f>
        <v>0</v>
      </c>
      <c r="N248" s="196" t="str">
        <f>'Investīciju plāns_2023_2027'!N221</f>
        <v>P2 I RV1</v>
      </c>
      <c r="O248" s="372" t="str">
        <f>'Investīciju plāns_2023_2027'!O221</f>
        <v>P</v>
      </c>
      <c r="P248" s="375" t="str">
        <f>'Investīciju plāns_2023_2027'!P221</f>
        <v>VP1</v>
      </c>
      <c r="Q248" s="372" t="str">
        <f>'Investīciju plāns_2023_2027'!Q221</f>
        <v>RV1</v>
      </c>
      <c r="R248" s="374" t="str">
        <f>'Investīciju plāns_2023_2027'!R221</f>
        <v>1.1.</v>
      </c>
      <c r="S248" s="161" t="str">
        <f>'Investīciju plāns_2023_2027'!S221</f>
        <v>Infrastruktūras un saimnieciskā nodrošinājuma nodaļa/Izglītības pārvalde/Pagasta pārvalde</v>
      </c>
      <c r="T248" s="292">
        <f>'Investīciju plāns_2023_2027'!T221</f>
        <v>0</v>
      </c>
      <c r="U248" s="282" t="str">
        <f>'Investīciju plāns_2023_2027'!U221</f>
        <v>2022-2027</v>
      </c>
    </row>
    <row r="249" spans="1:21" x14ac:dyDescent="0.25">
      <c r="A249" s="196" t="e">
        <f>'Investīciju plāns_2023_2027'!#REF!</f>
        <v>#REF!</v>
      </c>
      <c r="B249" s="277" t="e">
        <f>'Investīciju plāns_2023_2027'!#REF!</f>
        <v>#REF!</v>
      </c>
      <c r="C249" s="161" t="e">
        <f>'Investīciju plāns_2023_2027'!#REF!</f>
        <v>#REF!</v>
      </c>
      <c r="D249" s="285" t="e">
        <f>'Investīciju plāns_2023_2027'!#REF!</f>
        <v>#REF!</v>
      </c>
      <c r="E249" s="295" t="e">
        <f>'Investīciju plāns_2023_2027'!#REF!</f>
        <v>#REF!</v>
      </c>
      <c r="F249" s="161" t="e">
        <f>'Investīciju plāns_2023_2027'!#REF!</f>
        <v>#REF!</v>
      </c>
      <c r="G249" s="366" t="e">
        <f>'Investīciju plāns_2023_2027'!#REF!</f>
        <v>#REF!</v>
      </c>
      <c r="H249" s="278" t="e">
        <f>'Investīciju plāns_2023_2027'!#REF!</f>
        <v>#REF!</v>
      </c>
      <c r="I249" s="303" t="e">
        <f>'Investīciju plāns_2023_2027'!#REF!</f>
        <v>#REF!</v>
      </c>
      <c r="J249" s="304" t="e">
        <f>'Investīciju plāns_2023_2027'!#REF!</f>
        <v>#REF!</v>
      </c>
      <c r="K249" s="305" t="e">
        <f>'Investīciju plāns_2023_2027'!#REF!</f>
        <v>#REF!</v>
      </c>
      <c r="L249" s="306" t="e">
        <f>'Investīciju plāns_2023_2027'!#REF!</f>
        <v>#REF!</v>
      </c>
      <c r="M249" s="307" t="e">
        <f>'Investīciju plāns_2023_2027'!#REF!</f>
        <v>#REF!</v>
      </c>
      <c r="N249" s="166" t="e">
        <f>'Investīciju plāns_2023_2027'!#REF!</f>
        <v>#REF!</v>
      </c>
      <c r="O249" s="372" t="e">
        <f>'Investīciju plāns_2023_2027'!#REF!</f>
        <v>#REF!</v>
      </c>
      <c r="P249" s="372" t="e">
        <f>'Investīciju plāns_2023_2027'!#REF!</f>
        <v>#REF!</v>
      </c>
      <c r="Q249" s="372" t="e">
        <f>'Investīciju plāns_2023_2027'!#REF!</f>
        <v>#REF!</v>
      </c>
      <c r="R249" s="374" t="e">
        <f>'Investīciju plāns_2023_2027'!#REF!</f>
        <v>#REF!</v>
      </c>
      <c r="S249" s="161" t="e">
        <f>'Investīciju plāns_2023_2027'!#REF!</f>
        <v>#REF!</v>
      </c>
      <c r="T249" s="326" t="e">
        <f>'Investīciju plāns_2023_2027'!#REF!</f>
        <v>#REF!</v>
      </c>
      <c r="U249" s="282" t="e">
        <f>'Investīciju plāns_2023_2027'!#REF!</f>
        <v>#REF!</v>
      </c>
    </row>
    <row r="250" spans="1:21" x14ac:dyDescent="0.25">
      <c r="A250" s="161" t="e">
        <f>'Investīciju plāns_2023_2027'!#REF!</f>
        <v>#REF!</v>
      </c>
      <c r="B250" s="279" t="e">
        <f>'Investīciju plāns_2023_2027'!#REF!</f>
        <v>#REF!</v>
      </c>
      <c r="C250" s="196" t="e">
        <f>'Investīciju plāns_2023_2027'!#REF!</f>
        <v>#REF!</v>
      </c>
      <c r="D250" s="285" t="e">
        <f>'Investīciju plāns_2023_2027'!#REF!</f>
        <v>#REF!</v>
      </c>
      <c r="E250" s="285" t="e">
        <f>'Investīciju plāns_2023_2027'!#REF!</f>
        <v>#REF!</v>
      </c>
      <c r="F250" s="283" t="e">
        <f>'Investīciju plāns_2023_2027'!#REF!</f>
        <v>#REF!</v>
      </c>
      <c r="G250" s="367" t="e">
        <f>'Investīciju plāns_2023_2027'!#REF!</f>
        <v>#REF!</v>
      </c>
      <c r="H250" s="278" t="e">
        <f>'Investīciju plāns_2023_2027'!#REF!</f>
        <v>#REF!</v>
      </c>
      <c r="I250" s="303" t="e">
        <f>'Investīciju plāns_2023_2027'!#REF!</f>
        <v>#REF!</v>
      </c>
      <c r="J250" s="304" t="e">
        <f>'Investīciju plāns_2023_2027'!#REF!</f>
        <v>#REF!</v>
      </c>
      <c r="K250" s="305" t="e">
        <f>'Investīciju plāns_2023_2027'!#REF!</f>
        <v>#REF!</v>
      </c>
      <c r="L250" s="306" t="e">
        <f>'Investīciju plāns_2023_2027'!#REF!</f>
        <v>#REF!</v>
      </c>
      <c r="M250" s="307" t="e">
        <f>'Investīciju plāns_2023_2027'!#REF!</f>
        <v>#REF!</v>
      </c>
      <c r="N250" s="283" t="e">
        <f>'Investīciju plāns_2023_2027'!#REF!</f>
        <v>#REF!</v>
      </c>
      <c r="O250" s="372" t="e">
        <f>'Investīciju plāns_2023_2027'!#REF!</f>
        <v>#REF!</v>
      </c>
      <c r="P250" s="372" t="e">
        <f>'Investīciju plāns_2023_2027'!#REF!</f>
        <v>#REF!</v>
      </c>
      <c r="Q250" s="372" t="e">
        <f>'Investīciju plāns_2023_2027'!#REF!</f>
        <v>#REF!</v>
      </c>
      <c r="R250" s="379" t="e">
        <f>'Investīciju plāns_2023_2027'!#REF!</f>
        <v>#REF!</v>
      </c>
      <c r="S250" s="336" t="e">
        <f>'Investīciju plāns_2023_2027'!#REF!</f>
        <v>#REF!</v>
      </c>
      <c r="T250" s="340" t="e">
        <f>'Investīciju plāns_2023_2027'!#REF!</f>
        <v>#REF!</v>
      </c>
      <c r="U250" s="282" t="e">
        <f>'Investīciju plāns_2023_2027'!#REF!</f>
        <v>#REF!</v>
      </c>
    </row>
    <row r="251" spans="1:21" ht="76.5" x14ac:dyDescent="0.25">
      <c r="A251" s="161">
        <f>'Investīciju plāns_2023_2027'!A224</f>
        <v>222</v>
      </c>
      <c r="B251" s="279" t="str">
        <f>'Investīciju plāns_2023_2027'!B224</f>
        <v>06</v>
      </c>
      <c r="C251" s="196" t="str">
        <f>'Investīciju plāns_2023_2027'!C224</f>
        <v>Vilce</v>
      </c>
      <c r="D251" s="285" t="str">
        <f>'Investīciju plāns_2023_2027'!D224</f>
        <v>Vilces pagasta auto stāvlaukumu būvniecība pie Vilces muižas</v>
      </c>
      <c r="E251" s="285" t="str">
        <f>'Investīciju plāns_2023_2027'!E224</f>
        <v xml:space="preserve">Būvprojekta izstrāde. Būvdarbi stāvlaukumu izbūvei pie Vilces muižas </v>
      </c>
      <c r="F251" s="161" t="str">
        <f>'Investīciju plāns_2023_2027'!F224</f>
        <v>Teritorijas labiekārtošana</v>
      </c>
      <c r="G251" s="367" t="str">
        <f>'Investīciju plāns_2023_2027'!G224</f>
        <v>J/Pag/Iedz</v>
      </c>
      <c r="H251" s="278">
        <f>'Investīciju plāns_2023_2027'!H224</f>
        <v>80000</v>
      </c>
      <c r="I251" s="303">
        <f>'Investīciju plāns_2023_2027'!I224</f>
        <v>0</v>
      </c>
      <c r="J251" s="304">
        <f>'Investīciju plāns_2023_2027'!J224</f>
        <v>0</v>
      </c>
      <c r="K251" s="305">
        <f>'Investīciju plāns_2023_2027'!K224</f>
        <v>0</v>
      </c>
      <c r="L251" s="306">
        <f>'Investīciju plāns_2023_2027'!L224</f>
        <v>15000</v>
      </c>
      <c r="M251" s="307">
        <f>'Investīciju plāns_2023_2027'!M224</f>
        <v>65000</v>
      </c>
      <c r="N251" s="161" t="str">
        <f>'Investīciju plāns_2023_2027'!N224</f>
        <v>P3 V RV9</v>
      </c>
      <c r="O251" s="372" t="str">
        <f>'Investīciju plāns_2023_2027'!O224</f>
        <v>P</v>
      </c>
      <c r="P251" s="372" t="str">
        <f>'Investīciju plāns_2023_2027'!P224</f>
        <v>VP2</v>
      </c>
      <c r="Q251" s="372" t="str">
        <f>'Investīciju plāns_2023_2027'!Q224</f>
        <v>RV4</v>
      </c>
      <c r="R251" s="375" t="str">
        <f>'Investīciju plāns_2023_2027'!R224</f>
        <v>4.2.</v>
      </c>
      <c r="S251" s="161" t="str">
        <f>'Investīciju plāns_2023_2027'!S224</f>
        <v>Infrastruktūras un saimnieciskā nodrošinājuma nodaļa/pagasta pārvalde</v>
      </c>
      <c r="T251" s="327">
        <f>'Investīciju plāns_2023_2027'!T224</f>
        <v>0</v>
      </c>
      <c r="U251" s="282" t="str">
        <f>'Investīciju plāns_2023_2027'!U224</f>
        <v>2022-2027</v>
      </c>
    </row>
    <row r="252" spans="1:21" ht="76.5" x14ac:dyDescent="0.25">
      <c r="A252" s="196">
        <f>'Investīciju plāns_2023_2027'!A225</f>
        <v>223</v>
      </c>
      <c r="B252" s="279">
        <f>'Investīciju plāns_2023_2027'!B225</f>
        <v>0</v>
      </c>
      <c r="C252" s="161" t="str">
        <f>'Investīciju plāns_2023_2027'!C225</f>
        <v>Vilce</v>
      </c>
      <c r="D252" s="285" t="str">
        <f>'Investīciju plāns_2023_2027'!D225</f>
        <v>Vilces pagasta  transporta infrastruktūras attīstība</v>
      </c>
      <c r="E252" s="285" t="str">
        <f>'Investīciju plāns_2023_2027'!E225</f>
        <v>Transporta infrastruktūras attīstība, t.sk.: 
2023.gads:
Vilces kapu ceļš Nr.54 virskārtas atjaunošana 0.56 km (projektēšana 5832 EUR, būvdarbi ~ 84 000 EUR)
Iepirkumu procedūra projektēšanai uzsākta 2022.gadā, noslēgti līgumi par projektēšanu</v>
      </c>
      <c r="F252" s="161" t="str">
        <f>'Investīciju plāns_2023_2027'!F225</f>
        <v>Transporta infrastruktūra, t.sk. Apgaismojums</v>
      </c>
      <c r="G252" s="366" t="str">
        <f>'Investīciju plāns_2023_2027'!G225</f>
        <v>AG2023
J/Pag/Iedz
Dep/ieros</v>
      </c>
      <c r="H252" s="290">
        <f>'Investīciju plāns_2023_2027'!H225</f>
        <v>89832</v>
      </c>
      <c r="I252" s="303">
        <f>'Investīciju plāns_2023_2027'!I225</f>
        <v>89832</v>
      </c>
      <c r="J252" s="304">
        <f>'Investīciju plāns_2023_2027'!J225</f>
        <v>18432</v>
      </c>
      <c r="K252" s="305">
        <f>'Investīciju plāns_2023_2027'!K225</f>
        <v>71400</v>
      </c>
      <c r="L252" s="306">
        <f>'Investīciju plāns_2023_2027'!L225</f>
        <v>0</v>
      </c>
      <c r="M252" s="307">
        <f>'Investīciju plāns_2023_2027'!M225</f>
        <v>0</v>
      </c>
      <c r="N252" s="196">
        <f>'Investīciju plāns_2023_2027'!N225</f>
        <v>0</v>
      </c>
      <c r="O252" s="372">
        <f>'Investīciju plāns_2023_2027'!O225</f>
        <v>0</v>
      </c>
      <c r="P252" s="375">
        <f>'Investīciju plāns_2023_2027'!P225</f>
        <v>0</v>
      </c>
      <c r="Q252" s="372">
        <f>'Investīciju plāns_2023_2027'!Q225</f>
        <v>0</v>
      </c>
      <c r="R252" s="374">
        <f>'Investīciju plāns_2023_2027'!R225</f>
        <v>0</v>
      </c>
      <c r="S252" s="161" t="str">
        <f>'Investīciju plāns_2023_2027'!S225</f>
        <v>Infrastruktūras un saimnieciskā nodrošinājuma nodaļa/Pagasta pārvalde</v>
      </c>
      <c r="T252" s="292">
        <f>'Investīciju plāns_2023_2027'!T225</f>
        <v>0</v>
      </c>
      <c r="U252" s="282" t="str">
        <f>'Investīciju plāns_2023_2027'!U225</f>
        <v>2022-2027</v>
      </c>
    </row>
    <row r="253" spans="1:21" ht="102" x14ac:dyDescent="0.25">
      <c r="A253" s="161">
        <f>'Investīciju plāns_2023_2027'!A226</f>
        <v>224</v>
      </c>
      <c r="B253" s="277">
        <f>'Investīciju plāns_2023_2027'!B226</f>
        <v>0</v>
      </c>
      <c r="C253" s="161" t="str">
        <f>'Investīciju plāns_2023_2027'!C226</f>
        <v>Vilce</v>
      </c>
      <c r="D253" s="285" t="str">
        <f>'Investīciju plāns_2023_2027'!D226</f>
        <v>Vilces pagasta  transporta infrastruktūras attīstība</v>
      </c>
      <c r="E253" s="285" t="str">
        <f>'Investīciju plāns_2023_2027'!E226</f>
        <v xml:space="preserve">Transporta infrastruktūras attīstība, t.sk.: 
 2023/2024.gads:
1. Vilces pagasta Kalnrozes-Valdeikas Nr.34 virskārtas izbūve 0.60 km
Plānots uzsākt projektēšanu 2023.gada otrajā pusē, izmaksas plānot 2024.gadā 
2. Apgaismojuma izbūve alejā uz Vilces muižu, kā arī pie muižas un kalpu mājas
</v>
      </c>
      <c r="F253" s="161" t="str">
        <f>'Investīciju plāns_2023_2027'!F226</f>
        <v>Transporta infrastruktūra, t.sk. Apgaismojums</v>
      </c>
      <c r="G253" s="366" t="str">
        <f>'Investīciju plāns_2023_2027'!G226</f>
        <v>J/Pag/Iedz
Dep/ieros</v>
      </c>
      <c r="H253" s="290">
        <f>'Investīciju plāns_2023_2027'!H226</f>
        <v>300000</v>
      </c>
      <c r="I253" s="303">
        <f>'Investīciju plāns_2023_2027'!I226</f>
        <v>0</v>
      </c>
      <c r="J253" s="304">
        <f>'Investīciju plāns_2023_2027'!J226</f>
        <v>0</v>
      </c>
      <c r="K253" s="305">
        <f>'Investīciju plāns_2023_2027'!K226</f>
        <v>0</v>
      </c>
      <c r="L253" s="306">
        <f>'Investīciju plāns_2023_2027'!L226</f>
        <v>200000</v>
      </c>
      <c r="M253" s="307">
        <f>'Investīciju plāns_2023_2027'!M226</f>
        <v>100000</v>
      </c>
      <c r="N253" s="196" t="str">
        <f>'Investīciju plāns_2023_2027'!N226</f>
        <v>P2 V RV1</v>
      </c>
      <c r="O253" s="372" t="str">
        <f>'Investīciju plāns_2023_2027'!O226</f>
        <v>P</v>
      </c>
      <c r="P253" s="373" t="str">
        <f>'Investīciju plāns_2023_2027'!P226</f>
        <v>VP2</v>
      </c>
      <c r="Q253" s="373" t="str">
        <f>'Investīciju plāns_2023_2027'!Q226</f>
        <v>RV4</v>
      </c>
      <c r="R253" s="374" t="str">
        <f>'Investīciju plāns_2023_2027'!R226</f>
        <v>4.1.</v>
      </c>
      <c r="S253" s="161" t="str">
        <f>'Investīciju plāns_2023_2027'!S226</f>
        <v>Infrastruktūras un saimnieciskā nodrošinājuma nodaļa/Pagasta pārvalde</v>
      </c>
      <c r="T253" s="309">
        <f>'Investīciju plāns_2023_2027'!T226</f>
        <v>0</v>
      </c>
      <c r="U253" s="282" t="str">
        <f>'Investīciju plāns_2023_2027'!U226</f>
        <v>2022-2027</v>
      </c>
    </row>
    <row r="254" spans="1:21" ht="76.5" x14ac:dyDescent="0.25">
      <c r="A254" s="161">
        <f>'Investīciju plāns_2023_2027'!A227</f>
        <v>225</v>
      </c>
      <c r="B254" s="277" t="str">
        <f>'Investīciju plāns_2023_2027'!B227</f>
        <v>08v</v>
      </c>
      <c r="C254" s="161" t="str">
        <f>'Investīciju plāns_2023_2027'!C227</f>
        <v>Vilce</v>
      </c>
      <c r="D254" s="285" t="str">
        <f>'Investīciju plāns_2023_2027'!D227</f>
        <v>Vilces muižas kompleksa kultūrvēstures vērtību saglabāšana un jaunu pakalpojumu radīšana</v>
      </c>
      <c r="E254" s="295" t="str">
        <f>'Investīciju plāns_2023_2027'!E227</f>
        <v xml:space="preserve">Muižas pagraba izbūve ekspozīcijām, saietu telpas izbūve; vides izglītības centra izveide; parka labiekārtošana, dabas takas izveide, aprīkošana. 
Būvprojekta aktualizācija, jo būvprojekta termiņš beidzās 2022.gadā
Vilces muižas verandas remonts - plānots 2023.gadā
</v>
      </c>
      <c r="F254" s="161" t="str">
        <f>'Investīciju plāns_2023_2027'!F227</f>
        <v>Vēstures mantojums - ēkas</v>
      </c>
      <c r="G254" s="366" t="str">
        <f>'Investīciju plāns_2023_2027'!G227</f>
        <v xml:space="preserve">AG
J/Pag/Iedz
</v>
      </c>
      <c r="H254" s="278">
        <f>'Investīciju plāns_2023_2027'!H227</f>
        <v>1135000</v>
      </c>
      <c r="I254" s="303">
        <f>'Investīciju plāns_2023_2027'!I227</f>
        <v>35000</v>
      </c>
      <c r="J254" s="304">
        <f>'Investīciju plāns_2023_2027'!J227</f>
        <v>35000</v>
      </c>
      <c r="K254" s="305">
        <f>'Investīciju plāns_2023_2027'!K227</f>
        <v>0</v>
      </c>
      <c r="L254" s="306">
        <f>'Investīciju plāns_2023_2027'!L227</f>
        <v>0</v>
      </c>
      <c r="M254" s="307">
        <f>'Investīciju plāns_2023_2027'!M227</f>
        <v>1100000</v>
      </c>
      <c r="N254" s="166" t="str">
        <f>'Investīciju plāns_2023_2027'!N227</f>
        <v>P4 T RV2</v>
      </c>
      <c r="O254" s="372" t="str">
        <f>'Investīciju plāns_2023_2027'!O227</f>
        <v>P</v>
      </c>
      <c r="P254" s="372" t="str">
        <f>'Investīciju plāns_2023_2027'!P227</f>
        <v>VP1</v>
      </c>
      <c r="Q254" s="372" t="str">
        <f>'Investīciju plāns_2023_2027'!Q227</f>
        <v>RV3</v>
      </c>
      <c r="R254" s="374" t="str">
        <f>'Investīciju plāns_2023_2027'!R227</f>
        <v>3.4.</v>
      </c>
      <c r="S254" s="161" t="str">
        <f>'Investīciju plāns_2023_2027'!S227</f>
        <v>Infrastruktūras un saimnieciskā nodrošinājuma nodaļa/pagasta pārvalde</v>
      </c>
      <c r="T254" s="291">
        <f>'Investīciju plāns_2023_2027'!T227</f>
        <v>0</v>
      </c>
      <c r="U254" s="282" t="str">
        <f>'Investīciju plāns_2023_2027'!U227</f>
        <v>2022-2027</v>
      </c>
    </row>
    <row r="255" spans="1:21" x14ac:dyDescent="0.25">
      <c r="A255" s="196" t="e">
        <f>'Investīciju plāns_2023_2027'!#REF!</f>
        <v>#REF!</v>
      </c>
      <c r="B255" s="277" t="e">
        <f>'Investīciju plāns_2023_2027'!#REF!</f>
        <v>#REF!</v>
      </c>
      <c r="C255" s="161" t="e">
        <f>'Investīciju plāns_2023_2027'!#REF!</f>
        <v>#REF!</v>
      </c>
      <c r="D255" s="285" t="e">
        <f>'Investīciju plāns_2023_2027'!#REF!</f>
        <v>#REF!</v>
      </c>
      <c r="E255" s="285" t="e">
        <f>'Investīciju plāns_2023_2027'!#REF!</f>
        <v>#REF!</v>
      </c>
      <c r="F255" s="161" t="e">
        <f>'Investīciju plāns_2023_2027'!#REF!</f>
        <v>#REF!</v>
      </c>
      <c r="G255" s="366" t="e">
        <f>'Investīciju plāns_2023_2027'!#REF!</f>
        <v>#REF!</v>
      </c>
      <c r="H255" s="278" t="e">
        <f>'Investīciju plāns_2023_2027'!#REF!</f>
        <v>#REF!</v>
      </c>
      <c r="I255" s="303" t="e">
        <f>'Investīciju plāns_2023_2027'!#REF!</f>
        <v>#REF!</v>
      </c>
      <c r="J255" s="304" t="e">
        <f>'Investīciju plāns_2023_2027'!#REF!</f>
        <v>#REF!</v>
      </c>
      <c r="K255" s="305" t="e">
        <f>'Investīciju plāns_2023_2027'!#REF!</f>
        <v>#REF!</v>
      </c>
      <c r="L255" s="306" t="e">
        <f>'Investīciju plāns_2023_2027'!#REF!</f>
        <v>#REF!</v>
      </c>
      <c r="M255" s="307" t="e">
        <f>'Investīciju plāns_2023_2027'!#REF!</f>
        <v>#REF!</v>
      </c>
      <c r="N255" s="196" t="e">
        <f>'Investīciju plāns_2023_2027'!#REF!</f>
        <v>#REF!</v>
      </c>
      <c r="O255" s="372" t="e">
        <f>'Investīciju plāns_2023_2027'!#REF!</f>
        <v>#REF!</v>
      </c>
      <c r="P255" s="373" t="e">
        <f>'Investīciju plāns_2023_2027'!#REF!</f>
        <v>#REF!</v>
      </c>
      <c r="Q255" s="373" t="e">
        <f>'Investīciju plāns_2023_2027'!#REF!</f>
        <v>#REF!</v>
      </c>
      <c r="R255" s="374" t="e">
        <f>'Investīciju plāns_2023_2027'!#REF!</f>
        <v>#REF!</v>
      </c>
      <c r="S255" s="161" t="e">
        <f>'Investīciju plāns_2023_2027'!#REF!</f>
        <v>#REF!</v>
      </c>
      <c r="T255" s="309" t="e">
        <f>'Investīciju plāns_2023_2027'!#REF!</f>
        <v>#REF!</v>
      </c>
      <c r="U255" s="282" t="e">
        <f>'Investīciju plāns_2023_2027'!#REF!</f>
        <v>#REF!</v>
      </c>
    </row>
    <row r="256" spans="1:21" x14ac:dyDescent="0.25">
      <c r="A256" s="161" t="e">
        <f>'Investīciju plāns_2023_2027'!#REF!</f>
        <v>#REF!</v>
      </c>
      <c r="B256" s="322" t="e">
        <f>'Investīciju plāns_2023_2027'!#REF!</f>
        <v>#REF!</v>
      </c>
      <c r="C256" s="281" t="e">
        <f>'Investīciju plāns_2023_2027'!#REF!</f>
        <v>#REF!</v>
      </c>
      <c r="D256" s="313" t="e">
        <f>'Investīciju plāns_2023_2027'!#REF!</f>
        <v>#REF!</v>
      </c>
      <c r="E256" s="313" t="e">
        <f>'Investīciju plāns_2023_2027'!#REF!</f>
        <v>#REF!</v>
      </c>
      <c r="F256" s="281" t="e">
        <f>'Investīciju plāns_2023_2027'!#REF!</f>
        <v>#REF!</v>
      </c>
      <c r="G256" s="366" t="e">
        <f>'Investīciju plāns_2023_2027'!#REF!</f>
        <v>#REF!</v>
      </c>
      <c r="H256" s="323" t="e">
        <f>'Investīciju plāns_2023_2027'!#REF!</f>
        <v>#REF!</v>
      </c>
      <c r="I256" s="303" t="e">
        <f>'Investīciju plāns_2023_2027'!#REF!</f>
        <v>#REF!</v>
      </c>
      <c r="J256" s="304" t="e">
        <f>'Investīciju plāns_2023_2027'!#REF!</f>
        <v>#REF!</v>
      </c>
      <c r="K256" s="305" t="e">
        <f>'Investīciju plāns_2023_2027'!#REF!</f>
        <v>#REF!</v>
      </c>
      <c r="L256" s="306" t="e">
        <f>'Investīciju plāns_2023_2027'!#REF!</f>
        <v>#REF!</v>
      </c>
      <c r="M256" s="307" t="e">
        <f>'Investīciju plāns_2023_2027'!#REF!</f>
        <v>#REF!</v>
      </c>
      <c r="N256" s="196" t="e">
        <f>'Investīciju plāns_2023_2027'!#REF!</f>
        <v>#REF!</v>
      </c>
      <c r="O256" s="372" t="e">
        <f>'Investīciju plāns_2023_2027'!#REF!</f>
        <v>#REF!</v>
      </c>
      <c r="P256" s="373" t="e">
        <f>'Investīciju plāns_2023_2027'!#REF!</f>
        <v>#REF!</v>
      </c>
      <c r="Q256" s="373" t="e">
        <f>'Investīciju plāns_2023_2027'!#REF!</f>
        <v>#REF!</v>
      </c>
      <c r="R256" s="374" t="e">
        <f>'Investīciju plāns_2023_2027'!#REF!</f>
        <v>#REF!</v>
      </c>
      <c r="S256" s="336" t="e">
        <f>'Investīciju plāns_2023_2027'!#REF!</f>
        <v>#REF!</v>
      </c>
      <c r="T256" s="328" t="e">
        <f>'Investīciju plāns_2023_2027'!#REF!</f>
        <v>#REF!</v>
      </c>
      <c r="U256" s="282" t="e">
        <f>'Investīciju plāns_2023_2027'!#REF!</f>
        <v>#REF!</v>
      </c>
    </row>
    <row r="257" spans="1:21" ht="51" x14ac:dyDescent="0.25">
      <c r="A257" s="161">
        <f>'Investīciju plāns_2023_2027'!A228</f>
        <v>226</v>
      </c>
      <c r="B257" s="262">
        <f>'Investīciju plāns_2023_2027'!B228</f>
        <v>0</v>
      </c>
      <c r="C257" s="258" t="str">
        <f>'Investīciju plāns_2023_2027'!C228</f>
        <v>Vilce</v>
      </c>
      <c r="D257" s="261" t="str">
        <f>'Investīciju plāns_2023_2027'!D228</f>
        <v>Izveidot digitalizētu muzejistabu Vilcē dzimušajam latviešu dramaturgam Mārtiņam Zīvertam.</v>
      </c>
      <c r="E257" s="343" t="str">
        <f>'Investīciju plāns_2023_2027'!E228</f>
        <v>Izveidota digitalizēta muzejistaba Vilcē dzimušajam latviešu dramaturgam Mārtiņam Zīvertam</v>
      </c>
      <c r="F257" s="258" t="str">
        <f>'Investīciju plāns_2023_2027'!F228</f>
        <v>Vēstures mantojums - ēkas</v>
      </c>
      <c r="G257" s="366" t="str">
        <f>'Investīciju plāns_2023_2027'!G228</f>
        <v>J/Pag/Iedz</v>
      </c>
      <c r="H257" s="260">
        <f>'Investīciju plāns_2023_2027'!H228</f>
        <v>150000</v>
      </c>
      <c r="I257" s="303">
        <f>'Investīciju plāns_2023_2027'!I228</f>
        <v>0</v>
      </c>
      <c r="J257" s="304">
        <f>'Investīciju plāns_2023_2027'!J228</f>
        <v>0</v>
      </c>
      <c r="K257" s="305">
        <f>'Investīciju plāns_2023_2027'!K228</f>
        <v>0</v>
      </c>
      <c r="L257" s="306">
        <f>'Investīciju plāns_2023_2027'!L228</f>
        <v>0</v>
      </c>
      <c r="M257" s="307">
        <f>'Investīciju plāns_2023_2027'!M228</f>
        <v>150000</v>
      </c>
      <c r="N257" s="196">
        <f>'Investīciju plāns_2023_2027'!N228</f>
        <v>0</v>
      </c>
      <c r="O257" s="372">
        <f>'Investīciju plāns_2023_2027'!O228</f>
        <v>0</v>
      </c>
      <c r="P257" s="372">
        <f>'Investīciju plāns_2023_2027'!P228</f>
        <v>0</v>
      </c>
      <c r="Q257" s="372">
        <f>'Investīciju plāns_2023_2027'!Q228</f>
        <v>0</v>
      </c>
      <c r="R257" s="375">
        <f>'Investīciju plāns_2023_2027'!R228</f>
        <v>0</v>
      </c>
      <c r="S257" s="336">
        <f>'Investīciju plāns_2023_2027'!S228</f>
        <v>0</v>
      </c>
      <c r="T257" s="333">
        <f>'Investīciju plāns_2023_2027'!T228</f>
        <v>0</v>
      </c>
      <c r="U257" s="282">
        <f>'Investīciju plāns_2023_2027'!U228</f>
        <v>0</v>
      </c>
    </row>
    <row r="258" spans="1:21" ht="127.5" x14ac:dyDescent="0.25">
      <c r="A258" s="196">
        <f>'Investīciju plāns_2023_2027'!A229</f>
        <v>227</v>
      </c>
      <c r="B258" s="277" t="str">
        <f>'Investīciju plāns_2023_2027'!B229</f>
        <v>05</v>
      </c>
      <c r="C258" s="161" t="str">
        <f>'Investīciju plāns_2023_2027'!C229</f>
        <v>Vilce</v>
      </c>
      <c r="D258" s="285" t="str">
        <f>'Investīciju plāns_2023_2027'!D229</f>
        <v>Dabas parka "Vilce" dabas aizsardzības plāna īstenošana</v>
      </c>
      <c r="E258" s="295" t="str">
        <f>'Investīciju plāns_2023_2027'!E229</f>
        <v>Projekta mērķis: saglabāt dabas parkam raksturīgo ainavu - teritorijai raksturīgo reljefu un esošo zemes lietojuma veidu platības, saglabāt dzīvotspējīgas tipiskās un aizsargājamās upju nogāzes un platlapju mežiem raksturīgās dabiskās augu sugu sabiedrības, dzīvnieku sugas un to dzīvotnes, saglabāt un uzturēt kultūrvēsturiskās vērtības, labiekārtot un pilnveidot atpūtas, dabas un kultūrvēsturisko vērtību apskates un izziņas infrastruktūru.
Plānotie uzdevumi: Izstrādāt jaunu dabas aizsardzības plānu dabas parkam "Vilce", lai efektīvāk varētu apsaimniekot dabas parku "Vilce".
 Izstrādāts būvprojekts (derīgs līdz 2024.gadam)</v>
      </c>
      <c r="F258" s="161" t="str">
        <f>'Investīciju plāns_2023_2027'!F229</f>
        <v>Vides aizsardzība</v>
      </c>
      <c r="G258" s="366" t="str">
        <f>'Investīciju plāns_2023_2027'!G229</f>
        <v xml:space="preserve">AG
J/Pag/Iedz
</v>
      </c>
      <c r="H258" s="278">
        <f>'Investīciju plāns_2023_2027'!H229</f>
        <v>500000</v>
      </c>
      <c r="I258" s="303">
        <f>'Investīciju plāns_2023_2027'!I229</f>
        <v>0</v>
      </c>
      <c r="J258" s="304">
        <f>'Investīciju plāns_2023_2027'!J229</f>
        <v>0</v>
      </c>
      <c r="K258" s="305">
        <f>'Investīciju plāns_2023_2027'!K229</f>
        <v>0</v>
      </c>
      <c r="L258" s="306">
        <f>'Investīciju plāns_2023_2027'!L229</f>
        <v>0</v>
      </c>
      <c r="M258" s="307">
        <f>'Investīciju plāns_2023_2027'!M229</f>
        <v>500000</v>
      </c>
      <c r="N258" s="161" t="str">
        <f>'Investīciju plāns_2023_2027'!N229</f>
        <v>P3 V RV9</v>
      </c>
      <c r="O258" s="372" t="str">
        <f>'Investīciju plāns_2023_2027'!O229</f>
        <v>P</v>
      </c>
      <c r="P258" s="372" t="str">
        <f>'Investīciju plāns_2023_2027'!P229</f>
        <v>VP2</v>
      </c>
      <c r="Q258" s="372" t="str">
        <f>'Investīciju plāns_2023_2027'!Q229</f>
        <v>RV6</v>
      </c>
      <c r="R258" s="374" t="str">
        <f>'Investīciju plāns_2023_2027'!R229</f>
        <v>U.6.1.</v>
      </c>
      <c r="S258" s="161" t="str">
        <f>'Investīciju plāns_2023_2027'!S229</f>
        <v>Īpašuma pārvaldības nodaļa</v>
      </c>
      <c r="T258" s="284">
        <f>'Investīciju plāns_2023_2027'!T229</f>
        <v>0</v>
      </c>
      <c r="U258" s="282" t="str">
        <f>'Investīciju plāns_2023_2027'!U229</f>
        <v>2022-2027</v>
      </c>
    </row>
    <row r="259" spans="1:21" ht="76.5" x14ac:dyDescent="0.25">
      <c r="A259" s="161">
        <f>'Investīciju plāns_2023_2027'!A230</f>
        <v>228</v>
      </c>
      <c r="B259" s="277" t="str">
        <f>'Investīciju plāns_2023_2027'!B230</f>
        <v>09s</v>
      </c>
      <c r="C259" s="161" t="str">
        <f>'Investīciju plāns_2023_2027'!C230</f>
        <v>Vircava</v>
      </c>
      <c r="D259" s="285" t="str">
        <f>'Investīciju plāns_2023_2027'!D230</f>
        <v>Vircavas pagasta sporta halles energoefektivitātes paaugstināšana</v>
      </c>
      <c r="E259" s="295" t="str">
        <f>'Investīciju plāns_2023_2027'!E230</f>
        <v xml:space="preserve">Ventilācijas, siltummezglu un elektroapgādes sistēmu rekonstrukcija, lietusūdeņu savākšanas sistēmas izbūve, noteču remonts, ārējo sienu siltināšana, telpu remonts
Plānots uzsākt projektēšanu 2023.gada otrajā pusē, izmaksas plānot 2024.gadā </v>
      </c>
      <c r="F259" s="161" t="str">
        <f>'Investīciju plāns_2023_2027'!F230</f>
        <v>Energoefektivitāte</v>
      </c>
      <c r="G259" s="366" t="str">
        <f>'Investīciju plāns_2023_2027'!G230</f>
        <v>J/Pag/Iedz
IP/2021</v>
      </c>
      <c r="H259" s="278">
        <f>'Investīciju plāns_2023_2027'!H230</f>
        <v>700000</v>
      </c>
      <c r="I259" s="303">
        <f>'Investīciju plāns_2023_2027'!I230</f>
        <v>0</v>
      </c>
      <c r="J259" s="304">
        <f>'Investīciju plāns_2023_2027'!J230</f>
        <v>0</v>
      </c>
      <c r="K259" s="305">
        <f>'Investīciju plāns_2023_2027'!K230</f>
        <v>0</v>
      </c>
      <c r="L259" s="306">
        <f>'Investīciju plāns_2023_2027'!L230</f>
        <v>700000</v>
      </c>
      <c r="M259" s="307">
        <f>'Investīciju plāns_2023_2027'!M230</f>
        <v>0</v>
      </c>
      <c r="N259" s="196" t="str">
        <f>'Investīciju plāns_2023_2027'!N230</f>
        <v>P2 V RV8</v>
      </c>
      <c r="O259" s="372" t="str">
        <f>'Investīciju plāns_2023_2027'!O230</f>
        <v>P</v>
      </c>
      <c r="P259" s="372" t="str">
        <f>'Investīciju plāns_2023_2027'!P230</f>
        <v>VP1</v>
      </c>
      <c r="Q259" s="372" t="str">
        <f>'Investīciju plāns_2023_2027'!Q230</f>
        <v>RV3</v>
      </c>
      <c r="R259" s="374" t="str">
        <f>'Investīciju plāns_2023_2027'!R230</f>
        <v>3.2.</v>
      </c>
      <c r="S259" s="161" t="str">
        <f>'Investīciju plāns_2023_2027'!S230</f>
        <v>Infrastruktūras un saimnieciskā nodrošinājuma nodaļa/ Sporta centrs</v>
      </c>
      <c r="T259" s="309">
        <f>'Investīciju plāns_2023_2027'!T230</f>
        <v>0</v>
      </c>
      <c r="U259" s="282" t="str">
        <f>'Investīciju plāns_2023_2027'!U230</f>
        <v>2022-2027</v>
      </c>
    </row>
    <row r="260" spans="1:21" ht="76.5" x14ac:dyDescent="0.25">
      <c r="A260" s="161">
        <f>'Investīciju plāns_2023_2027'!A231</f>
        <v>229</v>
      </c>
      <c r="B260" s="279" t="str">
        <f>'Investīciju plāns_2023_2027'!B231</f>
        <v>06</v>
      </c>
      <c r="C260" s="161" t="str">
        <f>'Investīciju plāns_2023_2027'!C231</f>
        <v>Vircava</v>
      </c>
      <c r="D260" s="285" t="str">
        <f>'Investīciju plāns_2023_2027'!D231</f>
        <v>Siltummezglu maiņa iestāžu ēkās Vircavas pagastā</v>
      </c>
      <c r="E260" s="295" t="str">
        <f>'Investīciju plāns_2023_2027'!E231</f>
        <v>Siltummezglu maiņa  visās iestāžu ēkās -  Vircavas vsk.(Jelgavas iela 2), Vircavas PII (Plāksnīšu iela 2); Tautas nams; Vircavas pagasta pārvalde (Jelgavas iela 4)</v>
      </c>
      <c r="F260" s="161" t="str">
        <f>'Investīciju plāns_2023_2027'!F231</f>
        <v>Energoefektivitāte</v>
      </c>
      <c r="G260" s="366" t="str">
        <f>'Investīciju plāns_2023_2027'!G231</f>
        <v>J/Pag/Iedz</v>
      </c>
      <c r="H260" s="278">
        <f>'Investīciju plāns_2023_2027'!H231</f>
        <v>40000</v>
      </c>
      <c r="I260" s="303">
        <f>'Investīciju plāns_2023_2027'!I231</f>
        <v>0</v>
      </c>
      <c r="J260" s="304">
        <f>'Investīciju plāns_2023_2027'!J231</f>
        <v>0</v>
      </c>
      <c r="K260" s="305">
        <f>'Investīciju plāns_2023_2027'!K231</f>
        <v>0</v>
      </c>
      <c r="L260" s="306">
        <f>'Investīciju plāns_2023_2027'!L231</f>
        <v>40000</v>
      </c>
      <c r="M260" s="307">
        <f>'Investīciju plāns_2023_2027'!M231</f>
        <v>0</v>
      </c>
      <c r="N260" s="195" t="str">
        <f>'Investīciju plāns_2023_2027'!N231</f>
        <v>P2 V RV8</v>
      </c>
      <c r="O260" s="372" t="str">
        <f>'Investīciju plāns_2023_2027'!O231</f>
        <v>P</v>
      </c>
      <c r="P260" s="378" t="str">
        <f>'Investīciju plāns_2023_2027'!P231</f>
        <v>VP2</v>
      </c>
      <c r="Q260" s="372" t="str">
        <f>'Investīciju plāns_2023_2027'!Q231</f>
        <v>RV5</v>
      </c>
      <c r="R260" s="374" t="str">
        <f>'Investīciju plāns_2023_2027'!R231</f>
        <v>U.5.1.</v>
      </c>
      <c r="S260" s="325" t="str">
        <f>'Investīciju plāns_2023_2027'!S231</f>
        <v>Infrastruktūras un saimnieciskā nodrošinājuma nodaļa/pagasta pārvalde</v>
      </c>
      <c r="T260" s="195">
        <f>'Investīciju plāns_2023_2027'!T231</f>
        <v>0</v>
      </c>
      <c r="U260" s="331" t="str">
        <f>'Investīciju plāns_2023_2027'!U231</f>
        <v>2022-2027</v>
      </c>
    </row>
    <row r="261" spans="1:21" x14ac:dyDescent="0.25">
      <c r="H261" t="e">
        <f>SUBTOTAL(9,H6:H260)</f>
        <v>#REF!</v>
      </c>
    </row>
  </sheetData>
  <autoFilter ref="A1:V260" xr:uid="{00000000-0009-0000-0000-000008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s" ma:contentTypeID="0x010100177D0847F82AA54594896D17DE277C1F" ma:contentTypeVersion="10" ma:contentTypeDescription="Izveidot jaunu dokumentu." ma:contentTypeScope="" ma:versionID="d61b379b625fa914474fca8b789d9511">
  <xsd:schema xmlns:xsd="http://www.w3.org/2001/XMLSchema" xmlns:xs="http://www.w3.org/2001/XMLSchema" xmlns:p="http://schemas.microsoft.com/office/2006/metadata/properties" xmlns:ns2="8c0acda1-3e4e-4e77-87aa-88a15d1c419a" xmlns:ns3="8541b76b-c544-4fdd-a361-dfaef27bc4bd" targetNamespace="http://schemas.microsoft.com/office/2006/metadata/properties" ma:root="true" ma:fieldsID="d6fca8337edb74dadd2b66b05ad913e6" ns2:_="" ns3:_="">
    <xsd:import namespace="8c0acda1-3e4e-4e77-87aa-88a15d1c419a"/>
    <xsd:import namespace="8541b76b-c544-4fdd-a361-dfaef27bc4b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0acda1-3e4e-4e77-87aa-88a15d1c41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41b76b-c544-4fdd-a361-dfaef27bc4bd" elementFormDefault="qualified">
    <xsd:import namespace="http://schemas.microsoft.com/office/2006/documentManagement/types"/>
    <xsd:import namespace="http://schemas.microsoft.com/office/infopath/2007/PartnerControls"/>
    <xsd:element name="SharedWithUsers" ma:index="16"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A22D8A-5688-4E02-920B-A89B2F17FDAC}">
  <ds:schemaRefs/>
</ds:datastoreItem>
</file>

<file path=customXml/itemProps2.xml><?xml version="1.0" encoding="utf-8"?>
<ds:datastoreItem xmlns:ds="http://schemas.openxmlformats.org/officeDocument/2006/customXml" ds:itemID="{656F5B1C-140E-4AB3-AB41-D46BE0CB7B7A}">
  <ds:schemaRefs>
    <ds:schemaRef ds:uri="http://purl.org/dc/elements/1.1/"/>
    <ds:schemaRef ds:uri="8c0acda1-3e4e-4e77-87aa-88a15d1c419a"/>
    <ds:schemaRef ds:uri="http://purl.org/dc/dcmitype/"/>
    <ds:schemaRef ds:uri="http://www.w3.org/XML/1998/namespace"/>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8541b76b-c544-4fdd-a361-dfaef27bc4bd"/>
  </ds:schemaRefs>
</ds:datastoreItem>
</file>

<file path=customXml/itemProps3.xml><?xml version="1.0" encoding="utf-8"?>
<ds:datastoreItem xmlns:ds="http://schemas.openxmlformats.org/officeDocument/2006/customXml" ds:itemID="{D7B3CA90-D844-4EE8-92E2-ADC884C4069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12</vt:i4>
      </vt:variant>
    </vt:vector>
  </HeadingPairs>
  <TitlesOfParts>
    <vt:vector size="28" baseType="lpstr">
      <vt:lpstr>1.lapa</vt:lpstr>
      <vt:lpstr>Ievads</vt:lpstr>
      <vt:lpstr>Investīciju plāns_2023_2029_pr</vt:lpstr>
      <vt:lpstr>Investīciju plāns_2023_2027_pre</vt:lpstr>
      <vt:lpstr>Investīciju plāns_2023_2027</vt:lpstr>
      <vt:lpstr>Sadarbibas projekti</vt:lpstr>
      <vt:lpstr>RV1 Izglitiba</vt:lpstr>
      <vt:lpstr>RV2 Veseliba un soc</vt:lpstr>
      <vt:lpstr>RV3 Kultura un sports</vt:lpstr>
      <vt:lpstr>RV4 Mobilitate</vt:lpstr>
      <vt:lpstr>RV5 Publ vide</vt:lpstr>
      <vt:lpstr>RV6 Daba</vt:lpstr>
      <vt:lpstr>RV7 Ekonom</vt:lpstr>
      <vt:lpstr>RV8 Parvalde</vt:lpstr>
      <vt:lpstr>Investīciju_plāns_2021</vt:lpstr>
      <vt:lpstr>Projektu_ieceru_tabula_2020</vt:lpstr>
      <vt:lpstr>'Investīciju plāns_2023_2027_pre'!invsetīcijas</vt:lpstr>
      <vt:lpstr>'Investīciju plāns_2023_2029_pr'!invsetīcijas</vt:lpstr>
      <vt:lpstr>invsetīcijas</vt:lpstr>
      <vt:lpstr>'Investīciju plāns_2023_2029_pr'!Print_Area</vt:lpstr>
      <vt:lpstr>Investīciju_plāns_2021!Print_Area</vt:lpstr>
      <vt:lpstr>'Investīciju plāns_2023_2029_pr'!Print_Titles</vt:lpstr>
      <vt:lpstr>'Sadarbibas projekti'!Print_Titles</vt:lpstr>
      <vt:lpstr>'Investīciju plāns_2023_2027_pre'!RICIBAS</vt:lpstr>
      <vt:lpstr>RICIBAS</vt:lpstr>
      <vt:lpstr>'Investīciju plāns_2023_2027_pre'!Summas</vt:lpstr>
      <vt:lpstr>'Investīciju plāns_2023_2029_pr'!Summas</vt:lpstr>
      <vt:lpstr>Summas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Beata Cirmane</dc:creator>
  <cp:lastModifiedBy>Ilga Līvmane</cp:lastModifiedBy>
  <cp:lastPrinted>2023-05-23T11:17:16Z</cp:lastPrinted>
  <dcterms:created xsi:type="dcterms:W3CDTF">2020-04-27T11:55:00Z</dcterms:created>
  <dcterms:modified xsi:type="dcterms:W3CDTF">2023-09-28T13:49:38Z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0x010100177D0847F82AA54594896D17DE277C1F</vt:lpwstr>
  </property>
  <property fmtid="{D5CDD505-2E9C-101B-9397-08002B2CF9AE}" pid="3" name="ICV">
    <vt:lpwstr>D0167132E46546068CF753CE4AEC4804</vt:lpwstr>
  </property>
  <property fmtid="{D5CDD505-2E9C-101B-9397-08002B2CF9AE}" pid="4" name="KSOProductBuildVer">
    <vt:lpwstr>1033-11.2.0.10308</vt:lpwstr>
  </property>
</Properties>
</file>